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Mai Nguyen Van- WingBox\"/>
    </mc:Choice>
  </mc:AlternateContent>
  <bookViews>
    <workbookView xWindow="0" yWindow="0" windowWidth="20490" windowHeight="7755" activeTab="4"/>
  </bookViews>
  <sheets>
    <sheet name="SF &amp; BM" sheetId="2" r:id="rId1"/>
    <sheet name="L=0.35, b=0.1" sheetId="1" r:id="rId2"/>
    <sheet name="L=0.4, b=0.12" sheetId="8" r:id="rId3"/>
    <sheet name="L=0.3, b=0.08" sheetId="7" r:id="rId4"/>
    <sheet name="tổng  hợp" sheetId="10" r:id="rId5"/>
  </sheets>
  <definedNames>
    <definedName name="cr">'SF &amp; BM'!$B$27</definedName>
    <definedName name="pitch">0.2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Q24" i="8" l="1"/>
  <c r="FQ25" i="8"/>
  <c r="FQ26" i="8"/>
  <c r="FQ27" i="8"/>
  <c r="FQ28" i="8"/>
  <c r="FQ29" i="8"/>
  <c r="FQ30" i="8"/>
  <c r="FQ31" i="8"/>
  <c r="FQ32" i="8"/>
  <c r="FQ33" i="8"/>
  <c r="FQ34" i="8"/>
  <c r="FQ35" i="8"/>
  <c r="FQ36" i="8"/>
  <c r="FQ37" i="8"/>
  <c r="FQ38" i="8"/>
  <c r="FQ39" i="8"/>
  <c r="FQ40" i="8"/>
  <c r="FQ41" i="8"/>
  <c r="FQ42" i="8"/>
  <c r="FQ43" i="8"/>
  <c r="FQ44" i="8"/>
  <c r="FQ45" i="8"/>
  <c r="FQ23" i="8"/>
  <c r="FP43" i="8"/>
  <c r="FP42" i="8" s="1"/>
  <c r="FP41" i="8" s="1"/>
  <c r="FP40" i="8" s="1"/>
  <c r="FP39" i="8" s="1"/>
  <c r="FP38" i="8" s="1"/>
  <c r="FP37" i="8" s="1"/>
  <c r="FP36" i="8" s="1"/>
  <c r="FP35" i="8" s="1"/>
  <c r="FP34" i="8" s="1"/>
  <c r="FP33" i="8" s="1"/>
  <c r="FP32" i="8" s="1"/>
  <c r="FP31" i="8" s="1"/>
  <c r="FP30" i="8" s="1"/>
  <c r="FP29" i="8" s="1"/>
  <c r="FP28" i="8" s="1"/>
  <c r="FP27" i="8" s="1"/>
  <c r="FP26" i="8" s="1"/>
  <c r="FP25" i="8" s="1"/>
  <c r="FP24" i="8" s="1"/>
  <c r="FP23" i="8" s="1"/>
  <c r="FP44" i="8"/>
  <c r="FQ24" i="7"/>
  <c r="FQ25" i="7"/>
  <c r="FQ26" i="7"/>
  <c r="FQ27" i="7"/>
  <c r="FQ28" i="7"/>
  <c r="FQ29" i="7"/>
  <c r="FQ30" i="7"/>
  <c r="FQ31" i="7"/>
  <c r="FQ32" i="7"/>
  <c r="FQ33" i="7"/>
  <c r="FQ34" i="7"/>
  <c r="FQ35" i="7"/>
  <c r="FQ36" i="7"/>
  <c r="FQ37" i="7"/>
  <c r="FQ38" i="7"/>
  <c r="FQ39" i="7"/>
  <c r="FQ40" i="7"/>
  <c r="FQ41" i="7"/>
  <c r="FQ42" i="7"/>
  <c r="FQ43" i="7"/>
  <c r="FQ44" i="7"/>
  <c r="FQ45" i="7"/>
  <c r="FQ46" i="7"/>
  <c r="FQ47" i="7"/>
  <c r="FQ48" i="7"/>
  <c r="FQ49" i="7"/>
  <c r="FQ50" i="7"/>
  <c r="FQ51" i="7"/>
  <c r="FQ52" i="7"/>
  <c r="FQ53" i="7"/>
  <c r="FQ23" i="7"/>
  <c r="FP51" i="7"/>
  <c r="FP50" i="7" s="1"/>
  <c r="FP49" i="7" s="1"/>
  <c r="FP48" i="7" s="1"/>
  <c r="FP47" i="7" s="1"/>
  <c r="FP46" i="7" s="1"/>
  <c r="FP45" i="7" s="1"/>
  <c r="FP44" i="7" s="1"/>
  <c r="FP43" i="7" s="1"/>
  <c r="FP42" i="7" s="1"/>
  <c r="FP41" i="7" s="1"/>
  <c r="FP40" i="7" s="1"/>
  <c r="FP39" i="7" s="1"/>
  <c r="FP38" i="7" s="1"/>
  <c r="FP37" i="7" s="1"/>
  <c r="FP36" i="7" s="1"/>
  <c r="FP35" i="7" s="1"/>
  <c r="FP34" i="7" s="1"/>
  <c r="FP33" i="7" s="1"/>
  <c r="FP32" i="7" s="1"/>
  <c r="FP31" i="7" s="1"/>
  <c r="FP30" i="7" s="1"/>
  <c r="FP29" i="7" s="1"/>
  <c r="FP28" i="7" s="1"/>
  <c r="FP27" i="7" s="1"/>
  <c r="FP26" i="7" s="1"/>
  <c r="FP25" i="7" s="1"/>
  <c r="FP24" i="7" s="1"/>
  <c r="FP23" i="7" s="1"/>
  <c r="FP52" i="7"/>
  <c r="FQ26" i="1" l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25" i="1"/>
  <c r="FP48" i="1"/>
  <c r="FP47" i="1" s="1"/>
  <c r="FP46" i="1" s="1"/>
  <c r="FP45" i="1" s="1"/>
  <c r="FP44" i="1" s="1"/>
  <c r="FP43" i="1" s="1"/>
  <c r="FP42" i="1" s="1"/>
  <c r="FP41" i="1" s="1"/>
  <c r="FP40" i="1" s="1"/>
  <c r="FP39" i="1" s="1"/>
  <c r="FP38" i="1" s="1"/>
  <c r="FP37" i="1" s="1"/>
  <c r="FP36" i="1" s="1"/>
  <c r="FP35" i="1" s="1"/>
  <c r="FP34" i="1" s="1"/>
  <c r="FP33" i="1" s="1"/>
  <c r="FP32" i="1" s="1"/>
  <c r="FP31" i="1" s="1"/>
  <c r="FP30" i="1" s="1"/>
  <c r="FP29" i="1" s="1"/>
  <c r="FP28" i="1" s="1"/>
  <c r="FP27" i="1" s="1"/>
  <c r="FP26" i="1" s="1"/>
  <c r="FP25" i="1" s="1"/>
  <c r="FP49" i="1"/>
  <c r="FP50" i="1"/>
  <c r="FO29" i="1"/>
  <c r="FN29" i="1"/>
  <c r="U26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25" i="1"/>
  <c r="CR2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I26" i="1"/>
  <c r="DQ29" i="1"/>
  <c r="DM28" i="1"/>
  <c r="AL26" i="1" l="1"/>
  <c r="W26" i="1"/>
  <c r="T26" i="1"/>
  <c r="T28" i="1"/>
  <c r="T25" i="1"/>
  <c r="FK4" i="1" l="1"/>
  <c r="FK3" i="1"/>
  <c r="FK2" i="7"/>
  <c r="FK1" i="7"/>
  <c r="FK2" i="8"/>
  <c r="FK1" i="8"/>
  <c r="FH24" i="8" s="1"/>
  <c r="FI24" i="8" s="1"/>
  <c r="FB87" i="8"/>
  <c r="EP87" i="8"/>
  <c r="EI87" i="8"/>
  <c r="EG87" i="8"/>
  <c r="BZ87" i="8"/>
  <c r="BR87" i="8"/>
  <c r="AT87" i="8"/>
  <c r="EH87" i="8" s="1"/>
  <c r="ET87" i="8" s="1"/>
  <c r="V87" i="8"/>
  <c r="M87" i="8"/>
  <c r="J87" i="8"/>
  <c r="G87" i="8"/>
  <c r="I87" i="8" s="1"/>
  <c r="FB86" i="8"/>
  <c r="EP86" i="8"/>
  <c r="B86" i="8"/>
  <c r="C86" i="8" s="1"/>
  <c r="FB85" i="8"/>
  <c r="EP85" i="8"/>
  <c r="FB84" i="8"/>
  <c r="EP84" i="8"/>
  <c r="B84" i="8"/>
  <c r="FB83" i="8"/>
  <c r="EP83" i="8"/>
  <c r="FB82" i="8"/>
  <c r="EP82" i="8"/>
  <c r="BV82" i="8"/>
  <c r="O82" i="8"/>
  <c r="D82" i="8"/>
  <c r="C82" i="8"/>
  <c r="BT82" i="8" s="1"/>
  <c r="B82" i="8"/>
  <c r="FB81" i="8"/>
  <c r="EP81" i="8"/>
  <c r="FB80" i="8"/>
  <c r="EP80" i="8"/>
  <c r="FB79" i="8"/>
  <c r="EP79" i="8"/>
  <c r="FB78" i="8"/>
  <c r="EP78" i="8"/>
  <c r="FB77" i="8"/>
  <c r="EP77" i="8"/>
  <c r="FB76" i="8"/>
  <c r="EP76" i="8"/>
  <c r="FB75" i="8"/>
  <c r="EP75" i="8"/>
  <c r="FB74" i="8"/>
  <c r="EP74" i="8"/>
  <c r="FB73" i="8"/>
  <c r="EP73" i="8"/>
  <c r="FB72" i="8"/>
  <c r="EP72" i="8"/>
  <c r="FB71" i="8"/>
  <c r="EP71" i="8"/>
  <c r="FB70" i="8"/>
  <c r="EP70" i="8"/>
  <c r="FB69" i="8"/>
  <c r="EP69" i="8"/>
  <c r="FB68" i="8"/>
  <c r="EP68" i="8"/>
  <c r="FB67" i="8"/>
  <c r="EP67" i="8"/>
  <c r="B67" i="8"/>
  <c r="FB66" i="8"/>
  <c r="EP66" i="8"/>
  <c r="FB65" i="8"/>
  <c r="EP65" i="8"/>
  <c r="B65" i="8"/>
  <c r="FB64" i="8"/>
  <c r="EP64" i="8"/>
  <c r="FB63" i="8"/>
  <c r="EP63" i="8"/>
  <c r="BV63" i="8"/>
  <c r="BS63" i="8"/>
  <c r="O63" i="8"/>
  <c r="C63" i="8"/>
  <c r="B63" i="8"/>
  <c r="FB62" i="8"/>
  <c r="EP62" i="8"/>
  <c r="FB61" i="8"/>
  <c r="EP61" i="8"/>
  <c r="FB60" i="8"/>
  <c r="EP60" i="8"/>
  <c r="FB59" i="8"/>
  <c r="EP59" i="8"/>
  <c r="FB58" i="8"/>
  <c r="EP58" i="8"/>
  <c r="FB57" i="8"/>
  <c r="EP57" i="8"/>
  <c r="FB56" i="8"/>
  <c r="EP56" i="8"/>
  <c r="FB55" i="8"/>
  <c r="EP55" i="8"/>
  <c r="FB54" i="8"/>
  <c r="EP54" i="8"/>
  <c r="B54" i="8"/>
  <c r="FB53" i="8"/>
  <c r="EP53" i="8"/>
  <c r="B53" i="8"/>
  <c r="FB52" i="8"/>
  <c r="EP52" i="8"/>
  <c r="FB51" i="8"/>
  <c r="EP51" i="8"/>
  <c r="BS51" i="8"/>
  <c r="C51" i="8"/>
  <c r="B51" i="8"/>
  <c r="FB50" i="8"/>
  <c r="EP50" i="8"/>
  <c r="H50" i="8"/>
  <c r="B50" i="8"/>
  <c r="C50" i="8" s="1"/>
  <c r="FB49" i="8"/>
  <c r="EP49" i="8"/>
  <c r="P49" i="8"/>
  <c r="P52" i="8" s="1"/>
  <c r="B49" i="8"/>
  <c r="FB48" i="8"/>
  <c r="EP48" i="8"/>
  <c r="C48" i="8"/>
  <c r="B48" i="8"/>
  <c r="FB47" i="8"/>
  <c r="EP47" i="8"/>
  <c r="BV47" i="8"/>
  <c r="H47" i="8"/>
  <c r="D47" i="8"/>
  <c r="C47" i="8"/>
  <c r="O47" i="8" s="1"/>
  <c r="B47" i="8"/>
  <c r="F47" i="8" s="1"/>
  <c r="FB46" i="8"/>
  <c r="EP46" i="8"/>
  <c r="B46" i="8"/>
  <c r="H46" i="8" s="1"/>
  <c r="FB45" i="8"/>
  <c r="EP45" i="8"/>
  <c r="BV45" i="8"/>
  <c r="O45" i="8"/>
  <c r="B45" i="8"/>
  <c r="C45" i="8" s="1"/>
  <c r="FB44" i="8"/>
  <c r="EP44" i="8"/>
  <c r="BW44" i="8"/>
  <c r="BS44" i="8"/>
  <c r="Q44" i="8"/>
  <c r="B44" i="8"/>
  <c r="C44" i="8" s="1"/>
  <c r="FB43" i="8"/>
  <c r="EP43" i="8"/>
  <c r="BW43" i="8"/>
  <c r="BS43" i="8"/>
  <c r="Q43" i="8"/>
  <c r="B43" i="8"/>
  <c r="C43" i="8" s="1"/>
  <c r="FB42" i="8"/>
  <c r="EP42" i="8"/>
  <c r="BW42" i="8"/>
  <c r="Q42" i="8"/>
  <c r="F42" i="8"/>
  <c r="C42" i="8"/>
  <c r="B42" i="8"/>
  <c r="FB41" i="8"/>
  <c r="EP41" i="8"/>
  <c r="BT41" i="8"/>
  <c r="F41" i="8"/>
  <c r="B41" i="8"/>
  <c r="C41" i="8" s="1"/>
  <c r="FB40" i="8"/>
  <c r="EP40" i="8"/>
  <c r="B40" i="8"/>
  <c r="C40" i="8" s="1"/>
  <c r="O40" i="8" s="1"/>
  <c r="FB39" i="8"/>
  <c r="EP39" i="8"/>
  <c r="B39" i="8"/>
  <c r="C39" i="8" s="1"/>
  <c r="F38" i="8" s="1"/>
  <c r="FB38" i="8"/>
  <c r="EP38" i="8"/>
  <c r="H38" i="8"/>
  <c r="B38" i="8"/>
  <c r="C38" i="8" s="1"/>
  <c r="FB37" i="8"/>
  <c r="EP37" i="8"/>
  <c r="BW37" i="8"/>
  <c r="Q37" i="8"/>
  <c r="F37" i="8"/>
  <c r="B37" i="8"/>
  <c r="C37" i="8" s="1"/>
  <c r="FB36" i="8"/>
  <c r="EP36" i="8"/>
  <c r="BW36" i="8"/>
  <c r="Q36" i="8"/>
  <c r="F36" i="8"/>
  <c r="B36" i="8"/>
  <c r="C36" i="8" s="1"/>
  <c r="FB35" i="8"/>
  <c r="EP35" i="8"/>
  <c r="BW35" i="8"/>
  <c r="Q35" i="8"/>
  <c r="F35" i="8"/>
  <c r="B35" i="8"/>
  <c r="C35" i="8" s="1"/>
  <c r="FB34" i="8"/>
  <c r="EP34" i="8"/>
  <c r="BW34" i="8"/>
  <c r="Q34" i="8"/>
  <c r="F34" i="8"/>
  <c r="B34" i="8"/>
  <c r="C34" i="8" s="1"/>
  <c r="FB33" i="8"/>
  <c r="EP33" i="8"/>
  <c r="BW33" i="8"/>
  <c r="Q33" i="8"/>
  <c r="F33" i="8"/>
  <c r="B33" i="8"/>
  <c r="C33" i="8" s="1"/>
  <c r="FB32" i="8"/>
  <c r="EP32" i="8"/>
  <c r="BW32" i="8"/>
  <c r="Q32" i="8"/>
  <c r="F32" i="8"/>
  <c r="B32" i="8"/>
  <c r="C32" i="8" s="1"/>
  <c r="FB31" i="8"/>
  <c r="EP31" i="8"/>
  <c r="BW31" i="8"/>
  <c r="Q31" i="8"/>
  <c r="F31" i="8"/>
  <c r="B31" i="8"/>
  <c r="C31" i="8" s="1"/>
  <c r="FB30" i="8"/>
  <c r="EP30" i="8"/>
  <c r="BW30" i="8"/>
  <c r="Q30" i="8"/>
  <c r="F30" i="8"/>
  <c r="B30" i="8"/>
  <c r="C30" i="8" s="1"/>
  <c r="FB29" i="8"/>
  <c r="EP29" i="8"/>
  <c r="BW29" i="8"/>
  <c r="Q29" i="8"/>
  <c r="F29" i="8"/>
  <c r="B29" i="8"/>
  <c r="C29" i="8" s="1"/>
  <c r="FB28" i="8"/>
  <c r="EP28" i="8"/>
  <c r="BW28" i="8"/>
  <c r="BV28" i="8"/>
  <c r="Q28" i="8"/>
  <c r="O28" i="8"/>
  <c r="B28" i="8"/>
  <c r="C28" i="8" s="1"/>
  <c r="FB27" i="8"/>
  <c r="EP27" i="8"/>
  <c r="BV27" i="8"/>
  <c r="O27" i="8"/>
  <c r="C27" i="8"/>
  <c r="D27" i="8" s="1"/>
  <c r="B27" i="8"/>
  <c r="F27" i="8" s="1"/>
  <c r="FB26" i="8"/>
  <c r="EP26" i="8"/>
  <c r="BV26" i="8"/>
  <c r="O26" i="8"/>
  <c r="DZ26" i="8" s="1"/>
  <c r="C26" i="8"/>
  <c r="D26" i="8" s="1"/>
  <c r="E26" i="8" s="1"/>
  <c r="B26" i="8"/>
  <c r="F26" i="8" s="1"/>
  <c r="FB25" i="8"/>
  <c r="EP25" i="8"/>
  <c r="BV25" i="8"/>
  <c r="O25" i="8"/>
  <c r="C25" i="8"/>
  <c r="D25" i="8" s="1"/>
  <c r="E25" i="8" s="1"/>
  <c r="B25" i="8"/>
  <c r="F25" i="8" s="1"/>
  <c r="FB24" i="8"/>
  <c r="EP24" i="8"/>
  <c r="BV24" i="8"/>
  <c r="O24" i="8"/>
  <c r="C24" i="8"/>
  <c r="D24" i="8" s="1"/>
  <c r="E24" i="8" s="1"/>
  <c r="B24" i="8"/>
  <c r="F24" i="8" s="1"/>
  <c r="FK23" i="8"/>
  <c r="FI23" i="8"/>
  <c r="FN23" i="8" s="1"/>
  <c r="FB23" i="8"/>
  <c r="EP23" i="8"/>
  <c r="BT23" i="8"/>
  <c r="EB23" i="8" s="1"/>
  <c r="P23" i="8"/>
  <c r="O23" i="8"/>
  <c r="C23" i="8"/>
  <c r="BW23" i="8" s="1"/>
  <c r="B23" i="8"/>
  <c r="F23" i="8" s="1"/>
  <c r="HC21" i="8"/>
  <c r="HA21" i="8"/>
  <c r="AA10" i="8"/>
  <c r="FN2" i="8"/>
  <c r="AE1" i="8"/>
  <c r="FB87" i="7"/>
  <c r="EP87" i="7"/>
  <c r="EI87" i="7"/>
  <c r="EG87" i="7"/>
  <c r="BZ87" i="7"/>
  <c r="BR87" i="7"/>
  <c r="AT87" i="7"/>
  <c r="EH87" i="7" s="1"/>
  <c r="ET87" i="7" s="1"/>
  <c r="V87" i="7"/>
  <c r="M87" i="7"/>
  <c r="G87" i="7"/>
  <c r="I87" i="7" s="1"/>
  <c r="J87" i="7" s="1"/>
  <c r="FB86" i="7"/>
  <c r="EP86" i="7"/>
  <c r="B86" i="7"/>
  <c r="C86" i="7" s="1"/>
  <c r="FB85" i="7"/>
  <c r="EP85" i="7"/>
  <c r="FB84" i="7"/>
  <c r="EP84" i="7"/>
  <c r="D84" i="7"/>
  <c r="C84" i="7"/>
  <c r="B84" i="7"/>
  <c r="FB83" i="7"/>
  <c r="EP83" i="7"/>
  <c r="FB82" i="7"/>
  <c r="EP82" i="7"/>
  <c r="BW82" i="7"/>
  <c r="Q82" i="7"/>
  <c r="C82" i="7"/>
  <c r="BS82" i="7" s="1"/>
  <c r="B82" i="7"/>
  <c r="FB81" i="7"/>
  <c r="EP81" i="7"/>
  <c r="FB80" i="7"/>
  <c r="EP80" i="7"/>
  <c r="FB79" i="7"/>
  <c r="EP79" i="7"/>
  <c r="FB78" i="7"/>
  <c r="EP78" i="7"/>
  <c r="FB77" i="7"/>
  <c r="EP77" i="7"/>
  <c r="FB76" i="7"/>
  <c r="EP76" i="7"/>
  <c r="FB75" i="7"/>
  <c r="EP75" i="7"/>
  <c r="FB74" i="7"/>
  <c r="EP74" i="7"/>
  <c r="FB73" i="7"/>
  <c r="EP73" i="7"/>
  <c r="FB72" i="7"/>
  <c r="EP72" i="7"/>
  <c r="FB71" i="7"/>
  <c r="EP71" i="7"/>
  <c r="FB70" i="7"/>
  <c r="EP70" i="7"/>
  <c r="FB69" i="7"/>
  <c r="EP69" i="7"/>
  <c r="FB68" i="7"/>
  <c r="EP68" i="7"/>
  <c r="FB67" i="7"/>
  <c r="EP67" i="7"/>
  <c r="B67" i="7"/>
  <c r="C67" i="7" s="1"/>
  <c r="FB66" i="7"/>
  <c r="EP66" i="7"/>
  <c r="FB65" i="7"/>
  <c r="EP65" i="7"/>
  <c r="C65" i="7"/>
  <c r="B65" i="7"/>
  <c r="FB64" i="7"/>
  <c r="EP64" i="7"/>
  <c r="FB63" i="7"/>
  <c r="EP63" i="7"/>
  <c r="BT63" i="7"/>
  <c r="C63" i="7"/>
  <c r="BV63" i="7" s="1"/>
  <c r="B63" i="7"/>
  <c r="FB62" i="7"/>
  <c r="EP62" i="7"/>
  <c r="FB61" i="7"/>
  <c r="EP61" i="7"/>
  <c r="FB60" i="7"/>
  <c r="EP60" i="7"/>
  <c r="FB59" i="7"/>
  <c r="EP59" i="7"/>
  <c r="FB58" i="7"/>
  <c r="EP58" i="7"/>
  <c r="FB57" i="7"/>
  <c r="EP57" i="7"/>
  <c r="FB56" i="7"/>
  <c r="EP56" i="7"/>
  <c r="FB55" i="7"/>
  <c r="EP55" i="7"/>
  <c r="FB54" i="7"/>
  <c r="EP54" i="7"/>
  <c r="BW54" i="7"/>
  <c r="BS54" i="7"/>
  <c r="Q54" i="7"/>
  <c r="C54" i="7"/>
  <c r="B54" i="7"/>
  <c r="FB53" i="7"/>
  <c r="EP53" i="7"/>
  <c r="B53" i="7"/>
  <c r="H53" i="7" s="1"/>
  <c r="FB52" i="7"/>
  <c r="EP52" i="7"/>
  <c r="FB51" i="7"/>
  <c r="EP51" i="7"/>
  <c r="BT51" i="7"/>
  <c r="D51" i="7"/>
  <c r="C51" i="7"/>
  <c r="BW51" i="7" s="1"/>
  <c r="B51" i="7"/>
  <c r="FB50" i="7"/>
  <c r="EP50" i="7"/>
  <c r="B50" i="7"/>
  <c r="H50" i="7" s="1"/>
  <c r="FB49" i="7"/>
  <c r="EP49" i="7"/>
  <c r="P49" i="7"/>
  <c r="FB48" i="7"/>
  <c r="EP48" i="7"/>
  <c r="BT48" i="7"/>
  <c r="D48" i="7"/>
  <c r="C48" i="7"/>
  <c r="BW48" i="7" s="1"/>
  <c r="B48" i="7"/>
  <c r="FB47" i="7"/>
  <c r="EP47" i="7"/>
  <c r="B47" i="7"/>
  <c r="H47" i="7" s="1"/>
  <c r="FB46" i="7"/>
  <c r="EP46" i="7"/>
  <c r="B46" i="7"/>
  <c r="FB45" i="7"/>
  <c r="EP45" i="7"/>
  <c r="C45" i="7"/>
  <c r="BW45" i="7" s="1"/>
  <c r="B45" i="7"/>
  <c r="FB44" i="7"/>
  <c r="EP44" i="7"/>
  <c r="C44" i="7"/>
  <c r="B44" i="7"/>
  <c r="FB43" i="7"/>
  <c r="EP43" i="7"/>
  <c r="BT43" i="7"/>
  <c r="C43" i="7"/>
  <c r="B43" i="7"/>
  <c r="F42" i="7" s="1"/>
  <c r="FB42" i="7"/>
  <c r="EP42" i="7"/>
  <c r="BS42" i="7"/>
  <c r="D42" i="7"/>
  <c r="C42" i="7"/>
  <c r="BT42" i="7" s="1"/>
  <c r="B42" i="7"/>
  <c r="FB41" i="7"/>
  <c r="EP41" i="7"/>
  <c r="BT41" i="7"/>
  <c r="C41" i="7"/>
  <c r="B41" i="7"/>
  <c r="F41" i="7" s="1"/>
  <c r="BZ41" i="7" s="1"/>
  <c r="CA41" i="7" s="1"/>
  <c r="FB40" i="7"/>
  <c r="EP40" i="7"/>
  <c r="C40" i="7"/>
  <c r="B40" i="7"/>
  <c r="F40" i="7" s="1"/>
  <c r="BZ40" i="7" s="1"/>
  <c r="CA40" i="7" s="1"/>
  <c r="FB39" i="7"/>
  <c r="EP39" i="7"/>
  <c r="BT39" i="7"/>
  <c r="C39" i="7"/>
  <c r="B39" i="7"/>
  <c r="FB38" i="7"/>
  <c r="EP38" i="7"/>
  <c r="BT38" i="7"/>
  <c r="H38" i="7"/>
  <c r="D38" i="7"/>
  <c r="C38" i="7"/>
  <c r="BW38" i="7" s="1"/>
  <c r="B38" i="7"/>
  <c r="FB37" i="7"/>
  <c r="EP37" i="7"/>
  <c r="D37" i="7"/>
  <c r="C37" i="7"/>
  <c r="BT37" i="7" s="1"/>
  <c r="B37" i="7"/>
  <c r="F37" i="7" s="1"/>
  <c r="FB36" i="7"/>
  <c r="EP36" i="7"/>
  <c r="D36" i="7"/>
  <c r="E36" i="7" s="1"/>
  <c r="C36" i="7"/>
  <c r="BT36" i="7" s="1"/>
  <c r="B36" i="7"/>
  <c r="F36" i="7" s="1"/>
  <c r="FB35" i="7"/>
  <c r="EP35" i="7"/>
  <c r="D35" i="7"/>
  <c r="C35" i="7"/>
  <c r="BT35" i="7" s="1"/>
  <c r="B35" i="7"/>
  <c r="F35" i="7" s="1"/>
  <c r="FB34" i="7"/>
  <c r="EP34" i="7"/>
  <c r="D34" i="7"/>
  <c r="E34" i="7" s="1"/>
  <c r="C34" i="7"/>
  <c r="BT34" i="7" s="1"/>
  <c r="B34" i="7"/>
  <c r="F34" i="7" s="1"/>
  <c r="FB33" i="7"/>
  <c r="EP33" i="7"/>
  <c r="D33" i="7"/>
  <c r="C33" i="7"/>
  <c r="BT33" i="7" s="1"/>
  <c r="B33" i="7"/>
  <c r="F33" i="7" s="1"/>
  <c r="FB32" i="7"/>
  <c r="EP32" i="7"/>
  <c r="D32" i="7"/>
  <c r="E32" i="7" s="1"/>
  <c r="C32" i="7"/>
  <c r="BT32" i="7" s="1"/>
  <c r="B32" i="7"/>
  <c r="F32" i="7" s="1"/>
  <c r="FB31" i="7"/>
  <c r="EP31" i="7"/>
  <c r="C31" i="7"/>
  <c r="B31" i="7"/>
  <c r="FB30" i="7"/>
  <c r="EP30" i="7"/>
  <c r="D30" i="7"/>
  <c r="C30" i="7"/>
  <c r="B30" i="7"/>
  <c r="F30" i="7" s="1"/>
  <c r="FB29" i="7"/>
  <c r="EP29" i="7"/>
  <c r="BT29" i="7"/>
  <c r="C29" i="7"/>
  <c r="B29" i="7"/>
  <c r="FB28" i="7"/>
  <c r="EP28" i="7"/>
  <c r="EB28" i="7"/>
  <c r="BT28" i="7"/>
  <c r="CM28" i="7" s="1"/>
  <c r="DG28" i="7" s="1"/>
  <c r="D28" i="7"/>
  <c r="C28" i="7"/>
  <c r="B28" i="7"/>
  <c r="F28" i="7" s="1"/>
  <c r="BZ28" i="7" s="1"/>
  <c r="CA28" i="7" s="1"/>
  <c r="FB27" i="7"/>
  <c r="EP27" i="7"/>
  <c r="B27" i="7"/>
  <c r="C27" i="7" s="1"/>
  <c r="FB26" i="7"/>
  <c r="EP26" i="7"/>
  <c r="B26" i="7"/>
  <c r="C26" i="7" s="1"/>
  <c r="FB25" i="7"/>
  <c r="EP25" i="7"/>
  <c r="D25" i="7"/>
  <c r="B25" i="7"/>
  <c r="C25" i="7" s="1"/>
  <c r="FB24" i="7"/>
  <c r="EP24" i="7"/>
  <c r="D24" i="7"/>
  <c r="B24" i="7"/>
  <c r="C24" i="7" s="1"/>
  <c r="FN23" i="7"/>
  <c r="FL23" i="7"/>
  <c r="FK23" i="7"/>
  <c r="FM23" i="7" s="1"/>
  <c r="FJ23" i="7"/>
  <c r="FI23" i="7"/>
  <c r="FB23" i="7"/>
  <c r="EP23" i="7"/>
  <c r="BW23" i="7"/>
  <c r="P23" i="7"/>
  <c r="D23" i="7"/>
  <c r="E23" i="7" s="1"/>
  <c r="B23" i="7"/>
  <c r="C23" i="7" s="1"/>
  <c r="HC21" i="7"/>
  <c r="HA21" i="7"/>
  <c r="AA10" i="7"/>
  <c r="FH24" i="7"/>
  <c r="AE1" i="7"/>
  <c r="EO89" i="1"/>
  <c r="EQ89" i="1" s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25" i="1"/>
  <c r="EA26" i="1"/>
  <c r="EG25" i="1"/>
  <c r="S29" i="1"/>
  <c r="EE25" i="1"/>
  <c r="FN1" i="8" l="1"/>
  <c r="G26" i="8"/>
  <c r="I26" i="8" s="1"/>
  <c r="BZ26" i="8"/>
  <c r="CA26" i="8" s="1"/>
  <c r="DZ40" i="8"/>
  <c r="FO23" i="8"/>
  <c r="FR23" i="8" s="1"/>
  <c r="FT23" i="8" s="1"/>
  <c r="FL24" i="8"/>
  <c r="FN24" i="8"/>
  <c r="FK24" i="8"/>
  <c r="FJ24" i="8"/>
  <c r="BZ38" i="8"/>
  <c r="CA38" i="8" s="1"/>
  <c r="BZ23" i="8"/>
  <c r="CA23" i="8" s="1"/>
  <c r="G23" i="8"/>
  <c r="I23" i="8" s="1"/>
  <c r="G25" i="8"/>
  <c r="I25" i="8" s="1"/>
  <c r="BZ25" i="8"/>
  <c r="CA25" i="8" s="1"/>
  <c r="BZ27" i="8"/>
  <c r="CA27" i="8" s="1"/>
  <c r="G24" i="8"/>
  <c r="I24" i="8" s="1"/>
  <c r="BZ24" i="8"/>
  <c r="CA24" i="8" s="1"/>
  <c r="F48" i="8"/>
  <c r="H49" i="8"/>
  <c r="F49" i="8"/>
  <c r="C49" i="8"/>
  <c r="H48" i="8"/>
  <c r="DZ23" i="8"/>
  <c r="FL23" i="8"/>
  <c r="Q24" i="8"/>
  <c r="BS24" i="8"/>
  <c r="BW24" i="8"/>
  <c r="Q25" i="8"/>
  <c r="BS25" i="8"/>
  <c r="BW25" i="8"/>
  <c r="Q26" i="8"/>
  <c r="BS26" i="8"/>
  <c r="BW26" i="8"/>
  <c r="Q27" i="8"/>
  <c r="BS27" i="8"/>
  <c r="BW27" i="8"/>
  <c r="F28" i="8"/>
  <c r="BV30" i="8"/>
  <c r="O30" i="8"/>
  <c r="D30" i="8"/>
  <c r="E30" i="8" s="1"/>
  <c r="BT30" i="8"/>
  <c r="BB30" i="8"/>
  <c r="BV31" i="8"/>
  <c r="O31" i="8"/>
  <c r="D31" i="8"/>
  <c r="BT31" i="8"/>
  <c r="BV32" i="8"/>
  <c r="O32" i="8"/>
  <c r="D32" i="8"/>
  <c r="E32" i="8" s="1"/>
  <c r="G32" i="8" s="1"/>
  <c r="I32" i="8" s="1"/>
  <c r="BT32" i="8"/>
  <c r="BB32" i="8"/>
  <c r="BV33" i="8"/>
  <c r="O33" i="8"/>
  <c r="D33" i="8"/>
  <c r="BT33" i="8"/>
  <c r="BV34" i="8"/>
  <c r="O34" i="8"/>
  <c r="D34" i="8"/>
  <c r="E34" i="8" s="1"/>
  <c r="BT34" i="8"/>
  <c r="BB34" i="8"/>
  <c r="BV35" i="8"/>
  <c r="O35" i="8"/>
  <c r="D35" i="8"/>
  <c r="BT35" i="8"/>
  <c r="BV36" i="8"/>
  <c r="O36" i="8"/>
  <c r="D36" i="8"/>
  <c r="E36" i="8" s="1"/>
  <c r="G36" i="8" s="1"/>
  <c r="I36" i="8" s="1"/>
  <c r="BT36" i="8"/>
  <c r="BB36" i="8"/>
  <c r="BV37" i="8"/>
  <c r="O37" i="8"/>
  <c r="D37" i="8"/>
  <c r="BT37" i="8"/>
  <c r="BT38" i="8"/>
  <c r="D38" i="8"/>
  <c r="BW38" i="8"/>
  <c r="BS38" i="8"/>
  <c r="Q38" i="8"/>
  <c r="O38" i="8"/>
  <c r="BV38" i="8"/>
  <c r="BV41" i="8"/>
  <c r="D41" i="8"/>
  <c r="BS41" i="8"/>
  <c r="Q41" i="8"/>
  <c r="BW41" i="8"/>
  <c r="O41" i="8"/>
  <c r="BZ42" i="8"/>
  <c r="CA42" i="8" s="1"/>
  <c r="BZ47" i="8"/>
  <c r="CA47" i="8" s="1"/>
  <c r="CL51" i="8"/>
  <c r="DF51" i="8" s="1"/>
  <c r="EA51" i="8"/>
  <c r="DZ27" i="8"/>
  <c r="Q23" i="8"/>
  <c r="BV23" i="8"/>
  <c r="CM23" i="8"/>
  <c r="DG23" i="8" s="1"/>
  <c r="FM23" i="8"/>
  <c r="BB24" i="8"/>
  <c r="BT24" i="8"/>
  <c r="DZ24" i="8"/>
  <c r="BB25" i="8"/>
  <c r="BT25" i="8"/>
  <c r="DZ25" i="8"/>
  <c r="FH25" i="8"/>
  <c r="BB26" i="8"/>
  <c r="BT26" i="8"/>
  <c r="BB27" i="8"/>
  <c r="BT27" i="8"/>
  <c r="BV29" i="8"/>
  <c r="D29" i="8"/>
  <c r="E29" i="8" s="1"/>
  <c r="G29" i="8" s="1"/>
  <c r="I29" i="8" s="1"/>
  <c r="BT29" i="8"/>
  <c r="BB29" i="8"/>
  <c r="BZ30" i="8"/>
  <c r="CA30" i="8" s="1"/>
  <c r="G30" i="8"/>
  <c r="I30" i="8" s="1"/>
  <c r="BZ31" i="8"/>
  <c r="CA31" i="8" s="1"/>
  <c r="BZ32" i="8"/>
  <c r="CA32" i="8" s="1"/>
  <c r="BZ33" i="8"/>
  <c r="CA33" i="8" s="1"/>
  <c r="BZ34" i="8"/>
  <c r="CA34" i="8" s="1"/>
  <c r="G34" i="8"/>
  <c r="I34" i="8" s="1"/>
  <c r="BZ35" i="8"/>
  <c r="CA35" i="8" s="1"/>
  <c r="BZ36" i="8"/>
  <c r="CA36" i="8" s="1"/>
  <c r="BZ37" i="8"/>
  <c r="CA37" i="8" s="1"/>
  <c r="BV40" i="8"/>
  <c r="D40" i="8"/>
  <c r="E40" i="8" s="1"/>
  <c r="BT40" i="8"/>
  <c r="BB40" i="8"/>
  <c r="BS40" i="8"/>
  <c r="Q40" i="8"/>
  <c r="BZ41" i="8"/>
  <c r="CA41" i="8" s="1"/>
  <c r="EB41" i="8"/>
  <c r="CM41" i="8"/>
  <c r="DG41" i="8" s="1"/>
  <c r="DZ28" i="8"/>
  <c r="BZ29" i="8"/>
  <c r="CA29" i="8" s="1"/>
  <c r="D39" i="8"/>
  <c r="E39" i="8" s="1"/>
  <c r="BT39" i="8"/>
  <c r="BW39" i="8"/>
  <c r="BS39" i="8"/>
  <c r="Q39" i="8"/>
  <c r="AE2" i="8"/>
  <c r="W24" i="8" s="1"/>
  <c r="D23" i="8"/>
  <c r="E23" i="8" s="1"/>
  <c r="BB23" i="8"/>
  <c r="BS23" i="8"/>
  <c r="FJ23" i="8"/>
  <c r="D28" i="8"/>
  <c r="E28" i="8" s="1"/>
  <c r="BT28" i="8"/>
  <c r="BB28" i="8"/>
  <c r="BS28" i="8"/>
  <c r="O29" i="8"/>
  <c r="BS29" i="8"/>
  <c r="BS30" i="8"/>
  <c r="BS31" i="8"/>
  <c r="BS32" i="8"/>
  <c r="BS33" i="8"/>
  <c r="BS34" i="8"/>
  <c r="BS35" i="8"/>
  <c r="BS36" i="8"/>
  <c r="BS37" i="8"/>
  <c r="O39" i="8"/>
  <c r="BB39" i="8" s="1"/>
  <c r="BV39" i="8"/>
  <c r="BW40" i="8"/>
  <c r="DZ45" i="8"/>
  <c r="F39" i="8"/>
  <c r="F40" i="8"/>
  <c r="BV43" i="8"/>
  <c r="O43" i="8"/>
  <c r="D43" i="8"/>
  <c r="E43" i="8" s="1"/>
  <c r="BT43" i="8"/>
  <c r="BB43" i="8"/>
  <c r="BV44" i="8"/>
  <c r="O44" i="8"/>
  <c r="D44" i="8"/>
  <c r="BT44" i="8"/>
  <c r="BT45" i="8"/>
  <c r="BB45" i="8"/>
  <c r="D45" i="8"/>
  <c r="BW45" i="8"/>
  <c r="BS45" i="8"/>
  <c r="Q45" i="8"/>
  <c r="DZ47" i="8"/>
  <c r="F43" i="8"/>
  <c r="F44" i="8"/>
  <c r="F45" i="8"/>
  <c r="W47" i="8"/>
  <c r="BV42" i="8"/>
  <c r="O42" i="8"/>
  <c r="D42" i="8"/>
  <c r="E42" i="8" s="1"/>
  <c r="G42" i="8" s="1"/>
  <c r="I42" i="8" s="1"/>
  <c r="BT42" i="8"/>
  <c r="BB42" i="8"/>
  <c r="BS42" i="8"/>
  <c r="EA43" i="8"/>
  <c r="CL43" i="8"/>
  <c r="DF43" i="8" s="1"/>
  <c r="BU43" i="8"/>
  <c r="EA44" i="8"/>
  <c r="CL44" i="8"/>
  <c r="DF44" i="8" s="1"/>
  <c r="BW50" i="8"/>
  <c r="BS50" i="8"/>
  <c r="Q50" i="8"/>
  <c r="BV50" i="8"/>
  <c r="O50" i="8"/>
  <c r="BT50" i="8"/>
  <c r="D50" i="8"/>
  <c r="E50" i="8" s="1"/>
  <c r="BV48" i="8"/>
  <c r="O48" i="8"/>
  <c r="BS48" i="8"/>
  <c r="H45" i="8"/>
  <c r="C46" i="8"/>
  <c r="D48" i="8"/>
  <c r="BT48" i="8"/>
  <c r="BV51" i="8"/>
  <c r="O51" i="8"/>
  <c r="BW51" i="8"/>
  <c r="Q51" i="8"/>
  <c r="BT51" i="8"/>
  <c r="BB51" i="8"/>
  <c r="D51" i="8"/>
  <c r="BW47" i="8"/>
  <c r="BS47" i="8"/>
  <c r="Q47" i="8"/>
  <c r="BB47" i="8"/>
  <c r="BT47" i="8"/>
  <c r="Q48" i="8"/>
  <c r="BW48" i="8"/>
  <c r="P55" i="8"/>
  <c r="B52" i="8"/>
  <c r="DZ63" i="8"/>
  <c r="W63" i="8"/>
  <c r="BT63" i="8"/>
  <c r="BB63" i="8"/>
  <c r="D63" i="8"/>
  <c r="BW63" i="8"/>
  <c r="Q63" i="8"/>
  <c r="C53" i="8"/>
  <c r="C54" i="8"/>
  <c r="H53" i="8"/>
  <c r="EA63" i="8"/>
  <c r="CL63" i="8"/>
  <c r="DF63" i="8" s="1"/>
  <c r="C67" i="8"/>
  <c r="F50" i="8"/>
  <c r="C65" i="8"/>
  <c r="CM82" i="8"/>
  <c r="DG82" i="8" s="1"/>
  <c r="EB82" i="8"/>
  <c r="DZ82" i="8"/>
  <c r="W82" i="8"/>
  <c r="C84" i="8"/>
  <c r="EU87" i="8"/>
  <c r="Q82" i="8"/>
  <c r="BS82" i="8"/>
  <c r="BW82" i="8"/>
  <c r="BB82" i="8"/>
  <c r="L87" i="8"/>
  <c r="BX87" i="8" s="1"/>
  <c r="BT86" i="8"/>
  <c r="BW86" i="8"/>
  <c r="BS86" i="8"/>
  <c r="Q86" i="8"/>
  <c r="BV86" i="8"/>
  <c r="O86" i="8"/>
  <c r="D86" i="8"/>
  <c r="AU87" i="8"/>
  <c r="BT26" i="7"/>
  <c r="BW26" i="7"/>
  <c r="BS26" i="7"/>
  <c r="Q26" i="7"/>
  <c r="BV26" i="7"/>
  <c r="O26" i="7"/>
  <c r="FH25" i="7"/>
  <c r="FO23" i="7"/>
  <c r="FR23" i="7" s="1"/>
  <c r="FT23" i="7" s="1"/>
  <c r="D26" i="7"/>
  <c r="BT27" i="7"/>
  <c r="BB27" i="7"/>
  <c r="BW27" i="7"/>
  <c r="BS27" i="7"/>
  <c r="Q27" i="7"/>
  <c r="BV27" i="7"/>
  <c r="O27" i="7"/>
  <c r="BT24" i="7"/>
  <c r="BW24" i="7"/>
  <c r="Q24" i="7"/>
  <c r="BS24" i="7"/>
  <c r="BV24" i="7"/>
  <c r="O24" i="7"/>
  <c r="FI24" i="7"/>
  <c r="D27" i="7"/>
  <c r="E27" i="7" s="1"/>
  <c r="E30" i="7"/>
  <c r="G30" i="7" s="1"/>
  <c r="I30" i="7" s="1"/>
  <c r="E25" i="7"/>
  <c r="CM29" i="7"/>
  <c r="DG29" i="7" s="1"/>
  <c r="EB29" i="7"/>
  <c r="BV23" i="7"/>
  <c r="Q23" i="7"/>
  <c r="BT23" i="7"/>
  <c r="O23" i="7"/>
  <c r="BB23" i="7"/>
  <c r="BS23" i="7"/>
  <c r="E24" i="7"/>
  <c r="BT25" i="7"/>
  <c r="Q25" i="7"/>
  <c r="BW25" i="7"/>
  <c r="BS25" i="7"/>
  <c r="BV25" i="7"/>
  <c r="O25" i="7"/>
  <c r="BB25" i="7" s="1"/>
  <c r="BZ30" i="7"/>
  <c r="CA30" i="7" s="1"/>
  <c r="EB32" i="7"/>
  <c r="CM32" i="7"/>
  <c r="DG32" i="7" s="1"/>
  <c r="EB36" i="7"/>
  <c r="CM36" i="7"/>
  <c r="DG36" i="7" s="1"/>
  <c r="P52" i="7"/>
  <c r="B49" i="7"/>
  <c r="F29" i="7"/>
  <c r="BW30" i="7"/>
  <c r="BS30" i="7"/>
  <c r="Q30" i="7"/>
  <c r="O30" i="7"/>
  <c r="BB30" i="7" s="1"/>
  <c r="BV30" i="7"/>
  <c r="F31" i="7"/>
  <c r="G33" i="7"/>
  <c r="I33" i="7" s="1"/>
  <c r="BZ33" i="7"/>
  <c r="CA33" i="7" s="1"/>
  <c r="BZ35" i="7"/>
  <c r="CA35" i="7" s="1"/>
  <c r="BZ37" i="7"/>
  <c r="CA37" i="7" s="1"/>
  <c r="EB39" i="7"/>
  <c r="CM39" i="7"/>
  <c r="DG39" i="7" s="1"/>
  <c r="BW40" i="7"/>
  <c r="BS40" i="7"/>
  <c r="Q40" i="7"/>
  <c r="BV40" i="7"/>
  <c r="O40" i="7"/>
  <c r="D40" i="7"/>
  <c r="F23" i="7"/>
  <c r="BW29" i="7"/>
  <c r="BS29" i="7"/>
  <c r="Q29" i="7"/>
  <c r="O29" i="7"/>
  <c r="BW31" i="7"/>
  <c r="BS31" i="7"/>
  <c r="Q31" i="7"/>
  <c r="BV31" i="7"/>
  <c r="O31" i="7"/>
  <c r="BT31" i="7"/>
  <c r="EB33" i="7"/>
  <c r="CM33" i="7"/>
  <c r="DG33" i="7" s="1"/>
  <c r="EB35" i="7"/>
  <c r="CM35" i="7"/>
  <c r="DG35" i="7" s="1"/>
  <c r="EB37" i="7"/>
  <c r="CM37" i="7"/>
  <c r="DG37" i="7" s="1"/>
  <c r="F39" i="7"/>
  <c r="EB41" i="7"/>
  <c r="CM41" i="7"/>
  <c r="DG41" i="7" s="1"/>
  <c r="CL42" i="7"/>
  <c r="DF42" i="7" s="1"/>
  <c r="BU42" i="7"/>
  <c r="EA42" i="7"/>
  <c r="BZ42" i="7"/>
  <c r="CA42" i="7" s="1"/>
  <c r="EB43" i="7"/>
  <c r="CM43" i="7"/>
  <c r="DG43" i="7" s="1"/>
  <c r="EB34" i="7"/>
  <c r="CM34" i="7"/>
  <c r="DG34" i="7" s="1"/>
  <c r="EB51" i="7"/>
  <c r="CM51" i="7"/>
  <c r="DG51" i="7" s="1"/>
  <c r="FN1" i="7"/>
  <c r="F24" i="7"/>
  <c r="F25" i="7"/>
  <c r="F26" i="7"/>
  <c r="F27" i="7"/>
  <c r="BV29" i="7"/>
  <c r="BW28" i="7"/>
  <c r="BS28" i="7"/>
  <c r="Q28" i="7"/>
  <c r="O28" i="7"/>
  <c r="BV28" i="7"/>
  <c r="D29" i="7"/>
  <c r="E29" i="7" s="1"/>
  <c r="BT30" i="7"/>
  <c r="D31" i="7"/>
  <c r="E31" i="7" s="1"/>
  <c r="G32" i="7"/>
  <c r="I32" i="7" s="1"/>
  <c r="BZ32" i="7"/>
  <c r="CA32" i="7" s="1"/>
  <c r="E33" i="7"/>
  <c r="G34" i="7"/>
  <c r="I34" i="7" s="1"/>
  <c r="BZ34" i="7"/>
  <c r="CA34" i="7" s="1"/>
  <c r="E35" i="7"/>
  <c r="G35" i="7" s="1"/>
  <c r="I35" i="7" s="1"/>
  <c r="G36" i="7"/>
  <c r="I36" i="7" s="1"/>
  <c r="BZ36" i="7"/>
  <c r="CA36" i="7" s="1"/>
  <c r="E37" i="7"/>
  <c r="G37" i="7" s="1"/>
  <c r="I37" i="7" s="1"/>
  <c r="EB38" i="7"/>
  <c r="CM38" i="7"/>
  <c r="DG38" i="7" s="1"/>
  <c r="BW39" i="7"/>
  <c r="BS39" i="7"/>
  <c r="Q39" i="7"/>
  <c r="BV39" i="7"/>
  <c r="O39" i="7"/>
  <c r="D39" i="7"/>
  <c r="E39" i="7" s="1"/>
  <c r="BT40" i="7"/>
  <c r="BV41" i="7"/>
  <c r="O41" i="7"/>
  <c r="BB41" i="7" s="1"/>
  <c r="BS41" i="7"/>
  <c r="BW41" i="7"/>
  <c r="Q41" i="7"/>
  <c r="D41" i="7"/>
  <c r="E41" i="7" s="1"/>
  <c r="G41" i="7" s="1"/>
  <c r="I41" i="7" s="1"/>
  <c r="EB42" i="7"/>
  <c r="CM42" i="7"/>
  <c r="DG42" i="7" s="1"/>
  <c r="BW43" i="7"/>
  <c r="BS43" i="7"/>
  <c r="Q43" i="7"/>
  <c r="BV43" i="7"/>
  <c r="O43" i="7"/>
  <c r="D43" i="7"/>
  <c r="E42" i="7" s="1"/>
  <c r="G42" i="7" s="1"/>
  <c r="I42" i="7" s="1"/>
  <c r="BW44" i="7"/>
  <c r="BS44" i="7"/>
  <c r="Q44" i="7"/>
  <c r="BV44" i="7"/>
  <c r="O44" i="7"/>
  <c r="BT44" i="7"/>
  <c r="BB44" i="7"/>
  <c r="D44" i="7"/>
  <c r="O32" i="7"/>
  <c r="BB32" i="7" s="1"/>
  <c r="BV32" i="7"/>
  <c r="O33" i="7"/>
  <c r="BV33" i="7"/>
  <c r="O34" i="7"/>
  <c r="BV34" i="7"/>
  <c r="O35" i="7"/>
  <c r="BV35" i="7"/>
  <c r="O36" i="7"/>
  <c r="BB36" i="7" s="1"/>
  <c r="BV36" i="7"/>
  <c r="O37" i="7"/>
  <c r="BV37" i="7"/>
  <c r="BB42" i="7"/>
  <c r="BS45" i="7"/>
  <c r="BV54" i="7"/>
  <c r="O54" i="7"/>
  <c r="BT54" i="7"/>
  <c r="BB54" i="7"/>
  <c r="D54" i="7"/>
  <c r="Q32" i="7"/>
  <c r="BS32" i="7"/>
  <c r="BW32" i="7"/>
  <c r="Q33" i="7"/>
  <c r="BS33" i="7"/>
  <c r="BW33" i="7"/>
  <c r="Q34" i="7"/>
  <c r="BS34" i="7"/>
  <c r="BW34" i="7"/>
  <c r="Q35" i="7"/>
  <c r="BS35" i="7"/>
  <c r="BW35" i="7"/>
  <c r="Q36" i="7"/>
  <c r="BS36" i="7"/>
  <c r="BW36" i="7"/>
  <c r="Q37" i="7"/>
  <c r="BS37" i="7"/>
  <c r="BW37" i="7"/>
  <c r="F38" i="7"/>
  <c r="O38" i="7"/>
  <c r="BV38" i="7"/>
  <c r="Q45" i="7"/>
  <c r="EB48" i="7"/>
  <c r="CM48" i="7"/>
  <c r="DG48" i="7" s="1"/>
  <c r="BB33" i="7"/>
  <c r="BB34" i="7"/>
  <c r="BB35" i="7"/>
  <c r="BB37" i="7"/>
  <c r="Q38" i="7"/>
  <c r="BS38" i="7"/>
  <c r="BV42" i="7"/>
  <c r="O42" i="7"/>
  <c r="Q42" i="7"/>
  <c r="BW42" i="7"/>
  <c r="F43" i="7"/>
  <c r="F44" i="7"/>
  <c r="BV45" i="7"/>
  <c r="O45" i="7"/>
  <c r="BT45" i="7"/>
  <c r="BB45" i="7"/>
  <c r="D45" i="7"/>
  <c r="C46" i="7"/>
  <c r="H45" i="7"/>
  <c r="EA54" i="7"/>
  <c r="CL54" i="7"/>
  <c r="DF54" i="7" s="1"/>
  <c r="BU54" i="7"/>
  <c r="F50" i="7"/>
  <c r="H46" i="7"/>
  <c r="C47" i="7"/>
  <c r="F47" i="7" s="1"/>
  <c r="O48" i="7"/>
  <c r="BV48" i="7"/>
  <c r="C50" i="7"/>
  <c r="O51" i="7"/>
  <c r="BV51" i="7"/>
  <c r="C53" i="7"/>
  <c r="BV65" i="7"/>
  <c r="O65" i="7"/>
  <c r="BT65" i="7"/>
  <c r="BB65" i="7"/>
  <c r="D65" i="7"/>
  <c r="BW65" i="7"/>
  <c r="Q65" i="7"/>
  <c r="BS65" i="7"/>
  <c r="Q48" i="7"/>
  <c r="BS48" i="7"/>
  <c r="Q51" i="7"/>
  <c r="BS51" i="7"/>
  <c r="EB63" i="7"/>
  <c r="CM63" i="7"/>
  <c r="DG63" i="7" s="1"/>
  <c r="O63" i="7"/>
  <c r="Q63" i="7"/>
  <c r="BW63" i="7"/>
  <c r="D63" i="7"/>
  <c r="BS63" i="7"/>
  <c r="BW67" i="7"/>
  <c r="BS67" i="7"/>
  <c r="Q67" i="7"/>
  <c r="BV67" i="7"/>
  <c r="O67" i="7"/>
  <c r="BT67" i="7"/>
  <c r="BB67" i="7"/>
  <c r="D67" i="7"/>
  <c r="EU87" i="7"/>
  <c r="L87" i="7"/>
  <c r="BX87" i="7" s="1"/>
  <c r="BB84" i="7"/>
  <c r="EA82" i="7"/>
  <c r="CL82" i="7"/>
  <c r="DF82" i="7" s="1"/>
  <c r="BU82" i="7"/>
  <c r="BT86" i="7"/>
  <c r="BW86" i="7"/>
  <c r="BS86" i="7"/>
  <c r="Q86" i="7"/>
  <c r="BV86" i="7"/>
  <c r="O86" i="7"/>
  <c r="D86" i="7"/>
  <c r="BV82" i="7"/>
  <c r="O82" i="7"/>
  <c r="D82" i="7"/>
  <c r="BB82" i="7"/>
  <c r="BT82" i="7"/>
  <c r="BT84" i="7"/>
  <c r="BW84" i="7"/>
  <c r="BS84" i="7"/>
  <c r="Q84" i="7"/>
  <c r="O84" i="7"/>
  <c r="BV84" i="7"/>
  <c r="AU87" i="7"/>
  <c r="DW2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HC23" i="1"/>
  <c r="HA23" i="1"/>
  <c r="W28" i="8" l="1"/>
  <c r="W40" i="8"/>
  <c r="W45" i="8"/>
  <c r="EJ24" i="8"/>
  <c r="EV24" i="8" s="1"/>
  <c r="X24" i="8"/>
  <c r="EK24" i="8" s="1"/>
  <c r="EW24" i="8" s="1"/>
  <c r="F52" i="8"/>
  <c r="DZ86" i="8"/>
  <c r="W86" i="8"/>
  <c r="EB63" i="8"/>
  <c r="CM63" i="8"/>
  <c r="DG63" i="8" s="1"/>
  <c r="BZ43" i="8"/>
  <c r="CA43" i="8" s="1"/>
  <c r="G43" i="8"/>
  <c r="I43" i="8" s="1"/>
  <c r="EB44" i="8"/>
  <c r="CM44" i="8"/>
  <c r="DG44" i="8" s="1"/>
  <c r="EA34" i="8"/>
  <c r="CL34" i="8"/>
  <c r="DF34" i="8" s="1"/>
  <c r="BU34" i="8"/>
  <c r="EA23" i="8"/>
  <c r="EC23" i="8" s="1"/>
  <c r="CL23" i="8"/>
  <c r="DF23" i="8" s="1"/>
  <c r="BU23" i="8"/>
  <c r="CM40" i="8"/>
  <c r="DG40" i="8" s="1"/>
  <c r="EB40" i="8"/>
  <c r="EA38" i="8"/>
  <c r="CL38" i="8"/>
  <c r="DF38" i="8" s="1"/>
  <c r="BU38" i="8"/>
  <c r="EB38" i="8"/>
  <c r="CM38" i="8"/>
  <c r="DG38" i="8" s="1"/>
  <c r="DZ37" i="8"/>
  <c r="W37" i="8"/>
  <c r="EB35" i="8"/>
  <c r="CM35" i="8"/>
  <c r="DG35" i="8" s="1"/>
  <c r="DZ33" i="8"/>
  <c r="W33" i="8"/>
  <c r="EA27" i="8"/>
  <c r="CL27" i="8"/>
  <c r="DF27" i="8" s="1"/>
  <c r="BU27" i="8"/>
  <c r="BZ48" i="8"/>
  <c r="CA48" i="8" s="1"/>
  <c r="EJ40" i="8"/>
  <c r="EV40" i="8" s="1"/>
  <c r="X40" i="8"/>
  <c r="EK40" i="8" s="1"/>
  <c r="EW40" i="8" s="1"/>
  <c r="BB86" i="8"/>
  <c r="BT67" i="8"/>
  <c r="D67" i="8"/>
  <c r="BV67" i="8"/>
  <c r="O67" i="8"/>
  <c r="BB67" i="8" s="1"/>
  <c r="BS67" i="8"/>
  <c r="Q67" i="8"/>
  <c r="BW67" i="8"/>
  <c r="B55" i="8"/>
  <c r="P56" i="8"/>
  <c r="EB51" i="8"/>
  <c r="CM51" i="8"/>
  <c r="DG51" i="8" s="1"/>
  <c r="BT46" i="8"/>
  <c r="BB46" i="8"/>
  <c r="D46" i="8"/>
  <c r="E46" i="8" s="1"/>
  <c r="BW46" i="8"/>
  <c r="BS46" i="8"/>
  <c r="Q46" i="8"/>
  <c r="BV46" i="8"/>
  <c r="O46" i="8"/>
  <c r="EA48" i="8"/>
  <c r="CL48" i="8"/>
  <c r="DF48" i="8" s="1"/>
  <c r="BU48" i="8"/>
  <c r="F46" i="8"/>
  <c r="DZ50" i="8"/>
  <c r="W50" i="8"/>
  <c r="EA42" i="8"/>
  <c r="CL42" i="8"/>
  <c r="DF42" i="8" s="1"/>
  <c r="BU42" i="8"/>
  <c r="DZ42" i="8"/>
  <c r="W42" i="8"/>
  <c r="E44" i="8"/>
  <c r="EB43" i="8"/>
  <c r="CM43" i="8"/>
  <c r="DG43" i="8" s="1"/>
  <c r="BZ40" i="8"/>
  <c r="CA40" i="8" s="1"/>
  <c r="G40" i="8"/>
  <c r="I40" i="8" s="1"/>
  <c r="EA37" i="8"/>
  <c r="CL37" i="8"/>
  <c r="DF37" i="8" s="1"/>
  <c r="BU37" i="8"/>
  <c r="EA33" i="8"/>
  <c r="CL33" i="8"/>
  <c r="DF33" i="8" s="1"/>
  <c r="BU33" i="8"/>
  <c r="EA29" i="8"/>
  <c r="CL29" i="8"/>
  <c r="DF29" i="8" s="1"/>
  <c r="BU29" i="8"/>
  <c r="EB28" i="8"/>
  <c r="CM28" i="8"/>
  <c r="DG28" i="8" s="1"/>
  <c r="CM39" i="8"/>
  <c r="DG39" i="8" s="1"/>
  <c r="EB39" i="8"/>
  <c r="EJ28" i="8"/>
  <c r="EV28" i="8" s="1"/>
  <c r="X28" i="8"/>
  <c r="EK28" i="8" s="1"/>
  <c r="EW28" i="8" s="1"/>
  <c r="EB29" i="8"/>
  <c r="CM29" i="8"/>
  <c r="DG29" i="8" s="1"/>
  <c r="EB27" i="8"/>
  <c r="CM27" i="8"/>
  <c r="DG27" i="8" s="1"/>
  <c r="EB26" i="8"/>
  <c r="CM26" i="8"/>
  <c r="DG26" i="8" s="1"/>
  <c r="W25" i="8"/>
  <c r="EB24" i="8"/>
  <c r="CM24" i="8"/>
  <c r="DG24" i="8" s="1"/>
  <c r="BB37" i="8"/>
  <c r="DZ36" i="8"/>
  <c r="W36" i="8"/>
  <c r="E35" i="8"/>
  <c r="G35" i="8" s="1"/>
  <c r="I35" i="8" s="1"/>
  <c r="EB34" i="8"/>
  <c r="CM34" i="8"/>
  <c r="DG34" i="8" s="1"/>
  <c r="BB33" i="8"/>
  <c r="DZ32" i="8"/>
  <c r="W32" i="8"/>
  <c r="E31" i="8"/>
  <c r="G31" i="8" s="1"/>
  <c r="I31" i="8" s="1"/>
  <c r="EB30" i="8"/>
  <c r="CM30" i="8"/>
  <c r="DG30" i="8" s="1"/>
  <c r="BT49" i="8"/>
  <c r="BB49" i="8"/>
  <c r="BW49" i="8"/>
  <c r="BS49" i="8"/>
  <c r="Q49" i="8"/>
  <c r="D49" i="8"/>
  <c r="E49" i="8" s="1"/>
  <c r="G49" i="8" s="1"/>
  <c r="I49" i="8" s="1"/>
  <c r="BV49" i="8"/>
  <c r="O49" i="8"/>
  <c r="E27" i="8"/>
  <c r="G27" i="8" s="1"/>
  <c r="I27" i="8" s="1"/>
  <c r="BT53" i="8"/>
  <c r="BB53" i="8"/>
  <c r="D53" i="8"/>
  <c r="BV53" i="8"/>
  <c r="O53" i="8"/>
  <c r="BS53" i="8"/>
  <c r="BW53" i="8"/>
  <c r="Q53" i="8"/>
  <c r="EJ63" i="8"/>
  <c r="EV63" i="8" s="1"/>
  <c r="X63" i="8"/>
  <c r="EK63" i="8" s="1"/>
  <c r="EW63" i="8" s="1"/>
  <c r="E47" i="8"/>
  <c r="G47" i="8" s="1"/>
  <c r="I47" i="8" s="1"/>
  <c r="EB86" i="8"/>
  <c r="CM86" i="8"/>
  <c r="DG86" i="8" s="1"/>
  <c r="EA82" i="8"/>
  <c r="EC82" i="8" s="1"/>
  <c r="CL82" i="8"/>
  <c r="DF82" i="8" s="1"/>
  <c r="BU82" i="8"/>
  <c r="EJ82" i="8"/>
  <c r="EV82" i="8" s="1"/>
  <c r="X82" i="8"/>
  <c r="EK82" i="8" s="1"/>
  <c r="EW82" i="8" s="1"/>
  <c r="BT54" i="8"/>
  <c r="D54" i="8"/>
  <c r="BW54" i="8"/>
  <c r="BS54" i="8"/>
  <c r="Q54" i="8"/>
  <c r="BV54" i="8"/>
  <c r="O54" i="8"/>
  <c r="BB54" i="8" s="1"/>
  <c r="EC63" i="8"/>
  <c r="EB48" i="8"/>
  <c r="CM48" i="8"/>
  <c r="DG48" i="8" s="1"/>
  <c r="W48" i="8"/>
  <c r="DZ48" i="8"/>
  <c r="EC48" i="8" s="1"/>
  <c r="CD43" i="8"/>
  <c r="DI43" i="8" s="1"/>
  <c r="ED43" i="8"/>
  <c r="G45" i="8"/>
  <c r="I45" i="8" s="1"/>
  <c r="BZ45" i="8"/>
  <c r="CA45" i="8" s="1"/>
  <c r="EA45" i="8"/>
  <c r="EC45" i="8" s="1"/>
  <c r="CL45" i="8"/>
  <c r="DF45" i="8" s="1"/>
  <c r="BU45" i="8"/>
  <c r="EB45" i="8"/>
  <c r="CM45" i="8"/>
  <c r="DG45" i="8" s="1"/>
  <c r="DZ44" i="8"/>
  <c r="EC44" i="8" s="1"/>
  <c r="W44" i="8"/>
  <c r="G39" i="8"/>
  <c r="I39" i="8" s="1"/>
  <c r="BZ39" i="8"/>
  <c r="CA39" i="8" s="1"/>
  <c r="EA36" i="8"/>
  <c r="CL36" i="8"/>
  <c r="DF36" i="8" s="1"/>
  <c r="BU36" i="8"/>
  <c r="EA32" i="8"/>
  <c r="CL32" i="8"/>
  <c r="DF32" i="8" s="1"/>
  <c r="BU32" i="8"/>
  <c r="DZ29" i="8"/>
  <c r="EC29" i="8" s="1"/>
  <c r="W29" i="8"/>
  <c r="EA39" i="8"/>
  <c r="CL39" i="8"/>
  <c r="DF39" i="8" s="1"/>
  <c r="BU39" i="8"/>
  <c r="EA40" i="8"/>
  <c r="CL40" i="8"/>
  <c r="DF40" i="8" s="1"/>
  <c r="BU40" i="8"/>
  <c r="BU51" i="8"/>
  <c r="EA41" i="8"/>
  <c r="CL41" i="8"/>
  <c r="DF41" i="8" s="1"/>
  <c r="BU41" i="8"/>
  <c r="DZ38" i="8"/>
  <c r="W38" i="8"/>
  <c r="E38" i="8"/>
  <c r="G38" i="8" s="1"/>
  <c r="I38" i="8" s="1"/>
  <c r="EB37" i="8"/>
  <c r="CM37" i="8"/>
  <c r="DG37" i="8" s="1"/>
  <c r="DZ35" i="8"/>
  <c r="W35" i="8"/>
  <c r="EB33" i="8"/>
  <c r="CM33" i="8"/>
  <c r="DG33" i="8" s="1"/>
  <c r="DZ31" i="8"/>
  <c r="W31" i="8"/>
  <c r="G28" i="8"/>
  <c r="I28" i="8" s="1"/>
  <c r="BZ28" i="8"/>
  <c r="CA28" i="8" s="1"/>
  <c r="EA25" i="8"/>
  <c r="EC25" i="8" s="1"/>
  <c r="CL25" i="8"/>
  <c r="DF25" i="8" s="1"/>
  <c r="BU25" i="8"/>
  <c r="BZ49" i="8"/>
  <c r="CA49" i="8" s="1"/>
  <c r="W23" i="8"/>
  <c r="F53" i="8"/>
  <c r="F51" i="8"/>
  <c r="C52" i="8"/>
  <c r="H51" i="8"/>
  <c r="CM47" i="8"/>
  <c r="DG47" i="8" s="1"/>
  <c r="EB47" i="8"/>
  <c r="DZ51" i="8"/>
  <c r="EC51" i="8" s="1"/>
  <c r="W51" i="8"/>
  <c r="EB50" i="8"/>
  <c r="CM50" i="8"/>
  <c r="DG50" i="8" s="1"/>
  <c r="CL50" i="8"/>
  <c r="DF50" i="8" s="1"/>
  <c r="EA50" i="8"/>
  <c r="BU50" i="8"/>
  <c r="E45" i="8"/>
  <c r="EJ45" i="8"/>
  <c r="EV45" i="8" s="1"/>
  <c r="X45" i="8"/>
  <c r="EK45" i="8" s="1"/>
  <c r="EW45" i="8" s="1"/>
  <c r="DZ39" i="8"/>
  <c r="W39" i="8"/>
  <c r="EA30" i="8"/>
  <c r="CL30" i="8"/>
  <c r="DF30" i="8" s="1"/>
  <c r="BU30" i="8"/>
  <c r="FI25" i="8"/>
  <c r="FH26" i="8"/>
  <c r="FO24" i="8"/>
  <c r="FR24" i="8" s="1"/>
  <c r="FT24" i="8" s="1"/>
  <c r="EB31" i="8"/>
  <c r="CM31" i="8"/>
  <c r="DG31" i="8" s="1"/>
  <c r="EA86" i="8"/>
  <c r="BU86" i="8"/>
  <c r="CL86" i="8"/>
  <c r="DF86" i="8" s="1"/>
  <c r="D84" i="8"/>
  <c r="BT84" i="8"/>
  <c r="BW84" i="8"/>
  <c r="Q84" i="8"/>
  <c r="BV84" i="8"/>
  <c r="O84" i="8"/>
  <c r="BS84" i="8"/>
  <c r="BV65" i="8"/>
  <c r="BW65" i="8"/>
  <c r="Q65" i="8"/>
  <c r="D65" i="8"/>
  <c r="BT65" i="8"/>
  <c r="BB65" i="8"/>
  <c r="O65" i="8"/>
  <c r="BS65" i="8"/>
  <c r="G50" i="8"/>
  <c r="I50" i="8" s="1"/>
  <c r="BZ50" i="8"/>
  <c r="CA50" i="8" s="1"/>
  <c r="BU63" i="8"/>
  <c r="H52" i="8"/>
  <c r="EA47" i="8"/>
  <c r="EC47" i="8" s="1"/>
  <c r="CL47" i="8"/>
  <c r="DF47" i="8" s="1"/>
  <c r="BU47" i="8"/>
  <c r="BB48" i="8"/>
  <c r="BB50" i="8"/>
  <c r="BU44" i="8"/>
  <c r="EB42" i="8"/>
  <c r="CM42" i="8"/>
  <c r="DG42" i="8" s="1"/>
  <c r="X47" i="8"/>
  <c r="EK47" i="8" s="1"/>
  <c r="EW47" i="8" s="1"/>
  <c r="EJ47" i="8"/>
  <c r="EV47" i="8" s="1"/>
  <c r="BZ44" i="8"/>
  <c r="CA44" i="8" s="1"/>
  <c r="G44" i="8"/>
  <c r="I44" i="8" s="1"/>
  <c r="BB44" i="8"/>
  <c r="DZ43" i="8"/>
  <c r="W43" i="8"/>
  <c r="EA35" i="8"/>
  <c r="CL35" i="8"/>
  <c r="DF35" i="8" s="1"/>
  <c r="BU35" i="8"/>
  <c r="EA31" i="8"/>
  <c r="CL31" i="8"/>
  <c r="DF31" i="8" s="1"/>
  <c r="BU31" i="8"/>
  <c r="EA28" i="8"/>
  <c r="CL28" i="8"/>
  <c r="DF28" i="8" s="1"/>
  <c r="BU28" i="8"/>
  <c r="EC28" i="8"/>
  <c r="W27" i="8"/>
  <c r="W26" i="8"/>
  <c r="EB25" i="8"/>
  <c r="CM25" i="8"/>
  <c r="DG25" i="8" s="1"/>
  <c r="EC27" i="8"/>
  <c r="DZ41" i="8"/>
  <c r="EC41" i="8" s="1"/>
  <c r="W41" i="8"/>
  <c r="BB41" i="8"/>
  <c r="E41" i="8"/>
  <c r="G41" i="8" s="1"/>
  <c r="I41" i="8" s="1"/>
  <c r="BB38" i="8"/>
  <c r="E37" i="8"/>
  <c r="G37" i="8" s="1"/>
  <c r="I37" i="8" s="1"/>
  <c r="EB36" i="8"/>
  <c r="CM36" i="8"/>
  <c r="DG36" i="8" s="1"/>
  <c r="BB35" i="8"/>
  <c r="DZ34" i="8"/>
  <c r="EC34" i="8" s="1"/>
  <c r="W34" i="8"/>
  <c r="E33" i="8"/>
  <c r="G33" i="8" s="1"/>
  <c r="I33" i="8" s="1"/>
  <c r="EB32" i="8"/>
  <c r="CM32" i="8"/>
  <c r="DG32" i="8" s="1"/>
  <c r="BB31" i="8"/>
  <c r="DZ30" i="8"/>
  <c r="EC30" i="8" s="1"/>
  <c r="W30" i="8"/>
  <c r="EA26" i="8"/>
  <c r="CL26" i="8"/>
  <c r="DF26" i="8" s="1"/>
  <c r="BU26" i="8"/>
  <c r="EA24" i="8"/>
  <c r="EC24" i="8" s="1"/>
  <c r="CL24" i="8"/>
  <c r="DF24" i="8" s="1"/>
  <c r="BU24" i="8"/>
  <c r="FM24" i="8"/>
  <c r="EC40" i="8"/>
  <c r="BZ47" i="7"/>
  <c r="CA47" i="7" s="1"/>
  <c r="CD82" i="7"/>
  <c r="DI82" i="7" s="1"/>
  <c r="ED82" i="7"/>
  <c r="EB67" i="7"/>
  <c r="CM67" i="7"/>
  <c r="DG67" i="7" s="1"/>
  <c r="BZ44" i="7"/>
  <c r="CA44" i="7" s="1"/>
  <c r="EA44" i="7"/>
  <c r="CL44" i="7"/>
  <c r="DF44" i="7" s="1"/>
  <c r="BU44" i="7"/>
  <c r="EB30" i="7"/>
  <c r="CM30" i="7"/>
  <c r="DG30" i="7" s="1"/>
  <c r="G24" i="7"/>
  <c r="I24" i="7" s="1"/>
  <c r="BZ24" i="7"/>
  <c r="CA24" i="7" s="1"/>
  <c r="BZ29" i="7"/>
  <c r="CA29" i="7" s="1"/>
  <c r="G29" i="7"/>
  <c r="I29" i="7" s="1"/>
  <c r="EA23" i="7"/>
  <c r="CL23" i="7"/>
  <c r="DF23" i="7" s="1"/>
  <c r="BU23" i="7"/>
  <c r="CL26" i="7"/>
  <c r="DF26" i="7" s="1"/>
  <c r="BU26" i="7"/>
  <c r="EA26" i="7"/>
  <c r="DZ84" i="7"/>
  <c r="EB84" i="7"/>
  <c r="CM84" i="7"/>
  <c r="DG84" i="7" s="1"/>
  <c r="DZ86" i="7"/>
  <c r="DZ67" i="7"/>
  <c r="DZ65" i="7"/>
  <c r="W65" i="7"/>
  <c r="BT53" i="7"/>
  <c r="D53" i="7"/>
  <c r="E53" i="7" s="1"/>
  <c r="BW53" i="7"/>
  <c r="BS53" i="7"/>
  <c r="Q53" i="7"/>
  <c r="BV53" i="7"/>
  <c r="O53" i="7"/>
  <c r="BT50" i="7"/>
  <c r="D50" i="7"/>
  <c r="E50" i="7" s="1"/>
  <c r="BW50" i="7"/>
  <c r="BS50" i="7"/>
  <c r="Q50" i="7"/>
  <c r="BV50" i="7"/>
  <c r="O50" i="7"/>
  <c r="BB50" i="7" s="1"/>
  <c r="CD54" i="7"/>
  <c r="DI54" i="7" s="1"/>
  <c r="ED54" i="7"/>
  <c r="BT46" i="7"/>
  <c r="BB46" i="7"/>
  <c r="D46" i="7"/>
  <c r="BW46" i="7"/>
  <c r="BS46" i="7"/>
  <c r="Q46" i="7"/>
  <c r="BV46" i="7"/>
  <c r="O46" i="7"/>
  <c r="F46" i="7"/>
  <c r="EB45" i="7"/>
  <c r="CM45" i="7"/>
  <c r="DG45" i="7" s="1"/>
  <c r="BZ43" i="7"/>
  <c r="CA43" i="7" s="1"/>
  <c r="DZ42" i="7"/>
  <c r="EC42" i="7" s="1"/>
  <c r="CL36" i="7"/>
  <c r="DF36" i="7" s="1"/>
  <c r="BU36" i="7"/>
  <c r="EA36" i="7"/>
  <c r="CL32" i="7"/>
  <c r="DF32" i="7" s="1"/>
  <c r="BU32" i="7"/>
  <c r="EA32" i="7"/>
  <c r="EB54" i="7"/>
  <c r="CM54" i="7"/>
  <c r="DG54" i="7" s="1"/>
  <c r="DZ37" i="7"/>
  <c r="W37" i="7"/>
  <c r="DZ35" i="7"/>
  <c r="DZ33" i="7"/>
  <c r="W33" i="7"/>
  <c r="DZ44" i="7"/>
  <c r="EB40" i="7"/>
  <c r="CM40" i="7"/>
  <c r="DG40" i="7" s="1"/>
  <c r="G27" i="7"/>
  <c r="I27" i="7" s="1"/>
  <c r="BZ27" i="7"/>
  <c r="CA27" i="7" s="1"/>
  <c r="F48" i="7"/>
  <c r="H49" i="7"/>
  <c r="C49" i="7"/>
  <c r="F49" i="7" s="1"/>
  <c r="H48" i="7"/>
  <c r="DZ24" i="7"/>
  <c r="E28" i="7"/>
  <c r="G28" i="7" s="1"/>
  <c r="I28" i="7" s="1"/>
  <c r="EA27" i="7"/>
  <c r="BU27" i="7"/>
  <c r="CL27" i="7"/>
  <c r="DF27" i="7" s="1"/>
  <c r="E26" i="7"/>
  <c r="G26" i="7" s="1"/>
  <c r="I26" i="7" s="1"/>
  <c r="DZ26" i="7"/>
  <c r="EA86" i="7"/>
  <c r="CL86" i="7"/>
  <c r="DF86" i="7" s="1"/>
  <c r="BU86" i="7"/>
  <c r="CL67" i="7"/>
  <c r="DF67" i="7" s="1"/>
  <c r="BU67" i="7"/>
  <c r="EA67" i="7"/>
  <c r="EA48" i="7"/>
  <c r="CL48" i="7"/>
  <c r="DF48" i="7" s="1"/>
  <c r="BU48" i="7"/>
  <c r="BT47" i="7"/>
  <c r="BB47" i="7"/>
  <c r="D47" i="7"/>
  <c r="E47" i="7" s="1"/>
  <c r="G47" i="7" s="1"/>
  <c r="I47" i="7" s="1"/>
  <c r="BW47" i="7"/>
  <c r="BS47" i="7"/>
  <c r="Q47" i="7"/>
  <c r="BV47" i="7"/>
  <c r="O47" i="7"/>
  <c r="BZ38" i="7"/>
  <c r="CA38" i="7" s="1"/>
  <c r="EA35" i="7"/>
  <c r="CL35" i="7"/>
  <c r="DF35" i="7" s="1"/>
  <c r="BU35" i="7"/>
  <c r="EB44" i="7"/>
  <c r="CM44" i="7"/>
  <c r="DG44" i="7" s="1"/>
  <c r="W39" i="7"/>
  <c r="DZ39" i="7"/>
  <c r="BB39" i="7"/>
  <c r="BB28" i="7"/>
  <c r="DZ28" i="7"/>
  <c r="EC28" i="7" s="1"/>
  <c r="CD42" i="7"/>
  <c r="DI42" i="7" s="1"/>
  <c r="ED42" i="7"/>
  <c r="DZ31" i="7"/>
  <c r="EC31" i="7" s="1"/>
  <c r="CL29" i="7"/>
  <c r="DF29" i="7" s="1"/>
  <c r="BU29" i="7"/>
  <c r="EA29" i="7"/>
  <c r="W40" i="7"/>
  <c r="DZ40" i="7"/>
  <c r="DZ30" i="7"/>
  <c r="DZ25" i="7"/>
  <c r="W25" i="7"/>
  <c r="EB27" i="7"/>
  <c r="CM27" i="7"/>
  <c r="DG27" i="7" s="1"/>
  <c r="FH26" i="7"/>
  <c r="FI25" i="7"/>
  <c r="W82" i="7"/>
  <c r="DZ82" i="7"/>
  <c r="EC82" i="7" s="1"/>
  <c r="BB86" i="7"/>
  <c r="EA51" i="7"/>
  <c r="CL51" i="7"/>
  <c r="DF51" i="7" s="1"/>
  <c r="BU51" i="7"/>
  <c r="F53" i="7"/>
  <c r="F45" i="7"/>
  <c r="DZ45" i="7"/>
  <c r="EA37" i="7"/>
  <c r="CL37" i="7"/>
  <c r="DF37" i="7" s="1"/>
  <c r="BU37" i="7"/>
  <c r="EA33" i="7"/>
  <c r="CL33" i="7"/>
  <c r="DF33" i="7" s="1"/>
  <c r="BU33" i="7"/>
  <c r="DZ54" i="7"/>
  <c r="W54" i="7"/>
  <c r="EA45" i="7"/>
  <c r="CL45" i="7"/>
  <c r="DF45" i="7" s="1"/>
  <c r="BU45" i="7"/>
  <c r="E44" i="7"/>
  <c r="G44" i="7" s="1"/>
  <c r="I44" i="7" s="1"/>
  <c r="E43" i="7"/>
  <c r="G43" i="7" s="1"/>
  <c r="I43" i="7" s="1"/>
  <c r="EA43" i="7"/>
  <c r="CL43" i="7"/>
  <c r="DF43" i="7" s="1"/>
  <c r="BU43" i="7"/>
  <c r="CL41" i="7"/>
  <c r="DF41" i="7" s="1"/>
  <c r="BU41" i="7"/>
  <c r="EA41" i="7"/>
  <c r="BB40" i="7"/>
  <c r="CL28" i="7"/>
  <c r="DF28" i="7" s="1"/>
  <c r="BU28" i="7"/>
  <c r="EA28" i="7"/>
  <c r="BZ26" i="7"/>
  <c r="CA26" i="7" s="1"/>
  <c r="EB31" i="7"/>
  <c r="CM31" i="7"/>
  <c r="DG31" i="7" s="1"/>
  <c r="DZ29" i="7"/>
  <c r="EC29" i="7" s="1"/>
  <c r="W29" i="7"/>
  <c r="BB29" i="7"/>
  <c r="BZ31" i="7"/>
  <c r="CA31" i="7" s="1"/>
  <c r="G31" i="7"/>
  <c r="I31" i="7" s="1"/>
  <c r="CL30" i="7"/>
  <c r="DF30" i="7" s="1"/>
  <c r="BU30" i="7"/>
  <c r="EA30" i="7"/>
  <c r="P55" i="7"/>
  <c r="B52" i="7"/>
  <c r="EA25" i="7"/>
  <c r="CL25" i="7"/>
  <c r="DF25" i="7" s="1"/>
  <c r="BU25" i="7"/>
  <c r="EB25" i="7"/>
  <c r="CM25" i="7"/>
  <c r="DG25" i="7" s="1"/>
  <c r="AE2" i="7"/>
  <c r="W86" i="7" s="1"/>
  <c r="DZ23" i="7"/>
  <c r="FN2" i="7"/>
  <c r="BB24" i="7"/>
  <c r="W27" i="7"/>
  <c r="DZ27" i="7"/>
  <c r="EC27" i="7" s="1"/>
  <c r="BB26" i="7"/>
  <c r="EB65" i="7"/>
  <c r="CM65" i="7"/>
  <c r="DG65" i="7" s="1"/>
  <c r="W51" i="7"/>
  <c r="DZ51" i="7"/>
  <c r="BB51" i="7"/>
  <c r="CL84" i="7"/>
  <c r="DF84" i="7" s="1"/>
  <c r="BU84" i="7"/>
  <c r="EA84" i="7"/>
  <c r="EB82" i="7"/>
  <c r="CM82" i="7"/>
  <c r="DG82" i="7" s="1"/>
  <c r="CM86" i="7"/>
  <c r="DG86" i="7" s="1"/>
  <c r="EB86" i="7"/>
  <c r="EA63" i="7"/>
  <c r="CL63" i="7"/>
  <c r="DF63" i="7" s="1"/>
  <c r="BU63" i="7"/>
  <c r="W63" i="7"/>
  <c r="DZ63" i="7"/>
  <c r="BB63" i="7"/>
  <c r="EA65" i="7"/>
  <c r="CL65" i="7"/>
  <c r="DF65" i="7" s="1"/>
  <c r="BU65" i="7"/>
  <c r="DZ48" i="7"/>
  <c r="EC48" i="7" s="1"/>
  <c r="BB48" i="7"/>
  <c r="W48" i="7"/>
  <c r="G50" i="7"/>
  <c r="I50" i="7" s="1"/>
  <c r="BZ50" i="7"/>
  <c r="CA50" i="7" s="1"/>
  <c r="E45" i="7"/>
  <c r="EA38" i="7"/>
  <c r="CL38" i="7"/>
  <c r="DF38" i="7" s="1"/>
  <c r="BU38" i="7"/>
  <c r="BB38" i="7"/>
  <c r="W38" i="7"/>
  <c r="DZ38" i="7"/>
  <c r="EC38" i="7" s="1"/>
  <c r="CL34" i="7"/>
  <c r="DF34" i="7" s="1"/>
  <c r="BU34" i="7"/>
  <c r="EA34" i="7"/>
  <c r="DZ36" i="7"/>
  <c r="W36" i="7"/>
  <c r="DZ34" i="7"/>
  <c r="EC34" i="7" s="1"/>
  <c r="W34" i="7"/>
  <c r="DZ32" i="7"/>
  <c r="EC32" i="7" s="1"/>
  <c r="W32" i="7"/>
  <c r="DZ43" i="7"/>
  <c r="EC43" i="7" s="1"/>
  <c r="BB43" i="7"/>
  <c r="W43" i="7"/>
  <c r="DZ41" i="7"/>
  <c r="EC41" i="7" s="1"/>
  <c r="W41" i="7"/>
  <c r="EA39" i="7"/>
  <c r="CL39" i="7"/>
  <c r="DF39" i="7" s="1"/>
  <c r="BU39" i="7"/>
  <c r="G25" i="7"/>
  <c r="I25" i="7" s="1"/>
  <c r="BZ25" i="7"/>
  <c r="CA25" i="7" s="1"/>
  <c r="BZ39" i="7"/>
  <c r="CA39" i="7" s="1"/>
  <c r="G39" i="7"/>
  <c r="I39" i="7" s="1"/>
  <c r="BB31" i="7"/>
  <c r="CL31" i="7"/>
  <c r="DF31" i="7" s="1"/>
  <c r="BU31" i="7"/>
  <c r="EA31" i="7"/>
  <c r="BZ23" i="7"/>
  <c r="CA23" i="7" s="1"/>
  <c r="G23" i="7"/>
  <c r="I23" i="7" s="1"/>
  <c r="E40" i="7"/>
  <c r="G40" i="7" s="1"/>
  <c r="I40" i="7" s="1"/>
  <c r="EA40" i="7"/>
  <c r="CL40" i="7"/>
  <c r="DF40" i="7" s="1"/>
  <c r="BU40" i="7"/>
  <c r="E38" i="7"/>
  <c r="G38" i="7" s="1"/>
  <c r="I38" i="7" s="1"/>
  <c r="CM23" i="7"/>
  <c r="DG23" i="7" s="1"/>
  <c r="EB23" i="7"/>
  <c r="FL24" i="7"/>
  <c r="FK24" i="7"/>
  <c r="FN24" i="7"/>
  <c r="FJ24" i="7"/>
  <c r="EA24" i="7"/>
  <c r="CL24" i="7"/>
  <c r="DF24" i="7" s="1"/>
  <c r="BU24" i="7"/>
  <c r="EB24" i="7"/>
  <c r="CM24" i="7"/>
  <c r="DG24" i="7" s="1"/>
  <c r="EB26" i="7"/>
  <c r="CM26" i="7"/>
  <c r="DG26" i="7" s="1"/>
  <c r="W28" i="7" l="1"/>
  <c r="W67" i="7"/>
  <c r="EJ67" i="7" s="1"/>
  <c r="EV67" i="7" s="1"/>
  <c r="W35" i="7"/>
  <c r="EJ27" i="8"/>
  <c r="EV27" i="8" s="1"/>
  <c r="X27" i="8"/>
  <c r="EK27" i="8" s="1"/>
  <c r="EW27" i="8" s="1"/>
  <c r="CD44" i="8"/>
  <c r="DI44" i="8" s="1"/>
  <c r="ED44" i="8"/>
  <c r="EA65" i="8"/>
  <c r="CL65" i="8"/>
  <c r="DF65" i="8" s="1"/>
  <c r="BU65" i="8"/>
  <c r="EA84" i="8"/>
  <c r="CL84" i="8"/>
  <c r="DF84" i="8" s="1"/>
  <c r="BU84" i="8"/>
  <c r="EJ31" i="8"/>
  <c r="EV31" i="8" s="1"/>
  <c r="X31" i="8"/>
  <c r="EK31" i="8" s="1"/>
  <c r="EW31" i="8" s="1"/>
  <c r="CD36" i="8"/>
  <c r="DI36" i="8" s="1"/>
  <c r="ED36" i="8"/>
  <c r="CD29" i="8"/>
  <c r="DI29" i="8" s="1"/>
  <c r="ED29" i="8"/>
  <c r="EC50" i="8"/>
  <c r="EJ37" i="8"/>
  <c r="EV37" i="8" s="1"/>
  <c r="X37" i="8"/>
  <c r="EK37" i="8" s="1"/>
  <c r="EW37" i="8" s="1"/>
  <c r="E48" i="8"/>
  <c r="G48" i="8" s="1"/>
  <c r="I48" i="8" s="1"/>
  <c r="BZ52" i="8"/>
  <c r="CA52" i="8" s="1"/>
  <c r="CD26" i="8"/>
  <c r="DI26" i="8" s="1"/>
  <c r="ED26" i="8"/>
  <c r="CD35" i="8"/>
  <c r="DI35" i="8" s="1"/>
  <c r="ED35" i="8"/>
  <c r="ED63" i="8"/>
  <c r="CD63" i="8"/>
  <c r="DI63" i="8" s="1"/>
  <c r="W65" i="8"/>
  <c r="DZ65" i="8"/>
  <c r="DZ84" i="8"/>
  <c r="W84" i="8"/>
  <c r="BB84" i="8"/>
  <c r="ED86" i="8"/>
  <c r="CD86" i="8"/>
  <c r="DI86" i="8" s="1"/>
  <c r="CD30" i="8"/>
  <c r="DI30" i="8" s="1"/>
  <c r="ED30" i="8"/>
  <c r="EJ39" i="8"/>
  <c r="EV39" i="8" s="1"/>
  <c r="X39" i="8"/>
  <c r="EK39" i="8" s="1"/>
  <c r="EW39" i="8" s="1"/>
  <c r="X51" i="8"/>
  <c r="EK51" i="8" s="1"/>
  <c r="EW51" i="8" s="1"/>
  <c r="EJ51" i="8"/>
  <c r="EV51" i="8" s="1"/>
  <c r="BZ53" i="8"/>
  <c r="CA53" i="8" s="1"/>
  <c r="X23" i="8"/>
  <c r="EK23" i="8" s="1"/>
  <c r="EW23" i="8" s="1"/>
  <c r="EJ23" i="8"/>
  <c r="EV23" i="8" s="1"/>
  <c r="EC35" i="8"/>
  <c r="CD32" i="8"/>
  <c r="DI32" i="8" s="1"/>
  <c r="ED32" i="8"/>
  <c r="DZ53" i="8"/>
  <c r="W53" i="8"/>
  <c r="CM53" i="8"/>
  <c r="DG53" i="8" s="1"/>
  <c r="EB53" i="8"/>
  <c r="EB49" i="8"/>
  <c r="CM49" i="8"/>
  <c r="DG49" i="8" s="1"/>
  <c r="EJ32" i="8"/>
  <c r="EV32" i="8" s="1"/>
  <c r="X32" i="8"/>
  <c r="EK32" i="8" s="1"/>
  <c r="EW32" i="8" s="1"/>
  <c r="EJ36" i="8"/>
  <c r="EV36" i="8" s="1"/>
  <c r="X36" i="8"/>
  <c r="EK36" i="8" s="1"/>
  <c r="EW36" i="8" s="1"/>
  <c r="EJ25" i="8"/>
  <c r="EV25" i="8" s="1"/>
  <c r="X25" i="8"/>
  <c r="EK25" i="8" s="1"/>
  <c r="EW25" i="8" s="1"/>
  <c r="EC42" i="8"/>
  <c r="EA46" i="8"/>
  <c r="CL46" i="8"/>
  <c r="DF46" i="8" s="1"/>
  <c r="BU46" i="8"/>
  <c r="EB46" i="8"/>
  <c r="CM46" i="8"/>
  <c r="DG46" i="8" s="1"/>
  <c r="P57" i="8"/>
  <c r="B56" i="8"/>
  <c r="EA67" i="8"/>
  <c r="CL67" i="8"/>
  <c r="DF67" i="8" s="1"/>
  <c r="BU67" i="8"/>
  <c r="ED27" i="8"/>
  <c r="CD27" i="8"/>
  <c r="DI27" i="8" s="1"/>
  <c r="EJ33" i="8"/>
  <c r="EV33" i="8" s="1"/>
  <c r="X33" i="8"/>
  <c r="EK33" i="8" s="1"/>
  <c r="EW33" i="8" s="1"/>
  <c r="CD34" i="8"/>
  <c r="DI34" i="8" s="1"/>
  <c r="ED34" i="8"/>
  <c r="EJ34" i="8"/>
  <c r="EV34" i="8" s="1"/>
  <c r="X34" i="8"/>
  <c r="EK34" i="8" s="1"/>
  <c r="EW34" i="8" s="1"/>
  <c r="EJ43" i="8"/>
  <c r="EV43" i="8" s="1"/>
  <c r="X43" i="8"/>
  <c r="EK43" i="8" s="1"/>
  <c r="EW43" i="8" s="1"/>
  <c r="ED24" i="8"/>
  <c r="CD24" i="8"/>
  <c r="DI24" i="8" s="1"/>
  <c r="CD31" i="8"/>
  <c r="DI31" i="8" s="1"/>
  <c r="ED31" i="8"/>
  <c r="EC43" i="8"/>
  <c r="EB84" i="8"/>
  <c r="CM84" i="8"/>
  <c r="DG84" i="8" s="1"/>
  <c r="FH27" i="8"/>
  <c r="FI26" i="8"/>
  <c r="EC31" i="8"/>
  <c r="EC38" i="8"/>
  <c r="ED39" i="8"/>
  <c r="CD39" i="8"/>
  <c r="DI39" i="8" s="1"/>
  <c r="EJ29" i="8"/>
  <c r="EV29" i="8" s="1"/>
  <c r="X29" i="8"/>
  <c r="EK29" i="8" s="1"/>
  <c r="EW29" i="8" s="1"/>
  <c r="EJ44" i="8"/>
  <c r="EV44" i="8" s="1"/>
  <c r="X44" i="8"/>
  <c r="EK44" i="8" s="1"/>
  <c r="EW44" i="8" s="1"/>
  <c r="EJ48" i="8"/>
  <c r="EV48" i="8" s="1"/>
  <c r="X48" i="8"/>
  <c r="EK48" i="8" s="1"/>
  <c r="EW48" i="8" s="1"/>
  <c r="ED82" i="8"/>
  <c r="CD82" i="8"/>
  <c r="DI82" i="8" s="1"/>
  <c r="DZ49" i="8"/>
  <c r="W49" i="8"/>
  <c r="EA49" i="8"/>
  <c r="CL49" i="8"/>
  <c r="DF49" i="8" s="1"/>
  <c r="BU49" i="8"/>
  <c r="CD37" i="8"/>
  <c r="DI37" i="8" s="1"/>
  <c r="ED37" i="8"/>
  <c r="EJ50" i="8"/>
  <c r="EV50" i="8" s="1"/>
  <c r="X50" i="8"/>
  <c r="EK50" i="8" s="1"/>
  <c r="EW50" i="8" s="1"/>
  <c r="G46" i="8"/>
  <c r="I46" i="8" s="1"/>
  <c r="BZ46" i="8"/>
  <c r="CA46" i="8" s="1"/>
  <c r="DZ46" i="8"/>
  <c r="EC46" i="8" s="1"/>
  <c r="W46" i="8"/>
  <c r="C55" i="8"/>
  <c r="H54" i="8"/>
  <c r="F54" i="8"/>
  <c r="DZ67" i="8"/>
  <c r="EC67" i="8" s="1"/>
  <c r="W67" i="8"/>
  <c r="CM67" i="8"/>
  <c r="DG67" i="8" s="1"/>
  <c r="EB67" i="8"/>
  <c r="EC37" i="8"/>
  <c r="ED38" i="8"/>
  <c r="CD38" i="8"/>
  <c r="DI38" i="8" s="1"/>
  <c r="CD23" i="8"/>
  <c r="DI23" i="8" s="1"/>
  <c r="ED23" i="8"/>
  <c r="EC86" i="8"/>
  <c r="EJ30" i="8"/>
  <c r="EV30" i="8" s="1"/>
  <c r="X30" i="8"/>
  <c r="EK30" i="8" s="1"/>
  <c r="EW30" i="8" s="1"/>
  <c r="CD47" i="8"/>
  <c r="DI47" i="8" s="1"/>
  <c r="ED47" i="8"/>
  <c r="BZ51" i="8"/>
  <c r="CA51" i="8" s="1"/>
  <c r="EJ38" i="8"/>
  <c r="EV38" i="8" s="1"/>
  <c r="X38" i="8"/>
  <c r="EK38" i="8" s="1"/>
  <c r="EW38" i="8" s="1"/>
  <c r="ED45" i="8"/>
  <c r="CD45" i="8"/>
  <c r="DI45" i="8" s="1"/>
  <c r="DZ54" i="8"/>
  <c r="W54" i="8"/>
  <c r="EA53" i="8"/>
  <c r="CL53" i="8"/>
  <c r="DF53" i="8" s="1"/>
  <c r="BU53" i="8"/>
  <c r="X86" i="8"/>
  <c r="EK86" i="8" s="1"/>
  <c r="EW86" i="8" s="1"/>
  <c r="EJ86" i="8"/>
  <c r="EV86" i="8" s="1"/>
  <c r="EC26" i="8"/>
  <c r="EJ41" i="8"/>
  <c r="EV41" i="8" s="1"/>
  <c r="X41" i="8"/>
  <c r="EK41" i="8" s="1"/>
  <c r="EW41" i="8" s="1"/>
  <c r="EJ26" i="8"/>
  <c r="EV26" i="8" s="1"/>
  <c r="X26" i="8"/>
  <c r="EK26" i="8" s="1"/>
  <c r="EW26" i="8" s="1"/>
  <c r="ED28" i="8"/>
  <c r="CD28" i="8"/>
  <c r="DI28" i="8" s="1"/>
  <c r="EB65" i="8"/>
  <c r="CM65" i="8"/>
  <c r="DG65" i="8" s="1"/>
  <c r="FL25" i="8"/>
  <c r="FJ25" i="8"/>
  <c r="FK25" i="8"/>
  <c r="FN25" i="8"/>
  <c r="FO25" i="8" s="1"/>
  <c r="EC39" i="8"/>
  <c r="CD50" i="8"/>
  <c r="DI50" i="8" s="1"/>
  <c r="ED50" i="8"/>
  <c r="O52" i="8"/>
  <c r="BV52" i="8"/>
  <c r="D52" i="8"/>
  <c r="BT52" i="8"/>
  <c r="BB52" i="8"/>
  <c r="Q52" i="8"/>
  <c r="BW52" i="8"/>
  <c r="BS52" i="8"/>
  <c r="CD25" i="8"/>
  <c r="DI25" i="8" s="1"/>
  <c r="ED25" i="8"/>
  <c r="EJ35" i="8"/>
  <c r="EV35" i="8" s="1"/>
  <c r="X35" i="8"/>
  <c r="EK35" i="8" s="1"/>
  <c r="EW35" i="8" s="1"/>
  <c r="CD41" i="8"/>
  <c r="DI41" i="8" s="1"/>
  <c r="ED41" i="8"/>
  <c r="CD51" i="8"/>
  <c r="DI51" i="8" s="1"/>
  <c r="ED51" i="8"/>
  <c r="CD40" i="8"/>
  <c r="DI40" i="8" s="1"/>
  <c r="ED40" i="8"/>
  <c r="CL54" i="8"/>
  <c r="DF54" i="8" s="1"/>
  <c r="BU54" i="8"/>
  <c r="EA54" i="8"/>
  <c r="CM54" i="8"/>
  <c r="DG54" i="8" s="1"/>
  <c r="EB54" i="8"/>
  <c r="E53" i="8"/>
  <c r="G53" i="8" s="1"/>
  <c r="I53" i="8" s="1"/>
  <c r="EC32" i="8"/>
  <c r="EC36" i="8"/>
  <c r="CD33" i="8"/>
  <c r="DI33" i="8" s="1"/>
  <c r="ED33" i="8"/>
  <c r="EJ42" i="8"/>
  <c r="EV42" i="8" s="1"/>
  <c r="X42" i="8"/>
  <c r="EK42" i="8" s="1"/>
  <c r="EW42" i="8" s="1"/>
  <c r="CD42" i="8"/>
  <c r="DI42" i="8" s="1"/>
  <c r="ED42" i="8"/>
  <c r="CD48" i="8"/>
  <c r="DI48" i="8" s="1"/>
  <c r="ED48" i="8"/>
  <c r="EC33" i="8"/>
  <c r="EJ86" i="7"/>
  <c r="EV86" i="7" s="1"/>
  <c r="X86" i="7"/>
  <c r="EK86" i="7" s="1"/>
  <c r="EW86" i="7" s="1"/>
  <c r="BZ49" i="7"/>
  <c r="CA49" i="7" s="1"/>
  <c r="CD31" i="7"/>
  <c r="DI31" i="7" s="1"/>
  <c r="ED31" i="7"/>
  <c r="ED29" i="7"/>
  <c r="CD29" i="7"/>
  <c r="DI29" i="7" s="1"/>
  <c r="ED35" i="7"/>
  <c r="CD35" i="7"/>
  <c r="DI35" i="7" s="1"/>
  <c r="ED86" i="7"/>
  <c r="CD86" i="7"/>
  <c r="DI86" i="7" s="1"/>
  <c r="EC24" i="7"/>
  <c r="X37" i="7"/>
  <c r="EK37" i="7" s="1"/>
  <c r="EW37" i="7" s="1"/>
  <c r="EJ37" i="7"/>
  <c r="EV37" i="7" s="1"/>
  <c r="DZ53" i="7"/>
  <c r="W53" i="7"/>
  <c r="EJ32" i="7"/>
  <c r="EV32" i="7" s="1"/>
  <c r="X32" i="7"/>
  <c r="EK32" i="7" s="1"/>
  <c r="EW32" i="7" s="1"/>
  <c r="C52" i="7"/>
  <c r="F51" i="7"/>
  <c r="H51" i="7"/>
  <c r="H52" i="7"/>
  <c r="F52" i="7"/>
  <c r="X29" i="7"/>
  <c r="EK29" i="7" s="1"/>
  <c r="EW29" i="7" s="1"/>
  <c r="EJ29" i="7"/>
  <c r="EV29" i="7" s="1"/>
  <c r="CD43" i="7"/>
  <c r="DI43" i="7" s="1"/>
  <c r="ED43" i="7"/>
  <c r="EJ54" i="7"/>
  <c r="EV54" i="7" s="1"/>
  <c r="X54" i="7"/>
  <c r="EK54" i="7" s="1"/>
  <c r="EW54" i="7" s="1"/>
  <c r="ED33" i="7"/>
  <c r="CD33" i="7"/>
  <c r="DI33" i="7" s="1"/>
  <c r="EC45" i="7"/>
  <c r="EJ82" i="7"/>
  <c r="EV82" i="7" s="1"/>
  <c r="X82" i="7"/>
  <c r="EK82" i="7" s="1"/>
  <c r="EW82" i="7" s="1"/>
  <c r="EA47" i="7"/>
  <c r="CL47" i="7"/>
  <c r="DF47" i="7" s="1"/>
  <c r="BU47" i="7"/>
  <c r="EB47" i="7"/>
  <c r="CM47" i="7"/>
  <c r="DG47" i="7" s="1"/>
  <c r="W26" i="7"/>
  <c r="BZ48" i="7"/>
  <c r="CA48" i="7" s="1"/>
  <c r="EC44" i="7"/>
  <c r="ED36" i="7"/>
  <c r="CD36" i="7"/>
  <c r="DI36" i="7" s="1"/>
  <c r="BZ46" i="7"/>
  <c r="CA46" i="7" s="1"/>
  <c r="EA46" i="7"/>
  <c r="CL46" i="7"/>
  <c r="DF46" i="7" s="1"/>
  <c r="BU46" i="7"/>
  <c r="EB46" i="7"/>
  <c r="CM46" i="7"/>
  <c r="DG46" i="7" s="1"/>
  <c r="EC86" i="7"/>
  <c r="W84" i="7"/>
  <c r="CD30" i="7"/>
  <c r="DI30" i="7" s="1"/>
  <c r="ED30" i="7"/>
  <c r="ED37" i="7"/>
  <c r="CD37" i="7"/>
  <c r="DI37" i="7" s="1"/>
  <c r="X25" i="7"/>
  <c r="EK25" i="7" s="1"/>
  <c r="EW25" i="7" s="1"/>
  <c r="EJ25" i="7"/>
  <c r="EV25" i="7" s="1"/>
  <c r="EJ40" i="7"/>
  <c r="EV40" i="7" s="1"/>
  <c r="X40" i="7"/>
  <c r="EK40" i="7" s="1"/>
  <c r="EW40" i="7" s="1"/>
  <c r="EJ28" i="7"/>
  <c r="EV28" i="7" s="1"/>
  <c r="X28" i="7"/>
  <c r="EK28" i="7" s="1"/>
  <c r="EW28" i="7" s="1"/>
  <c r="X33" i="7"/>
  <c r="EK33" i="7" s="1"/>
  <c r="EW33" i="7" s="1"/>
  <c r="EJ33" i="7"/>
  <c r="EV33" i="7" s="1"/>
  <c r="X67" i="7"/>
  <c r="EK67" i="7" s="1"/>
  <c r="EW67" i="7" s="1"/>
  <c r="EJ48" i="7"/>
  <c r="EV48" i="7" s="1"/>
  <c r="X48" i="7"/>
  <c r="EK48" i="7" s="1"/>
  <c r="EW48" i="7" s="1"/>
  <c r="EJ63" i="7"/>
  <c r="EV63" i="7" s="1"/>
  <c r="X63" i="7"/>
  <c r="EK63" i="7" s="1"/>
  <c r="EW63" i="7" s="1"/>
  <c r="ED84" i="7"/>
  <c r="CD84" i="7"/>
  <c r="DI84" i="7" s="1"/>
  <c r="FM24" i="7"/>
  <c r="X41" i="7"/>
  <c r="EK41" i="7" s="1"/>
  <c r="EW41" i="7" s="1"/>
  <c r="EJ41" i="7"/>
  <c r="EV41" i="7" s="1"/>
  <c r="EJ43" i="7"/>
  <c r="EV43" i="7" s="1"/>
  <c r="X43" i="7"/>
  <c r="EK43" i="7" s="1"/>
  <c r="EW43" i="7" s="1"/>
  <c r="EJ38" i="7"/>
  <c r="EV38" i="7" s="1"/>
  <c r="X38" i="7"/>
  <c r="EK38" i="7" s="1"/>
  <c r="EW38" i="7" s="1"/>
  <c r="EC51" i="7"/>
  <c r="W23" i="7"/>
  <c r="EC23" i="7"/>
  <c r="ED25" i="7"/>
  <c r="CD25" i="7"/>
  <c r="DI25" i="7" s="1"/>
  <c r="P56" i="7"/>
  <c r="B55" i="7"/>
  <c r="CD45" i="7"/>
  <c r="DI45" i="7" s="1"/>
  <c r="ED45" i="7"/>
  <c r="CD51" i="7"/>
  <c r="DI51" i="7" s="1"/>
  <c r="ED51" i="7"/>
  <c r="FO24" i="7"/>
  <c r="FR24" i="7" s="1"/>
  <c r="FT24" i="7" s="1"/>
  <c r="EC25" i="7"/>
  <c r="EC30" i="7"/>
  <c r="W31" i="7"/>
  <c r="DZ47" i="7"/>
  <c r="EC47" i="7" s="1"/>
  <c r="W47" i="7"/>
  <c r="CD48" i="7"/>
  <c r="DI48" i="7" s="1"/>
  <c r="ED48" i="7"/>
  <c r="CD67" i="7"/>
  <c r="DI67" i="7" s="1"/>
  <c r="ED67" i="7"/>
  <c r="CD27" i="7"/>
  <c r="DI27" i="7" s="1"/>
  <c r="ED27" i="7"/>
  <c r="W24" i="7"/>
  <c r="EC33" i="7"/>
  <c r="EC35" i="7"/>
  <c r="EC37" i="7"/>
  <c r="ED32" i="7"/>
  <c r="CD32" i="7"/>
  <c r="DI32" i="7" s="1"/>
  <c r="DZ46" i="7"/>
  <c r="W46" i="7"/>
  <c r="BB53" i="7"/>
  <c r="EC65" i="7"/>
  <c r="EC67" i="7"/>
  <c r="ED26" i="7"/>
  <c r="CD26" i="7"/>
  <c r="DI26" i="7" s="1"/>
  <c r="CD44" i="7"/>
  <c r="DI44" i="7" s="1"/>
  <c r="ED44" i="7"/>
  <c r="G53" i="7"/>
  <c r="I53" i="7" s="1"/>
  <c r="BZ53" i="7"/>
  <c r="CA53" i="7" s="1"/>
  <c r="FH27" i="7"/>
  <c r="FI26" i="7"/>
  <c r="EJ39" i="7"/>
  <c r="EV39" i="7" s="1"/>
  <c r="X39" i="7"/>
  <c r="EK39" i="7" s="1"/>
  <c r="EW39" i="7" s="1"/>
  <c r="X35" i="7"/>
  <c r="EK35" i="7" s="1"/>
  <c r="EW35" i="7" s="1"/>
  <c r="EJ35" i="7"/>
  <c r="EV35" i="7" s="1"/>
  <c r="DZ50" i="7"/>
  <c r="W50" i="7"/>
  <c r="EJ65" i="7"/>
  <c r="EV65" i="7" s="1"/>
  <c r="X65" i="7"/>
  <c r="EK65" i="7" s="1"/>
  <c r="EW65" i="7" s="1"/>
  <c r="EC84" i="7"/>
  <c r="CD23" i="7"/>
  <c r="DI23" i="7" s="1"/>
  <c r="ED23" i="7"/>
  <c r="ED24" i="7"/>
  <c r="CD24" i="7"/>
  <c r="DI24" i="7" s="1"/>
  <c r="CD40" i="7"/>
  <c r="DI40" i="7" s="1"/>
  <c r="ED40" i="7"/>
  <c r="EJ34" i="7"/>
  <c r="EV34" i="7" s="1"/>
  <c r="X34" i="7"/>
  <c r="EK34" i="7" s="1"/>
  <c r="EW34" i="7" s="1"/>
  <c r="EJ36" i="7"/>
  <c r="EV36" i="7" s="1"/>
  <c r="X36" i="7"/>
  <c r="EK36" i="7" s="1"/>
  <c r="EW36" i="7" s="1"/>
  <c r="CD39" i="7"/>
  <c r="DI39" i="7" s="1"/>
  <c r="ED39" i="7"/>
  <c r="EC36" i="7"/>
  <c r="ED34" i="7"/>
  <c r="CD34" i="7"/>
  <c r="DI34" i="7" s="1"/>
  <c r="CD38" i="7"/>
  <c r="DI38" i="7" s="1"/>
  <c r="ED38" i="7"/>
  <c r="CD65" i="7"/>
  <c r="DI65" i="7" s="1"/>
  <c r="ED65" i="7"/>
  <c r="EC63" i="7"/>
  <c r="CD63" i="7"/>
  <c r="DI63" i="7" s="1"/>
  <c r="ED63" i="7"/>
  <c r="EJ51" i="7"/>
  <c r="EV51" i="7" s="1"/>
  <c r="X51" i="7"/>
  <c r="EK51" i="7" s="1"/>
  <c r="EW51" i="7" s="1"/>
  <c r="EJ27" i="7"/>
  <c r="EV27" i="7" s="1"/>
  <c r="X27" i="7"/>
  <c r="EK27" i="7" s="1"/>
  <c r="EW27" i="7" s="1"/>
  <c r="ED28" i="7"/>
  <c r="CD28" i="7"/>
  <c r="DI28" i="7" s="1"/>
  <c r="CD41" i="7"/>
  <c r="DI41" i="7" s="1"/>
  <c r="ED41" i="7"/>
  <c r="EC54" i="7"/>
  <c r="W45" i="7"/>
  <c r="BZ45" i="7"/>
  <c r="CA45" i="7" s="1"/>
  <c r="G45" i="7"/>
  <c r="I45" i="7" s="1"/>
  <c r="FL25" i="7"/>
  <c r="FK25" i="7"/>
  <c r="FN25" i="7"/>
  <c r="FO25" i="7" s="1"/>
  <c r="FJ25" i="7"/>
  <c r="W30" i="7"/>
  <c r="EC40" i="7"/>
  <c r="EC39" i="7"/>
  <c r="EC26" i="7"/>
  <c r="O49" i="7"/>
  <c r="BT49" i="7"/>
  <c r="BB49" i="7"/>
  <c r="BW49" i="7"/>
  <c r="BS49" i="7"/>
  <c r="Q49" i="7"/>
  <c r="D49" i="7"/>
  <c r="BV49" i="7"/>
  <c r="W44" i="7"/>
  <c r="W42" i="7"/>
  <c r="E46" i="7"/>
  <c r="G46" i="7" s="1"/>
  <c r="I46" i="7" s="1"/>
  <c r="EA50" i="7"/>
  <c r="CL50" i="7"/>
  <c r="DF50" i="7" s="1"/>
  <c r="BU50" i="7"/>
  <c r="EB50" i="7"/>
  <c r="CM50" i="7"/>
  <c r="DG50" i="7" s="1"/>
  <c r="CL53" i="7"/>
  <c r="DF53" i="7" s="1"/>
  <c r="BU53" i="7"/>
  <c r="EA53" i="7"/>
  <c r="EB53" i="7"/>
  <c r="CM53" i="7"/>
  <c r="DG53" i="7" s="1"/>
  <c r="E52" i="8" l="1"/>
  <c r="G52" i="8" s="1"/>
  <c r="I52" i="8" s="1"/>
  <c r="E51" i="8"/>
  <c r="G51" i="8" s="1"/>
  <c r="I51" i="8" s="1"/>
  <c r="EC54" i="8"/>
  <c r="F55" i="8"/>
  <c r="H55" i="8"/>
  <c r="C56" i="8"/>
  <c r="ED46" i="8"/>
  <c r="CD46" i="8"/>
  <c r="DI46" i="8" s="1"/>
  <c r="EJ84" i="8"/>
  <c r="EV84" i="8" s="1"/>
  <c r="X84" i="8"/>
  <c r="EK84" i="8" s="1"/>
  <c r="EW84" i="8" s="1"/>
  <c r="BV55" i="8"/>
  <c r="O55" i="8"/>
  <c r="BW55" i="8"/>
  <c r="Q55" i="8"/>
  <c r="BT55" i="8"/>
  <c r="BB55" i="8"/>
  <c r="D55" i="8"/>
  <c r="BS55" i="8"/>
  <c r="ED49" i="8"/>
  <c r="CD49" i="8"/>
  <c r="DI49" i="8" s="1"/>
  <c r="EJ49" i="8"/>
  <c r="EV49" i="8" s="1"/>
  <c r="X49" i="8"/>
  <c r="EK49" i="8" s="1"/>
  <c r="EW49" i="8" s="1"/>
  <c r="FJ26" i="8"/>
  <c r="FL26" i="8"/>
  <c r="FK26" i="8"/>
  <c r="FN26" i="8"/>
  <c r="ED67" i="8"/>
  <c r="CD67" i="8"/>
  <c r="DI67" i="8" s="1"/>
  <c r="P58" i="8"/>
  <c r="B57" i="8"/>
  <c r="EJ53" i="8"/>
  <c r="EV53" i="8" s="1"/>
  <c r="X53" i="8"/>
  <c r="EK53" i="8" s="1"/>
  <c r="EW53" i="8" s="1"/>
  <c r="EJ65" i="8"/>
  <c r="EV65" i="8" s="1"/>
  <c r="X65" i="8"/>
  <c r="EK65" i="8" s="1"/>
  <c r="EW65" i="8" s="1"/>
  <c r="CD65" i="8"/>
  <c r="DI65" i="8" s="1"/>
  <c r="ED65" i="8"/>
  <c r="ED54" i="8"/>
  <c r="CD54" i="8"/>
  <c r="DI54" i="8" s="1"/>
  <c r="DZ52" i="8"/>
  <c r="W52" i="8"/>
  <c r="FR25" i="8"/>
  <c r="FT25" i="8" s="1"/>
  <c r="ED53" i="8"/>
  <c r="CD53" i="8"/>
  <c r="DI53" i="8" s="1"/>
  <c r="X54" i="8"/>
  <c r="EK54" i="8" s="1"/>
  <c r="EW54" i="8" s="1"/>
  <c r="EJ54" i="8"/>
  <c r="EV54" i="8" s="1"/>
  <c r="EJ67" i="8"/>
  <c r="EV67" i="8" s="1"/>
  <c r="X67" i="8"/>
  <c r="EK67" i="8" s="1"/>
  <c r="EW67" i="8" s="1"/>
  <c r="FI27" i="8"/>
  <c r="FH28" i="8"/>
  <c r="EC84" i="8"/>
  <c r="ED84" i="8"/>
  <c r="CD84" i="8"/>
  <c r="DI84" i="8" s="1"/>
  <c r="EA52" i="8"/>
  <c r="CL52" i="8"/>
  <c r="DF52" i="8" s="1"/>
  <c r="BU52" i="8"/>
  <c r="EB52" i="8"/>
  <c r="CM52" i="8"/>
  <c r="DG52" i="8" s="1"/>
  <c r="FM25" i="8"/>
  <c r="BZ54" i="8"/>
  <c r="CA54" i="8" s="1"/>
  <c r="EJ46" i="8"/>
  <c r="EV46" i="8" s="1"/>
  <c r="X46" i="8"/>
  <c r="EK46" i="8" s="1"/>
  <c r="EW46" i="8" s="1"/>
  <c r="EC49" i="8"/>
  <c r="EC53" i="8"/>
  <c r="EC65" i="8"/>
  <c r="ED53" i="7"/>
  <c r="CD53" i="7"/>
  <c r="DI53" i="7" s="1"/>
  <c r="ED50" i="7"/>
  <c r="CD50" i="7"/>
  <c r="DI50" i="7" s="1"/>
  <c r="EJ42" i="7"/>
  <c r="EV42" i="7" s="1"/>
  <c r="X42" i="7"/>
  <c r="EK42" i="7" s="1"/>
  <c r="EW42" i="7" s="1"/>
  <c r="EB49" i="7"/>
  <c r="CM49" i="7"/>
  <c r="DG49" i="7" s="1"/>
  <c r="X24" i="7"/>
  <c r="EK24" i="7" s="1"/>
  <c r="EW24" i="7" s="1"/>
  <c r="EJ24" i="7"/>
  <c r="EV24" i="7" s="1"/>
  <c r="EJ47" i="7"/>
  <c r="EV47" i="7" s="1"/>
  <c r="X47" i="7"/>
  <c r="EK47" i="7" s="1"/>
  <c r="EW47" i="7" s="1"/>
  <c r="F54" i="7"/>
  <c r="C55" i="7"/>
  <c r="H54" i="7"/>
  <c r="EJ84" i="7"/>
  <c r="EV84" i="7" s="1"/>
  <c r="X84" i="7"/>
  <c r="EK84" i="7" s="1"/>
  <c r="EW84" i="7" s="1"/>
  <c r="ED46" i="7"/>
  <c r="CD46" i="7"/>
  <c r="DI46" i="7" s="1"/>
  <c r="EJ26" i="7"/>
  <c r="EV26" i="7" s="1"/>
  <c r="X26" i="7"/>
  <c r="EK26" i="7" s="1"/>
  <c r="EW26" i="7" s="1"/>
  <c r="BZ51" i="7"/>
  <c r="CA51" i="7" s="1"/>
  <c r="EC53" i="7"/>
  <c r="EC50" i="7"/>
  <c r="EJ44" i="7"/>
  <c r="EV44" i="7" s="1"/>
  <c r="X44" i="7"/>
  <c r="EK44" i="7" s="1"/>
  <c r="EW44" i="7" s="1"/>
  <c r="EA49" i="7"/>
  <c r="CL49" i="7"/>
  <c r="DF49" i="7" s="1"/>
  <c r="BU49" i="7"/>
  <c r="DZ49" i="7"/>
  <c r="EC49" i="7" s="1"/>
  <c r="W49" i="7"/>
  <c r="FR25" i="7"/>
  <c r="FT25" i="7" s="1"/>
  <c r="EJ50" i="7"/>
  <c r="EV50" i="7" s="1"/>
  <c r="X50" i="7"/>
  <c r="EK50" i="7" s="1"/>
  <c r="EW50" i="7" s="1"/>
  <c r="EC46" i="7"/>
  <c r="B56" i="7"/>
  <c r="P57" i="7"/>
  <c r="EJ23" i="7"/>
  <c r="EV23" i="7" s="1"/>
  <c r="X23" i="7"/>
  <c r="EK23" i="7" s="1"/>
  <c r="EW23" i="7" s="1"/>
  <c r="BZ52" i="7"/>
  <c r="CA52" i="7" s="1"/>
  <c r="BV52" i="7"/>
  <c r="O52" i="7"/>
  <c r="BT52" i="7"/>
  <c r="BW52" i="7"/>
  <c r="Q52" i="7"/>
  <c r="BS52" i="7"/>
  <c r="D52" i="7"/>
  <c r="E49" i="7"/>
  <c r="G49" i="7" s="1"/>
  <c r="I49" i="7" s="1"/>
  <c r="E48" i="7"/>
  <c r="G48" i="7" s="1"/>
  <c r="I48" i="7" s="1"/>
  <c r="X30" i="7"/>
  <c r="EK30" i="7" s="1"/>
  <c r="EW30" i="7" s="1"/>
  <c r="EJ30" i="7"/>
  <c r="EV30" i="7" s="1"/>
  <c r="FH28" i="7"/>
  <c r="FI27" i="7"/>
  <c r="EJ46" i="7"/>
  <c r="EV46" i="7" s="1"/>
  <c r="X46" i="7"/>
  <c r="EK46" i="7" s="1"/>
  <c r="EW46" i="7" s="1"/>
  <c r="X31" i="7"/>
  <c r="EK31" i="7" s="1"/>
  <c r="EW31" i="7" s="1"/>
  <c r="EJ31" i="7"/>
  <c r="EV31" i="7" s="1"/>
  <c r="ED47" i="7"/>
  <c r="CD47" i="7"/>
  <c r="DI47" i="7" s="1"/>
  <c r="FM25" i="7"/>
  <c r="EJ45" i="7"/>
  <c r="EV45" i="7" s="1"/>
  <c r="X45" i="7"/>
  <c r="EK45" i="7" s="1"/>
  <c r="EW45" i="7" s="1"/>
  <c r="FL26" i="7"/>
  <c r="FK26" i="7"/>
  <c r="FN26" i="7"/>
  <c r="FJ26" i="7"/>
  <c r="EJ53" i="7"/>
  <c r="EV53" i="7" s="1"/>
  <c r="X53" i="7"/>
  <c r="EK53" i="7" s="1"/>
  <c r="EW53" i="7" s="1"/>
  <c r="FH26" i="1"/>
  <c r="FI26" i="1" s="1"/>
  <c r="FJ26" i="1" s="1"/>
  <c r="FI25" i="1"/>
  <c r="FK25" i="1" s="1"/>
  <c r="FN3" i="1"/>
  <c r="EJ52" i="8" l="1"/>
  <c r="EV52" i="8" s="1"/>
  <c r="X52" i="8"/>
  <c r="EK52" i="8" s="1"/>
  <c r="EW52" i="8" s="1"/>
  <c r="EA55" i="8"/>
  <c r="CL55" i="8"/>
  <c r="DF55" i="8" s="1"/>
  <c r="BU55" i="8"/>
  <c r="BZ55" i="8"/>
  <c r="CA55" i="8" s="1"/>
  <c r="B58" i="8"/>
  <c r="P59" i="8"/>
  <c r="FM26" i="8"/>
  <c r="E54" i="8"/>
  <c r="G54" i="8" s="1"/>
  <c r="I54" i="8" s="1"/>
  <c r="C57" i="8"/>
  <c r="H56" i="8"/>
  <c r="FO26" i="8"/>
  <c r="FR26" i="8" s="1"/>
  <c r="FT26" i="8" s="1"/>
  <c r="FI28" i="8"/>
  <c r="FH29" i="8"/>
  <c r="EC52" i="8"/>
  <c r="W55" i="8"/>
  <c r="DZ55" i="8"/>
  <c r="BT56" i="8"/>
  <c r="BW56" i="8"/>
  <c r="BS56" i="8"/>
  <c r="Q56" i="8"/>
  <c r="D56" i="8"/>
  <c r="BV56" i="8"/>
  <c r="O56" i="8"/>
  <c r="CD52" i="8"/>
  <c r="DI52" i="8" s="1"/>
  <c r="ED52" i="8"/>
  <c r="FL27" i="8"/>
  <c r="FK27" i="8"/>
  <c r="FJ27" i="8"/>
  <c r="FN27" i="8"/>
  <c r="EB55" i="8"/>
  <c r="CM55" i="8"/>
  <c r="DG55" i="8" s="1"/>
  <c r="FK27" i="7"/>
  <c r="FL27" i="7"/>
  <c r="FJ27" i="7"/>
  <c r="FN27" i="7"/>
  <c r="DZ52" i="7"/>
  <c r="W52" i="7"/>
  <c r="BZ54" i="7"/>
  <c r="CA54" i="7" s="1"/>
  <c r="FO26" i="7"/>
  <c r="FR26" i="7" s="1"/>
  <c r="FT26" i="7" s="1"/>
  <c r="EJ49" i="7"/>
  <c r="EV49" i="7" s="1"/>
  <c r="X49" i="7"/>
  <c r="EK49" i="7" s="1"/>
  <c r="EW49" i="7" s="1"/>
  <c r="FM26" i="7"/>
  <c r="FI28" i="7"/>
  <c r="FH29" i="7"/>
  <c r="E52" i="7"/>
  <c r="G52" i="7" s="1"/>
  <c r="I52" i="7" s="1"/>
  <c r="E51" i="7"/>
  <c r="G51" i="7" s="1"/>
  <c r="I51" i="7" s="1"/>
  <c r="BB52" i="7"/>
  <c r="P58" i="7"/>
  <c r="B57" i="7"/>
  <c r="ED49" i="7"/>
  <c r="CD49" i="7"/>
  <c r="DI49" i="7" s="1"/>
  <c r="EA52" i="7"/>
  <c r="CL52" i="7"/>
  <c r="DF52" i="7" s="1"/>
  <c r="BU52" i="7"/>
  <c r="EB52" i="7"/>
  <c r="CM52" i="7"/>
  <c r="DG52" i="7" s="1"/>
  <c r="C56" i="7"/>
  <c r="H55" i="7"/>
  <c r="F55" i="7"/>
  <c r="BW55" i="7"/>
  <c r="BS55" i="7"/>
  <c r="Q55" i="7"/>
  <c r="D55" i="7"/>
  <c r="BV55" i="7"/>
  <c r="BT55" i="7"/>
  <c r="O55" i="7"/>
  <c r="BB55" i="7"/>
  <c r="FL25" i="1"/>
  <c r="FM25" i="1" s="1"/>
  <c r="FH27" i="1"/>
  <c r="FJ25" i="1"/>
  <c r="FN25" i="1"/>
  <c r="FO25" i="1" s="1"/>
  <c r="FN26" i="1"/>
  <c r="FL26" i="1"/>
  <c r="FK26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B74" i="1"/>
  <c r="FB75" i="1"/>
  <c r="FB76" i="1"/>
  <c r="FB77" i="1"/>
  <c r="FB78" i="1"/>
  <c r="FB79" i="1"/>
  <c r="FB80" i="1"/>
  <c r="FB81" i="1"/>
  <c r="FB82" i="1"/>
  <c r="FB83" i="1"/>
  <c r="FB84" i="1"/>
  <c r="FB85" i="1"/>
  <c r="FB86" i="1"/>
  <c r="FB87" i="1"/>
  <c r="FB88" i="1"/>
  <c r="FB89" i="1"/>
  <c r="FB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25" i="1"/>
  <c r="AA12" i="1"/>
  <c r="EG89" i="1"/>
  <c r="FM27" i="8" l="1"/>
  <c r="CL56" i="8"/>
  <c r="DF56" i="8" s="1"/>
  <c r="BU56" i="8"/>
  <c r="EA56" i="8"/>
  <c r="EC55" i="8"/>
  <c r="BV57" i="8"/>
  <c r="O57" i="8"/>
  <c r="BW57" i="8"/>
  <c r="Q57" i="8"/>
  <c r="BT57" i="8"/>
  <c r="BB57" i="8"/>
  <c r="D57" i="8"/>
  <c r="BS57" i="8"/>
  <c r="P60" i="8"/>
  <c r="B59" i="8"/>
  <c r="DZ56" i="8"/>
  <c r="EC56" i="8" s="1"/>
  <c r="W56" i="8"/>
  <c r="BB56" i="8"/>
  <c r="EJ55" i="8"/>
  <c r="EV55" i="8" s="1"/>
  <c r="X55" i="8"/>
  <c r="EK55" i="8" s="1"/>
  <c r="EW55" i="8" s="1"/>
  <c r="FI29" i="8"/>
  <c r="FH30" i="8"/>
  <c r="E55" i="8"/>
  <c r="G55" i="8" s="1"/>
  <c r="I55" i="8" s="1"/>
  <c r="C58" i="8"/>
  <c r="H57" i="8"/>
  <c r="CD55" i="8"/>
  <c r="DI55" i="8" s="1"/>
  <c r="ED55" i="8"/>
  <c r="CM56" i="8"/>
  <c r="DG56" i="8" s="1"/>
  <c r="EB56" i="8"/>
  <c r="FO27" i="8"/>
  <c r="FR27" i="8" s="1"/>
  <c r="FT27" i="8" s="1"/>
  <c r="FL28" i="8"/>
  <c r="FN28" i="8"/>
  <c r="FK28" i="8"/>
  <c r="FJ28" i="8"/>
  <c r="F56" i="8"/>
  <c r="E54" i="7"/>
  <c r="G54" i="7" s="1"/>
  <c r="I54" i="7" s="1"/>
  <c r="BT56" i="7"/>
  <c r="BV56" i="7"/>
  <c r="BW56" i="7"/>
  <c r="Q56" i="7"/>
  <c r="O56" i="7"/>
  <c r="D56" i="7"/>
  <c r="BS56" i="7"/>
  <c r="CD52" i="7"/>
  <c r="DI52" i="7" s="1"/>
  <c r="ED52" i="7"/>
  <c r="FK28" i="7"/>
  <c r="FN28" i="7"/>
  <c r="FO28" i="7" s="1"/>
  <c r="FL28" i="7"/>
  <c r="FJ28" i="7"/>
  <c r="DZ55" i="7"/>
  <c r="EC55" i="7" s="1"/>
  <c r="W55" i="7"/>
  <c r="H56" i="7"/>
  <c r="C57" i="7"/>
  <c r="F56" i="7" s="1"/>
  <c r="FO27" i="7"/>
  <c r="FR27" i="7" s="1"/>
  <c r="FT27" i="7" s="1"/>
  <c r="EC52" i="7"/>
  <c r="EJ52" i="7"/>
  <c r="EV52" i="7" s="1"/>
  <c r="X52" i="7"/>
  <c r="EK52" i="7" s="1"/>
  <c r="EW52" i="7" s="1"/>
  <c r="CM55" i="7"/>
  <c r="DG55" i="7" s="1"/>
  <c r="EB55" i="7"/>
  <c r="EA55" i="7"/>
  <c r="CL55" i="7"/>
  <c r="DF55" i="7" s="1"/>
  <c r="BU55" i="7"/>
  <c r="BZ55" i="7"/>
  <c r="CA55" i="7" s="1"/>
  <c r="P59" i="7"/>
  <c r="B58" i="7"/>
  <c r="FH30" i="7"/>
  <c r="FI29" i="7"/>
  <c r="FM27" i="7"/>
  <c r="FO26" i="1"/>
  <c r="FH28" i="1"/>
  <c r="FR25" i="1"/>
  <c r="FT25" i="1" s="1"/>
  <c r="FM26" i="1"/>
  <c r="FI27" i="1"/>
  <c r="AT89" i="1"/>
  <c r="EH89" i="1" s="1"/>
  <c r="ET89" i="1" s="1"/>
  <c r="EU89" i="1" s="1"/>
  <c r="FD89" i="1" s="1"/>
  <c r="FR26" i="1" l="1"/>
  <c r="FT26" i="1" s="1"/>
  <c r="EA57" i="8"/>
  <c r="CL57" i="8"/>
  <c r="DF57" i="8" s="1"/>
  <c r="BU57" i="8"/>
  <c r="E57" i="8"/>
  <c r="FI30" i="8"/>
  <c r="FH31" i="8"/>
  <c r="X56" i="8"/>
  <c r="EK56" i="8" s="1"/>
  <c r="EW56" i="8" s="1"/>
  <c r="EJ56" i="8"/>
  <c r="EV56" i="8" s="1"/>
  <c r="H58" i="8"/>
  <c r="C59" i="8"/>
  <c r="F58" i="8"/>
  <c r="W57" i="8"/>
  <c r="DZ57" i="8"/>
  <c r="EC57" i="8" s="1"/>
  <c r="G56" i="8"/>
  <c r="I56" i="8" s="1"/>
  <c r="BZ56" i="8"/>
  <c r="CA56" i="8" s="1"/>
  <c r="BW58" i="8"/>
  <c r="BS58" i="8"/>
  <c r="Q58" i="8"/>
  <c r="D58" i="8"/>
  <c r="BV58" i="8"/>
  <c r="O58" i="8"/>
  <c r="BT58" i="8"/>
  <c r="ED56" i="8"/>
  <c r="CD56" i="8"/>
  <c r="DI56" i="8" s="1"/>
  <c r="FM28" i="8"/>
  <c r="F57" i="8"/>
  <c r="FO28" i="8"/>
  <c r="FR28" i="8" s="1"/>
  <c r="FT28" i="8" s="1"/>
  <c r="FN29" i="8"/>
  <c r="FJ29" i="8"/>
  <c r="FL29" i="8"/>
  <c r="FK29" i="8"/>
  <c r="E56" i="8"/>
  <c r="P61" i="8"/>
  <c r="B60" i="8"/>
  <c r="EB57" i="8"/>
  <c r="CM57" i="8"/>
  <c r="DG57" i="8" s="1"/>
  <c r="BZ56" i="7"/>
  <c r="CA56" i="7" s="1"/>
  <c r="P60" i="7"/>
  <c r="B59" i="7"/>
  <c r="EJ55" i="7"/>
  <c r="EV55" i="7" s="1"/>
  <c r="X55" i="7"/>
  <c r="EK55" i="7" s="1"/>
  <c r="EW55" i="7" s="1"/>
  <c r="FM28" i="7"/>
  <c r="E55" i="7"/>
  <c r="G55" i="7" s="1"/>
  <c r="I55" i="7" s="1"/>
  <c r="FH31" i="7"/>
  <c r="FI30" i="7"/>
  <c r="C58" i="7"/>
  <c r="F57" i="7" s="1"/>
  <c r="H57" i="7"/>
  <c r="FR28" i="7"/>
  <c r="FT28" i="7" s="1"/>
  <c r="EA56" i="7"/>
  <c r="CL56" i="7"/>
  <c r="DF56" i="7" s="1"/>
  <c r="BU56" i="7"/>
  <c r="DZ56" i="7"/>
  <c r="W56" i="7"/>
  <c r="BB56" i="7"/>
  <c r="CD55" i="7"/>
  <c r="DI55" i="7" s="1"/>
  <c r="ED55" i="7"/>
  <c r="FK29" i="7"/>
  <c r="FJ29" i="7"/>
  <c r="FN29" i="7"/>
  <c r="FL29" i="7"/>
  <c r="O57" i="7"/>
  <c r="BT57" i="7"/>
  <c r="BW57" i="7"/>
  <c r="BS57" i="7"/>
  <c r="Q57" i="7"/>
  <c r="D57" i="7"/>
  <c r="BV57" i="7"/>
  <c r="EB56" i="7"/>
  <c r="CM56" i="7"/>
  <c r="DG56" i="7" s="1"/>
  <c r="FH29" i="1"/>
  <c r="FJ27" i="1"/>
  <c r="FN27" i="1"/>
  <c r="FL27" i="1"/>
  <c r="FK27" i="1"/>
  <c r="FI28" i="1"/>
  <c r="AU89" i="1"/>
  <c r="M89" i="1"/>
  <c r="DZ58" i="8" l="1"/>
  <c r="W58" i="8"/>
  <c r="EA58" i="8"/>
  <c r="CL58" i="8"/>
  <c r="DF58" i="8" s="1"/>
  <c r="BU58" i="8"/>
  <c r="EJ57" i="8"/>
  <c r="EV57" i="8" s="1"/>
  <c r="X57" i="8"/>
  <c r="EK57" i="8" s="1"/>
  <c r="EW57" i="8" s="1"/>
  <c r="BT59" i="8"/>
  <c r="BW59" i="8"/>
  <c r="BS59" i="8"/>
  <c r="Q59" i="8"/>
  <c r="D59" i="8"/>
  <c r="O59" i="8"/>
  <c r="BV59" i="8"/>
  <c r="CD57" i="8"/>
  <c r="DI57" i="8" s="1"/>
  <c r="ED57" i="8"/>
  <c r="EB58" i="8"/>
  <c r="CM58" i="8"/>
  <c r="DG58" i="8" s="1"/>
  <c r="BZ58" i="8"/>
  <c r="CA58" i="8" s="1"/>
  <c r="FM29" i="8"/>
  <c r="FI31" i="8"/>
  <c r="FH32" i="8"/>
  <c r="P62" i="8"/>
  <c r="B61" i="8"/>
  <c r="H59" i="8"/>
  <c r="F59" i="8"/>
  <c r="C60" i="8"/>
  <c r="BZ57" i="8"/>
  <c r="CA57" i="8" s="1"/>
  <c r="G57" i="8"/>
  <c r="I57" i="8" s="1"/>
  <c r="BB58" i="8"/>
  <c r="E58" i="8"/>
  <c r="G58" i="8" s="1"/>
  <c r="I58" i="8" s="1"/>
  <c r="FO29" i="8"/>
  <c r="FR29" i="8" s="1"/>
  <c r="FT29" i="8" s="1"/>
  <c r="FN30" i="8"/>
  <c r="FJ30" i="8"/>
  <c r="FL30" i="8"/>
  <c r="FK30" i="8"/>
  <c r="BZ57" i="7"/>
  <c r="CA57" i="7" s="1"/>
  <c r="DZ57" i="7"/>
  <c r="W57" i="7"/>
  <c r="FK30" i="7"/>
  <c r="FN30" i="7"/>
  <c r="FJ30" i="7"/>
  <c r="FL30" i="7"/>
  <c r="C59" i="7"/>
  <c r="F58" i="7"/>
  <c r="H58" i="7"/>
  <c r="EC56" i="7"/>
  <c r="FH32" i="7"/>
  <c r="FO30" i="7"/>
  <c r="FI31" i="7"/>
  <c r="P61" i="7"/>
  <c r="B60" i="7"/>
  <c r="E57" i="7"/>
  <c r="G57" i="7" s="1"/>
  <c r="I57" i="7" s="1"/>
  <c r="BB57" i="7"/>
  <c r="FO29" i="7"/>
  <c r="FR29" i="7" s="1"/>
  <c r="FT29" i="7" s="1"/>
  <c r="EA57" i="7"/>
  <c r="CL57" i="7"/>
  <c r="DF57" i="7" s="1"/>
  <c r="BU57" i="7"/>
  <c r="FM29" i="7"/>
  <c r="EB57" i="7"/>
  <c r="CM57" i="7"/>
  <c r="DG57" i="7" s="1"/>
  <c r="EJ56" i="7"/>
  <c r="EV56" i="7" s="1"/>
  <c r="X56" i="7"/>
  <c r="EK56" i="7" s="1"/>
  <c r="EW56" i="7" s="1"/>
  <c r="ED56" i="7"/>
  <c r="CD56" i="7"/>
  <c r="DI56" i="7" s="1"/>
  <c r="BV58" i="7"/>
  <c r="O58" i="7"/>
  <c r="BT58" i="7"/>
  <c r="BW58" i="7"/>
  <c r="Q58" i="7"/>
  <c r="BS58" i="7"/>
  <c r="D58" i="7"/>
  <c r="E56" i="7"/>
  <c r="G56" i="7" s="1"/>
  <c r="I56" i="7" s="1"/>
  <c r="FM27" i="1"/>
  <c r="FH30" i="1"/>
  <c r="FO27" i="1"/>
  <c r="FR27" i="1" s="1"/>
  <c r="FT27" i="1" s="1"/>
  <c r="FJ28" i="1"/>
  <c r="FN28" i="1"/>
  <c r="FL28" i="1"/>
  <c r="FK28" i="1"/>
  <c r="FI29" i="1"/>
  <c r="C61" i="8" l="1"/>
  <c r="F60" i="8"/>
  <c r="H60" i="8"/>
  <c r="CL59" i="8"/>
  <c r="DF59" i="8" s="1"/>
  <c r="BU59" i="8"/>
  <c r="EA59" i="8"/>
  <c r="O60" i="8"/>
  <c r="BT60" i="8"/>
  <c r="BW60" i="8"/>
  <c r="Q60" i="8"/>
  <c r="BV60" i="8"/>
  <c r="BS60" i="8"/>
  <c r="D60" i="8"/>
  <c r="P64" i="8"/>
  <c r="B62" i="8"/>
  <c r="DZ59" i="8"/>
  <c r="W59" i="8"/>
  <c r="EJ58" i="8"/>
  <c r="EV58" i="8" s="1"/>
  <c r="X58" i="8"/>
  <c r="EK58" i="8" s="1"/>
  <c r="EW58" i="8" s="1"/>
  <c r="BZ59" i="8"/>
  <c r="CA59" i="8" s="1"/>
  <c r="FO30" i="8"/>
  <c r="FR30" i="8" s="1"/>
  <c r="FT30" i="8" s="1"/>
  <c r="FI32" i="8"/>
  <c r="FH33" i="8"/>
  <c r="E59" i="8"/>
  <c r="G59" i="8" s="1"/>
  <c r="I59" i="8" s="1"/>
  <c r="BB59" i="8"/>
  <c r="CD58" i="8"/>
  <c r="DI58" i="8" s="1"/>
  <c r="ED58" i="8"/>
  <c r="FM30" i="8"/>
  <c r="FN31" i="8"/>
  <c r="FJ31" i="8"/>
  <c r="FL31" i="8"/>
  <c r="FK31" i="8"/>
  <c r="EB59" i="8"/>
  <c r="CM59" i="8"/>
  <c r="DG59" i="8" s="1"/>
  <c r="EC58" i="8"/>
  <c r="DZ58" i="7"/>
  <c r="W58" i="7"/>
  <c r="FH33" i="7"/>
  <c r="FI32" i="7"/>
  <c r="H59" i="7"/>
  <c r="C60" i="7"/>
  <c r="BW59" i="7"/>
  <c r="BS59" i="7"/>
  <c r="Q59" i="7"/>
  <c r="D59" i="7"/>
  <c r="BV59" i="7"/>
  <c r="O59" i="7"/>
  <c r="BT59" i="7"/>
  <c r="BB59" i="7"/>
  <c r="FM30" i="7"/>
  <c r="EC57" i="7"/>
  <c r="BZ58" i="7"/>
  <c r="CA58" i="7" s="1"/>
  <c r="BB58" i="7"/>
  <c r="ED57" i="7"/>
  <c r="CD57" i="7"/>
  <c r="DI57" i="7" s="1"/>
  <c r="P62" i="7"/>
  <c r="B61" i="7"/>
  <c r="FR30" i="7"/>
  <c r="FT30" i="7" s="1"/>
  <c r="EA58" i="7"/>
  <c r="CL58" i="7"/>
  <c r="DF58" i="7" s="1"/>
  <c r="BU58" i="7"/>
  <c r="EB58" i="7"/>
  <c r="CM58" i="7"/>
  <c r="DG58" i="7" s="1"/>
  <c r="FL31" i="7"/>
  <c r="FK31" i="7"/>
  <c r="FN31" i="7"/>
  <c r="FJ31" i="7"/>
  <c r="EJ57" i="7"/>
  <c r="EV57" i="7" s="1"/>
  <c r="X57" i="7"/>
  <c r="EK57" i="7" s="1"/>
  <c r="EW57" i="7" s="1"/>
  <c r="FH31" i="1"/>
  <c r="FM28" i="1"/>
  <c r="FO28" i="1"/>
  <c r="FR28" i="1" s="1"/>
  <c r="FT28" i="1" s="1"/>
  <c r="FJ29" i="1"/>
  <c r="FK29" i="1"/>
  <c r="FL29" i="1"/>
  <c r="FI30" i="1"/>
  <c r="FM31" i="8" l="1"/>
  <c r="C62" i="8"/>
  <c r="F61" i="8"/>
  <c r="H61" i="8"/>
  <c r="H62" i="8"/>
  <c r="CM60" i="8"/>
  <c r="DG60" i="8" s="1"/>
  <c r="EB60" i="8"/>
  <c r="X59" i="8"/>
  <c r="EK59" i="8" s="1"/>
  <c r="EW59" i="8" s="1"/>
  <c r="EJ59" i="8"/>
  <c r="EV59" i="8" s="1"/>
  <c r="P66" i="8"/>
  <c r="B64" i="8"/>
  <c r="DZ60" i="8"/>
  <c r="W60" i="8"/>
  <c r="FI33" i="8"/>
  <c r="FH34" i="8"/>
  <c r="FO32" i="8"/>
  <c r="BZ60" i="8"/>
  <c r="CA60" i="8" s="1"/>
  <c r="FO31" i="8"/>
  <c r="FR31" i="8" s="1"/>
  <c r="FT31" i="8" s="1"/>
  <c r="FN32" i="8"/>
  <c r="FJ32" i="8"/>
  <c r="FL32" i="8"/>
  <c r="FK32" i="8"/>
  <c r="EC59" i="8"/>
  <c r="EA60" i="8"/>
  <c r="CL60" i="8"/>
  <c r="DF60" i="8" s="1"/>
  <c r="BU60" i="8"/>
  <c r="BB60" i="8"/>
  <c r="ED59" i="8"/>
  <c r="CD59" i="8"/>
  <c r="DI59" i="8" s="1"/>
  <c r="BV61" i="8"/>
  <c r="O61" i="8"/>
  <c r="BS61" i="8"/>
  <c r="D61" i="8"/>
  <c r="BW61" i="8"/>
  <c r="Q61" i="8"/>
  <c r="BT61" i="8"/>
  <c r="BB61" i="8"/>
  <c r="FM31" i="7"/>
  <c r="E59" i="7"/>
  <c r="CD58" i="7"/>
  <c r="DI58" i="7" s="1"/>
  <c r="ED58" i="7"/>
  <c r="EB59" i="7"/>
  <c r="CM59" i="7"/>
  <c r="DG59" i="7" s="1"/>
  <c r="FL32" i="7"/>
  <c r="FK32" i="7"/>
  <c r="FN32" i="7"/>
  <c r="FJ32" i="7"/>
  <c r="EC58" i="7"/>
  <c r="BT60" i="7"/>
  <c r="BW60" i="7"/>
  <c r="BS60" i="7"/>
  <c r="Q60" i="7"/>
  <c r="D60" i="7"/>
  <c r="BV60" i="7"/>
  <c r="O60" i="7"/>
  <c r="BB60" i="7" s="1"/>
  <c r="EJ58" i="7"/>
  <c r="EV58" i="7" s="1"/>
  <c r="X58" i="7"/>
  <c r="EK58" i="7" s="1"/>
  <c r="EW58" i="7" s="1"/>
  <c r="H60" i="7"/>
  <c r="F60" i="7"/>
  <c r="C61" i="7"/>
  <c r="P64" i="7"/>
  <c r="B62" i="7"/>
  <c r="E58" i="7"/>
  <c r="G58" i="7" s="1"/>
  <c r="I58" i="7" s="1"/>
  <c r="DZ59" i="7"/>
  <c r="EC59" i="7" s="1"/>
  <c r="W59" i="7"/>
  <c r="EA59" i="7"/>
  <c r="CL59" i="7"/>
  <c r="DF59" i="7" s="1"/>
  <c r="BU59" i="7"/>
  <c r="F59" i="7"/>
  <c r="FO31" i="7"/>
  <c r="FR31" i="7" s="1"/>
  <c r="FT31" i="7" s="1"/>
  <c r="FH34" i="7"/>
  <c r="FO32" i="7"/>
  <c r="FI33" i="7"/>
  <c r="FH32" i="1"/>
  <c r="FR29" i="1"/>
  <c r="FT29" i="1" s="1"/>
  <c r="FJ30" i="1"/>
  <c r="FK30" i="1"/>
  <c r="FN30" i="1"/>
  <c r="FL30" i="1"/>
  <c r="FM29" i="1"/>
  <c r="FI31" i="1"/>
  <c r="ED60" i="8" l="1"/>
  <c r="CD60" i="8"/>
  <c r="DI60" i="8" s="1"/>
  <c r="FM32" i="8"/>
  <c r="FN33" i="8"/>
  <c r="FO33" i="8" s="1"/>
  <c r="FJ33" i="8"/>
  <c r="FL33" i="8"/>
  <c r="FK33" i="8"/>
  <c r="BZ61" i="8"/>
  <c r="CA61" i="8" s="1"/>
  <c r="E61" i="8"/>
  <c r="G61" i="8" s="1"/>
  <c r="I61" i="8" s="1"/>
  <c r="E60" i="8"/>
  <c r="G60" i="8" s="1"/>
  <c r="I60" i="8" s="1"/>
  <c r="BW62" i="8"/>
  <c r="BS62" i="8"/>
  <c r="Q62" i="8"/>
  <c r="D62" i="8"/>
  <c r="E62" i="8" s="1"/>
  <c r="BV62" i="8"/>
  <c r="O62" i="8"/>
  <c r="BT62" i="8"/>
  <c r="BB62" i="8"/>
  <c r="P68" i="8"/>
  <c r="B66" i="8"/>
  <c r="EB61" i="8"/>
  <c r="CM61" i="8"/>
  <c r="DG61" i="8" s="1"/>
  <c r="EA61" i="8"/>
  <c r="CL61" i="8"/>
  <c r="DF61" i="8" s="1"/>
  <c r="BU61" i="8"/>
  <c r="EC60" i="8"/>
  <c r="EJ60" i="8"/>
  <c r="EV60" i="8" s="1"/>
  <c r="X60" i="8"/>
  <c r="EK60" i="8" s="1"/>
  <c r="EW60" i="8" s="1"/>
  <c r="DZ61" i="8"/>
  <c r="W61" i="8"/>
  <c r="FR32" i="8"/>
  <c r="FT32" i="8" s="1"/>
  <c r="FI34" i="8"/>
  <c r="FH35" i="8"/>
  <c r="C64" i="8"/>
  <c r="H63" i="8"/>
  <c r="H64" i="8"/>
  <c r="F64" i="8"/>
  <c r="F62" i="8"/>
  <c r="O61" i="7"/>
  <c r="BT61" i="7"/>
  <c r="BB61" i="7"/>
  <c r="BW61" i="7"/>
  <c r="BS61" i="7"/>
  <c r="Q61" i="7"/>
  <c r="D61" i="7"/>
  <c r="BV61" i="7"/>
  <c r="FR32" i="7"/>
  <c r="FT32" i="7" s="1"/>
  <c r="BZ59" i="7"/>
  <c r="CA59" i="7" s="1"/>
  <c r="G59" i="7"/>
  <c r="I59" i="7" s="1"/>
  <c r="EJ59" i="7"/>
  <c r="EV59" i="7" s="1"/>
  <c r="X59" i="7"/>
  <c r="EK59" i="7" s="1"/>
  <c r="EW59" i="7" s="1"/>
  <c r="BZ60" i="7"/>
  <c r="CA60" i="7" s="1"/>
  <c r="EB60" i="7"/>
  <c r="CM60" i="7"/>
  <c r="DG60" i="7" s="1"/>
  <c r="FM32" i="7"/>
  <c r="FH35" i="7"/>
  <c r="FI34" i="7"/>
  <c r="P66" i="7"/>
  <c r="B64" i="7"/>
  <c r="FL33" i="7"/>
  <c r="FK33" i="7"/>
  <c r="FN33" i="7"/>
  <c r="FO33" i="7" s="1"/>
  <c r="FJ33" i="7"/>
  <c r="CD59" i="7"/>
  <c r="DI59" i="7" s="1"/>
  <c r="ED59" i="7"/>
  <c r="C62" i="7"/>
  <c r="F61" i="7"/>
  <c r="F62" i="7"/>
  <c r="H61" i="7"/>
  <c r="H62" i="7"/>
  <c r="DZ60" i="7"/>
  <c r="W60" i="7"/>
  <c r="CL60" i="7"/>
  <c r="DF60" i="7" s="1"/>
  <c r="BU60" i="7"/>
  <c r="EA60" i="7"/>
  <c r="FH33" i="1"/>
  <c r="FO30" i="1"/>
  <c r="FR30" i="1" s="1"/>
  <c r="FT30" i="1" s="1"/>
  <c r="FJ31" i="1"/>
  <c r="FN31" i="1"/>
  <c r="FL31" i="1"/>
  <c r="FK31" i="1"/>
  <c r="FM30" i="1"/>
  <c r="FI32" i="1"/>
  <c r="FM33" i="8" l="1"/>
  <c r="BZ64" i="8"/>
  <c r="CA64" i="8" s="1"/>
  <c r="BW64" i="8"/>
  <c r="BS64" i="8"/>
  <c r="BV64" i="8"/>
  <c r="O64" i="8"/>
  <c r="BT64" i="8"/>
  <c r="D64" i="8"/>
  <c r="Q64" i="8"/>
  <c r="EJ61" i="8"/>
  <c r="EV61" i="8" s="1"/>
  <c r="X61" i="8"/>
  <c r="EK61" i="8" s="1"/>
  <c r="EW61" i="8" s="1"/>
  <c r="C66" i="8"/>
  <c r="H65" i="8"/>
  <c r="H66" i="8"/>
  <c r="F66" i="8"/>
  <c r="W62" i="8"/>
  <c r="DZ62" i="8"/>
  <c r="CL62" i="8"/>
  <c r="DF62" i="8" s="1"/>
  <c r="BU62" i="8"/>
  <c r="EA62" i="8"/>
  <c r="BZ62" i="8"/>
  <c r="CA62" i="8" s="1"/>
  <c r="G62" i="8"/>
  <c r="I62" i="8" s="1"/>
  <c r="F63" i="8"/>
  <c r="FI35" i="8"/>
  <c r="FH36" i="8"/>
  <c r="P69" i="8"/>
  <c r="B68" i="8"/>
  <c r="CD61" i="8"/>
  <c r="DI61" i="8" s="1"/>
  <c r="ED61" i="8"/>
  <c r="EB62" i="8"/>
  <c r="CM62" i="8"/>
  <c r="DG62" i="8" s="1"/>
  <c r="FN34" i="8"/>
  <c r="FJ34" i="8"/>
  <c r="FL34" i="8"/>
  <c r="FK34" i="8"/>
  <c r="EC61" i="8"/>
  <c r="FR33" i="8"/>
  <c r="FT33" i="8" s="1"/>
  <c r="ED60" i="7"/>
  <c r="CD60" i="7"/>
  <c r="DI60" i="7" s="1"/>
  <c r="BZ62" i="7"/>
  <c r="CA62" i="7" s="1"/>
  <c r="EC60" i="7"/>
  <c r="BZ61" i="7"/>
  <c r="CA61" i="7" s="1"/>
  <c r="H64" i="7"/>
  <c r="H63" i="7"/>
  <c r="F64" i="7"/>
  <c r="C64" i="7"/>
  <c r="BV62" i="7"/>
  <c r="O62" i="7"/>
  <c r="BT62" i="7"/>
  <c r="BS62" i="7"/>
  <c r="D62" i="7"/>
  <c r="E62" i="7" s="1"/>
  <c r="G62" i="7" s="1"/>
  <c r="I62" i="7" s="1"/>
  <c r="Q62" i="7"/>
  <c r="BW62" i="7"/>
  <c r="P68" i="7"/>
  <c r="B66" i="7"/>
  <c r="E60" i="7"/>
  <c r="G60" i="7" s="1"/>
  <c r="I60" i="7" s="1"/>
  <c r="EA61" i="7"/>
  <c r="CL61" i="7"/>
  <c r="DF61" i="7" s="1"/>
  <c r="BU61" i="7"/>
  <c r="DZ61" i="7"/>
  <c r="W61" i="7"/>
  <c r="FH36" i="7"/>
  <c r="FI35" i="7"/>
  <c r="CM61" i="7"/>
  <c r="DG61" i="7" s="1"/>
  <c r="EB61" i="7"/>
  <c r="FR33" i="7"/>
  <c r="FT33" i="7" s="1"/>
  <c r="EJ60" i="7"/>
  <c r="EV60" i="7" s="1"/>
  <c r="X60" i="7"/>
  <c r="EK60" i="7" s="1"/>
  <c r="EW60" i="7" s="1"/>
  <c r="FM33" i="7"/>
  <c r="FL34" i="7"/>
  <c r="FK34" i="7"/>
  <c r="FN34" i="7"/>
  <c r="FO34" i="7" s="1"/>
  <c r="FJ34" i="7"/>
  <c r="FH34" i="1"/>
  <c r="FO31" i="1"/>
  <c r="FR31" i="1" s="1"/>
  <c r="FT31" i="1" s="1"/>
  <c r="FM31" i="1"/>
  <c r="FJ32" i="1"/>
  <c r="FN32" i="1"/>
  <c r="FL32" i="1"/>
  <c r="FK32" i="1"/>
  <c r="FI33" i="1"/>
  <c r="P70" i="8" l="1"/>
  <c r="B69" i="8"/>
  <c r="DZ64" i="8"/>
  <c r="W64" i="8"/>
  <c r="FI36" i="8"/>
  <c r="FH37" i="8"/>
  <c r="BZ66" i="8"/>
  <c r="CA66" i="8" s="1"/>
  <c r="BW66" i="8"/>
  <c r="BS66" i="8"/>
  <c r="Q66" i="8"/>
  <c r="D66" i="8"/>
  <c r="BV66" i="8"/>
  <c r="BT66" i="8"/>
  <c r="BB66" i="8"/>
  <c r="O66" i="8"/>
  <c r="E64" i="8"/>
  <c r="G64" i="8" s="1"/>
  <c r="I64" i="8" s="1"/>
  <c r="E63" i="8"/>
  <c r="FO34" i="8"/>
  <c r="FR34" i="8" s="1"/>
  <c r="FT34" i="8" s="1"/>
  <c r="FN35" i="8"/>
  <c r="FO35" i="8" s="1"/>
  <c r="FJ35" i="8"/>
  <c r="FL35" i="8"/>
  <c r="FK35" i="8"/>
  <c r="EC62" i="8"/>
  <c r="CM64" i="8"/>
  <c r="DG64" i="8" s="1"/>
  <c r="EB64" i="8"/>
  <c r="BU64" i="8"/>
  <c r="EA64" i="8"/>
  <c r="CL64" i="8"/>
  <c r="DF64" i="8" s="1"/>
  <c r="FM34" i="8"/>
  <c r="C68" i="8"/>
  <c r="H67" i="8"/>
  <c r="BZ63" i="8"/>
  <c r="CA63" i="8" s="1"/>
  <c r="G63" i="8"/>
  <c r="I63" i="8" s="1"/>
  <c r="CD62" i="8"/>
  <c r="DI62" i="8" s="1"/>
  <c r="ED62" i="8"/>
  <c r="X62" i="8"/>
  <c r="EK62" i="8" s="1"/>
  <c r="EW62" i="8" s="1"/>
  <c r="EJ62" i="8"/>
  <c r="EV62" i="8" s="1"/>
  <c r="F65" i="8"/>
  <c r="BB64" i="8"/>
  <c r="DZ62" i="7"/>
  <c r="W62" i="7"/>
  <c r="BZ64" i="7"/>
  <c r="CA64" i="7" s="1"/>
  <c r="FH37" i="7"/>
  <c r="FI36" i="7"/>
  <c r="EC61" i="7"/>
  <c r="P69" i="7"/>
  <c r="B68" i="7"/>
  <c r="EA62" i="7"/>
  <c r="CL62" i="7"/>
  <c r="DF62" i="7" s="1"/>
  <c r="BU62" i="7"/>
  <c r="FL35" i="7"/>
  <c r="FK35" i="7"/>
  <c r="FN35" i="7"/>
  <c r="FO35" i="7" s="1"/>
  <c r="FJ35" i="7"/>
  <c r="FR34" i="7"/>
  <c r="FT34" i="7" s="1"/>
  <c r="ED61" i="7"/>
  <c r="CD61" i="7"/>
  <c r="DI61" i="7" s="1"/>
  <c r="BB62" i="7"/>
  <c r="BT64" i="7"/>
  <c r="BW64" i="7"/>
  <c r="BS64" i="7"/>
  <c r="Q64" i="7"/>
  <c r="D64" i="7"/>
  <c r="BV64" i="7"/>
  <c r="O64" i="7"/>
  <c r="H66" i="7"/>
  <c r="C66" i="7"/>
  <c r="H65" i="7"/>
  <c r="FM34" i="7"/>
  <c r="EJ61" i="7"/>
  <c r="EV61" i="7" s="1"/>
  <c r="X61" i="7"/>
  <c r="EK61" i="7" s="1"/>
  <c r="EW61" i="7" s="1"/>
  <c r="EB62" i="7"/>
  <c r="CM62" i="7"/>
  <c r="DG62" i="7" s="1"/>
  <c r="F63" i="7"/>
  <c r="E61" i="7"/>
  <c r="G61" i="7" s="1"/>
  <c r="I61" i="7" s="1"/>
  <c r="FH35" i="1"/>
  <c r="FO32" i="1"/>
  <c r="FR32" i="1" s="1"/>
  <c r="FT32" i="1" s="1"/>
  <c r="FJ33" i="1"/>
  <c r="FK33" i="1"/>
  <c r="FN33" i="1"/>
  <c r="FL33" i="1"/>
  <c r="FM32" i="1"/>
  <c r="FI34" i="1"/>
  <c r="FH38" i="8" l="1"/>
  <c r="FI37" i="8"/>
  <c r="BV68" i="8"/>
  <c r="O68" i="8"/>
  <c r="BW68" i="8"/>
  <c r="Q68" i="8"/>
  <c r="BT68" i="8"/>
  <c r="BB68" i="8"/>
  <c r="BS68" i="8"/>
  <c r="D68" i="8"/>
  <c r="DZ66" i="8"/>
  <c r="EC66" i="8" s="1"/>
  <c r="W66" i="8"/>
  <c r="E66" i="8"/>
  <c r="G66" i="8" s="1"/>
  <c r="I66" i="8" s="1"/>
  <c r="E65" i="8"/>
  <c r="G65" i="8" s="1"/>
  <c r="I65" i="8" s="1"/>
  <c r="FN36" i="8"/>
  <c r="FO36" i="8" s="1"/>
  <c r="FJ36" i="8"/>
  <c r="FL36" i="8"/>
  <c r="FK36" i="8"/>
  <c r="EC64" i="8"/>
  <c r="BZ65" i="8"/>
  <c r="CA65" i="8" s="1"/>
  <c r="FR35" i="8"/>
  <c r="FT35" i="8" s="1"/>
  <c r="EJ64" i="8"/>
  <c r="EV64" i="8" s="1"/>
  <c r="X64" i="8"/>
  <c r="EK64" i="8" s="1"/>
  <c r="EW64" i="8" s="1"/>
  <c r="C69" i="8"/>
  <c r="F68" i="8"/>
  <c r="H68" i="8"/>
  <c r="F67" i="8"/>
  <c r="ED64" i="8"/>
  <c r="CD64" i="8"/>
  <c r="DI64" i="8" s="1"/>
  <c r="FM35" i="8"/>
  <c r="EB66" i="8"/>
  <c r="CM66" i="8"/>
  <c r="DG66" i="8" s="1"/>
  <c r="EA66" i="8"/>
  <c r="CL66" i="8"/>
  <c r="DF66" i="8" s="1"/>
  <c r="BU66" i="8"/>
  <c r="P71" i="8"/>
  <c r="B70" i="8"/>
  <c r="BT66" i="7"/>
  <c r="BV66" i="7"/>
  <c r="Q66" i="7"/>
  <c r="D66" i="7"/>
  <c r="BS66" i="7"/>
  <c r="O66" i="7"/>
  <c r="BB66" i="7" s="1"/>
  <c r="BW66" i="7"/>
  <c r="EB64" i="7"/>
  <c r="CM64" i="7"/>
  <c r="DG64" i="7" s="1"/>
  <c r="FL36" i="7"/>
  <c r="FK36" i="7"/>
  <c r="FN36" i="7"/>
  <c r="FJ36" i="7"/>
  <c r="EJ62" i="7"/>
  <c r="EV62" i="7" s="1"/>
  <c r="X62" i="7"/>
  <c r="EK62" i="7" s="1"/>
  <c r="EW62" i="7" s="1"/>
  <c r="F65" i="7"/>
  <c r="DZ64" i="7"/>
  <c r="W64" i="7"/>
  <c r="EA64" i="7"/>
  <c r="CL64" i="7"/>
  <c r="DF64" i="7" s="1"/>
  <c r="BU64" i="7"/>
  <c r="C68" i="7"/>
  <c r="F67" i="7" s="1"/>
  <c r="H67" i="7"/>
  <c r="FO36" i="7"/>
  <c r="FI37" i="7"/>
  <c r="FH38" i="7"/>
  <c r="FR35" i="7"/>
  <c r="FT35" i="7" s="1"/>
  <c r="CD62" i="7"/>
  <c r="DI62" i="7" s="1"/>
  <c r="ED62" i="7"/>
  <c r="P70" i="7"/>
  <c r="B69" i="7"/>
  <c r="EC62" i="7"/>
  <c r="BZ63" i="7"/>
  <c r="CA63" i="7" s="1"/>
  <c r="G63" i="7"/>
  <c r="I63" i="7" s="1"/>
  <c r="F66" i="7"/>
  <c r="E64" i="7"/>
  <c r="G64" i="7" s="1"/>
  <c r="I64" i="7" s="1"/>
  <c r="E63" i="7"/>
  <c r="BB64" i="7"/>
  <c r="FM35" i="7"/>
  <c r="FH36" i="1"/>
  <c r="FO33" i="1"/>
  <c r="FR33" i="1" s="1"/>
  <c r="FT33" i="1" s="1"/>
  <c r="FJ34" i="1"/>
  <c r="FK34" i="1"/>
  <c r="FN34" i="1"/>
  <c r="FO34" i="1" s="1"/>
  <c r="FL34" i="1"/>
  <c r="FM33" i="1"/>
  <c r="FI35" i="1"/>
  <c r="H69" i="8" l="1"/>
  <c r="C70" i="8"/>
  <c r="BW69" i="8"/>
  <c r="BS69" i="8"/>
  <c r="Q69" i="8"/>
  <c r="D69" i="8"/>
  <c r="BV69" i="8"/>
  <c r="BT69" i="8"/>
  <c r="BB69" i="8"/>
  <c r="O69" i="8"/>
  <c r="EB68" i="8"/>
  <c r="CM68" i="8"/>
  <c r="DG68" i="8" s="1"/>
  <c r="BZ68" i="8"/>
  <c r="CA68" i="8" s="1"/>
  <c r="P72" i="8"/>
  <c r="B71" i="8"/>
  <c r="EJ66" i="8"/>
  <c r="EV66" i="8" s="1"/>
  <c r="X66" i="8"/>
  <c r="EK66" i="8" s="1"/>
  <c r="EW66" i="8" s="1"/>
  <c r="E68" i="8"/>
  <c r="G68" i="8" s="1"/>
  <c r="I68" i="8" s="1"/>
  <c r="E67" i="8"/>
  <c r="G67" i="8" s="1"/>
  <c r="I67" i="8" s="1"/>
  <c r="FN37" i="8"/>
  <c r="FO37" i="8" s="1"/>
  <c r="FJ37" i="8"/>
  <c r="FL37" i="8"/>
  <c r="FK37" i="8"/>
  <c r="BZ67" i="8"/>
  <c r="CA67" i="8" s="1"/>
  <c r="FM36" i="8"/>
  <c r="DZ68" i="8"/>
  <c r="W68" i="8"/>
  <c r="CD66" i="8"/>
  <c r="DI66" i="8" s="1"/>
  <c r="ED66" i="8"/>
  <c r="FR36" i="8"/>
  <c r="FT36" i="8" s="1"/>
  <c r="EA68" i="8"/>
  <c r="CL68" i="8"/>
  <c r="DF68" i="8" s="1"/>
  <c r="BU68" i="8"/>
  <c r="FI38" i="8"/>
  <c r="FH39" i="8"/>
  <c r="BZ67" i="7"/>
  <c r="CA67" i="7" s="1"/>
  <c r="ED64" i="7"/>
  <c r="CD64" i="7"/>
  <c r="DI64" i="7" s="1"/>
  <c r="H68" i="7"/>
  <c r="C69" i="7"/>
  <c r="P71" i="7"/>
  <c r="B70" i="7"/>
  <c r="FI38" i="7"/>
  <c r="FH39" i="7"/>
  <c r="EC64" i="7"/>
  <c r="EA66" i="7"/>
  <c r="CL66" i="7"/>
  <c r="DF66" i="7" s="1"/>
  <c r="BU66" i="7"/>
  <c r="BZ66" i="7"/>
  <c r="CA66" i="7" s="1"/>
  <c r="EJ64" i="7"/>
  <c r="EV64" i="7" s="1"/>
  <c r="X64" i="7"/>
  <c r="EK64" i="7" s="1"/>
  <c r="EW64" i="7" s="1"/>
  <c r="FM36" i="7"/>
  <c r="BT68" i="7"/>
  <c r="BW68" i="7"/>
  <c r="BS68" i="7"/>
  <c r="Q68" i="7"/>
  <c r="D68" i="7"/>
  <c r="BV68" i="7"/>
  <c r="O68" i="7"/>
  <c r="BB68" i="7" s="1"/>
  <c r="DZ66" i="7"/>
  <c r="W66" i="7"/>
  <c r="FL37" i="7"/>
  <c r="FK37" i="7"/>
  <c r="FN37" i="7"/>
  <c r="FO37" i="7" s="1"/>
  <c r="FJ37" i="7"/>
  <c r="BZ65" i="7"/>
  <c r="CA65" i="7" s="1"/>
  <c r="G65" i="7"/>
  <c r="I65" i="7" s="1"/>
  <c r="FR36" i="7"/>
  <c r="FT36" i="7" s="1"/>
  <c r="E66" i="7"/>
  <c r="G66" i="7" s="1"/>
  <c r="I66" i="7" s="1"/>
  <c r="E65" i="7"/>
  <c r="CM66" i="7"/>
  <c r="DG66" i="7" s="1"/>
  <c r="EB66" i="7"/>
  <c r="FH37" i="1"/>
  <c r="FR34" i="1"/>
  <c r="FT34" i="1" s="1"/>
  <c r="FJ35" i="1"/>
  <c r="FN35" i="1"/>
  <c r="FL35" i="1"/>
  <c r="FK35" i="1"/>
  <c r="FM34" i="1"/>
  <c r="FI36" i="1"/>
  <c r="BW70" i="8" l="1"/>
  <c r="BS70" i="8"/>
  <c r="Q70" i="8"/>
  <c r="D70" i="8"/>
  <c r="BV70" i="8"/>
  <c r="O70" i="8"/>
  <c r="BT70" i="8"/>
  <c r="FH40" i="8"/>
  <c r="FI39" i="8"/>
  <c r="EC68" i="8"/>
  <c r="H70" i="8"/>
  <c r="C71" i="8"/>
  <c r="F70" i="8" s="1"/>
  <c r="EB69" i="8"/>
  <c r="CM69" i="8"/>
  <c r="DG69" i="8" s="1"/>
  <c r="EA69" i="8"/>
  <c r="CL69" i="8"/>
  <c r="DF69" i="8" s="1"/>
  <c r="BU69" i="8"/>
  <c r="FL38" i="8"/>
  <c r="FK38" i="8"/>
  <c r="FJ38" i="8"/>
  <c r="FN38" i="8"/>
  <c r="FO38" i="8" s="1"/>
  <c r="P73" i="8"/>
  <c r="B72" i="8"/>
  <c r="FM37" i="8"/>
  <c r="CD68" i="8"/>
  <c r="DI68" i="8" s="1"/>
  <c r="ED68" i="8"/>
  <c r="EJ68" i="8"/>
  <c r="EV68" i="8" s="1"/>
  <c r="X68" i="8"/>
  <c r="EK68" i="8" s="1"/>
  <c r="EW68" i="8" s="1"/>
  <c r="FR37" i="8"/>
  <c r="FT37" i="8" s="1"/>
  <c r="W69" i="8"/>
  <c r="DZ69" i="8"/>
  <c r="E69" i="8"/>
  <c r="F69" i="8"/>
  <c r="FM37" i="7"/>
  <c r="C70" i="7"/>
  <c r="F69" i="7"/>
  <c r="H69" i="7"/>
  <c r="O69" i="7"/>
  <c r="BB69" i="7" s="1"/>
  <c r="BT69" i="7"/>
  <c r="BV69" i="7"/>
  <c r="BS69" i="7"/>
  <c r="D69" i="7"/>
  <c r="BW69" i="7"/>
  <c r="Q69" i="7"/>
  <c r="P72" i="7"/>
  <c r="B71" i="7"/>
  <c r="EJ66" i="7"/>
  <c r="EV66" i="7" s="1"/>
  <c r="X66" i="7"/>
  <c r="EK66" i="7" s="1"/>
  <c r="EW66" i="7" s="1"/>
  <c r="E68" i="7"/>
  <c r="E67" i="7"/>
  <c r="G67" i="7" s="1"/>
  <c r="I67" i="7" s="1"/>
  <c r="ED66" i="7"/>
  <c r="CD66" i="7"/>
  <c r="DI66" i="7" s="1"/>
  <c r="DZ68" i="7"/>
  <c r="W68" i="7"/>
  <c r="EA68" i="7"/>
  <c r="BU68" i="7"/>
  <c r="CL68" i="7"/>
  <c r="DF68" i="7" s="1"/>
  <c r="FK38" i="7"/>
  <c r="FN38" i="7"/>
  <c r="FJ38" i="7"/>
  <c r="FL38" i="7"/>
  <c r="FR37" i="7"/>
  <c r="FT37" i="7" s="1"/>
  <c r="EC66" i="7"/>
  <c r="EB68" i="7"/>
  <c r="CM68" i="7"/>
  <c r="DG68" i="7" s="1"/>
  <c r="FI39" i="7"/>
  <c r="FH40" i="7"/>
  <c r="F68" i="7"/>
  <c r="FH38" i="1"/>
  <c r="FO35" i="1"/>
  <c r="FR35" i="1" s="1"/>
  <c r="FT35" i="1" s="1"/>
  <c r="FM35" i="1"/>
  <c r="FJ36" i="1"/>
  <c r="FN36" i="1"/>
  <c r="FL36" i="1"/>
  <c r="FK36" i="1"/>
  <c r="FI37" i="1"/>
  <c r="BZ70" i="8" l="1"/>
  <c r="CA70" i="8" s="1"/>
  <c r="CM70" i="8"/>
  <c r="DG70" i="8" s="1"/>
  <c r="EB70" i="8"/>
  <c r="EC69" i="8"/>
  <c r="C72" i="8"/>
  <c r="F71" i="8" s="1"/>
  <c r="H71" i="8"/>
  <c r="FL39" i="8"/>
  <c r="FK39" i="8"/>
  <c r="FN39" i="8"/>
  <c r="FO39" i="8" s="1"/>
  <c r="FJ39" i="8"/>
  <c r="DZ70" i="8"/>
  <c r="W70" i="8"/>
  <c r="CL70" i="8"/>
  <c r="DF70" i="8" s="1"/>
  <c r="BU70" i="8"/>
  <c r="EA70" i="8"/>
  <c r="FR38" i="8"/>
  <c r="FT38" i="8" s="1"/>
  <c r="B73" i="8"/>
  <c r="P74" i="8"/>
  <c r="FM38" i="8"/>
  <c r="O71" i="8"/>
  <c r="BT71" i="8"/>
  <c r="BB71" i="8"/>
  <c r="BW71" i="8"/>
  <c r="Q71" i="8"/>
  <c r="D71" i="8"/>
  <c r="BV71" i="8"/>
  <c r="BS71" i="8"/>
  <c r="FI40" i="8"/>
  <c r="FH41" i="8"/>
  <c r="CD69" i="8"/>
  <c r="DI69" i="8" s="1"/>
  <c r="ED69" i="8"/>
  <c r="BZ69" i="8"/>
  <c r="CA69" i="8" s="1"/>
  <c r="G69" i="8"/>
  <c r="I69" i="8" s="1"/>
  <c r="EJ69" i="8"/>
  <c r="EV69" i="8" s="1"/>
  <c r="X69" i="8"/>
  <c r="EK69" i="8" s="1"/>
  <c r="EW69" i="8" s="1"/>
  <c r="BB70" i="8"/>
  <c r="E70" i="8"/>
  <c r="G70" i="8" s="1"/>
  <c r="I70" i="8" s="1"/>
  <c r="FI40" i="7"/>
  <c r="FH41" i="7"/>
  <c r="EC68" i="7"/>
  <c r="H70" i="7"/>
  <c r="C71" i="7"/>
  <c r="EA69" i="7"/>
  <c r="CL69" i="7"/>
  <c r="DF69" i="7" s="1"/>
  <c r="BU69" i="7"/>
  <c r="FM38" i="7"/>
  <c r="B72" i="7"/>
  <c r="P73" i="7"/>
  <c r="EJ68" i="7"/>
  <c r="EV68" i="7" s="1"/>
  <c r="X68" i="7"/>
  <c r="EK68" i="7" s="1"/>
  <c r="EW68" i="7" s="1"/>
  <c r="BZ69" i="7"/>
  <c r="CA69" i="7" s="1"/>
  <c r="DZ69" i="7"/>
  <c r="W69" i="7"/>
  <c r="FK39" i="7"/>
  <c r="FN39" i="7"/>
  <c r="FO39" i="7" s="1"/>
  <c r="FJ39" i="7"/>
  <c r="FL39" i="7"/>
  <c r="BZ68" i="7"/>
  <c r="CA68" i="7" s="1"/>
  <c r="G68" i="7"/>
  <c r="I68" i="7" s="1"/>
  <c r="FO38" i="7"/>
  <c r="FR38" i="7" s="1"/>
  <c r="FT38" i="7" s="1"/>
  <c r="ED68" i="7"/>
  <c r="CD68" i="7"/>
  <c r="DI68" i="7" s="1"/>
  <c r="CM69" i="7"/>
  <c r="DG69" i="7" s="1"/>
  <c r="EB69" i="7"/>
  <c r="BV70" i="7"/>
  <c r="O70" i="7"/>
  <c r="BT70" i="7"/>
  <c r="BB70" i="7"/>
  <c r="BW70" i="7"/>
  <c r="BS70" i="7"/>
  <c r="Q70" i="7"/>
  <c r="D70" i="7"/>
  <c r="FH39" i="1"/>
  <c r="FO36" i="1"/>
  <c r="FR36" i="1" s="1"/>
  <c r="FT36" i="1" s="1"/>
  <c r="FJ37" i="1"/>
  <c r="FK37" i="1"/>
  <c r="FN37" i="1"/>
  <c r="FO37" i="1" s="1"/>
  <c r="FL37" i="1"/>
  <c r="FM36" i="1"/>
  <c r="FI38" i="1"/>
  <c r="BZ71" i="8" l="1"/>
  <c r="CA71" i="8" s="1"/>
  <c r="X70" i="8"/>
  <c r="EK70" i="8" s="1"/>
  <c r="EW70" i="8" s="1"/>
  <c r="EJ70" i="8"/>
  <c r="EV70" i="8" s="1"/>
  <c r="FR39" i="8"/>
  <c r="FT39" i="8" s="1"/>
  <c r="EB71" i="8"/>
  <c r="CM71" i="8"/>
  <c r="DG71" i="8" s="1"/>
  <c r="P75" i="8"/>
  <c r="B74" i="8"/>
  <c r="ED70" i="8"/>
  <c r="CD70" i="8"/>
  <c r="DI70" i="8" s="1"/>
  <c r="FM39" i="8"/>
  <c r="BV72" i="8"/>
  <c r="O72" i="8"/>
  <c r="BT72" i="8"/>
  <c r="BS72" i="8"/>
  <c r="D72" i="8"/>
  <c r="BW72" i="8"/>
  <c r="Q72" i="8"/>
  <c r="EA71" i="8"/>
  <c r="CL71" i="8"/>
  <c r="DF71" i="8" s="1"/>
  <c r="BU71" i="8"/>
  <c r="FI41" i="8"/>
  <c r="FH42" i="8"/>
  <c r="FN40" i="8"/>
  <c r="FO40" i="8" s="1"/>
  <c r="FL40" i="8"/>
  <c r="FK40" i="8"/>
  <c r="FJ40" i="8"/>
  <c r="DZ71" i="8"/>
  <c r="EC71" i="8" s="1"/>
  <c r="W71" i="8"/>
  <c r="C73" i="8"/>
  <c r="H72" i="8"/>
  <c r="EC70" i="8"/>
  <c r="O71" i="7"/>
  <c r="BW71" i="7"/>
  <c r="Q71" i="7"/>
  <c r="BV71" i="7"/>
  <c r="D71" i="7"/>
  <c r="BT71" i="7"/>
  <c r="BS71" i="7"/>
  <c r="CM70" i="7"/>
  <c r="DG70" i="7" s="1"/>
  <c r="EB70" i="7"/>
  <c r="EJ69" i="7"/>
  <c r="EV69" i="7" s="1"/>
  <c r="X69" i="7"/>
  <c r="EK69" i="7" s="1"/>
  <c r="EW69" i="7" s="1"/>
  <c r="E70" i="7"/>
  <c r="ED69" i="7"/>
  <c r="CD69" i="7"/>
  <c r="DI69" i="7" s="1"/>
  <c r="DZ70" i="7"/>
  <c r="W70" i="7"/>
  <c r="FR39" i="7"/>
  <c r="FT39" i="7" s="1"/>
  <c r="P74" i="7"/>
  <c r="B73" i="7"/>
  <c r="F70" i="7"/>
  <c r="FH42" i="7"/>
  <c r="FI41" i="7"/>
  <c r="BU70" i="7"/>
  <c r="CL70" i="7"/>
  <c r="DF70" i="7" s="1"/>
  <c r="EA70" i="7"/>
  <c r="E69" i="7"/>
  <c r="G69" i="7" s="1"/>
  <c r="I69" i="7" s="1"/>
  <c r="FM39" i="7"/>
  <c r="EC69" i="7"/>
  <c r="C72" i="7"/>
  <c r="H71" i="7"/>
  <c r="FK40" i="7"/>
  <c r="FN40" i="7"/>
  <c r="FJ40" i="7"/>
  <c r="FL40" i="7"/>
  <c r="FH40" i="1"/>
  <c r="FR37" i="1"/>
  <c r="FT37" i="1" s="1"/>
  <c r="FM37" i="1"/>
  <c r="FJ38" i="1"/>
  <c r="FK38" i="1"/>
  <c r="FN38" i="1"/>
  <c r="FL38" i="1"/>
  <c r="FI39" i="1"/>
  <c r="P76" i="8" l="1"/>
  <c r="B75" i="8"/>
  <c r="FI42" i="8"/>
  <c r="FH43" i="8"/>
  <c r="W72" i="8"/>
  <c r="DZ72" i="8"/>
  <c r="EB72" i="8"/>
  <c r="CM72" i="8"/>
  <c r="DG72" i="8" s="1"/>
  <c r="EJ71" i="8"/>
  <c r="EV71" i="8" s="1"/>
  <c r="X71" i="8"/>
  <c r="EK71" i="8" s="1"/>
  <c r="EW71" i="8" s="1"/>
  <c r="FM40" i="8"/>
  <c r="FN41" i="8"/>
  <c r="FJ41" i="8"/>
  <c r="FL41" i="8"/>
  <c r="FK41" i="8"/>
  <c r="EA72" i="8"/>
  <c r="CL72" i="8"/>
  <c r="DF72" i="8" s="1"/>
  <c r="BU72" i="8"/>
  <c r="BW73" i="8"/>
  <c r="BS73" i="8"/>
  <c r="Q73" i="8"/>
  <c r="D73" i="8"/>
  <c r="E72" i="8" s="1"/>
  <c r="BV73" i="8"/>
  <c r="O73" i="8"/>
  <c r="BT73" i="8"/>
  <c r="FR40" i="8"/>
  <c r="FT40" i="8" s="1"/>
  <c r="F72" i="8"/>
  <c r="ED71" i="8"/>
  <c r="CD71" i="8"/>
  <c r="DI71" i="8" s="1"/>
  <c r="BB72" i="8"/>
  <c r="H73" i="8"/>
  <c r="C74" i="8"/>
  <c r="F73" i="8"/>
  <c r="E71" i="8"/>
  <c r="G71" i="8" s="1"/>
  <c r="I71" i="8" s="1"/>
  <c r="BV72" i="7"/>
  <c r="O72" i="7"/>
  <c r="D72" i="7"/>
  <c r="BT72" i="7"/>
  <c r="BW72" i="7"/>
  <c r="BS72" i="7"/>
  <c r="Q72" i="7"/>
  <c r="ED70" i="7"/>
  <c r="CD70" i="7"/>
  <c r="DI70" i="7" s="1"/>
  <c r="BZ70" i="7"/>
  <c r="CA70" i="7" s="1"/>
  <c r="G70" i="7"/>
  <c r="I70" i="7" s="1"/>
  <c r="EJ70" i="7"/>
  <c r="EV70" i="7" s="1"/>
  <c r="X70" i="7"/>
  <c r="EK70" i="7" s="1"/>
  <c r="EW70" i="7" s="1"/>
  <c r="EA71" i="7"/>
  <c r="CL71" i="7"/>
  <c r="DF71" i="7" s="1"/>
  <c r="BU71" i="7"/>
  <c r="FI42" i="7"/>
  <c r="FH43" i="7"/>
  <c r="C73" i="7"/>
  <c r="H72" i="7"/>
  <c r="F72" i="7"/>
  <c r="CM71" i="7"/>
  <c r="DG71" i="7" s="1"/>
  <c r="EB71" i="7"/>
  <c r="FO40" i="7"/>
  <c r="FR40" i="7" s="1"/>
  <c r="FT40" i="7" s="1"/>
  <c r="P75" i="7"/>
  <c r="B74" i="7"/>
  <c r="E71" i="7"/>
  <c r="W71" i="7"/>
  <c r="DZ71" i="7"/>
  <c r="EC71" i="7" s="1"/>
  <c r="FN41" i="7"/>
  <c r="FO41" i="7" s="1"/>
  <c r="FJ41" i="7"/>
  <c r="FL41" i="7"/>
  <c r="FK41" i="7"/>
  <c r="FM40" i="7"/>
  <c r="F71" i="7"/>
  <c r="EC70" i="7"/>
  <c r="BB71" i="7"/>
  <c r="FH41" i="1"/>
  <c r="FO38" i="1"/>
  <c r="FR38" i="1" s="1"/>
  <c r="FT38" i="1" s="1"/>
  <c r="FM38" i="1"/>
  <c r="FJ39" i="1"/>
  <c r="FN39" i="1"/>
  <c r="FL39" i="1"/>
  <c r="FK39" i="1"/>
  <c r="FI40" i="1"/>
  <c r="CL73" i="8" l="1"/>
  <c r="DF73" i="8" s="1"/>
  <c r="BU73" i="8"/>
  <c r="EA73" i="8"/>
  <c r="FM41" i="8"/>
  <c r="DZ73" i="8"/>
  <c r="W73" i="8"/>
  <c r="BB73" i="8"/>
  <c r="CD72" i="8"/>
  <c r="DI72" i="8" s="1"/>
  <c r="ED72" i="8"/>
  <c r="EC72" i="8"/>
  <c r="FI43" i="8"/>
  <c r="FH44" i="8"/>
  <c r="H74" i="8"/>
  <c r="C75" i="8"/>
  <c r="F74" i="8"/>
  <c r="BZ72" i="8"/>
  <c r="CA72" i="8" s="1"/>
  <c r="G72" i="8"/>
  <c r="I72" i="8" s="1"/>
  <c r="BZ73" i="8"/>
  <c r="CA73" i="8" s="1"/>
  <c r="BT74" i="8"/>
  <c r="BW74" i="8"/>
  <c r="BS74" i="8"/>
  <c r="Q74" i="8"/>
  <c r="D74" i="8"/>
  <c r="O74" i="8"/>
  <c r="BB74" i="8" s="1"/>
  <c r="BV74" i="8"/>
  <c r="EB73" i="8"/>
  <c r="CM73" i="8"/>
  <c r="DG73" i="8" s="1"/>
  <c r="EJ72" i="8"/>
  <c r="EV72" i="8" s="1"/>
  <c r="X72" i="8"/>
  <c r="EK72" i="8" s="1"/>
  <c r="EW72" i="8" s="1"/>
  <c r="FO41" i="8"/>
  <c r="FR41" i="8" s="1"/>
  <c r="FT41" i="8" s="1"/>
  <c r="FN42" i="8"/>
  <c r="FO42" i="8" s="1"/>
  <c r="FJ42" i="8"/>
  <c r="FL42" i="8"/>
  <c r="FK42" i="8"/>
  <c r="P77" i="8"/>
  <c r="B76" i="8"/>
  <c r="EB72" i="7"/>
  <c r="CM72" i="7"/>
  <c r="DG72" i="7" s="1"/>
  <c r="FM41" i="7"/>
  <c r="CL72" i="7"/>
  <c r="DF72" i="7" s="1"/>
  <c r="BU72" i="7"/>
  <c r="EA72" i="7"/>
  <c r="FR41" i="7"/>
  <c r="FT41" i="7" s="1"/>
  <c r="FN42" i="7"/>
  <c r="FJ42" i="7"/>
  <c r="FK42" i="7"/>
  <c r="FL42" i="7"/>
  <c r="BZ71" i="7"/>
  <c r="CA71" i="7" s="1"/>
  <c r="G71" i="7"/>
  <c r="I71" i="7" s="1"/>
  <c r="H73" i="7"/>
  <c r="C74" i="7"/>
  <c r="F73" i="7"/>
  <c r="BW73" i="7"/>
  <c r="BS73" i="7"/>
  <c r="Q73" i="7"/>
  <c r="D73" i="7"/>
  <c r="O73" i="7"/>
  <c r="BB73" i="7" s="1"/>
  <c r="BT73" i="7"/>
  <c r="BV73" i="7"/>
  <c r="W72" i="7"/>
  <c r="DZ72" i="7"/>
  <c r="EC72" i="7" s="1"/>
  <c r="BZ72" i="7"/>
  <c r="CA72" i="7" s="1"/>
  <c r="EJ71" i="7"/>
  <c r="EV71" i="7" s="1"/>
  <c r="X71" i="7"/>
  <c r="EK71" i="7" s="1"/>
  <c r="EW71" i="7" s="1"/>
  <c r="P76" i="7"/>
  <c r="B75" i="7"/>
  <c r="FI43" i="7"/>
  <c r="FO42" i="7"/>
  <c r="FH44" i="7"/>
  <c r="ED71" i="7"/>
  <c r="CD71" i="7"/>
  <c r="DI71" i="7" s="1"/>
  <c r="BB72" i="7"/>
  <c r="FH42" i="1"/>
  <c r="FO39" i="1"/>
  <c r="FR39" i="1" s="1"/>
  <c r="FT39" i="1" s="1"/>
  <c r="FM39" i="1"/>
  <c r="FJ40" i="1"/>
  <c r="FN40" i="1"/>
  <c r="FO40" i="1" s="1"/>
  <c r="FL40" i="1"/>
  <c r="FK40" i="1"/>
  <c r="FI41" i="1"/>
  <c r="P78" i="8" l="1"/>
  <c r="B77" i="8"/>
  <c r="FR42" i="8"/>
  <c r="FT42" i="8" s="1"/>
  <c r="O75" i="8"/>
  <c r="BT75" i="8"/>
  <c r="BV75" i="8"/>
  <c r="BS75" i="8"/>
  <c r="D75" i="8"/>
  <c r="Q75" i="8"/>
  <c r="BW75" i="8"/>
  <c r="X73" i="8"/>
  <c r="EK73" i="8" s="1"/>
  <c r="EW73" i="8" s="1"/>
  <c r="EJ73" i="8"/>
  <c r="EV73" i="8" s="1"/>
  <c r="FN43" i="8"/>
  <c r="FJ43" i="8"/>
  <c r="FL43" i="8"/>
  <c r="FK43" i="8"/>
  <c r="FM42" i="8"/>
  <c r="EB74" i="8"/>
  <c r="CM74" i="8"/>
  <c r="DG74" i="8" s="1"/>
  <c r="CD73" i="8"/>
  <c r="DI73" i="8" s="1"/>
  <c r="ED73" i="8"/>
  <c r="C76" i="8"/>
  <c r="F75" i="8"/>
  <c r="H75" i="8"/>
  <c r="DZ74" i="8"/>
  <c r="EC74" i="8" s="1"/>
  <c r="W74" i="8"/>
  <c r="BZ74" i="8"/>
  <c r="CA74" i="8" s="1"/>
  <c r="EA74" i="8"/>
  <c r="CL74" i="8"/>
  <c r="DF74" i="8" s="1"/>
  <c r="BU74" i="8"/>
  <c r="E73" i="8"/>
  <c r="G73" i="8" s="1"/>
  <c r="I73" i="8" s="1"/>
  <c r="FH45" i="8"/>
  <c r="FI44" i="8"/>
  <c r="FO43" i="8"/>
  <c r="EC73" i="8"/>
  <c r="FM42" i="7"/>
  <c r="FH45" i="7"/>
  <c r="FI44" i="7"/>
  <c r="X72" i="7"/>
  <c r="EK72" i="7" s="1"/>
  <c r="EW72" i="7" s="1"/>
  <c r="EJ72" i="7"/>
  <c r="EV72" i="7" s="1"/>
  <c r="O74" i="7"/>
  <c r="BT74" i="7"/>
  <c r="BB74" i="7"/>
  <c r="BW74" i="7"/>
  <c r="Q74" i="7"/>
  <c r="BV74" i="7"/>
  <c r="D74" i="7"/>
  <c r="BS74" i="7"/>
  <c r="BZ73" i="7"/>
  <c r="CA73" i="7" s="1"/>
  <c r="E72" i="7"/>
  <c r="G72" i="7" s="1"/>
  <c r="I72" i="7" s="1"/>
  <c r="C75" i="7"/>
  <c r="F74" i="7"/>
  <c r="H74" i="7"/>
  <c r="EB73" i="7"/>
  <c r="CM73" i="7"/>
  <c r="DG73" i="7" s="1"/>
  <c r="CL73" i="7"/>
  <c r="DF73" i="7" s="1"/>
  <c r="BU73" i="7"/>
  <c r="EA73" i="7"/>
  <c r="FR42" i="7"/>
  <c r="FT42" i="7" s="1"/>
  <c r="CD72" i="7"/>
  <c r="DI72" i="7" s="1"/>
  <c r="ED72" i="7"/>
  <c r="FK43" i="7"/>
  <c r="FN43" i="7"/>
  <c r="FO43" i="7" s="1"/>
  <c r="FJ43" i="7"/>
  <c r="FL43" i="7"/>
  <c r="P77" i="7"/>
  <c r="B76" i="7"/>
  <c r="DZ73" i="7"/>
  <c r="EC73" i="7" s="1"/>
  <c r="W73" i="7"/>
  <c r="FH43" i="1"/>
  <c r="FR40" i="1"/>
  <c r="FT40" i="1" s="1"/>
  <c r="FM40" i="1"/>
  <c r="FJ41" i="1"/>
  <c r="FK41" i="1"/>
  <c r="FN41" i="1"/>
  <c r="FL41" i="1"/>
  <c r="FI42" i="1"/>
  <c r="CM75" i="8" l="1"/>
  <c r="DG75" i="8" s="1"/>
  <c r="EB75" i="8"/>
  <c r="FR43" i="8"/>
  <c r="FT43" i="8" s="1"/>
  <c r="EA75" i="8"/>
  <c r="CL75" i="8"/>
  <c r="DF75" i="8" s="1"/>
  <c r="BU75" i="8"/>
  <c r="DZ75" i="8"/>
  <c r="W75" i="8"/>
  <c r="C77" i="8"/>
  <c r="F76" i="8"/>
  <c r="H76" i="8"/>
  <c r="FI45" i="8"/>
  <c r="EJ74" i="8"/>
  <c r="EV74" i="8" s="1"/>
  <c r="X74" i="8"/>
  <c r="EK74" i="8" s="1"/>
  <c r="EW74" i="8" s="1"/>
  <c r="G75" i="8"/>
  <c r="I75" i="8" s="1"/>
  <c r="BZ75" i="8"/>
  <c r="CA75" i="8" s="1"/>
  <c r="FM43" i="8"/>
  <c r="P79" i="8"/>
  <c r="B78" i="8"/>
  <c r="E75" i="8"/>
  <c r="FN44" i="8"/>
  <c r="FJ44" i="8"/>
  <c r="FL44" i="8"/>
  <c r="FK44" i="8"/>
  <c r="ED74" i="8"/>
  <c r="CD74" i="8"/>
  <c r="DI74" i="8" s="1"/>
  <c r="BV76" i="8"/>
  <c r="O76" i="8"/>
  <c r="BW76" i="8"/>
  <c r="Q76" i="8"/>
  <c r="BS76" i="8"/>
  <c r="D76" i="8"/>
  <c r="BT76" i="8"/>
  <c r="BB76" i="8"/>
  <c r="BB75" i="8"/>
  <c r="E74" i="8"/>
  <c r="G74" i="8" s="1"/>
  <c r="I74" i="8" s="1"/>
  <c r="C76" i="7"/>
  <c r="F75" i="7" s="1"/>
  <c r="H75" i="7"/>
  <c r="BZ74" i="7"/>
  <c r="CA74" i="7" s="1"/>
  <c r="P78" i="7"/>
  <c r="B77" i="7"/>
  <c r="FM43" i="7"/>
  <c r="BV75" i="7"/>
  <c r="O75" i="7"/>
  <c r="BS75" i="7"/>
  <c r="D75" i="7"/>
  <c r="BW75" i="7"/>
  <c r="Q75" i="7"/>
  <c r="BT75" i="7"/>
  <c r="CM74" i="7"/>
  <c r="DG74" i="7" s="1"/>
  <c r="EB74" i="7"/>
  <c r="X73" i="7"/>
  <c r="EK73" i="7" s="1"/>
  <c r="EW73" i="7" s="1"/>
  <c r="EJ73" i="7"/>
  <c r="EV73" i="7" s="1"/>
  <c r="FR43" i="7"/>
  <c r="FT43" i="7" s="1"/>
  <c r="E74" i="7"/>
  <c r="G74" i="7" s="1"/>
  <c r="I74" i="7" s="1"/>
  <c r="DZ74" i="7"/>
  <c r="W74" i="7"/>
  <c r="FK44" i="7"/>
  <c r="FN44" i="7"/>
  <c r="FJ44" i="7"/>
  <c r="FL44" i="7"/>
  <c r="E73" i="7"/>
  <c r="G73" i="7" s="1"/>
  <c r="I73" i="7" s="1"/>
  <c r="ED73" i="7"/>
  <c r="CD73" i="7"/>
  <c r="DI73" i="7" s="1"/>
  <c r="EA74" i="7"/>
  <c r="CL74" i="7"/>
  <c r="DF74" i="7" s="1"/>
  <c r="BU74" i="7"/>
  <c r="FH46" i="7"/>
  <c r="FI45" i="7"/>
  <c r="FH44" i="1"/>
  <c r="FO41" i="1"/>
  <c r="FR41" i="1" s="1"/>
  <c r="FT41" i="1" s="1"/>
  <c r="FM41" i="1"/>
  <c r="FJ42" i="1"/>
  <c r="FK42" i="1"/>
  <c r="FN42" i="1"/>
  <c r="FL42" i="1"/>
  <c r="FI43" i="1"/>
  <c r="EA76" i="8" l="1"/>
  <c r="CL76" i="8"/>
  <c r="DF76" i="8" s="1"/>
  <c r="BU76" i="8"/>
  <c r="P80" i="8"/>
  <c r="B79" i="8"/>
  <c r="EJ75" i="8"/>
  <c r="EV75" i="8" s="1"/>
  <c r="X75" i="8"/>
  <c r="EK75" i="8" s="1"/>
  <c r="EW75" i="8" s="1"/>
  <c r="EB76" i="8"/>
  <c r="CM76" i="8"/>
  <c r="DG76" i="8" s="1"/>
  <c r="BZ76" i="8"/>
  <c r="CA76" i="8" s="1"/>
  <c r="ED75" i="8"/>
  <c r="CD75" i="8"/>
  <c r="DI75" i="8" s="1"/>
  <c r="DZ76" i="8"/>
  <c r="W76" i="8"/>
  <c r="FM44" i="8"/>
  <c r="C78" i="8"/>
  <c r="H77" i="8"/>
  <c r="F77" i="8"/>
  <c r="FO44" i="8"/>
  <c r="FR44" i="8" s="1"/>
  <c r="FT44" i="8" s="1"/>
  <c r="FL45" i="8"/>
  <c r="FK45" i="8"/>
  <c r="FN45" i="8"/>
  <c r="FO45" i="8" s="1"/>
  <c r="FJ45" i="8"/>
  <c r="BT77" i="8"/>
  <c r="BB77" i="8"/>
  <c r="BW77" i="8"/>
  <c r="Q77" i="8"/>
  <c r="D77" i="8"/>
  <c r="BV77" i="8"/>
  <c r="BS77" i="8"/>
  <c r="O77" i="8"/>
  <c r="EC75" i="8"/>
  <c r="BZ75" i="7"/>
  <c r="CA75" i="7" s="1"/>
  <c r="FN45" i="7"/>
  <c r="FJ45" i="7"/>
  <c r="FL45" i="7"/>
  <c r="FK45" i="7"/>
  <c r="DZ75" i="7"/>
  <c r="EC75" i="7" s="1"/>
  <c r="W75" i="7"/>
  <c r="FH47" i="7"/>
  <c r="FI46" i="7"/>
  <c r="FO45" i="7"/>
  <c r="FM44" i="7"/>
  <c r="EC74" i="7"/>
  <c r="B78" i="7"/>
  <c r="P79" i="7"/>
  <c r="H76" i="7"/>
  <c r="F76" i="7"/>
  <c r="C77" i="7"/>
  <c r="FO44" i="7"/>
  <c r="FR44" i="7" s="1"/>
  <c r="FT44" i="7" s="1"/>
  <c r="BB75" i="7"/>
  <c r="E75" i="7"/>
  <c r="G75" i="7" s="1"/>
  <c r="I75" i="7" s="1"/>
  <c r="ED74" i="7"/>
  <c r="CD74" i="7"/>
  <c r="DI74" i="7" s="1"/>
  <c r="EJ74" i="7"/>
  <c r="EV74" i="7" s="1"/>
  <c r="X74" i="7"/>
  <c r="EK74" i="7" s="1"/>
  <c r="EW74" i="7" s="1"/>
  <c r="EB75" i="7"/>
  <c r="CM75" i="7"/>
  <c r="DG75" i="7" s="1"/>
  <c r="EA75" i="7"/>
  <c r="CL75" i="7"/>
  <c r="DF75" i="7" s="1"/>
  <c r="BU75" i="7"/>
  <c r="BW76" i="7"/>
  <c r="BS76" i="7"/>
  <c r="Q76" i="7"/>
  <c r="D76" i="7"/>
  <c r="BV76" i="7"/>
  <c r="O76" i="7"/>
  <c r="BT76" i="7"/>
  <c r="FH45" i="1"/>
  <c r="FO42" i="1"/>
  <c r="FR42" i="1" s="1"/>
  <c r="FT42" i="1" s="1"/>
  <c r="FM42" i="1"/>
  <c r="FJ43" i="1"/>
  <c r="FN43" i="1"/>
  <c r="FO43" i="1" s="1"/>
  <c r="FL43" i="1"/>
  <c r="FK43" i="1"/>
  <c r="FI44" i="1"/>
  <c r="FM45" i="8" l="1"/>
  <c r="BZ77" i="8"/>
  <c r="CA77" i="8" s="1"/>
  <c r="P81" i="8"/>
  <c r="B80" i="8"/>
  <c r="CM77" i="8"/>
  <c r="DG77" i="8" s="1"/>
  <c r="EB77" i="8"/>
  <c r="EJ76" i="8"/>
  <c r="EV76" i="8" s="1"/>
  <c r="X76" i="8"/>
  <c r="EK76" i="8" s="1"/>
  <c r="EW76" i="8" s="1"/>
  <c r="E76" i="8"/>
  <c r="G76" i="8" s="1"/>
  <c r="I76" i="8" s="1"/>
  <c r="CD76" i="8"/>
  <c r="DI76" i="8" s="1"/>
  <c r="ED76" i="8"/>
  <c r="DZ77" i="8"/>
  <c r="W77" i="8"/>
  <c r="BV78" i="8"/>
  <c r="O78" i="8"/>
  <c r="BS78" i="8"/>
  <c r="D78" i="8"/>
  <c r="Q78" i="8"/>
  <c r="BB78" i="8"/>
  <c r="BW78" i="8"/>
  <c r="BT78" i="8"/>
  <c r="EA77" i="8"/>
  <c r="CL77" i="8"/>
  <c r="DF77" i="8" s="1"/>
  <c r="BU77" i="8"/>
  <c r="FR45" i="8"/>
  <c r="FT45" i="8" s="1"/>
  <c r="EC76" i="8"/>
  <c r="C79" i="8"/>
  <c r="F78" i="8"/>
  <c r="H78" i="8"/>
  <c r="CL76" i="7"/>
  <c r="DF76" i="7" s="1"/>
  <c r="BU76" i="7"/>
  <c r="EA76" i="7"/>
  <c r="FL46" i="7"/>
  <c r="FK46" i="7"/>
  <c r="FN46" i="7"/>
  <c r="FJ46" i="7"/>
  <c r="FO46" i="7"/>
  <c r="FI47" i="7"/>
  <c r="FH48" i="7"/>
  <c r="FR45" i="7"/>
  <c r="FT45" i="7" s="1"/>
  <c r="EJ75" i="7"/>
  <c r="EV75" i="7" s="1"/>
  <c r="X75" i="7"/>
  <c r="EK75" i="7" s="1"/>
  <c r="EW75" i="7" s="1"/>
  <c r="FM45" i="7"/>
  <c r="W76" i="7"/>
  <c r="DZ76" i="7"/>
  <c r="BZ76" i="7"/>
  <c r="CA76" i="7" s="1"/>
  <c r="H77" i="7"/>
  <c r="C78" i="7"/>
  <c r="F77" i="7"/>
  <c r="BB76" i="7"/>
  <c r="EB76" i="7"/>
  <c r="CM76" i="7"/>
  <c r="DG76" i="7" s="1"/>
  <c r="CD75" i="7"/>
  <c r="DI75" i="7" s="1"/>
  <c r="ED75" i="7"/>
  <c r="BT77" i="7"/>
  <c r="BB77" i="7"/>
  <c r="BW77" i="7"/>
  <c r="BS77" i="7"/>
  <c r="Q77" i="7"/>
  <c r="D77" i="7"/>
  <c r="BV77" i="7"/>
  <c r="O77" i="7"/>
  <c r="P80" i="7"/>
  <c r="B79" i="7"/>
  <c r="FH46" i="1"/>
  <c r="FR43" i="1"/>
  <c r="FT43" i="1" s="1"/>
  <c r="FM43" i="1"/>
  <c r="FJ44" i="1"/>
  <c r="FN44" i="1"/>
  <c r="FL44" i="1"/>
  <c r="FK44" i="1"/>
  <c r="FI45" i="1"/>
  <c r="EA78" i="8" l="1"/>
  <c r="CL78" i="8"/>
  <c r="DF78" i="8" s="1"/>
  <c r="BU78" i="8"/>
  <c r="E77" i="8"/>
  <c r="G77" i="8" s="1"/>
  <c r="I77" i="8" s="1"/>
  <c r="EC77" i="8"/>
  <c r="BZ78" i="8"/>
  <c r="CA78" i="8" s="1"/>
  <c r="ED77" i="8"/>
  <c r="CD77" i="8"/>
  <c r="DI77" i="8" s="1"/>
  <c r="EB78" i="8"/>
  <c r="CM78" i="8"/>
  <c r="DG78" i="8" s="1"/>
  <c r="EJ77" i="8"/>
  <c r="EV77" i="8" s="1"/>
  <c r="X77" i="8"/>
  <c r="EK77" i="8" s="1"/>
  <c r="EW77" i="8" s="1"/>
  <c r="H79" i="8"/>
  <c r="C80" i="8"/>
  <c r="BW79" i="8"/>
  <c r="BS79" i="8"/>
  <c r="Q79" i="8"/>
  <c r="D79" i="8"/>
  <c r="BV79" i="8"/>
  <c r="O79" i="8"/>
  <c r="BT79" i="8"/>
  <c r="P83" i="8"/>
  <c r="B81" i="8"/>
  <c r="DZ78" i="8"/>
  <c r="EC78" i="8" s="1"/>
  <c r="W78" i="8"/>
  <c r="H78" i="7"/>
  <c r="C79" i="7"/>
  <c r="F78" i="7" s="1"/>
  <c r="X76" i="7"/>
  <c r="EK76" i="7" s="1"/>
  <c r="EW76" i="7" s="1"/>
  <c r="EJ76" i="7"/>
  <c r="EV76" i="7" s="1"/>
  <c r="CM77" i="7"/>
  <c r="DG77" i="7" s="1"/>
  <c r="EB77" i="7"/>
  <c r="FL47" i="7"/>
  <c r="FK47" i="7"/>
  <c r="FN47" i="7"/>
  <c r="FJ47" i="7"/>
  <c r="DZ77" i="7"/>
  <c r="W77" i="7"/>
  <c r="EA77" i="7"/>
  <c r="CL77" i="7"/>
  <c r="DF77" i="7" s="1"/>
  <c r="BU77" i="7"/>
  <c r="BT78" i="7"/>
  <c r="BB78" i="7"/>
  <c r="BW78" i="7"/>
  <c r="BS78" i="7"/>
  <c r="Q78" i="7"/>
  <c r="D78" i="7"/>
  <c r="BV78" i="7"/>
  <c r="O78" i="7"/>
  <c r="E76" i="7"/>
  <c r="G76" i="7" s="1"/>
  <c r="I76" i="7" s="1"/>
  <c r="FR46" i="7"/>
  <c r="FT46" i="7" s="1"/>
  <c r="CD76" i="7"/>
  <c r="DI76" i="7" s="1"/>
  <c r="ED76" i="7"/>
  <c r="FH49" i="7"/>
  <c r="FO47" i="7"/>
  <c r="FI48" i="7"/>
  <c r="P81" i="7"/>
  <c r="B80" i="7"/>
  <c r="BZ77" i="7"/>
  <c r="CA77" i="7" s="1"/>
  <c r="EC76" i="7"/>
  <c r="FM46" i="7"/>
  <c r="FH47" i="1"/>
  <c r="FO44" i="1"/>
  <c r="FR44" i="1" s="1"/>
  <c r="FT44" i="1" s="1"/>
  <c r="FM44" i="1"/>
  <c r="FJ45" i="1"/>
  <c r="FK45" i="1"/>
  <c r="FN45" i="1"/>
  <c r="FL45" i="1"/>
  <c r="FI46" i="1"/>
  <c r="H80" i="8" l="1"/>
  <c r="H81" i="8"/>
  <c r="C81" i="8"/>
  <c r="EB79" i="8"/>
  <c r="CM79" i="8"/>
  <c r="DG79" i="8" s="1"/>
  <c r="BT80" i="8"/>
  <c r="BW80" i="8"/>
  <c r="BS80" i="8"/>
  <c r="Q80" i="8"/>
  <c r="D80" i="8"/>
  <c r="O80" i="8"/>
  <c r="BV80" i="8"/>
  <c r="CD78" i="8"/>
  <c r="DI78" i="8" s="1"/>
  <c r="ED78" i="8"/>
  <c r="P85" i="8"/>
  <c r="B83" i="8"/>
  <c r="W79" i="8"/>
  <c r="DZ79" i="8"/>
  <c r="CL79" i="8"/>
  <c r="DF79" i="8" s="1"/>
  <c r="BU79" i="8"/>
  <c r="EA79" i="8"/>
  <c r="EJ78" i="8"/>
  <c r="EV78" i="8" s="1"/>
  <c r="X78" i="8"/>
  <c r="EK78" i="8" s="1"/>
  <c r="EW78" i="8" s="1"/>
  <c r="BB79" i="8"/>
  <c r="E79" i="8"/>
  <c r="F79" i="8"/>
  <c r="E78" i="8"/>
  <c r="G78" i="8" s="1"/>
  <c r="I78" i="8" s="1"/>
  <c r="BZ78" i="7"/>
  <c r="CA78" i="7" s="1"/>
  <c r="C80" i="7"/>
  <c r="F79" i="7"/>
  <c r="H79" i="7"/>
  <c r="CM78" i="7"/>
  <c r="DG78" i="7" s="1"/>
  <c r="EB78" i="7"/>
  <c r="EC77" i="7"/>
  <c r="E77" i="7"/>
  <c r="G77" i="7" s="1"/>
  <c r="I77" i="7" s="1"/>
  <c r="FH50" i="7"/>
  <c r="FI49" i="7"/>
  <c r="DZ78" i="7"/>
  <c r="W78" i="7"/>
  <c r="EA78" i="7"/>
  <c r="BU78" i="7"/>
  <c r="CL78" i="7"/>
  <c r="DF78" i="7" s="1"/>
  <c r="O79" i="7"/>
  <c r="BT79" i="7"/>
  <c r="BB79" i="7"/>
  <c r="BS79" i="7"/>
  <c r="D79" i="7"/>
  <c r="E78" i="7" s="1"/>
  <c r="G78" i="7" s="1"/>
  <c r="I78" i="7" s="1"/>
  <c r="Q79" i="7"/>
  <c r="BW79" i="7"/>
  <c r="BV79" i="7"/>
  <c r="FK48" i="7"/>
  <c r="FN48" i="7"/>
  <c r="FJ48" i="7"/>
  <c r="FL48" i="7"/>
  <c r="FM47" i="7"/>
  <c r="P83" i="7"/>
  <c r="B81" i="7"/>
  <c r="ED77" i="7"/>
  <c r="CD77" i="7"/>
  <c r="DI77" i="7" s="1"/>
  <c r="EJ77" i="7"/>
  <c r="EV77" i="7" s="1"/>
  <c r="X77" i="7"/>
  <c r="EK77" i="7" s="1"/>
  <c r="EW77" i="7" s="1"/>
  <c r="FR47" i="7"/>
  <c r="FT47" i="7" s="1"/>
  <c r="FH48" i="1"/>
  <c r="FO45" i="1"/>
  <c r="FR45" i="1" s="1"/>
  <c r="FT45" i="1" s="1"/>
  <c r="FM45" i="1"/>
  <c r="FJ46" i="1"/>
  <c r="FK46" i="1"/>
  <c r="FN46" i="1"/>
  <c r="FL46" i="1"/>
  <c r="FI47" i="1"/>
  <c r="BZ79" i="8" l="1"/>
  <c r="CA79" i="8" s="1"/>
  <c r="G79" i="8"/>
  <c r="I79" i="8" s="1"/>
  <c r="CD79" i="8"/>
  <c r="DI79" i="8" s="1"/>
  <c r="ED79" i="8"/>
  <c r="X79" i="8"/>
  <c r="EK79" i="8" s="1"/>
  <c r="EW79" i="8" s="1"/>
  <c r="EJ79" i="8"/>
  <c r="EV79" i="8" s="1"/>
  <c r="O81" i="8"/>
  <c r="BT81" i="8"/>
  <c r="BB81" i="8"/>
  <c r="BW81" i="8"/>
  <c r="Q81" i="8"/>
  <c r="BV81" i="8"/>
  <c r="BS81" i="8"/>
  <c r="D81" i="8"/>
  <c r="E81" i="8" s="1"/>
  <c r="CL80" i="8"/>
  <c r="DF80" i="8" s="1"/>
  <c r="BU80" i="8"/>
  <c r="EA80" i="8"/>
  <c r="EC79" i="8"/>
  <c r="C83" i="8"/>
  <c r="F83" i="8"/>
  <c r="DZ80" i="8"/>
  <c r="W80" i="8"/>
  <c r="EB80" i="8"/>
  <c r="CM80" i="8"/>
  <c r="DG80" i="8" s="1"/>
  <c r="P87" i="8"/>
  <c r="B87" i="8" s="1"/>
  <c r="B85" i="8"/>
  <c r="E80" i="8"/>
  <c r="BB80" i="8"/>
  <c r="F80" i="8"/>
  <c r="F81" i="8"/>
  <c r="EB79" i="7"/>
  <c r="CM79" i="7"/>
  <c r="DG79" i="7" s="1"/>
  <c r="EC78" i="7"/>
  <c r="FO48" i="7"/>
  <c r="FR48" i="7" s="1"/>
  <c r="FT48" i="7" s="1"/>
  <c r="FM48" i="7"/>
  <c r="DZ79" i="7"/>
  <c r="W79" i="7"/>
  <c r="FL49" i="7"/>
  <c r="FK49" i="7"/>
  <c r="FN49" i="7"/>
  <c r="FJ49" i="7"/>
  <c r="BZ79" i="7"/>
  <c r="CA79" i="7" s="1"/>
  <c r="C81" i="7"/>
  <c r="F80" i="7" s="1"/>
  <c r="F81" i="7"/>
  <c r="H80" i="7"/>
  <c r="H81" i="7"/>
  <c r="EA79" i="7"/>
  <c r="CL79" i="7"/>
  <c r="DF79" i="7" s="1"/>
  <c r="BU79" i="7"/>
  <c r="EJ78" i="7"/>
  <c r="EV78" i="7" s="1"/>
  <c r="X78" i="7"/>
  <c r="EK78" i="7" s="1"/>
  <c r="EW78" i="7" s="1"/>
  <c r="FO49" i="7"/>
  <c r="FI50" i="7"/>
  <c r="FH51" i="7"/>
  <c r="BV80" i="7"/>
  <c r="O80" i="7"/>
  <c r="BW80" i="7"/>
  <c r="Q80" i="7"/>
  <c r="BT80" i="7"/>
  <c r="BB80" i="7"/>
  <c r="D80" i="7"/>
  <c r="BS80" i="7"/>
  <c r="P85" i="7"/>
  <c r="B83" i="7"/>
  <c r="ED78" i="7"/>
  <c r="CD78" i="7"/>
  <c r="DI78" i="7" s="1"/>
  <c r="FH49" i="1"/>
  <c r="FO46" i="1"/>
  <c r="FR46" i="1" s="1"/>
  <c r="FT46" i="1" s="1"/>
  <c r="FM46" i="1"/>
  <c r="FJ47" i="1"/>
  <c r="FN47" i="1"/>
  <c r="FL47" i="1"/>
  <c r="FK47" i="1"/>
  <c r="FI48" i="1"/>
  <c r="FH52" i="7" l="1"/>
  <c r="BV83" i="8"/>
  <c r="O83" i="8"/>
  <c r="BT83" i="8"/>
  <c r="D83" i="8"/>
  <c r="BS83" i="8"/>
  <c r="BW83" i="8"/>
  <c r="Q83" i="8"/>
  <c r="EA81" i="8"/>
  <c r="CL81" i="8"/>
  <c r="DF81" i="8" s="1"/>
  <c r="BU81" i="8"/>
  <c r="BZ80" i="8"/>
  <c r="CA80" i="8" s="1"/>
  <c r="G80" i="8"/>
  <c r="I80" i="8" s="1"/>
  <c r="C87" i="8"/>
  <c r="F82" i="8"/>
  <c r="ED80" i="8"/>
  <c r="CD80" i="8"/>
  <c r="DI80" i="8" s="1"/>
  <c r="CM81" i="8"/>
  <c r="DG81" i="8" s="1"/>
  <c r="EB81" i="8"/>
  <c r="BZ83" i="8"/>
  <c r="CA83" i="8" s="1"/>
  <c r="G81" i="8"/>
  <c r="I81" i="8" s="1"/>
  <c r="BZ81" i="8"/>
  <c r="CA81" i="8" s="1"/>
  <c r="C85" i="8"/>
  <c r="F85" i="8"/>
  <c r="F84" i="8"/>
  <c r="X80" i="8"/>
  <c r="EK80" i="8" s="1"/>
  <c r="EW80" i="8" s="1"/>
  <c r="EJ80" i="8"/>
  <c r="EV80" i="8" s="1"/>
  <c r="EC80" i="8"/>
  <c r="DZ81" i="8"/>
  <c r="W81" i="8"/>
  <c r="BZ80" i="7"/>
  <c r="CA80" i="7" s="1"/>
  <c r="EA80" i="7"/>
  <c r="CL80" i="7"/>
  <c r="DF80" i="7" s="1"/>
  <c r="BU80" i="7"/>
  <c r="C83" i="7"/>
  <c r="F82" i="7" s="1"/>
  <c r="F83" i="7"/>
  <c r="FL50" i="7"/>
  <c r="FK50" i="7"/>
  <c r="FN50" i="7"/>
  <c r="FO50" i="7" s="1"/>
  <c r="FJ50" i="7"/>
  <c r="W80" i="7"/>
  <c r="DZ80" i="7"/>
  <c r="BZ81" i="7"/>
  <c r="CA81" i="7" s="1"/>
  <c r="FR49" i="7"/>
  <c r="FT49" i="7" s="1"/>
  <c r="EJ79" i="7"/>
  <c r="EV79" i="7" s="1"/>
  <c r="X79" i="7"/>
  <c r="EK79" i="7" s="1"/>
  <c r="EW79" i="7" s="1"/>
  <c r="B85" i="7"/>
  <c r="P87" i="7"/>
  <c r="B87" i="7" s="1"/>
  <c r="EB80" i="7"/>
  <c r="CM80" i="7"/>
  <c r="DG80" i="7" s="1"/>
  <c r="BW81" i="7"/>
  <c r="BS81" i="7"/>
  <c r="Q81" i="7"/>
  <c r="D81" i="7"/>
  <c r="E81" i="7" s="1"/>
  <c r="G81" i="7" s="1"/>
  <c r="I81" i="7" s="1"/>
  <c r="BV81" i="7"/>
  <c r="O81" i="7"/>
  <c r="BB81" i="7" s="1"/>
  <c r="BT81" i="7"/>
  <c r="FM49" i="7"/>
  <c r="FI51" i="7"/>
  <c r="ED79" i="7"/>
  <c r="CD79" i="7"/>
  <c r="DI79" i="7" s="1"/>
  <c r="E79" i="7"/>
  <c r="G79" i="7" s="1"/>
  <c r="I79" i="7" s="1"/>
  <c r="EC79" i="7"/>
  <c r="FH50" i="1"/>
  <c r="FO47" i="1"/>
  <c r="FR47" i="1" s="1"/>
  <c r="FT47" i="1" s="1"/>
  <c r="FM47" i="1"/>
  <c r="FJ48" i="1"/>
  <c r="FN48" i="1"/>
  <c r="FL48" i="1"/>
  <c r="FK48" i="1"/>
  <c r="FI49" i="1"/>
  <c r="FH53" i="7" l="1"/>
  <c r="FI52" i="7"/>
  <c r="BW87" i="8"/>
  <c r="BY87" i="8" s="1"/>
  <c r="BS87" i="8"/>
  <c r="O87" i="8"/>
  <c r="BV87" i="8"/>
  <c r="Q87" i="8"/>
  <c r="S87" i="8" s="1"/>
  <c r="D87" i="8"/>
  <c r="E86" i="8" s="1"/>
  <c r="BB87" i="8"/>
  <c r="BT87" i="8"/>
  <c r="CA87" i="8"/>
  <c r="CB87" i="8" s="1"/>
  <c r="ED81" i="8"/>
  <c r="CD81" i="8"/>
  <c r="DI81" i="8" s="1"/>
  <c r="EB83" i="8"/>
  <c r="CM83" i="8"/>
  <c r="DG83" i="8" s="1"/>
  <c r="EJ81" i="8"/>
  <c r="EV81" i="8" s="1"/>
  <c r="X81" i="8"/>
  <c r="EK81" i="8" s="1"/>
  <c r="EW81" i="8" s="1"/>
  <c r="BZ84" i="8"/>
  <c r="CA84" i="8" s="1"/>
  <c r="G82" i="8"/>
  <c r="I82" i="8" s="1"/>
  <c r="BZ82" i="8"/>
  <c r="CA82" i="8" s="1"/>
  <c r="F86" i="8"/>
  <c r="EA83" i="8"/>
  <c r="BU83" i="8"/>
  <c r="CL83" i="8"/>
  <c r="DF83" i="8" s="1"/>
  <c r="DZ83" i="8"/>
  <c r="EC83" i="8" s="1"/>
  <c r="W83" i="8"/>
  <c r="BZ85" i="8"/>
  <c r="CA85" i="8" s="1"/>
  <c r="E83" i="8"/>
  <c r="G83" i="8" s="1"/>
  <c r="I83" i="8" s="1"/>
  <c r="E82" i="8"/>
  <c r="EC81" i="8"/>
  <c r="BW85" i="8"/>
  <c r="BS85" i="8"/>
  <c r="Q85" i="8"/>
  <c r="BV85" i="8"/>
  <c r="O85" i="8"/>
  <c r="BT85" i="8"/>
  <c r="BB85" i="8"/>
  <c r="D85" i="8"/>
  <c r="BB83" i="8"/>
  <c r="BZ82" i="7"/>
  <c r="CA82" i="7" s="1"/>
  <c r="F85" i="7"/>
  <c r="C85" i="7"/>
  <c r="EC80" i="7"/>
  <c r="EB81" i="7"/>
  <c r="CM81" i="7"/>
  <c r="DG81" i="7" s="1"/>
  <c r="EJ80" i="7"/>
  <c r="EV80" i="7" s="1"/>
  <c r="X80" i="7"/>
  <c r="EK80" i="7" s="1"/>
  <c r="EW80" i="7" s="1"/>
  <c r="E80" i="7"/>
  <c r="G80" i="7" s="1"/>
  <c r="I80" i="7" s="1"/>
  <c r="BZ83" i="7"/>
  <c r="CA83" i="7" s="1"/>
  <c r="FK51" i="7"/>
  <c r="FN51" i="7"/>
  <c r="FJ51" i="7"/>
  <c r="FL51" i="7"/>
  <c r="DZ81" i="7"/>
  <c r="EC81" i="7" s="1"/>
  <c r="W81" i="7"/>
  <c r="CL81" i="7"/>
  <c r="DF81" i="7" s="1"/>
  <c r="BU81" i="7"/>
  <c r="EA81" i="7"/>
  <c r="FR50" i="7"/>
  <c r="FT50" i="7" s="1"/>
  <c r="BT83" i="7"/>
  <c r="D83" i="7"/>
  <c r="BW83" i="7"/>
  <c r="BS83" i="7"/>
  <c r="Q83" i="7"/>
  <c r="BV83" i="7"/>
  <c r="O83" i="7"/>
  <c r="F86" i="7"/>
  <c r="C87" i="7"/>
  <c r="FM50" i="7"/>
  <c r="CD80" i="7"/>
  <c r="DI80" i="7" s="1"/>
  <c r="ED80" i="7"/>
  <c r="FH51" i="1"/>
  <c r="FO48" i="1"/>
  <c r="FR48" i="1" s="1"/>
  <c r="FT48" i="1" s="1"/>
  <c r="FM48" i="1"/>
  <c r="FJ49" i="1"/>
  <c r="FN49" i="1"/>
  <c r="FL49" i="1"/>
  <c r="FK49" i="1"/>
  <c r="FI50" i="1"/>
  <c r="FI53" i="7" l="1"/>
  <c r="FL52" i="7"/>
  <c r="FK52" i="7"/>
  <c r="FM52" i="7" s="1"/>
  <c r="FJ52" i="7"/>
  <c r="FN52" i="7"/>
  <c r="FO52" i="7" s="1"/>
  <c r="ED83" i="8"/>
  <c r="CD83" i="8"/>
  <c r="DI83" i="8" s="1"/>
  <c r="DJ87" i="8"/>
  <c r="EE87" i="8"/>
  <c r="DZ85" i="8"/>
  <c r="W85" i="8"/>
  <c r="E85" i="8"/>
  <c r="G85" i="8" s="1"/>
  <c r="I85" i="8" s="1"/>
  <c r="E84" i="8"/>
  <c r="G84" i="8" s="1"/>
  <c r="I84" i="8" s="1"/>
  <c r="EJ83" i="8"/>
  <c r="EV83" i="8" s="1"/>
  <c r="X83" i="8"/>
  <c r="EK83" i="8" s="1"/>
  <c r="EW83" i="8" s="1"/>
  <c r="DZ87" i="8"/>
  <c r="W87" i="8"/>
  <c r="CC87" i="8"/>
  <c r="EA87" i="8"/>
  <c r="CL87" i="8"/>
  <c r="DF87" i="8" s="1"/>
  <c r="BU87" i="8"/>
  <c r="EB85" i="8"/>
  <c r="CM85" i="8"/>
  <c r="DG85" i="8" s="1"/>
  <c r="EA85" i="8"/>
  <c r="CL85" i="8"/>
  <c r="DF85" i="8" s="1"/>
  <c r="BU85" i="8"/>
  <c r="G86" i="8"/>
  <c r="I86" i="8" s="1"/>
  <c r="J86" i="8" s="1"/>
  <c r="BZ86" i="8"/>
  <c r="CA86" i="8" s="1"/>
  <c r="EB87" i="8"/>
  <c r="CM87" i="8"/>
  <c r="DG87" i="8" s="1"/>
  <c r="BZ85" i="7"/>
  <c r="CA85" i="7" s="1"/>
  <c r="E83" i="7"/>
  <c r="G83" i="7" s="1"/>
  <c r="I83" i="7" s="1"/>
  <c r="E82" i="7"/>
  <c r="G82" i="7" s="1"/>
  <c r="I82" i="7" s="1"/>
  <c r="X81" i="7"/>
  <c r="EK81" i="7" s="1"/>
  <c r="EW81" i="7" s="1"/>
  <c r="EJ81" i="7"/>
  <c r="EV81" i="7" s="1"/>
  <c r="DZ83" i="7"/>
  <c r="W83" i="7"/>
  <c r="BW87" i="7"/>
  <c r="BY87" i="7" s="1"/>
  <c r="BS87" i="7"/>
  <c r="O87" i="7"/>
  <c r="BV87" i="7"/>
  <c r="D87" i="7"/>
  <c r="E86" i="7" s="1"/>
  <c r="G86" i="7" s="1"/>
  <c r="I86" i="7" s="1"/>
  <c r="J86" i="7" s="1"/>
  <c r="BT87" i="7"/>
  <c r="Q87" i="7"/>
  <c r="S87" i="7" s="1"/>
  <c r="BB87" i="7"/>
  <c r="CA87" i="7"/>
  <c r="CB87" i="7" s="1"/>
  <c r="BB83" i="7"/>
  <c r="BT85" i="7"/>
  <c r="BV85" i="7"/>
  <c r="BS85" i="7"/>
  <c r="O85" i="7"/>
  <c r="Q85" i="7"/>
  <c r="BB85" i="7"/>
  <c r="BW85" i="7"/>
  <c r="D85" i="7"/>
  <c r="FM51" i="7"/>
  <c r="BZ86" i="7"/>
  <c r="CA86" i="7" s="1"/>
  <c r="EA83" i="7"/>
  <c r="BU83" i="7"/>
  <c r="CL83" i="7"/>
  <c r="DF83" i="7" s="1"/>
  <c r="CM83" i="7"/>
  <c r="DG83" i="7" s="1"/>
  <c r="EB83" i="7"/>
  <c r="CD81" i="7"/>
  <c r="DI81" i="7" s="1"/>
  <c r="ED81" i="7"/>
  <c r="FR51" i="7"/>
  <c r="FT51" i="7" s="1"/>
  <c r="FO51" i="7"/>
  <c r="F84" i="7"/>
  <c r="FO49" i="1"/>
  <c r="FR49" i="1" s="1"/>
  <c r="FT49" i="1" s="1"/>
  <c r="FM49" i="1"/>
  <c r="FJ50" i="1"/>
  <c r="FN50" i="1"/>
  <c r="FL50" i="1"/>
  <c r="FK50" i="1"/>
  <c r="FI51" i="1"/>
  <c r="FR52" i="7" l="1"/>
  <c r="FT52" i="7" s="1"/>
  <c r="FN53" i="7"/>
  <c r="FO53" i="7" s="1"/>
  <c r="FL53" i="7"/>
  <c r="FJ53" i="7"/>
  <c r="FK53" i="7"/>
  <c r="Z87" i="8"/>
  <c r="EJ87" i="8"/>
  <c r="EV87" i="8" s="1"/>
  <c r="X87" i="8"/>
  <c r="AV87" i="8"/>
  <c r="CD87" i="8"/>
  <c r="ED87" i="8"/>
  <c r="CF87" i="8"/>
  <c r="L86" i="8"/>
  <c r="BX86" i="8" s="1"/>
  <c r="J85" i="8"/>
  <c r="K86" i="8"/>
  <c r="EC87" i="8"/>
  <c r="CD85" i="8"/>
  <c r="DI85" i="8" s="1"/>
  <c r="ED85" i="8"/>
  <c r="EJ85" i="8"/>
  <c r="EV85" i="8" s="1"/>
  <c r="X85" i="8"/>
  <c r="EK85" i="8" s="1"/>
  <c r="EW85" i="8" s="1"/>
  <c r="EC85" i="8"/>
  <c r="L86" i="7"/>
  <c r="K86" i="7"/>
  <c r="CM85" i="7"/>
  <c r="DG85" i="7" s="1"/>
  <c r="EB85" i="7"/>
  <c r="EE87" i="7"/>
  <c r="CC87" i="7"/>
  <c r="W87" i="7"/>
  <c r="DZ87" i="7"/>
  <c r="EJ83" i="7"/>
  <c r="EV83" i="7" s="1"/>
  <c r="X83" i="7"/>
  <c r="EK83" i="7" s="1"/>
  <c r="EW83" i="7" s="1"/>
  <c r="ED83" i="7"/>
  <c r="CD83" i="7"/>
  <c r="DI83" i="7" s="1"/>
  <c r="E85" i="7"/>
  <c r="G85" i="7" s="1"/>
  <c r="I85" i="7" s="1"/>
  <c r="J85" i="7" s="1"/>
  <c r="E84" i="7"/>
  <c r="DZ85" i="7"/>
  <c r="EC85" i="7" s="1"/>
  <c r="W85" i="7"/>
  <c r="EB87" i="7"/>
  <c r="CM87" i="7"/>
  <c r="DG87" i="7" s="1"/>
  <c r="CL87" i="7"/>
  <c r="DF87" i="7" s="1"/>
  <c r="BU87" i="7"/>
  <c r="EA87" i="7"/>
  <c r="EA85" i="7"/>
  <c r="CL85" i="7"/>
  <c r="DF85" i="7" s="1"/>
  <c r="BU85" i="7"/>
  <c r="DJ87" i="7"/>
  <c r="EC83" i="7"/>
  <c r="BZ84" i="7"/>
  <c r="CA84" i="7" s="1"/>
  <c r="G84" i="7"/>
  <c r="I84" i="7" s="1"/>
  <c r="FO50" i="1"/>
  <c r="FR50" i="1" s="1"/>
  <c r="FT50" i="1" s="1"/>
  <c r="FM50" i="1"/>
  <c r="FJ51" i="1"/>
  <c r="FN51" i="1"/>
  <c r="FO51" i="1" s="1"/>
  <c r="FL51" i="1"/>
  <c r="FK51" i="1"/>
  <c r="FR53" i="7" l="1"/>
  <c r="FT53" i="7" s="1"/>
  <c r="FM53" i="7"/>
  <c r="DI87" i="8"/>
  <c r="DK87" i="8" s="1"/>
  <c r="CE87" i="8"/>
  <c r="CG87" i="8" s="1"/>
  <c r="CI87" i="8" s="1"/>
  <c r="BI87" i="8"/>
  <c r="BG87" i="8"/>
  <c r="AX87" i="8"/>
  <c r="BF87" i="8"/>
  <c r="K85" i="8"/>
  <c r="M86" i="8"/>
  <c r="S86" i="8" s="1"/>
  <c r="EK87" i="8"/>
  <c r="EW87" i="8" s="1"/>
  <c r="EX87" i="8" s="1"/>
  <c r="EY87" i="8" s="1"/>
  <c r="AF87" i="8"/>
  <c r="BC87" i="8"/>
  <c r="BD87" i="8" s="1"/>
  <c r="L85" i="8"/>
  <c r="J84" i="8"/>
  <c r="CH87" i="8"/>
  <c r="CJ87" i="8" s="1"/>
  <c r="BO87" i="8"/>
  <c r="CF86" i="8"/>
  <c r="BY86" i="8"/>
  <c r="CB86" i="8" s="1"/>
  <c r="AB87" i="8"/>
  <c r="AD87" i="8" s="1"/>
  <c r="AE87" i="8" s="1"/>
  <c r="AJ87" i="8"/>
  <c r="AI87" i="8"/>
  <c r="AL87" i="8"/>
  <c r="J84" i="7"/>
  <c r="L85" i="7"/>
  <c r="BX85" i="7" s="1"/>
  <c r="EC87" i="7"/>
  <c r="ED85" i="7"/>
  <c r="CD85" i="7"/>
  <c r="DI85" i="7" s="1"/>
  <c r="CD87" i="7"/>
  <c r="ED87" i="7"/>
  <c r="CF87" i="7"/>
  <c r="Z87" i="7"/>
  <c r="EJ87" i="7"/>
  <c r="EV87" i="7" s="1"/>
  <c r="AV87" i="7"/>
  <c r="X87" i="7"/>
  <c r="K85" i="7"/>
  <c r="M86" i="7"/>
  <c r="S86" i="7" s="1"/>
  <c r="EJ85" i="7"/>
  <c r="EV85" i="7" s="1"/>
  <c r="X85" i="7"/>
  <c r="EK85" i="7" s="1"/>
  <c r="EW85" i="7" s="1"/>
  <c r="BX86" i="7"/>
  <c r="FR51" i="1"/>
  <c r="FT51" i="1" s="1"/>
  <c r="FM51" i="1"/>
  <c r="AK87" i="8" l="1"/>
  <c r="AN87" i="8" s="1"/>
  <c r="L84" i="8"/>
  <c r="BX84" i="8" s="1"/>
  <c r="J83" i="8"/>
  <c r="DA87" i="8"/>
  <c r="DE87" i="8" s="1"/>
  <c r="DM87" i="8" s="1"/>
  <c r="DO87" i="8" s="1"/>
  <c r="DS87" i="8" s="1"/>
  <c r="CO87" i="8"/>
  <c r="CQ87" i="8" s="1"/>
  <c r="CU87" i="8" s="1"/>
  <c r="EE86" i="8"/>
  <c r="T86" i="8"/>
  <c r="M85" i="8"/>
  <c r="S85" i="8" s="1"/>
  <c r="K84" i="8"/>
  <c r="BH87" i="8"/>
  <c r="CR87" i="8"/>
  <c r="CS87" i="8"/>
  <c r="CN87" i="8"/>
  <c r="CP87" i="8" s="1"/>
  <c r="CT87" i="8" s="1"/>
  <c r="CZ87" i="8"/>
  <c r="DC87" i="8" s="1"/>
  <c r="BX85" i="8"/>
  <c r="CE86" i="8"/>
  <c r="DJ86" i="8"/>
  <c r="DK86" i="8" s="1"/>
  <c r="FD87" i="8"/>
  <c r="EL87" i="8"/>
  <c r="AG87" i="8"/>
  <c r="AZ87" i="8"/>
  <c r="BA87" i="8" s="1"/>
  <c r="BK87" i="8" s="1"/>
  <c r="BM87" i="8" s="1"/>
  <c r="EZ87" i="8"/>
  <c r="FA87" i="8" s="1"/>
  <c r="FC87" i="8" s="1"/>
  <c r="BE87" i="8"/>
  <c r="BJ87" i="8" s="1"/>
  <c r="BL87" i="8" s="1"/>
  <c r="DQ87" i="8"/>
  <c r="AH87" i="8"/>
  <c r="EN87" i="8" s="1"/>
  <c r="DP87" i="8"/>
  <c r="BI87" i="7"/>
  <c r="BG87" i="7"/>
  <c r="AX87" i="7"/>
  <c r="BF87" i="7"/>
  <c r="BH87" i="7" s="1"/>
  <c r="T86" i="7"/>
  <c r="EE86" i="7"/>
  <c r="BY85" i="7"/>
  <c r="CB85" i="7" s="1"/>
  <c r="CF85" i="7"/>
  <c r="K84" i="7"/>
  <c r="M85" i="7"/>
  <c r="S85" i="7" s="1"/>
  <c r="AB87" i="7"/>
  <c r="AD87" i="7" s="1"/>
  <c r="AE87" i="7" s="1"/>
  <c r="AJ87" i="7"/>
  <c r="AL87" i="7"/>
  <c r="AI87" i="7"/>
  <c r="DI87" i="7"/>
  <c r="DK87" i="7" s="1"/>
  <c r="CE87" i="7"/>
  <c r="L84" i="7"/>
  <c r="BX84" i="7" s="1"/>
  <c r="J83" i="7"/>
  <c r="CF86" i="7"/>
  <c r="BY86" i="7"/>
  <c r="CB86" i="7" s="1"/>
  <c r="EK87" i="7"/>
  <c r="EW87" i="7" s="1"/>
  <c r="EX87" i="7" s="1"/>
  <c r="EY87" i="7" s="1"/>
  <c r="AF87" i="7"/>
  <c r="BC87" i="7"/>
  <c r="BD87" i="7" s="1"/>
  <c r="FD87" i="7"/>
  <c r="BO87" i="7"/>
  <c r="AK87" i="7" l="1"/>
  <c r="AN87" i="7" s="1"/>
  <c r="BN87" i="8"/>
  <c r="BY85" i="8"/>
  <c r="CB85" i="8" s="1"/>
  <c r="CF85" i="8"/>
  <c r="EE85" i="8"/>
  <c r="T85" i="8"/>
  <c r="L83" i="8"/>
  <c r="BX83" i="8" s="1"/>
  <c r="J82" i="8"/>
  <c r="BY84" i="8"/>
  <c r="CB84" i="8" s="1"/>
  <c r="CF84" i="8"/>
  <c r="DW87" i="8"/>
  <c r="DL87" i="8"/>
  <c r="DN87" i="8" s="1"/>
  <c r="DR87" i="8" s="1"/>
  <c r="DT87" i="8" s="1"/>
  <c r="DH87" i="8"/>
  <c r="EG86" i="8"/>
  <c r="U86" i="8"/>
  <c r="CW87" i="8"/>
  <c r="CG86" i="8"/>
  <c r="CI86" i="8" s="1"/>
  <c r="CR86" i="8" s="1"/>
  <c r="AM87" i="8"/>
  <c r="AO87" i="8" s="1"/>
  <c r="EM87" i="8"/>
  <c r="EO87" i="8" s="1"/>
  <c r="EQ87" i="8" s="1"/>
  <c r="AP87" i="8"/>
  <c r="CV87" i="8"/>
  <c r="M84" i="8"/>
  <c r="S84" i="8" s="1"/>
  <c r="K83" i="8"/>
  <c r="DU87" i="8"/>
  <c r="CH86" i="8"/>
  <c r="CJ86" i="8" s="1"/>
  <c r="CE86" i="7"/>
  <c r="CG86" i="7" s="1"/>
  <c r="CI86" i="7" s="1"/>
  <c r="DJ86" i="7"/>
  <c r="DK86" i="7" s="1"/>
  <c r="CH87" i="7"/>
  <c r="CJ87" i="7" s="1"/>
  <c r="CS87" i="7" s="1"/>
  <c r="EL87" i="7"/>
  <c r="AG87" i="7"/>
  <c r="EZ87" i="7"/>
  <c r="FA87" i="7" s="1"/>
  <c r="FC87" i="7" s="1"/>
  <c r="BE87" i="7"/>
  <c r="BJ87" i="7" s="1"/>
  <c r="BL87" i="7" s="1"/>
  <c r="AH87" i="7"/>
  <c r="EN87" i="7" s="1"/>
  <c r="EG86" i="7"/>
  <c r="U86" i="7"/>
  <c r="J82" i="7"/>
  <c r="L83" i="7"/>
  <c r="BX83" i="7" s="1"/>
  <c r="EE85" i="7"/>
  <c r="T85" i="7"/>
  <c r="CE85" i="7"/>
  <c r="CG85" i="7" s="1"/>
  <c r="CI85" i="7" s="1"/>
  <c r="DJ85" i="7"/>
  <c r="DK85" i="7" s="1"/>
  <c r="AZ87" i="7"/>
  <c r="BA87" i="7" s="1"/>
  <c r="BK87" i="7" s="1"/>
  <c r="BM87" i="7" s="1"/>
  <c r="CF84" i="7"/>
  <c r="BY84" i="7"/>
  <c r="CB84" i="7" s="1"/>
  <c r="M84" i="7"/>
  <c r="S84" i="7" s="1"/>
  <c r="K83" i="7"/>
  <c r="CG87" i="7"/>
  <c r="CI87" i="7" s="1"/>
  <c r="DV87" i="8" l="1"/>
  <c r="CH85" i="7"/>
  <c r="CJ85" i="7" s="1"/>
  <c r="CH86" i="7"/>
  <c r="CJ86" i="7" s="1"/>
  <c r="EE84" i="8"/>
  <c r="T84" i="8"/>
  <c r="V86" i="8"/>
  <c r="EI86" i="8" s="1"/>
  <c r="BR86" i="8"/>
  <c r="AT86" i="8"/>
  <c r="Z86" i="8"/>
  <c r="AF86" i="8"/>
  <c r="EG85" i="8"/>
  <c r="U85" i="8"/>
  <c r="AQ87" i="8"/>
  <c r="L82" i="8"/>
  <c r="BX82" i="8" s="1"/>
  <c r="J81" i="8"/>
  <c r="CE85" i="8"/>
  <c r="CH85" i="8" s="1"/>
  <c r="CJ85" i="8" s="1"/>
  <c r="DJ85" i="8"/>
  <c r="DK85" i="8" s="1"/>
  <c r="CO86" i="8"/>
  <c r="CQ86" i="8" s="1"/>
  <c r="CU86" i="8" s="1"/>
  <c r="DA86" i="8"/>
  <c r="DE86" i="8" s="1"/>
  <c r="CH84" i="8"/>
  <c r="CJ84" i="8" s="1"/>
  <c r="DJ84" i="8"/>
  <c r="DK84" i="8" s="1"/>
  <c r="CE84" i="8"/>
  <c r="CX87" i="8"/>
  <c r="AH86" i="8"/>
  <c r="EN86" i="8" s="1"/>
  <c r="K82" i="8"/>
  <c r="M83" i="8"/>
  <c r="S83" i="8" s="1"/>
  <c r="CN86" i="8"/>
  <c r="CP86" i="8" s="1"/>
  <c r="CT86" i="8" s="1"/>
  <c r="CV86" i="8" s="1"/>
  <c r="CZ86" i="8"/>
  <c r="DC86" i="8" s="1"/>
  <c r="CS86" i="8"/>
  <c r="BY83" i="8"/>
  <c r="CB83" i="8" s="1"/>
  <c r="CF83" i="8"/>
  <c r="BN87" i="7"/>
  <c r="CZ85" i="7"/>
  <c r="DC85" i="7" s="1"/>
  <c r="CN85" i="7"/>
  <c r="CP85" i="7" s="1"/>
  <c r="CT85" i="7" s="1"/>
  <c r="CN87" i="7"/>
  <c r="CP87" i="7" s="1"/>
  <c r="CT87" i="7" s="1"/>
  <c r="CZ87" i="7"/>
  <c r="DC87" i="7" s="1"/>
  <c r="DP85" i="7"/>
  <c r="EM87" i="7"/>
  <c r="EO87" i="7" s="1"/>
  <c r="EQ87" i="7" s="1"/>
  <c r="AP87" i="7"/>
  <c r="AM87" i="7"/>
  <c r="AO87" i="7" s="1"/>
  <c r="AQ87" i="7" s="1"/>
  <c r="CR87" i="7"/>
  <c r="EE84" i="7"/>
  <c r="T84" i="7"/>
  <c r="L82" i="7"/>
  <c r="J81" i="7"/>
  <c r="CN86" i="7"/>
  <c r="CP86" i="7" s="1"/>
  <c r="CT86" i="7" s="1"/>
  <c r="CV86" i="7" s="1"/>
  <c r="CZ86" i="7"/>
  <c r="DC86" i="7" s="1"/>
  <c r="CE84" i="7"/>
  <c r="CG84" i="7" s="1"/>
  <c r="CI84" i="7" s="1"/>
  <c r="DJ84" i="7"/>
  <c r="DK84" i="7" s="1"/>
  <c r="CS85" i="7"/>
  <c r="CR85" i="7"/>
  <c r="V86" i="7"/>
  <c r="EI86" i="7" s="1"/>
  <c r="AT86" i="7"/>
  <c r="BE86" i="7" s="1"/>
  <c r="Z86" i="7"/>
  <c r="BR86" i="7"/>
  <c r="AF86" i="7"/>
  <c r="DP86" i="7"/>
  <c r="AH86" i="7"/>
  <c r="EN86" i="7" s="1"/>
  <c r="EG85" i="7"/>
  <c r="U85" i="7"/>
  <c r="CO85" i="7"/>
  <c r="CQ85" i="7" s="1"/>
  <c r="CU85" i="7" s="1"/>
  <c r="CW85" i="7" s="1"/>
  <c r="DA85" i="7"/>
  <c r="DE85" i="7" s="1"/>
  <c r="DM85" i="7" s="1"/>
  <c r="DO85" i="7" s="1"/>
  <c r="DS85" i="7" s="1"/>
  <c r="M83" i="7"/>
  <c r="S83" i="7" s="1"/>
  <c r="K82" i="7"/>
  <c r="CH84" i="7"/>
  <c r="CJ84" i="7" s="1"/>
  <c r="CF83" i="7"/>
  <c r="BY83" i="7"/>
  <c r="CB83" i="7" s="1"/>
  <c r="CO86" i="7"/>
  <c r="CQ86" i="7" s="1"/>
  <c r="CU86" i="7" s="1"/>
  <c r="DA86" i="7"/>
  <c r="DE86" i="7" s="1"/>
  <c r="DM86" i="7" s="1"/>
  <c r="DO86" i="7" s="1"/>
  <c r="DS86" i="7" s="1"/>
  <c r="DA87" i="7"/>
  <c r="DE87" i="7" s="1"/>
  <c r="CO87" i="7"/>
  <c r="CQ87" i="7" s="1"/>
  <c r="CU87" i="7" s="1"/>
  <c r="CW87" i="7" s="1"/>
  <c r="CS86" i="7"/>
  <c r="CR86" i="7"/>
  <c r="CG85" i="8" l="1"/>
  <c r="CI85" i="8" s="1"/>
  <c r="CW86" i="8"/>
  <c r="DA85" i="8"/>
  <c r="DE85" i="8" s="1"/>
  <c r="DM85" i="8" s="1"/>
  <c r="DO85" i="8" s="1"/>
  <c r="DS85" i="8" s="1"/>
  <c r="CO85" i="8"/>
  <c r="CQ85" i="8" s="1"/>
  <c r="CU85" i="8" s="1"/>
  <c r="DJ83" i="8"/>
  <c r="DK83" i="8" s="1"/>
  <c r="CE83" i="8"/>
  <c r="EE83" i="8"/>
  <c r="T83" i="8"/>
  <c r="CF82" i="8"/>
  <c r="BY82" i="8"/>
  <c r="CB82" i="8" s="1"/>
  <c r="AV86" i="8"/>
  <c r="EH86" i="8"/>
  <c r="ET86" i="8" s="1"/>
  <c r="AU86" i="8"/>
  <c r="BC86" i="8" s="1"/>
  <c r="BD86" i="8" s="1"/>
  <c r="BE86" i="8"/>
  <c r="M82" i="8"/>
  <c r="S82" i="8" s="1"/>
  <c r="K81" i="8"/>
  <c r="AH85" i="8"/>
  <c r="EN85" i="8" s="1"/>
  <c r="CC86" i="8"/>
  <c r="DH86" i="8"/>
  <c r="EG84" i="8"/>
  <c r="U84" i="8"/>
  <c r="AH84" i="8" s="1"/>
  <c r="EN84" i="8" s="1"/>
  <c r="DL86" i="8"/>
  <c r="DN86" i="8" s="1"/>
  <c r="DR86" i="8" s="1"/>
  <c r="DW86" i="8"/>
  <c r="DP86" i="8"/>
  <c r="CN85" i="8"/>
  <c r="CP85" i="8" s="1"/>
  <c r="CT85" i="8" s="1"/>
  <c r="CZ85" i="8"/>
  <c r="DC85" i="8" s="1"/>
  <c r="CO84" i="8"/>
  <c r="CQ84" i="8" s="1"/>
  <c r="CU84" i="8" s="1"/>
  <c r="DA84" i="8"/>
  <c r="DE84" i="8" s="1"/>
  <c r="DM84" i="8" s="1"/>
  <c r="DO84" i="8" s="1"/>
  <c r="DS84" i="8" s="1"/>
  <c r="CR85" i="8"/>
  <c r="CS85" i="8"/>
  <c r="V85" i="8"/>
  <c r="EI85" i="8" s="1"/>
  <c r="BR85" i="8"/>
  <c r="AT85" i="8"/>
  <c r="Z85" i="8"/>
  <c r="AF85" i="8"/>
  <c r="EL86" i="8"/>
  <c r="AG86" i="8"/>
  <c r="CH83" i="8"/>
  <c r="CJ83" i="8" s="1"/>
  <c r="CG83" i="8"/>
  <c r="CI83" i="8" s="1"/>
  <c r="CX86" i="8"/>
  <c r="CS84" i="8"/>
  <c r="CR84" i="8"/>
  <c r="CG84" i="8"/>
  <c r="CI84" i="8" s="1"/>
  <c r="DM86" i="8"/>
  <c r="DO86" i="8" s="1"/>
  <c r="DS86" i="8" s="1"/>
  <c r="DQ86" i="8"/>
  <c r="J80" i="8"/>
  <c r="L81" i="8"/>
  <c r="AL86" i="8"/>
  <c r="AB86" i="8"/>
  <c r="AD86" i="8" s="1"/>
  <c r="AE86" i="8" s="1"/>
  <c r="AJ86" i="8"/>
  <c r="AI86" i="8"/>
  <c r="DM87" i="7"/>
  <c r="DO87" i="7" s="1"/>
  <c r="DS87" i="7" s="1"/>
  <c r="DU87" i="7" s="1"/>
  <c r="DQ87" i="7"/>
  <c r="M82" i="7"/>
  <c r="S82" i="7" s="1"/>
  <c r="K81" i="7"/>
  <c r="AT85" i="7"/>
  <c r="Z85" i="7"/>
  <c r="BR85" i="7"/>
  <c r="V85" i="7"/>
  <c r="EI85" i="7" s="1"/>
  <c r="CC86" i="7"/>
  <c r="DH86" i="7"/>
  <c r="L81" i="7"/>
  <c r="J80" i="7"/>
  <c r="CV87" i="7"/>
  <c r="CX87" i="7" s="1"/>
  <c r="CV85" i="7"/>
  <c r="CX85" i="7" s="1"/>
  <c r="EL86" i="7"/>
  <c r="AG86" i="7"/>
  <c r="CN84" i="7"/>
  <c r="CP84" i="7" s="1"/>
  <c r="CT84" i="7" s="1"/>
  <c r="CZ84" i="7"/>
  <c r="DC84" i="7" s="1"/>
  <c r="DP84" i="7" s="1"/>
  <c r="T83" i="7"/>
  <c r="EE83" i="7"/>
  <c r="AL86" i="7"/>
  <c r="AB86" i="7"/>
  <c r="AD86" i="7" s="1"/>
  <c r="AE86" i="7" s="1"/>
  <c r="AJ86" i="7"/>
  <c r="AI86" i="7"/>
  <c r="CS84" i="7"/>
  <c r="CR84" i="7"/>
  <c r="BX82" i="7"/>
  <c r="DL85" i="7"/>
  <c r="DN85" i="7" s="1"/>
  <c r="DR85" i="7" s="1"/>
  <c r="DT85" i="7" s="1"/>
  <c r="DW85" i="7"/>
  <c r="CE83" i="7"/>
  <c r="DJ83" i="7"/>
  <c r="DK83" i="7" s="1"/>
  <c r="DW87" i="7"/>
  <c r="DL87" i="7"/>
  <c r="DN87" i="7" s="1"/>
  <c r="DR87" i="7" s="1"/>
  <c r="DH87" i="7"/>
  <c r="DP87" i="7"/>
  <c r="CW86" i="7"/>
  <c r="CX86" i="7" s="1"/>
  <c r="CO84" i="7"/>
  <c r="CQ84" i="7" s="1"/>
  <c r="CU84" i="7" s="1"/>
  <c r="DA84" i="7"/>
  <c r="DE84" i="7" s="1"/>
  <c r="DM84" i="7" s="1"/>
  <c r="DO84" i="7" s="1"/>
  <c r="DS84" i="7" s="1"/>
  <c r="DQ86" i="7"/>
  <c r="DU86" i="7" s="1"/>
  <c r="AV86" i="7"/>
  <c r="EH86" i="7"/>
  <c r="ET86" i="7" s="1"/>
  <c r="AU86" i="7"/>
  <c r="BO86" i="7" s="1"/>
  <c r="DL86" i="7"/>
  <c r="DN86" i="7" s="1"/>
  <c r="DR86" i="7" s="1"/>
  <c r="DT86" i="7" s="1"/>
  <c r="DW86" i="7"/>
  <c r="EG84" i="7"/>
  <c r="U84" i="7"/>
  <c r="AH85" i="7"/>
  <c r="EN85" i="7" s="1"/>
  <c r="DQ85" i="7"/>
  <c r="DU85" i="7" s="1"/>
  <c r="DQ85" i="8" l="1"/>
  <c r="CW85" i="8"/>
  <c r="CV84" i="7"/>
  <c r="BX81" i="7"/>
  <c r="FV53" i="7"/>
  <c r="FW53" i="7" s="1"/>
  <c r="FX53" i="7" s="1"/>
  <c r="AK86" i="8"/>
  <c r="L80" i="8"/>
  <c r="J79" i="8"/>
  <c r="CC85" i="8"/>
  <c r="DH85" i="8"/>
  <c r="CE82" i="8"/>
  <c r="CG82" i="8" s="1"/>
  <c r="CI82" i="8" s="1"/>
  <c r="DJ82" i="8"/>
  <c r="DK82" i="8" s="1"/>
  <c r="CW84" i="8"/>
  <c r="AN86" i="8"/>
  <c r="DU86" i="8"/>
  <c r="AB85" i="8"/>
  <c r="AD85" i="8" s="1"/>
  <c r="AE85" i="8" s="1"/>
  <c r="AJ85" i="8"/>
  <c r="AI85" i="8"/>
  <c r="AL85" i="8"/>
  <c r="DW85" i="8"/>
  <c r="DL85" i="8"/>
  <c r="DN85" i="8" s="1"/>
  <c r="DR85" i="8" s="1"/>
  <c r="DT86" i="8"/>
  <c r="DP85" i="8"/>
  <c r="M81" i="8"/>
  <c r="S81" i="8" s="1"/>
  <c r="K80" i="8"/>
  <c r="BO86" i="8"/>
  <c r="BF86" i="8"/>
  <c r="BI86" i="8"/>
  <c r="BJ86" i="8" s="1"/>
  <c r="BL86" i="8" s="1"/>
  <c r="BG86" i="8"/>
  <c r="AX86" i="8"/>
  <c r="DQ84" i="8"/>
  <c r="DU84" i="8" s="1"/>
  <c r="DU85" i="8"/>
  <c r="DA83" i="8"/>
  <c r="DE83" i="8" s="1"/>
  <c r="DM83" i="8" s="1"/>
  <c r="DO83" i="8" s="1"/>
  <c r="DS83" i="8" s="1"/>
  <c r="CO83" i="8"/>
  <c r="CQ83" i="8" s="1"/>
  <c r="CU83" i="8" s="1"/>
  <c r="EG83" i="8"/>
  <c r="U83" i="8"/>
  <c r="EL85" i="8"/>
  <c r="AG85" i="8"/>
  <c r="EU86" i="8"/>
  <c r="FD86" i="8" s="1"/>
  <c r="EX86" i="8"/>
  <c r="EY86" i="8" s="1"/>
  <c r="FA86" i="8" s="1"/>
  <c r="FC86" i="8" s="1"/>
  <c r="EZ86" i="8"/>
  <c r="BX81" i="8"/>
  <c r="CZ84" i="8"/>
  <c r="DC84" i="8" s="1"/>
  <c r="CN84" i="8"/>
  <c r="CP84" i="8" s="1"/>
  <c r="CT84" i="8" s="1"/>
  <c r="CV84" i="8" s="1"/>
  <c r="CX84" i="8" s="1"/>
  <c r="CZ83" i="8"/>
  <c r="DC83" i="8" s="1"/>
  <c r="CN83" i="8"/>
  <c r="CP83" i="8" s="1"/>
  <c r="CT83" i="8" s="1"/>
  <c r="EM86" i="8"/>
  <c r="EO86" i="8" s="1"/>
  <c r="EQ86" i="8" s="1"/>
  <c r="AP86" i="8"/>
  <c r="AM86" i="8"/>
  <c r="AO86" i="8" s="1"/>
  <c r="EH85" i="8"/>
  <c r="ET85" i="8" s="1"/>
  <c r="AU85" i="8"/>
  <c r="BC85" i="8" s="1"/>
  <c r="BD85" i="8" s="1"/>
  <c r="AV85" i="8"/>
  <c r="CV85" i="8"/>
  <c r="CX85" i="8" s="1"/>
  <c r="BR84" i="8"/>
  <c r="V84" i="8"/>
  <c r="EI84" i="8" s="1"/>
  <c r="AT84" i="8"/>
  <c r="Z84" i="8"/>
  <c r="BE85" i="8"/>
  <c r="T82" i="8"/>
  <c r="EE82" i="8"/>
  <c r="CS83" i="8"/>
  <c r="CR83" i="8"/>
  <c r="BC86" i="7"/>
  <c r="BD86" i="7" s="1"/>
  <c r="CW84" i="7"/>
  <c r="DT87" i="7"/>
  <c r="DV87" i="7" s="1"/>
  <c r="AK86" i="7"/>
  <c r="AN86" i="7" s="1"/>
  <c r="AP86" i="7" s="1"/>
  <c r="DL84" i="7"/>
  <c r="DN84" i="7" s="1"/>
  <c r="DR84" i="7" s="1"/>
  <c r="DT84" i="7" s="1"/>
  <c r="DW84" i="7"/>
  <c r="CF81" i="7"/>
  <c r="BY81" i="7"/>
  <c r="CB81" i="7" s="1"/>
  <c r="AF85" i="7"/>
  <c r="AV85" i="7"/>
  <c r="EH85" i="7"/>
  <c r="ET85" i="7" s="1"/>
  <c r="AU85" i="7"/>
  <c r="BO85" i="7" s="1"/>
  <c r="BE85" i="7"/>
  <c r="CH83" i="7"/>
  <c r="CJ83" i="7" s="1"/>
  <c r="CS83" i="7" s="1"/>
  <c r="DV86" i="7"/>
  <c r="BY82" i="7"/>
  <c r="CB82" i="7" s="1"/>
  <c r="CF82" i="7"/>
  <c r="CX84" i="7"/>
  <c r="DQ84" i="7"/>
  <c r="DU84" i="7" s="1"/>
  <c r="K80" i="7"/>
  <c r="M81" i="7"/>
  <c r="S81" i="7" s="1"/>
  <c r="CG83" i="7"/>
  <c r="CI83" i="7" s="1"/>
  <c r="V84" i="7"/>
  <c r="EI84" i="7" s="1"/>
  <c r="BR84" i="7"/>
  <c r="Z84" i="7"/>
  <c r="AT84" i="7"/>
  <c r="AF84" i="7"/>
  <c r="EU86" i="7"/>
  <c r="FD86" i="7" s="1"/>
  <c r="EZ86" i="7"/>
  <c r="DV85" i="7"/>
  <c r="EG83" i="7"/>
  <c r="U83" i="7"/>
  <c r="AH84" i="7"/>
  <c r="EN84" i="7" s="1"/>
  <c r="CC85" i="7"/>
  <c r="DH85" i="7"/>
  <c r="EE82" i="7"/>
  <c r="T82" i="7"/>
  <c r="BF86" i="7"/>
  <c r="BI86" i="7"/>
  <c r="BG86" i="7"/>
  <c r="AX86" i="7"/>
  <c r="AH83" i="7"/>
  <c r="EN83" i="7" s="1"/>
  <c r="EM86" i="7"/>
  <c r="EO86" i="7" s="1"/>
  <c r="EQ86" i="7" s="1"/>
  <c r="AM86" i="7"/>
  <c r="AO86" i="7" s="1"/>
  <c r="J79" i="7"/>
  <c r="L80" i="7"/>
  <c r="FV52" i="7" s="1"/>
  <c r="AJ85" i="7"/>
  <c r="AI85" i="7"/>
  <c r="AL85" i="7"/>
  <c r="AB85" i="7"/>
  <c r="AD85" i="7" s="1"/>
  <c r="AE85" i="7" s="1"/>
  <c r="CV83" i="8" l="1"/>
  <c r="DV86" i="8"/>
  <c r="DT85" i="8"/>
  <c r="DV85" i="8" s="1"/>
  <c r="FW52" i="7"/>
  <c r="FX52" i="7" s="1"/>
  <c r="FY52" i="7" s="1"/>
  <c r="FY53" i="7"/>
  <c r="BH86" i="8"/>
  <c r="BO85" i="8"/>
  <c r="BC85" i="7"/>
  <c r="BD85" i="7" s="1"/>
  <c r="EX86" i="7"/>
  <c r="EY86" i="7" s="1"/>
  <c r="FA86" i="7" s="1"/>
  <c r="FC86" i="7" s="1"/>
  <c r="CN82" i="8"/>
  <c r="CP82" i="8" s="1"/>
  <c r="CT82" i="8" s="1"/>
  <c r="CZ82" i="8"/>
  <c r="DC82" i="8" s="1"/>
  <c r="EE81" i="8"/>
  <c r="T81" i="8"/>
  <c r="K79" i="8"/>
  <c r="M80" i="8"/>
  <c r="S80" i="8" s="1"/>
  <c r="DQ83" i="8"/>
  <c r="DU83" i="8" s="1"/>
  <c r="AI84" i="8"/>
  <c r="AL84" i="8"/>
  <c r="AB84" i="8"/>
  <c r="AD84" i="8" s="1"/>
  <c r="AE84" i="8" s="1"/>
  <c r="AJ84" i="8"/>
  <c r="BI85" i="8"/>
  <c r="BJ85" i="8" s="1"/>
  <c r="BL85" i="8" s="1"/>
  <c r="BF85" i="8"/>
  <c r="AX85" i="8"/>
  <c r="BG85" i="8"/>
  <c r="CW83" i="8"/>
  <c r="CR82" i="8"/>
  <c r="L79" i="8"/>
  <c r="BX79" i="8" s="1"/>
  <c r="J78" i="8"/>
  <c r="AV84" i="8"/>
  <c r="EH84" i="8"/>
  <c r="ET84" i="8" s="1"/>
  <c r="AU84" i="8"/>
  <c r="BO84" i="8" s="1"/>
  <c r="BE84" i="8"/>
  <c r="DL84" i="8"/>
  <c r="DN84" i="8" s="1"/>
  <c r="DR84" i="8" s="1"/>
  <c r="DW84" i="8"/>
  <c r="DP84" i="8"/>
  <c r="CH82" i="8"/>
  <c r="CJ82" i="8" s="1"/>
  <c r="CS82" i="8" s="1"/>
  <c r="BR83" i="8"/>
  <c r="AT83" i="8"/>
  <c r="Z83" i="8"/>
  <c r="V83" i="8"/>
  <c r="EI83" i="8" s="1"/>
  <c r="AZ86" i="8"/>
  <c r="BA86" i="8" s="1"/>
  <c r="BK86" i="8" s="1"/>
  <c r="BM86" i="8" s="1"/>
  <c r="BN86" i="8" s="1"/>
  <c r="AH83" i="8"/>
  <c r="EN83" i="8" s="1"/>
  <c r="BX80" i="8"/>
  <c r="EU85" i="8"/>
  <c r="FD85" i="8" s="1"/>
  <c r="EZ85" i="8"/>
  <c r="CX83" i="8"/>
  <c r="EG82" i="8"/>
  <c r="U82" i="8"/>
  <c r="AH82" i="8" s="1"/>
  <c r="EN82" i="8" s="1"/>
  <c r="AF84" i="8"/>
  <c r="CC84" i="8"/>
  <c r="DH84" i="8"/>
  <c r="AQ86" i="8"/>
  <c r="DL83" i="8"/>
  <c r="DN83" i="8" s="1"/>
  <c r="DR83" i="8" s="1"/>
  <c r="DW83" i="8"/>
  <c r="BY81" i="8"/>
  <c r="CB81" i="8" s="1"/>
  <c r="CF81" i="8"/>
  <c r="EM85" i="8"/>
  <c r="EO85" i="8" s="1"/>
  <c r="EQ85" i="8" s="1"/>
  <c r="AM85" i="8"/>
  <c r="AO85" i="8" s="1"/>
  <c r="AK85" i="8"/>
  <c r="AN85" i="8" s="1"/>
  <c r="AP85" i="8" s="1"/>
  <c r="DP83" i="8"/>
  <c r="DP82" i="8"/>
  <c r="L79" i="7"/>
  <c r="BX79" i="7" s="1"/>
  <c r="J78" i="7"/>
  <c r="AK85" i="7"/>
  <c r="AQ86" i="7"/>
  <c r="BH86" i="7"/>
  <c r="V83" i="7"/>
  <c r="EI83" i="7" s="1"/>
  <c r="AT83" i="7"/>
  <c r="Z83" i="7"/>
  <c r="BR83" i="7"/>
  <c r="AF83" i="7"/>
  <c r="EL84" i="7"/>
  <c r="AG84" i="7"/>
  <c r="DJ82" i="7"/>
  <c r="DK82" i="7" s="1"/>
  <c r="CE82" i="7"/>
  <c r="BG85" i="7"/>
  <c r="AX85" i="7"/>
  <c r="BF85" i="7"/>
  <c r="BI85" i="7"/>
  <c r="AZ86" i="7"/>
  <c r="BA86" i="7" s="1"/>
  <c r="EH84" i="7"/>
  <c r="ET84" i="7" s="1"/>
  <c r="AU84" i="7"/>
  <c r="BC84" i="7" s="1"/>
  <c r="BD84" i="7" s="1"/>
  <c r="AV84" i="7"/>
  <c r="BE84" i="7"/>
  <c r="CN83" i="7"/>
  <c r="CP83" i="7" s="1"/>
  <c r="CT83" i="7" s="1"/>
  <c r="CZ83" i="7"/>
  <c r="DC83" i="7" s="1"/>
  <c r="EL85" i="7"/>
  <c r="AG85" i="7"/>
  <c r="DV84" i="7"/>
  <c r="AN85" i="7"/>
  <c r="BX80" i="7"/>
  <c r="EG82" i="7"/>
  <c r="U82" i="7"/>
  <c r="AB84" i="7"/>
  <c r="AD84" i="7" s="1"/>
  <c r="AE84" i="7" s="1"/>
  <c r="AJ84" i="7"/>
  <c r="AI84" i="7"/>
  <c r="AL84" i="7"/>
  <c r="EE81" i="7"/>
  <c r="T81" i="7"/>
  <c r="CO83" i="7"/>
  <c r="CQ83" i="7" s="1"/>
  <c r="CU83" i="7" s="1"/>
  <c r="CW83" i="7" s="1"/>
  <c r="DA83" i="7"/>
  <c r="DE83" i="7" s="1"/>
  <c r="CE81" i="7"/>
  <c r="DJ81" i="7"/>
  <c r="DK81" i="7" s="1"/>
  <c r="CC84" i="7"/>
  <c r="DH84" i="7"/>
  <c r="M80" i="7"/>
  <c r="S80" i="7" s="1"/>
  <c r="K79" i="7"/>
  <c r="CH82" i="7"/>
  <c r="CJ82" i="7" s="1"/>
  <c r="EX85" i="7"/>
  <c r="EY85" i="7" s="1"/>
  <c r="EU85" i="7"/>
  <c r="FD85" i="7"/>
  <c r="EZ85" i="7"/>
  <c r="CH81" i="7"/>
  <c r="CJ81" i="7" s="1"/>
  <c r="CG81" i="7"/>
  <c r="CI81" i="7" s="1"/>
  <c r="CR83" i="7"/>
  <c r="BJ86" i="7"/>
  <c r="BL86" i="7" s="1"/>
  <c r="AF83" i="8" l="1"/>
  <c r="DT84" i="8"/>
  <c r="DV84" i="8" s="1"/>
  <c r="CV82" i="8"/>
  <c r="GF52" i="7"/>
  <c r="GD52" i="7"/>
  <c r="GE52" i="7"/>
  <c r="GG52" i="7" s="1"/>
  <c r="GM52" i="7"/>
  <c r="GF53" i="7"/>
  <c r="GD53" i="7"/>
  <c r="GE53" i="7"/>
  <c r="GG53" i="7" s="1"/>
  <c r="GM53" i="7"/>
  <c r="BJ85" i="7"/>
  <c r="BL85" i="7" s="1"/>
  <c r="FA85" i="7"/>
  <c r="FC85" i="7" s="1"/>
  <c r="BH85" i="8"/>
  <c r="BC84" i="8"/>
  <c r="BD84" i="8" s="1"/>
  <c r="EX85" i="8"/>
  <c r="EY85" i="8" s="1"/>
  <c r="FA85" i="8" s="1"/>
  <c r="FC85" i="8" s="1"/>
  <c r="BO84" i="7"/>
  <c r="BK86" i="7"/>
  <c r="BM86" i="7" s="1"/>
  <c r="BN86" i="7" s="1"/>
  <c r="BH85" i="7"/>
  <c r="AK84" i="8"/>
  <c r="AN84" i="8" s="1"/>
  <c r="K78" i="8"/>
  <c r="M79" i="8"/>
  <c r="S79" i="8" s="1"/>
  <c r="DT83" i="8"/>
  <c r="DV83" i="8" s="1"/>
  <c r="EL84" i="8"/>
  <c r="AG84" i="8"/>
  <c r="L78" i="8"/>
  <c r="J77" i="8"/>
  <c r="V82" i="8"/>
  <c r="EI82" i="8" s="1"/>
  <c r="AT82" i="8"/>
  <c r="Z82" i="8"/>
  <c r="BR82" i="8"/>
  <c r="CF80" i="8"/>
  <c r="BY80" i="8"/>
  <c r="CB80" i="8" s="1"/>
  <c r="CO82" i="8"/>
  <c r="CQ82" i="8" s="1"/>
  <c r="CU82" i="8" s="1"/>
  <c r="CW82" i="8" s="1"/>
  <c r="CX82" i="8" s="1"/>
  <c r="DA82" i="8"/>
  <c r="DE82" i="8" s="1"/>
  <c r="EU84" i="8"/>
  <c r="EX84" i="8" s="1"/>
  <c r="EY84" i="8" s="1"/>
  <c r="EZ84" i="8"/>
  <c r="CF79" i="8"/>
  <c r="BY79" i="8"/>
  <c r="CB79" i="8" s="1"/>
  <c r="EH83" i="8"/>
  <c r="ET83" i="8" s="1"/>
  <c r="AU83" i="8"/>
  <c r="BC83" i="8" s="1"/>
  <c r="BD83" i="8" s="1"/>
  <c r="AV83" i="8"/>
  <c r="BE83" i="8"/>
  <c r="EG81" i="8"/>
  <c r="U81" i="8"/>
  <c r="EL83" i="8"/>
  <c r="AG83" i="8"/>
  <c r="CC83" i="8"/>
  <c r="DH83" i="8"/>
  <c r="AQ85" i="8"/>
  <c r="CE81" i="8"/>
  <c r="CH81" i="8" s="1"/>
  <c r="CJ81" i="8" s="1"/>
  <c r="DJ81" i="8"/>
  <c r="DK81" i="8" s="1"/>
  <c r="AJ83" i="8"/>
  <c r="AI83" i="8"/>
  <c r="AL83" i="8"/>
  <c r="AB83" i="8"/>
  <c r="AD83" i="8" s="1"/>
  <c r="AE83" i="8" s="1"/>
  <c r="BG84" i="8"/>
  <c r="AX84" i="8"/>
  <c r="BF84" i="8"/>
  <c r="BI84" i="8"/>
  <c r="AZ85" i="8"/>
  <c r="BA85" i="8" s="1"/>
  <c r="BK85" i="8" s="1"/>
  <c r="BM85" i="8" s="1"/>
  <c r="BN85" i="8" s="1"/>
  <c r="EE80" i="8"/>
  <c r="T80" i="8"/>
  <c r="DL82" i="8"/>
  <c r="DN82" i="8" s="1"/>
  <c r="DR82" i="8" s="1"/>
  <c r="DT82" i="8" s="1"/>
  <c r="DM83" i="7"/>
  <c r="DO83" i="7" s="1"/>
  <c r="DS83" i="7" s="1"/>
  <c r="DQ83" i="7"/>
  <c r="EU84" i="7"/>
  <c r="EX84" i="7" s="1"/>
  <c r="EY84" i="7" s="1"/>
  <c r="EZ84" i="7"/>
  <c r="AZ85" i="7"/>
  <c r="BA85" i="7" s="1"/>
  <c r="BK85" i="7" s="1"/>
  <c r="BM85" i="7" s="1"/>
  <c r="BN85" i="7" s="1"/>
  <c r="EM84" i="7"/>
  <c r="EO84" i="7" s="1"/>
  <c r="EQ84" i="7" s="1"/>
  <c r="AM84" i="7"/>
  <c r="AO84" i="7" s="1"/>
  <c r="BY79" i="7"/>
  <c r="CB79" i="7" s="1"/>
  <c r="CF79" i="7"/>
  <c r="CN81" i="7"/>
  <c r="CP81" i="7" s="1"/>
  <c r="CT81" i="7" s="1"/>
  <c r="CZ81" i="7"/>
  <c r="DC81" i="7" s="1"/>
  <c r="M79" i="7"/>
  <c r="S79" i="7" s="1"/>
  <c r="K78" i="7"/>
  <c r="BY80" i="7"/>
  <c r="CB80" i="7" s="1"/>
  <c r="CF80" i="7"/>
  <c r="EM85" i="7"/>
  <c r="EO85" i="7" s="1"/>
  <c r="EQ85" i="7" s="1"/>
  <c r="AM85" i="7"/>
  <c r="AO85" i="7" s="1"/>
  <c r="AP85" i="7"/>
  <c r="DL83" i="7"/>
  <c r="DN83" i="7" s="1"/>
  <c r="DR83" i="7" s="1"/>
  <c r="DW83" i="7"/>
  <c r="DP83" i="7"/>
  <c r="AV83" i="7"/>
  <c r="EH83" i="7"/>
  <c r="ET83" i="7" s="1"/>
  <c r="AU83" i="7"/>
  <c r="BO83" i="7" s="1"/>
  <c r="BE83" i="7"/>
  <c r="DA82" i="7"/>
  <c r="DE82" i="7" s="1"/>
  <c r="DM82" i="7" s="1"/>
  <c r="DO82" i="7" s="1"/>
  <c r="DS82" i="7" s="1"/>
  <c r="CO82" i="7"/>
  <c r="CQ82" i="7" s="1"/>
  <c r="CU82" i="7" s="1"/>
  <c r="AL83" i="7"/>
  <c r="AB83" i="7"/>
  <c r="AD83" i="7" s="1"/>
  <c r="AE83" i="7" s="1"/>
  <c r="AJ83" i="7"/>
  <c r="AI83" i="7"/>
  <c r="DA81" i="7"/>
  <c r="DE81" i="7" s="1"/>
  <c r="DM81" i="7" s="1"/>
  <c r="DO81" i="7" s="1"/>
  <c r="DS81" i="7" s="1"/>
  <c r="CO81" i="7"/>
  <c r="CQ81" i="7" s="1"/>
  <c r="CU81" i="7" s="1"/>
  <c r="DQ81" i="7"/>
  <c r="CS82" i="7"/>
  <c r="EL83" i="7"/>
  <c r="AG83" i="7"/>
  <c r="EE80" i="7"/>
  <c r="T80" i="7"/>
  <c r="EG81" i="7"/>
  <c r="U81" i="7"/>
  <c r="BR82" i="7"/>
  <c r="AT82" i="7"/>
  <c r="BE82" i="7" s="1"/>
  <c r="Z82" i="7"/>
  <c r="V82" i="7"/>
  <c r="EI82" i="7" s="1"/>
  <c r="CV83" i="7"/>
  <c r="CX83" i="7" s="1"/>
  <c r="BI84" i="7"/>
  <c r="BJ84" i="7" s="1"/>
  <c r="BL84" i="7" s="1"/>
  <c r="AX84" i="7"/>
  <c r="BF84" i="7"/>
  <c r="BG84" i="7"/>
  <c r="CG82" i="7"/>
  <c r="CI82" i="7" s="1"/>
  <c r="CR81" i="7"/>
  <c r="CS81" i="7"/>
  <c r="AK84" i="7"/>
  <c r="AN84" i="7" s="1"/>
  <c r="AP84" i="7" s="1"/>
  <c r="DQ82" i="7"/>
  <c r="AH82" i="7"/>
  <c r="EN82" i="7" s="1"/>
  <c r="CC83" i="7"/>
  <c r="DH83" i="7"/>
  <c r="L78" i="7"/>
  <c r="FV51" i="7" s="1"/>
  <c r="FW51" i="7" s="1"/>
  <c r="FX51" i="7" s="1"/>
  <c r="J77" i="7"/>
  <c r="GI53" i="7" l="1"/>
  <c r="GI52" i="7"/>
  <c r="GP53" i="7"/>
  <c r="GO53" i="7"/>
  <c r="GV53" i="7"/>
  <c r="GQ53" i="7"/>
  <c r="GV52" i="7"/>
  <c r="GO52" i="7"/>
  <c r="GP52" i="7"/>
  <c r="GQ52" i="7"/>
  <c r="DU82" i="7"/>
  <c r="FY51" i="7"/>
  <c r="GF51" i="7" s="1"/>
  <c r="BC83" i="7"/>
  <c r="BD83" i="7" s="1"/>
  <c r="AQ85" i="7"/>
  <c r="BJ84" i="8"/>
  <c r="BL84" i="8" s="1"/>
  <c r="FD84" i="7"/>
  <c r="FA84" i="7"/>
  <c r="FC84" i="7" s="1"/>
  <c r="FD84" i="8"/>
  <c r="AK83" i="7"/>
  <c r="EU83" i="8"/>
  <c r="EX83" i="8" s="1"/>
  <c r="EY83" i="8" s="1"/>
  <c r="EZ83" i="8"/>
  <c r="AF82" i="8"/>
  <c r="EG80" i="8"/>
  <c r="U80" i="8"/>
  <c r="BH84" i="8"/>
  <c r="CS81" i="8"/>
  <c r="BO83" i="8"/>
  <c r="CE79" i="8"/>
  <c r="DJ79" i="8"/>
  <c r="DK79" i="8" s="1"/>
  <c r="CE80" i="8"/>
  <c r="DJ80" i="8"/>
  <c r="DK80" i="8" s="1"/>
  <c r="AL82" i="8"/>
  <c r="AB82" i="8"/>
  <c r="AD82" i="8" s="1"/>
  <c r="AE82" i="8" s="1"/>
  <c r="AJ82" i="8"/>
  <c r="AI82" i="8"/>
  <c r="CG81" i="8"/>
  <c r="CI81" i="8" s="1"/>
  <c r="CR81" i="8" s="1"/>
  <c r="BX78" i="8"/>
  <c r="K77" i="8"/>
  <c r="M78" i="8"/>
  <c r="S78" i="8" s="1"/>
  <c r="AT81" i="8"/>
  <c r="Z81" i="8"/>
  <c r="BR81" i="8"/>
  <c r="V81" i="8"/>
  <c r="EI81" i="8" s="1"/>
  <c r="DM82" i="8"/>
  <c r="DO82" i="8" s="1"/>
  <c r="DS82" i="8" s="1"/>
  <c r="DQ82" i="8"/>
  <c r="CC82" i="8"/>
  <c r="DH82" i="8"/>
  <c r="EE79" i="8"/>
  <c r="T79" i="8"/>
  <c r="DW82" i="8"/>
  <c r="AH81" i="8"/>
  <c r="EN81" i="8" s="1"/>
  <c r="CO81" i="8"/>
  <c r="CQ81" i="8" s="1"/>
  <c r="CU81" i="8" s="1"/>
  <c r="CW81" i="8" s="1"/>
  <c r="DA81" i="8"/>
  <c r="DE81" i="8" s="1"/>
  <c r="DM81" i="8" s="1"/>
  <c r="DO81" i="8" s="1"/>
  <c r="DS81" i="8" s="1"/>
  <c r="L77" i="8"/>
  <c r="BX77" i="8" s="1"/>
  <c r="J76" i="8"/>
  <c r="AZ84" i="8"/>
  <c r="BA84" i="8" s="1"/>
  <c r="AK83" i="8"/>
  <c r="AN83" i="8" s="1"/>
  <c r="AP83" i="8" s="1"/>
  <c r="EM83" i="8"/>
  <c r="EO83" i="8" s="1"/>
  <c r="EQ83" i="8" s="1"/>
  <c r="AM83" i="8"/>
  <c r="AO83" i="8" s="1"/>
  <c r="BG83" i="8"/>
  <c r="AX83" i="8"/>
  <c r="BI83" i="8"/>
  <c r="BJ83" i="8" s="1"/>
  <c r="BL83" i="8" s="1"/>
  <c r="BF83" i="8"/>
  <c r="CH79" i="8"/>
  <c r="CJ79" i="8" s="1"/>
  <c r="CG79" i="8"/>
  <c r="CI79" i="8" s="1"/>
  <c r="FA84" i="8"/>
  <c r="FC84" i="8" s="1"/>
  <c r="CH80" i="8"/>
  <c r="CJ80" i="8" s="1"/>
  <c r="AV82" i="8"/>
  <c r="EH82" i="8"/>
  <c r="ET82" i="8" s="1"/>
  <c r="AU82" i="8"/>
  <c r="BC82" i="8" s="1"/>
  <c r="BD82" i="8" s="1"/>
  <c r="BE82" i="8"/>
  <c r="AM84" i="8"/>
  <c r="AO84" i="8" s="1"/>
  <c r="EM84" i="8"/>
  <c r="EO84" i="8" s="1"/>
  <c r="EQ84" i="8" s="1"/>
  <c r="AP84" i="8"/>
  <c r="BX78" i="7"/>
  <c r="V81" i="7"/>
  <c r="EI81" i="7" s="1"/>
  <c r="BR81" i="7"/>
  <c r="AT81" i="7"/>
  <c r="GB53" i="7" s="1"/>
  <c r="Z81" i="7"/>
  <c r="AF81" i="7"/>
  <c r="DW81" i="7"/>
  <c r="DL81" i="7"/>
  <c r="DN81" i="7" s="1"/>
  <c r="DR81" i="7" s="1"/>
  <c r="AJ82" i="7"/>
  <c r="AI82" i="7"/>
  <c r="AB82" i="7"/>
  <c r="AD82" i="7" s="1"/>
  <c r="AE82" i="7" s="1"/>
  <c r="AL82" i="7"/>
  <c r="EM83" i="7"/>
  <c r="EO83" i="7" s="1"/>
  <c r="EQ83" i="7" s="1"/>
  <c r="AM83" i="7"/>
  <c r="AO83" i="7" s="1"/>
  <c r="M78" i="7"/>
  <c r="S78" i="7" s="1"/>
  <c r="K77" i="7"/>
  <c r="CV81" i="7"/>
  <c r="DJ79" i="7"/>
  <c r="DK79" i="7" s="1"/>
  <c r="CE79" i="7"/>
  <c r="CG79" i="7" s="1"/>
  <c r="CI79" i="7" s="1"/>
  <c r="DU83" i="7"/>
  <c r="AZ84" i="7"/>
  <c r="BA84" i="7" s="1"/>
  <c r="CW82" i="7"/>
  <c r="AH81" i="7"/>
  <c r="EN81" i="7" s="1"/>
  <c r="CW81" i="7"/>
  <c r="EU83" i="7"/>
  <c r="FD83" i="7" s="1"/>
  <c r="EZ83" i="7"/>
  <c r="DT83" i="7"/>
  <c r="DV83" i="7" s="1"/>
  <c r="AQ84" i="7"/>
  <c r="CZ82" i="7"/>
  <c r="DC82" i="7" s="1"/>
  <c r="CN82" i="7"/>
  <c r="CP82" i="7" s="1"/>
  <c r="CT82" i="7" s="1"/>
  <c r="EH82" i="7"/>
  <c r="ET82" i="7" s="1"/>
  <c r="AU82" i="7"/>
  <c r="BO82" i="7" s="1"/>
  <c r="AV82" i="7"/>
  <c r="AN83" i="7"/>
  <c r="AP83" i="7" s="1"/>
  <c r="L77" i="7"/>
  <c r="BX77" i="7" s="1"/>
  <c r="J76" i="7"/>
  <c r="BH84" i="7"/>
  <c r="AF82" i="7"/>
  <c r="CC82" i="7"/>
  <c r="EG80" i="7"/>
  <c r="U80" i="7"/>
  <c r="CR82" i="7"/>
  <c r="DP81" i="7"/>
  <c r="DU81" i="7"/>
  <c r="BF83" i="7"/>
  <c r="BI83" i="7"/>
  <c r="BJ83" i="7" s="1"/>
  <c r="BL83" i="7" s="1"/>
  <c r="BG83" i="7"/>
  <c r="AX83" i="7"/>
  <c r="DJ80" i="7"/>
  <c r="DK80" i="7" s="1"/>
  <c r="CE80" i="7"/>
  <c r="CG80" i="7" s="1"/>
  <c r="CI80" i="7" s="1"/>
  <c r="EE79" i="7"/>
  <c r="T79" i="7"/>
  <c r="AF81" i="8" l="1"/>
  <c r="CX81" i="7"/>
  <c r="GR52" i="7"/>
  <c r="GT52" i="7" s="1"/>
  <c r="CH79" i="7"/>
  <c r="CJ79" i="7" s="1"/>
  <c r="CO79" i="7" s="1"/>
  <c r="CQ79" i="7" s="1"/>
  <c r="CU79" i="7" s="1"/>
  <c r="GM51" i="7"/>
  <c r="GD51" i="7"/>
  <c r="GE51" i="7"/>
  <c r="GG51" i="7" s="1"/>
  <c r="GI51" i="7" s="1"/>
  <c r="GR53" i="7"/>
  <c r="GT53" i="7" s="1"/>
  <c r="BC82" i="7"/>
  <c r="BD82" i="7" s="1"/>
  <c r="EX83" i="7"/>
  <c r="EY83" i="7" s="1"/>
  <c r="FA83" i="7" s="1"/>
  <c r="FC83" i="7" s="1"/>
  <c r="BK84" i="7"/>
  <c r="BM84" i="7" s="1"/>
  <c r="BN84" i="7" s="1"/>
  <c r="BH83" i="7"/>
  <c r="AK82" i="7"/>
  <c r="BK84" i="8"/>
  <c r="BM84" i="8" s="1"/>
  <c r="BN84" i="8" s="1"/>
  <c r="FD83" i="8"/>
  <c r="FA83" i="8"/>
  <c r="FC83" i="8" s="1"/>
  <c r="AQ84" i="8"/>
  <c r="BH83" i="8"/>
  <c r="CO80" i="8"/>
  <c r="CQ80" i="8" s="1"/>
  <c r="CU80" i="8" s="1"/>
  <c r="DA80" i="8"/>
  <c r="DE80" i="8" s="1"/>
  <c r="DM80" i="8" s="1"/>
  <c r="DO80" i="8" s="1"/>
  <c r="DS80" i="8" s="1"/>
  <c r="AQ83" i="8"/>
  <c r="EG79" i="8"/>
  <c r="U79" i="8"/>
  <c r="EL81" i="8"/>
  <c r="AG81" i="8"/>
  <c r="AV81" i="8"/>
  <c r="EH81" i="8"/>
  <c r="ET81" i="8" s="1"/>
  <c r="AU81" i="8"/>
  <c r="BC81" i="8" s="1"/>
  <c r="BD81" i="8" s="1"/>
  <c r="J75" i="8"/>
  <c r="L76" i="8"/>
  <c r="BO82" i="8"/>
  <c r="BF82" i="8"/>
  <c r="BI82" i="8"/>
  <c r="BJ82" i="8" s="1"/>
  <c r="BL82" i="8" s="1"/>
  <c r="BG82" i="8"/>
  <c r="AX82" i="8"/>
  <c r="CN79" i="8"/>
  <c r="CP79" i="8" s="1"/>
  <c r="CT79" i="8" s="1"/>
  <c r="CV79" i="8" s="1"/>
  <c r="CZ79" i="8"/>
  <c r="DC79" i="8" s="1"/>
  <c r="AZ83" i="8"/>
  <c r="BA83" i="8" s="1"/>
  <c r="BY77" i="8"/>
  <c r="CB77" i="8" s="1"/>
  <c r="CF77" i="8"/>
  <c r="BE81" i="8"/>
  <c r="DQ81" i="8"/>
  <c r="CC81" i="8"/>
  <c r="K76" i="8"/>
  <c r="M77" i="8"/>
  <c r="S77" i="8" s="1"/>
  <c r="CN81" i="8"/>
  <c r="CP81" i="8" s="1"/>
  <c r="CT81" i="8" s="1"/>
  <c r="CV81" i="8" s="1"/>
  <c r="CX81" i="8" s="1"/>
  <c r="CZ81" i="8"/>
  <c r="DC81" i="8" s="1"/>
  <c r="DH81" i="8" s="1"/>
  <c r="CR79" i="8"/>
  <c r="CS79" i="8"/>
  <c r="EL82" i="8"/>
  <c r="AG82" i="8"/>
  <c r="CS80" i="8"/>
  <c r="EU82" i="8"/>
  <c r="EX82" i="8" s="1"/>
  <c r="EY82" i="8" s="1"/>
  <c r="EZ82" i="8"/>
  <c r="EE78" i="8"/>
  <c r="T78" i="8"/>
  <c r="BY78" i="8"/>
  <c r="CB78" i="8" s="1"/>
  <c r="CF78" i="8"/>
  <c r="DP79" i="8"/>
  <c r="DQ79" i="8"/>
  <c r="CG80" i="8"/>
  <c r="CI80" i="8" s="1"/>
  <c r="DA79" i="8"/>
  <c r="DE79" i="8" s="1"/>
  <c r="DM79" i="8" s="1"/>
  <c r="DO79" i="8" s="1"/>
  <c r="DS79" i="8" s="1"/>
  <c r="CO79" i="8"/>
  <c r="CQ79" i="8" s="1"/>
  <c r="CU79" i="8" s="1"/>
  <c r="CW79" i="8" s="1"/>
  <c r="DU81" i="8"/>
  <c r="DU82" i="8"/>
  <c r="DV82" i="8" s="1"/>
  <c r="AI81" i="8"/>
  <c r="AL81" i="8"/>
  <c r="AB81" i="8"/>
  <c r="AD81" i="8" s="1"/>
  <c r="AE81" i="8" s="1"/>
  <c r="AJ81" i="8"/>
  <c r="AK82" i="8"/>
  <c r="AN82" i="8" s="1"/>
  <c r="AH80" i="8"/>
  <c r="EN80" i="8" s="1"/>
  <c r="DQ80" i="8"/>
  <c r="V80" i="8"/>
  <c r="EI80" i="8" s="1"/>
  <c r="BR80" i="8"/>
  <c r="Z80" i="8"/>
  <c r="AT80" i="8"/>
  <c r="AF80" i="8"/>
  <c r="CZ79" i="7"/>
  <c r="DC79" i="7" s="1"/>
  <c r="CN79" i="7"/>
  <c r="CP79" i="7" s="1"/>
  <c r="CT79" i="7" s="1"/>
  <c r="CZ80" i="7"/>
  <c r="DC80" i="7" s="1"/>
  <c r="CN80" i="7"/>
  <c r="CP80" i="7" s="1"/>
  <c r="CT80" i="7" s="1"/>
  <c r="BR80" i="7"/>
  <c r="AT80" i="7"/>
  <c r="GB52" i="7" s="1"/>
  <c r="Z80" i="7"/>
  <c r="V80" i="7"/>
  <c r="EI80" i="7" s="1"/>
  <c r="EL82" i="7"/>
  <c r="AG82" i="7"/>
  <c r="EL81" i="7"/>
  <c r="AG81" i="7"/>
  <c r="AZ83" i="7"/>
  <c r="BA83" i="7" s="1"/>
  <c r="BG82" i="7"/>
  <c r="AX82" i="7"/>
  <c r="BI82" i="7"/>
  <c r="BF82" i="7"/>
  <c r="M77" i="7"/>
  <c r="S77" i="7" s="1"/>
  <c r="K76" i="7"/>
  <c r="AN82" i="7"/>
  <c r="AB81" i="7"/>
  <c r="AD81" i="7" s="1"/>
  <c r="AE81" i="7" s="1"/>
  <c r="AJ81" i="7"/>
  <c r="AL81" i="7"/>
  <c r="AI81" i="7"/>
  <c r="AK81" i="7" s="1"/>
  <c r="EG79" i="7"/>
  <c r="U79" i="7"/>
  <c r="BJ82" i="7"/>
  <c r="BL82" i="7" s="1"/>
  <c r="DL82" i="7"/>
  <c r="DN82" i="7" s="1"/>
  <c r="DR82" i="7" s="1"/>
  <c r="DT82" i="7" s="1"/>
  <c r="DV82" i="7" s="1"/>
  <c r="DW82" i="7"/>
  <c r="DP82" i="7"/>
  <c r="DT81" i="7"/>
  <c r="DV81" i="7" s="1"/>
  <c r="EH81" i="7"/>
  <c r="ET81" i="7" s="1"/>
  <c r="AU81" i="7"/>
  <c r="BO81" i="7" s="1"/>
  <c r="AV81" i="7"/>
  <c r="BE81" i="7"/>
  <c r="CF78" i="7"/>
  <c r="BY78" i="7"/>
  <c r="CB78" i="7" s="1"/>
  <c r="AQ83" i="7"/>
  <c r="CR80" i="7"/>
  <c r="DH82" i="7"/>
  <c r="L76" i="7"/>
  <c r="FV50" i="7" s="1"/>
  <c r="FW50" i="7" s="1"/>
  <c r="FX50" i="7" s="1"/>
  <c r="J75" i="7"/>
  <c r="CS79" i="7"/>
  <c r="CR79" i="7"/>
  <c r="DP80" i="7"/>
  <c r="AH80" i="7"/>
  <c r="EN80" i="7" s="1"/>
  <c r="CF77" i="7"/>
  <c r="BY77" i="7"/>
  <c r="CB77" i="7" s="1"/>
  <c r="EU82" i="7"/>
  <c r="FD82" i="7" s="1"/>
  <c r="EZ82" i="7"/>
  <c r="CV82" i="7"/>
  <c r="CX82" i="7" s="1"/>
  <c r="CH80" i="7"/>
  <c r="CJ80" i="7" s="1"/>
  <c r="DP79" i="7"/>
  <c r="AH79" i="7"/>
  <c r="EN79" i="7" s="1"/>
  <c r="T78" i="7"/>
  <c r="EE78" i="7"/>
  <c r="CC81" i="7"/>
  <c r="DH81" i="7"/>
  <c r="AK81" i="8" l="1"/>
  <c r="FY50" i="7"/>
  <c r="GF50" i="7" s="1"/>
  <c r="DA79" i="7"/>
  <c r="DE79" i="7" s="1"/>
  <c r="GO51" i="7"/>
  <c r="GV51" i="7"/>
  <c r="GP51" i="7"/>
  <c r="GQ51" i="7"/>
  <c r="BE80" i="7"/>
  <c r="BK83" i="7"/>
  <c r="BM83" i="7" s="1"/>
  <c r="BN83" i="7" s="1"/>
  <c r="FA82" i="8"/>
  <c r="FC82" i="8" s="1"/>
  <c r="BO81" i="8"/>
  <c r="FD82" i="8"/>
  <c r="BK83" i="8"/>
  <c r="BM83" i="8" s="1"/>
  <c r="BN83" i="8" s="1"/>
  <c r="EX82" i="7"/>
  <c r="EY82" i="7" s="1"/>
  <c r="FA82" i="7" s="1"/>
  <c r="FC82" i="7" s="1"/>
  <c r="BH82" i="7"/>
  <c r="BC81" i="7"/>
  <c r="BD81" i="7" s="1"/>
  <c r="GA53" i="7" s="1"/>
  <c r="GC53" i="7" s="1"/>
  <c r="GH53" i="7" s="1"/>
  <c r="GJ53" i="7" s="1"/>
  <c r="AV80" i="8"/>
  <c r="EH80" i="8"/>
  <c r="ET80" i="8" s="1"/>
  <c r="AU80" i="8"/>
  <c r="BC80" i="8" s="1"/>
  <c r="BD80" i="8" s="1"/>
  <c r="EM82" i="8"/>
  <c r="EO82" i="8" s="1"/>
  <c r="EQ82" i="8" s="1"/>
  <c r="AP82" i="8"/>
  <c r="AM82" i="8"/>
  <c r="AO82" i="8" s="1"/>
  <c r="K75" i="8"/>
  <c r="M76" i="8"/>
  <c r="S76" i="8" s="1"/>
  <c r="V79" i="8"/>
  <c r="EI79" i="8" s="1"/>
  <c r="BR79" i="8"/>
  <c r="AT79" i="8"/>
  <c r="Z79" i="8"/>
  <c r="AF79" i="8"/>
  <c r="DW79" i="8"/>
  <c r="DL79" i="8"/>
  <c r="DN79" i="8" s="1"/>
  <c r="DR79" i="8" s="1"/>
  <c r="DT79" i="8" s="1"/>
  <c r="DV79" i="8" s="1"/>
  <c r="BE80" i="8"/>
  <c r="DU79" i="8"/>
  <c r="DJ78" i="8"/>
  <c r="DK78" i="8" s="1"/>
  <c r="CE78" i="8"/>
  <c r="CG78" i="8" s="1"/>
  <c r="CI78" i="8" s="1"/>
  <c r="EE77" i="8"/>
  <c r="T77" i="8"/>
  <c r="CE77" i="8"/>
  <c r="DJ77" i="8"/>
  <c r="DK77" i="8" s="1"/>
  <c r="CX79" i="8"/>
  <c r="BH82" i="8"/>
  <c r="BX76" i="8"/>
  <c r="AM81" i="8"/>
  <c r="AO81" i="8" s="1"/>
  <c r="EM81" i="8"/>
  <c r="EO81" i="8" s="1"/>
  <c r="EQ81" i="8" s="1"/>
  <c r="EG78" i="8"/>
  <c r="U78" i="8"/>
  <c r="DL81" i="8"/>
  <c r="DN81" i="8" s="1"/>
  <c r="DR81" i="8" s="1"/>
  <c r="DW81" i="8"/>
  <c r="DP81" i="8"/>
  <c r="EU81" i="8"/>
  <c r="EX81" i="8" s="1"/>
  <c r="EY81" i="8" s="1"/>
  <c r="EZ81" i="8"/>
  <c r="CW80" i="8"/>
  <c r="AB80" i="8"/>
  <c r="AD80" i="8" s="1"/>
  <c r="AE80" i="8" s="1"/>
  <c r="AJ80" i="8"/>
  <c r="AI80" i="8"/>
  <c r="AL80" i="8"/>
  <c r="BG81" i="8"/>
  <c r="AX81" i="8"/>
  <c r="BF81" i="8"/>
  <c r="BI81" i="8"/>
  <c r="BJ81" i="8" s="1"/>
  <c r="BL81" i="8" s="1"/>
  <c r="CC80" i="8"/>
  <c r="EL80" i="8"/>
  <c r="AG80" i="8"/>
  <c r="AN81" i="8"/>
  <c r="AP81" i="8" s="1"/>
  <c r="CN80" i="8"/>
  <c r="CP80" i="8" s="1"/>
  <c r="CT80" i="8" s="1"/>
  <c r="CZ80" i="8"/>
  <c r="DC80" i="8" s="1"/>
  <c r="AH79" i="8"/>
  <c r="EN79" i="8" s="1"/>
  <c r="CR80" i="8"/>
  <c r="AZ82" i="8"/>
  <c r="BA82" i="8" s="1"/>
  <c r="L75" i="8"/>
  <c r="J74" i="8"/>
  <c r="DU80" i="8"/>
  <c r="EG78" i="7"/>
  <c r="U78" i="7"/>
  <c r="BX76" i="7"/>
  <c r="EU81" i="7"/>
  <c r="EX81" i="7" s="1"/>
  <c r="EY81" i="7" s="1"/>
  <c r="EZ81" i="7"/>
  <c r="V79" i="7"/>
  <c r="EI79" i="7" s="1"/>
  <c r="BR79" i="7"/>
  <c r="AT79" i="7"/>
  <c r="Z79" i="7"/>
  <c r="AF79" i="7"/>
  <c r="AN81" i="7"/>
  <c r="T77" i="7"/>
  <c r="EE77" i="7"/>
  <c r="CW79" i="7"/>
  <c r="CV80" i="7"/>
  <c r="CE77" i="7"/>
  <c r="DJ77" i="7"/>
  <c r="DK77" i="7" s="1"/>
  <c r="CE78" i="7"/>
  <c r="DJ78" i="7"/>
  <c r="DK78" i="7" s="1"/>
  <c r="EM81" i="7"/>
  <c r="EO81" i="7" s="1"/>
  <c r="EQ81" i="7" s="1"/>
  <c r="AP81" i="7"/>
  <c r="AM81" i="7"/>
  <c r="AO81" i="7" s="1"/>
  <c r="AM82" i="7"/>
  <c r="AO82" i="7" s="1"/>
  <c r="EM82" i="7"/>
  <c r="EO82" i="7" s="1"/>
  <c r="EQ82" i="7" s="1"/>
  <c r="AP82" i="7"/>
  <c r="AJ80" i="7"/>
  <c r="AI80" i="7"/>
  <c r="AB80" i="7"/>
  <c r="AD80" i="7" s="1"/>
  <c r="AE80" i="7" s="1"/>
  <c r="AL80" i="7"/>
  <c r="DL80" i="7"/>
  <c r="DN80" i="7" s="1"/>
  <c r="DR80" i="7" s="1"/>
  <c r="DT80" i="7" s="1"/>
  <c r="CG77" i="7"/>
  <c r="CI77" i="7" s="1"/>
  <c r="CH77" i="7"/>
  <c r="CJ77" i="7" s="1"/>
  <c r="CG78" i="7"/>
  <c r="CI78" i="7" s="1"/>
  <c r="CH78" i="7"/>
  <c r="CJ78" i="7" s="1"/>
  <c r="BI81" i="7"/>
  <c r="BJ81" i="7" s="1"/>
  <c r="BL81" i="7" s="1"/>
  <c r="BF81" i="7"/>
  <c r="AX81" i="7"/>
  <c r="BG81" i="7"/>
  <c r="AU80" i="7"/>
  <c r="BC80" i="7" s="1"/>
  <c r="BD80" i="7" s="1"/>
  <c r="GA52" i="7" s="1"/>
  <c r="AV80" i="7"/>
  <c r="EH80" i="7"/>
  <c r="ET80" i="7" s="1"/>
  <c r="CV79" i="7"/>
  <c r="CX79" i="7" s="1"/>
  <c r="DA80" i="7"/>
  <c r="DE80" i="7" s="1"/>
  <c r="DW80" i="7" s="1"/>
  <c r="CO80" i="7"/>
  <c r="CQ80" i="7" s="1"/>
  <c r="CU80" i="7" s="1"/>
  <c r="CW80" i="7" s="1"/>
  <c r="J74" i="7"/>
  <c r="L75" i="7"/>
  <c r="CS80" i="7"/>
  <c r="K75" i="7"/>
  <c r="M76" i="7"/>
  <c r="S76" i="7" s="1"/>
  <c r="AZ82" i="7"/>
  <c r="BA82" i="7" s="1"/>
  <c r="AF80" i="7"/>
  <c r="CC80" i="7"/>
  <c r="DH80" i="7"/>
  <c r="DL79" i="7"/>
  <c r="DN79" i="7" s="1"/>
  <c r="DR79" i="7" s="1"/>
  <c r="DT79" i="7" s="1"/>
  <c r="DW79" i="7"/>
  <c r="GR51" i="7" l="1"/>
  <c r="GT51" i="7" s="1"/>
  <c r="DM79" i="7"/>
  <c r="DO79" i="7" s="1"/>
  <c r="DS79" i="7" s="1"/>
  <c r="DQ79" i="7"/>
  <c r="BX75" i="7"/>
  <c r="FV49" i="7"/>
  <c r="FW49" i="7" s="1"/>
  <c r="FX49" i="7" s="1"/>
  <c r="BK82" i="7"/>
  <c r="BM82" i="7" s="1"/>
  <c r="BN82" i="7" s="1"/>
  <c r="GE50" i="7"/>
  <c r="GG50" i="7" s="1"/>
  <c r="GI50" i="7" s="1"/>
  <c r="GD50" i="7"/>
  <c r="GM50" i="7"/>
  <c r="AQ82" i="8"/>
  <c r="FD81" i="7"/>
  <c r="BH81" i="7"/>
  <c r="BK82" i="8"/>
  <c r="BM82" i="8" s="1"/>
  <c r="BN82" i="8" s="1"/>
  <c r="FA81" i="8"/>
  <c r="FC81" i="8" s="1"/>
  <c r="BO80" i="7"/>
  <c r="GN53" i="7"/>
  <c r="GS53" i="7" s="1"/>
  <c r="GU53" i="7" s="1"/>
  <c r="GC52" i="7"/>
  <c r="GH52" i="7" s="1"/>
  <c r="GJ52" i="7" s="1"/>
  <c r="GN52" i="7"/>
  <c r="GS52" i="7" s="1"/>
  <c r="GU52" i="7" s="1"/>
  <c r="AK80" i="7"/>
  <c r="AQ82" i="7"/>
  <c r="AQ81" i="7"/>
  <c r="FD81" i="8"/>
  <c r="CZ78" i="8"/>
  <c r="DC78" i="8" s="1"/>
  <c r="DP78" i="8" s="1"/>
  <c r="CN78" i="8"/>
  <c r="CP78" i="8" s="1"/>
  <c r="CT78" i="8" s="1"/>
  <c r="BY76" i="8"/>
  <c r="CB76" i="8" s="1"/>
  <c r="CF76" i="8"/>
  <c r="CS77" i="8"/>
  <c r="CR77" i="8"/>
  <c r="CR78" i="8"/>
  <c r="EH79" i="8"/>
  <c r="ET79" i="8" s="1"/>
  <c r="AU79" i="8"/>
  <c r="BO79" i="8" s="1"/>
  <c r="AV79" i="8"/>
  <c r="BE79" i="8"/>
  <c r="EM80" i="8"/>
  <c r="EO80" i="8" s="1"/>
  <c r="EQ80" i="8" s="1"/>
  <c r="AM80" i="8"/>
  <c r="AO80" i="8" s="1"/>
  <c r="CH77" i="8"/>
  <c r="CJ77" i="8" s="1"/>
  <c r="CH78" i="8"/>
  <c r="CJ78" i="8" s="1"/>
  <c r="CS78" i="8" s="1"/>
  <c r="EG77" i="8"/>
  <c r="U77" i="8"/>
  <c r="AH77" i="8" s="1"/>
  <c r="EN77" i="8" s="1"/>
  <c r="BO80" i="8"/>
  <c r="DL80" i="8"/>
  <c r="DN80" i="8" s="1"/>
  <c r="DR80" i="8" s="1"/>
  <c r="DW80" i="8"/>
  <c r="DP80" i="8"/>
  <c r="BH81" i="8"/>
  <c r="CG77" i="8"/>
  <c r="CI77" i="8" s="1"/>
  <c r="DT81" i="8"/>
  <c r="DV81" i="8" s="1"/>
  <c r="EL79" i="8"/>
  <c r="AG79" i="8"/>
  <c r="BF80" i="8"/>
  <c r="BI80" i="8"/>
  <c r="BJ80" i="8" s="1"/>
  <c r="BL80" i="8" s="1"/>
  <c r="BG80" i="8"/>
  <c r="AX80" i="8"/>
  <c r="BX75" i="8"/>
  <c r="M75" i="8"/>
  <c r="S75" i="8" s="1"/>
  <c r="K74" i="8"/>
  <c r="AH78" i="8"/>
  <c r="EN78" i="8" s="1"/>
  <c r="CC79" i="8"/>
  <c r="DH79" i="8"/>
  <c r="EU80" i="8"/>
  <c r="FD80" i="8" s="1"/>
  <c r="EZ80" i="8"/>
  <c r="L74" i="8"/>
  <c r="BX74" i="8" s="1"/>
  <c r="J73" i="8"/>
  <c r="CV80" i="8"/>
  <c r="CX80" i="8" s="1"/>
  <c r="DH80" i="8"/>
  <c r="AZ81" i="8"/>
  <c r="BA81" i="8" s="1"/>
  <c r="AK80" i="8"/>
  <c r="AN80" i="8" s="1"/>
  <c r="AP80" i="8" s="1"/>
  <c r="BR78" i="8"/>
  <c r="AT78" i="8"/>
  <c r="BE78" i="8" s="1"/>
  <c r="Z78" i="8"/>
  <c r="V78" i="8"/>
  <c r="EI78" i="8" s="1"/>
  <c r="AQ81" i="8"/>
  <c r="AB79" i="8"/>
  <c r="AD79" i="8" s="1"/>
  <c r="AE79" i="8" s="1"/>
  <c r="AJ79" i="8"/>
  <c r="AI79" i="8"/>
  <c r="AL79" i="8"/>
  <c r="EE76" i="8"/>
  <c r="T76" i="8"/>
  <c r="EL80" i="7"/>
  <c r="AG80" i="7"/>
  <c r="CN77" i="7"/>
  <c r="CP77" i="7" s="1"/>
  <c r="CT77" i="7" s="1"/>
  <c r="CZ77" i="7"/>
  <c r="DC77" i="7" s="1"/>
  <c r="DP77" i="7" s="1"/>
  <c r="CS78" i="7"/>
  <c r="CR78" i="7"/>
  <c r="AV79" i="7"/>
  <c r="EH79" i="7"/>
  <c r="ET79" i="7" s="1"/>
  <c r="AU79" i="7"/>
  <c r="BO79" i="7" s="1"/>
  <c r="BE79" i="7"/>
  <c r="BY76" i="7"/>
  <c r="CB76" i="7" s="1"/>
  <c r="CF76" i="7"/>
  <c r="EE76" i="7"/>
  <c r="T76" i="7"/>
  <c r="BY75" i="7"/>
  <c r="CB75" i="7" s="1"/>
  <c r="CF75" i="7"/>
  <c r="DM80" i="7"/>
  <c r="DO80" i="7" s="1"/>
  <c r="DS80" i="7" s="1"/>
  <c r="DQ80" i="7"/>
  <c r="CO78" i="7"/>
  <c r="CQ78" i="7" s="1"/>
  <c r="CU78" i="7" s="1"/>
  <c r="CW78" i="7" s="1"/>
  <c r="DA78" i="7"/>
  <c r="DE78" i="7" s="1"/>
  <c r="DM78" i="7" s="1"/>
  <c r="DO78" i="7" s="1"/>
  <c r="DS78" i="7" s="1"/>
  <c r="CC79" i="7"/>
  <c r="DH79" i="7"/>
  <c r="FA81" i="7"/>
  <c r="FC81" i="7" s="1"/>
  <c r="V78" i="7"/>
  <c r="EI78" i="7" s="1"/>
  <c r="AT78" i="7"/>
  <c r="GB51" i="7" s="1"/>
  <c r="Z78" i="7"/>
  <c r="BR78" i="7"/>
  <c r="AF78" i="7"/>
  <c r="M75" i="7"/>
  <c r="S75" i="7" s="1"/>
  <c r="K74" i="7"/>
  <c r="L74" i="7"/>
  <c r="J73" i="7"/>
  <c r="EU80" i="7"/>
  <c r="EX80" i="7" s="1"/>
  <c r="EY80" i="7" s="1"/>
  <c r="EZ80" i="7"/>
  <c r="AZ81" i="7"/>
  <c r="BA81" i="7" s="1"/>
  <c r="BK81" i="7" s="1"/>
  <c r="BM81" i="7" s="1"/>
  <c r="BN81" i="7" s="1"/>
  <c r="CN78" i="7"/>
  <c r="CP78" i="7" s="1"/>
  <c r="CT78" i="7" s="1"/>
  <c r="CZ78" i="7"/>
  <c r="DC78" i="7" s="1"/>
  <c r="AN80" i="7"/>
  <c r="CS77" i="7"/>
  <c r="CR77" i="7"/>
  <c r="EL79" i="7"/>
  <c r="AG79" i="7"/>
  <c r="BG80" i="7"/>
  <c r="AX80" i="7"/>
  <c r="BI80" i="7"/>
  <c r="BJ80" i="7" s="1"/>
  <c r="BL80" i="7" s="1"/>
  <c r="BF80" i="7"/>
  <c r="CO77" i="7"/>
  <c r="CQ77" i="7" s="1"/>
  <c r="CU77" i="7" s="1"/>
  <c r="CW77" i="7" s="1"/>
  <c r="DA77" i="7"/>
  <c r="DE77" i="7" s="1"/>
  <c r="DM77" i="7" s="1"/>
  <c r="DO77" i="7" s="1"/>
  <c r="DS77" i="7" s="1"/>
  <c r="DP78" i="7"/>
  <c r="AH78" i="7"/>
  <c r="EN78" i="7" s="1"/>
  <c r="DQ78" i="7"/>
  <c r="CX80" i="7"/>
  <c r="EG77" i="7"/>
  <c r="U77" i="7"/>
  <c r="AH77" i="7" s="1"/>
  <c r="EN77" i="7" s="1"/>
  <c r="AI79" i="7"/>
  <c r="AL79" i="7"/>
  <c r="AB79" i="7"/>
  <c r="AD79" i="7" s="1"/>
  <c r="AE79" i="7" s="1"/>
  <c r="AJ79" i="7"/>
  <c r="AF78" i="8" l="1"/>
  <c r="GV50" i="7"/>
  <c r="GP50" i="7"/>
  <c r="GO50" i="7"/>
  <c r="GQ50" i="7"/>
  <c r="DU79" i="7"/>
  <c r="DV79" i="7" s="1"/>
  <c r="FY49" i="7"/>
  <c r="CV78" i="7"/>
  <c r="CX78" i="7" s="1"/>
  <c r="BK81" i="8"/>
  <c r="BM81" i="8" s="1"/>
  <c r="BN81" i="8" s="1"/>
  <c r="BC79" i="7"/>
  <c r="BD79" i="7" s="1"/>
  <c r="EX80" i="8"/>
  <c r="EY80" i="8" s="1"/>
  <c r="FA80" i="8" s="1"/>
  <c r="FC80" i="8" s="1"/>
  <c r="BC79" i="8"/>
  <c r="BD79" i="8" s="1"/>
  <c r="FD80" i="7"/>
  <c r="AK79" i="7"/>
  <c r="AK79" i="8"/>
  <c r="AN79" i="8" s="1"/>
  <c r="AP79" i="8" s="1"/>
  <c r="EG76" i="8"/>
  <c r="U76" i="8"/>
  <c r="EE75" i="8"/>
  <c r="T75" i="8"/>
  <c r="AQ80" i="8"/>
  <c r="EL78" i="8"/>
  <c r="AG78" i="8"/>
  <c r="CC78" i="8"/>
  <c r="AV78" i="8"/>
  <c r="EH78" i="8"/>
  <c r="ET78" i="8" s="1"/>
  <c r="AU78" i="8"/>
  <c r="BC78" i="8" s="1"/>
  <c r="BD78" i="8" s="1"/>
  <c r="L73" i="8"/>
  <c r="J72" i="8"/>
  <c r="BY75" i="8"/>
  <c r="CB75" i="8" s="1"/>
  <c r="CF75" i="8"/>
  <c r="BH80" i="8"/>
  <c r="CN77" i="8"/>
  <c r="CP77" i="8" s="1"/>
  <c r="CT77" i="8" s="1"/>
  <c r="CV77" i="8" s="1"/>
  <c r="CZ77" i="8"/>
  <c r="DC77" i="8" s="1"/>
  <c r="DT80" i="8"/>
  <c r="DV80" i="8" s="1"/>
  <c r="DA78" i="8"/>
  <c r="DE78" i="8" s="1"/>
  <c r="CO78" i="8"/>
  <c r="CQ78" i="8" s="1"/>
  <c r="CU78" i="8" s="1"/>
  <c r="CW78" i="8" s="1"/>
  <c r="BI79" i="8"/>
  <c r="BG79" i="8"/>
  <c r="BF79" i="8"/>
  <c r="AX79" i="8"/>
  <c r="CV78" i="8"/>
  <c r="V77" i="8"/>
  <c r="EI77" i="8" s="1"/>
  <c r="Z77" i="8"/>
  <c r="BR77" i="8"/>
  <c r="AT77" i="8"/>
  <c r="AF77" i="8"/>
  <c r="EU79" i="8"/>
  <c r="EX79" i="8" s="1"/>
  <c r="EY79" i="8" s="1"/>
  <c r="EZ79" i="8"/>
  <c r="CF74" i="8"/>
  <c r="BY74" i="8"/>
  <c r="CB74" i="8" s="1"/>
  <c r="AJ78" i="8"/>
  <c r="AI78" i="8"/>
  <c r="AL78" i="8"/>
  <c r="AB78" i="8"/>
  <c r="AD78" i="8" s="1"/>
  <c r="AE78" i="8" s="1"/>
  <c r="M74" i="8"/>
  <c r="S74" i="8" s="1"/>
  <c r="K73" i="8"/>
  <c r="AZ80" i="8"/>
  <c r="BA80" i="8" s="1"/>
  <c r="EM79" i="8"/>
  <c r="EO79" i="8" s="1"/>
  <c r="EQ79" i="8" s="1"/>
  <c r="AM79" i="8"/>
  <c r="AO79" i="8" s="1"/>
  <c r="CO77" i="8"/>
  <c r="CQ77" i="8" s="1"/>
  <c r="CU77" i="8" s="1"/>
  <c r="CW77" i="8" s="1"/>
  <c r="DA77" i="8"/>
  <c r="DE77" i="8" s="1"/>
  <c r="DJ76" i="8"/>
  <c r="DK76" i="8" s="1"/>
  <c r="CE76" i="8"/>
  <c r="CH76" i="8" s="1"/>
  <c r="CJ76" i="8" s="1"/>
  <c r="DL78" i="8"/>
  <c r="DN78" i="8" s="1"/>
  <c r="DR78" i="8" s="1"/>
  <c r="DT78" i="8" s="1"/>
  <c r="DW78" i="8"/>
  <c r="DL78" i="7"/>
  <c r="DN78" i="7" s="1"/>
  <c r="DR78" i="7" s="1"/>
  <c r="DT78" i="7" s="1"/>
  <c r="DW78" i="7"/>
  <c r="L73" i="7"/>
  <c r="FV48" i="7" s="1"/>
  <c r="FW48" i="7" s="1"/>
  <c r="FX48" i="7" s="1"/>
  <c r="J72" i="7"/>
  <c r="BG79" i="7"/>
  <c r="AX79" i="7"/>
  <c r="BF79" i="7"/>
  <c r="BI79" i="7"/>
  <c r="BJ79" i="7" s="1"/>
  <c r="BL79" i="7" s="1"/>
  <c r="AZ80" i="7"/>
  <c r="BA80" i="7" s="1"/>
  <c r="BX74" i="7"/>
  <c r="EL78" i="7"/>
  <c r="AG78" i="7"/>
  <c r="EG76" i="7"/>
  <c r="U76" i="7"/>
  <c r="CH76" i="7"/>
  <c r="CJ76" i="7" s="1"/>
  <c r="CV77" i="7"/>
  <c r="CX77" i="7" s="1"/>
  <c r="AV78" i="7"/>
  <c r="EH78" i="7"/>
  <c r="ET78" i="7" s="1"/>
  <c r="AU78" i="7"/>
  <c r="BC78" i="7" s="1"/>
  <c r="BD78" i="7" s="1"/>
  <c r="GA51" i="7" s="1"/>
  <c r="AN79" i="7"/>
  <c r="FA80" i="7"/>
  <c r="FC80" i="7" s="1"/>
  <c r="M74" i="7"/>
  <c r="S74" i="7" s="1"/>
  <c r="K73" i="7"/>
  <c r="CC78" i="7"/>
  <c r="DH78" i="7"/>
  <c r="DQ77" i="7"/>
  <c r="DU77" i="7" s="1"/>
  <c r="DU80" i="7"/>
  <c r="DV80" i="7" s="1"/>
  <c r="CE76" i="7"/>
  <c r="DJ76" i="7"/>
  <c r="DK76" i="7" s="1"/>
  <c r="EM80" i="7"/>
  <c r="EO80" i="7" s="1"/>
  <c r="EQ80" i="7" s="1"/>
  <c r="AM80" i="7"/>
  <c r="AO80" i="7" s="1"/>
  <c r="AQ80" i="7" s="1"/>
  <c r="AP80" i="7"/>
  <c r="DJ75" i="7"/>
  <c r="DK75" i="7" s="1"/>
  <c r="CE75" i="7"/>
  <c r="DL77" i="7"/>
  <c r="DN77" i="7" s="1"/>
  <c r="DR77" i="7" s="1"/>
  <c r="DT77" i="7" s="1"/>
  <c r="DW77" i="7"/>
  <c r="V77" i="7"/>
  <c r="EI77" i="7" s="1"/>
  <c r="AT77" i="7"/>
  <c r="Z77" i="7"/>
  <c r="BR77" i="7"/>
  <c r="AF77" i="7"/>
  <c r="BE78" i="7"/>
  <c r="BH80" i="7"/>
  <c r="AM79" i="7"/>
  <c r="AO79" i="7" s="1"/>
  <c r="EM79" i="7"/>
  <c r="EO79" i="7" s="1"/>
  <c r="EQ79" i="7" s="1"/>
  <c r="AP79" i="7"/>
  <c r="EE75" i="7"/>
  <c r="T75" i="7"/>
  <c r="AL78" i="7"/>
  <c r="AB78" i="7"/>
  <c r="AD78" i="7" s="1"/>
  <c r="AE78" i="7" s="1"/>
  <c r="AJ78" i="7"/>
  <c r="AI78" i="7"/>
  <c r="DU78" i="7"/>
  <c r="CH75" i="7"/>
  <c r="CJ75" i="7" s="1"/>
  <c r="CG75" i="7"/>
  <c r="CI75" i="7" s="1"/>
  <c r="EU79" i="7"/>
  <c r="FD79" i="7" s="1"/>
  <c r="EZ79" i="7"/>
  <c r="FY48" i="7" l="1"/>
  <c r="GF48" i="7" s="1"/>
  <c r="AK78" i="7"/>
  <c r="AN78" i="7" s="1"/>
  <c r="AP78" i="7" s="1"/>
  <c r="GF49" i="7"/>
  <c r="GD49" i="7"/>
  <c r="GM49" i="7"/>
  <c r="GE49" i="7"/>
  <c r="GG49" i="7" s="1"/>
  <c r="GR50" i="7"/>
  <c r="GT50" i="7" s="1"/>
  <c r="AQ79" i="8"/>
  <c r="BJ79" i="8"/>
  <c r="BL79" i="8" s="1"/>
  <c r="BK80" i="7"/>
  <c r="BM80" i="7" s="1"/>
  <c r="BN80" i="7" s="1"/>
  <c r="BO78" i="7"/>
  <c r="BH79" i="7"/>
  <c r="BK80" i="8"/>
  <c r="BM80" i="8" s="1"/>
  <c r="BN80" i="8" s="1"/>
  <c r="EX79" i="7"/>
  <c r="EY79" i="7" s="1"/>
  <c r="FA79" i="7" s="1"/>
  <c r="FC79" i="7" s="1"/>
  <c r="GN51" i="7"/>
  <c r="GS51" i="7" s="1"/>
  <c r="GU51" i="7" s="1"/>
  <c r="GC51" i="7"/>
  <c r="GH51" i="7" s="1"/>
  <c r="GJ51" i="7" s="1"/>
  <c r="AQ79" i="7"/>
  <c r="FA79" i="8"/>
  <c r="FC79" i="8" s="1"/>
  <c r="AH76" i="8"/>
  <c r="EN76" i="8" s="1"/>
  <c r="CG74" i="8"/>
  <c r="CI74" i="8" s="1"/>
  <c r="CO76" i="8"/>
  <c r="CQ76" i="8" s="1"/>
  <c r="CU76" i="8" s="1"/>
  <c r="DA76" i="8"/>
  <c r="DE76" i="8" s="1"/>
  <c r="DM76" i="8" s="1"/>
  <c r="DO76" i="8" s="1"/>
  <c r="DS76" i="8" s="1"/>
  <c r="DL77" i="8"/>
  <c r="DN77" i="8" s="1"/>
  <c r="DR77" i="8" s="1"/>
  <c r="DT77" i="8" s="1"/>
  <c r="DW77" i="8"/>
  <c r="DP77" i="8"/>
  <c r="CE75" i="8"/>
  <c r="DJ75" i="8"/>
  <c r="DK75" i="8" s="1"/>
  <c r="BX73" i="8"/>
  <c r="DM77" i="8"/>
  <c r="DO77" i="8" s="1"/>
  <c r="DS77" i="8" s="1"/>
  <c r="DU77" i="8" s="1"/>
  <c r="DQ77" i="8"/>
  <c r="EL77" i="8"/>
  <c r="AG77" i="8"/>
  <c r="AZ79" i="8"/>
  <c r="BA79" i="8" s="1"/>
  <c r="CX77" i="8"/>
  <c r="EU78" i="8"/>
  <c r="EX78" i="8" s="1"/>
  <c r="EY78" i="8" s="1"/>
  <c r="EZ78" i="8"/>
  <c r="AM78" i="8"/>
  <c r="AO78" i="8" s="1"/>
  <c r="EM78" i="8"/>
  <c r="EO78" i="8" s="1"/>
  <c r="EQ78" i="8" s="1"/>
  <c r="BR76" i="8"/>
  <c r="AT76" i="8"/>
  <c r="Z76" i="8"/>
  <c r="V76" i="8"/>
  <c r="EI76" i="8" s="1"/>
  <c r="AF76" i="8"/>
  <c r="AB77" i="8"/>
  <c r="AD77" i="8" s="1"/>
  <c r="AE77" i="8" s="1"/>
  <c r="AJ77" i="8"/>
  <c r="AL77" i="8"/>
  <c r="AI77" i="8"/>
  <c r="K72" i="8"/>
  <c r="M73" i="8"/>
  <c r="S73" i="8" s="1"/>
  <c r="AK78" i="8"/>
  <c r="AN78" i="8" s="1"/>
  <c r="AP78" i="8" s="1"/>
  <c r="FD79" i="8"/>
  <c r="AV77" i="8"/>
  <c r="EH77" i="8"/>
  <c r="ET77" i="8" s="1"/>
  <c r="AU77" i="8"/>
  <c r="BC77" i="8" s="1"/>
  <c r="BD77" i="8" s="1"/>
  <c r="BE77" i="8"/>
  <c r="CX78" i="8"/>
  <c r="BH79" i="8"/>
  <c r="DM78" i="8"/>
  <c r="DO78" i="8" s="1"/>
  <c r="DS78" i="8" s="1"/>
  <c r="DQ78" i="8"/>
  <c r="BO78" i="8"/>
  <c r="BG78" i="8"/>
  <c r="AX78" i="8"/>
  <c r="BI78" i="8"/>
  <c r="BJ78" i="8" s="1"/>
  <c r="BL78" i="8" s="1"/>
  <c r="BF78" i="8"/>
  <c r="CS76" i="8"/>
  <c r="T74" i="8"/>
  <c r="EE74" i="8"/>
  <c r="CE74" i="8"/>
  <c r="CH74" i="8" s="1"/>
  <c r="CJ74" i="8" s="1"/>
  <c r="DJ74" i="8"/>
  <c r="DK74" i="8" s="1"/>
  <c r="CC77" i="8"/>
  <c r="DH77" i="8"/>
  <c r="CG76" i="8"/>
  <c r="CI76" i="8" s="1"/>
  <c r="CR76" i="8" s="1"/>
  <c r="CG75" i="8"/>
  <c r="CI75" i="8" s="1"/>
  <c r="CH75" i="8"/>
  <c r="CJ75" i="8" s="1"/>
  <c r="J71" i="8"/>
  <c r="L72" i="8"/>
  <c r="DH78" i="8"/>
  <c r="EG75" i="8"/>
  <c r="U75" i="8"/>
  <c r="DA75" i="7"/>
  <c r="DE75" i="7" s="1"/>
  <c r="DM75" i="7" s="1"/>
  <c r="DO75" i="7" s="1"/>
  <c r="DS75" i="7" s="1"/>
  <c r="CO75" i="7"/>
  <c r="CQ75" i="7" s="1"/>
  <c r="CU75" i="7" s="1"/>
  <c r="AH76" i="7"/>
  <c r="EN76" i="7" s="1"/>
  <c r="EU78" i="7"/>
  <c r="EX78" i="7" s="1"/>
  <c r="EY78" i="7" s="1"/>
  <c r="EZ78" i="7"/>
  <c r="DA76" i="7"/>
  <c r="DE76" i="7" s="1"/>
  <c r="DM76" i="7" s="1"/>
  <c r="DO76" i="7" s="1"/>
  <c r="DS76" i="7" s="1"/>
  <c r="CO76" i="7"/>
  <c r="CQ76" i="7" s="1"/>
  <c r="CU76" i="7" s="1"/>
  <c r="BX73" i="7"/>
  <c r="CC77" i="7"/>
  <c r="DH77" i="7"/>
  <c r="CS76" i="7"/>
  <c r="EE74" i="7"/>
  <c r="T74" i="7"/>
  <c r="BF78" i="7"/>
  <c r="BI78" i="7"/>
  <c r="BJ78" i="7" s="1"/>
  <c r="BL78" i="7" s="1"/>
  <c r="BG78" i="7"/>
  <c r="AX78" i="7"/>
  <c r="V76" i="7"/>
  <c r="EI76" i="7" s="1"/>
  <c r="BR76" i="7"/>
  <c r="AT76" i="7"/>
  <c r="GB50" i="7" s="1"/>
  <c r="Z76" i="7"/>
  <c r="AF76" i="7"/>
  <c r="AZ79" i="7"/>
  <c r="BA79" i="7" s="1"/>
  <c r="BK79" i="7" s="1"/>
  <c r="BM79" i="7" s="1"/>
  <c r="BN79" i="7" s="1"/>
  <c r="AL77" i="7"/>
  <c r="AB77" i="7"/>
  <c r="AD77" i="7" s="1"/>
  <c r="AE77" i="7" s="1"/>
  <c r="AJ77" i="7"/>
  <c r="AI77" i="7"/>
  <c r="BY74" i="7"/>
  <c r="CB74" i="7" s="1"/>
  <c r="CF74" i="7"/>
  <c r="DV78" i="7"/>
  <c r="EL77" i="7"/>
  <c r="AG77" i="7"/>
  <c r="DQ75" i="7"/>
  <c r="DP75" i="7"/>
  <c r="DV77" i="7"/>
  <c r="CZ75" i="7"/>
  <c r="DC75" i="7" s="1"/>
  <c r="CN75" i="7"/>
  <c r="CP75" i="7" s="1"/>
  <c r="CT75" i="7" s="1"/>
  <c r="CV75" i="7" s="1"/>
  <c r="EG75" i="7"/>
  <c r="U75" i="7"/>
  <c r="AH75" i="7" s="1"/>
  <c r="EN75" i="7" s="1"/>
  <c r="AV77" i="7"/>
  <c r="EH77" i="7"/>
  <c r="ET77" i="7" s="1"/>
  <c r="AU77" i="7"/>
  <c r="BC77" i="7" s="1"/>
  <c r="BD77" i="7" s="1"/>
  <c r="BE77" i="7"/>
  <c r="CR75" i="7"/>
  <c r="CS75" i="7"/>
  <c r="K72" i="7"/>
  <c r="M73" i="7"/>
  <c r="S73" i="7" s="1"/>
  <c r="CG76" i="7"/>
  <c r="CI76" i="7" s="1"/>
  <c r="CR76" i="7" s="1"/>
  <c r="EM78" i="7"/>
  <c r="EO78" i="7" s="1"/>
  <c r="EQ78" i="7" s="1"/>
  <c r="AM78" i="7"/>
  <c r="AO78" i="7" s="1"/>
  <c r="J71" i="7"/>
  <c r="L72" i="7"/>
  <c r="GI49" i="7" l="1"/>
  <c r="GP49" i="7"/>
  <c r="GO49" i="7"/>
  <c r="GV49" i="7"/>
  <c r="GQ49" i="7"/>
  <c r="BX72" i="7"/>
  <c r="FV47" i="7"/>
  <c r="FW47" i="7" s="1"/>
  <c r="FX47" i="7" s="1"/>
  <c r="GD48" i="7"/>
  <c r="GM48" i="7"/>
  <c r="GE48" i="7"/>
  <c r="GG48" i="7" s="1"/>
  <c r="GI48" i="7" s="1"/>
  <c r="FA78" i="7"/>
  <c r="FC78" i="7" s="1"/>
  <c r="FA78" i="8"/>
  <c r="FC78" i="8" s="1"/>
  <c r="BH78" i="7"/>
  <c r="BO77" i="7"/>
  <c r="BK79" i="8"/>
  <c r="BM79" i="8" s="1"/>
  <c r="BN79" i="8" s="1"/>
  <c r="BH78" i="8"/>
  <c r="CO74" i="8"/>
  <c r="CQ74" i="8" s="1"/>
  <c r="CU74" i="8" s="1"/>
  <c r="DA74" i="8"/>
  <c r="DE74" i="8" s="1"/>
  <c r="DM74" i="8" s="1"/>
  <c r="DO74" i="8" s="1"/>
  <c r="DS74" i="8" s="1"/>
  <c r="EU77" i="8"/>
  <c r="FD77" i="8" s="1"/>
  <c r="EZ77" i="8"/>
  <c r="AQ78" i="8"/>
  <c r="EM77" i="8"/>
  <c r="EO77" i="8" s="1"/>
  <c r="EQ77" i="8" s="1"/>
  <c r="AM77" i="8"/>
  <c r="AO77" i="8" s="1"/>
  <c r="CO75" i="8"/>
  <c r="CQ75" i="8" s="1"/>
  <c r="CU75" i="8" s="1"/>
  <c r="CW75" i="8" s="1"/>
  <c r="DA75" i="8"/>
  <c r="DE75" i="8" s="1"/>
  <c r="DM75" i="8" s="1"/>
  <c r="DO75" i="8" s="1"/>
  <c r="DS75" i="8" s="1"/>
  <c r="AZ78" i="8"/>
  <c r="BA78" i="8" s="1"/>
  <c r="DU78" i="8"/>
  <c r="DV78" i="8" s="1"/>
  <c r="BO77" i="8"/>
  <c r="BF77" i="8"/>
  <c r="BI77" i="8"/>
  <c r="BJ77" i="8" s="1"/>
  <c r="BL77" i="8" s="1"/>
  <c r="AX77" i="8"/>
  <c r="BG77" i="8"/>
  <c r="AK77" i="8"/>
  <c r="AN77" i="8" s="1"/>
  <c r="AP77" i="8" s="1"/>
  <c r="EL76" i="8"/>
  <c r="AG76" i="8"/>
  <c r="CC76" i="8"/>
  <c r="AH75" i="8"/>
  <c r="EN75" i="8" s="1"/>
  <c r="DV77" i="8"/>
  <c r="J70" i="8"/>
  <c r="L71" i="8"/>
  <c r="BX71" i="8" s="1"/>
  <c r="EE73" i="8"/>
  <c r="T73" i="8"/>
  <c r="AV76" i="8"/>
  <c r="EH76" i="8"/>
  <c r="ET76" i="8" s="1"/>
  <c r="AU76" i="8"/>
  <c r="BO76" i="8" s="1"/>
  <c r="CF73" i="8"/>
  <c r="BY73" i="8"/>
  <c r="CB73" i="8" s="1"/>
  <c r="CN74" i="8"/>
  <c r="CP74" i="8" s="1"/>
  <c r="CT74" i="8" s="1"/>
  <c r="CZ74" i="8"/>
  <c r="DC74" i="8" s="1"/>
  <c r="BE76" i="8"/>
  <c r="CN75" i="8"/>
  <c r="CP75" i="8" s="1"/>
  <c r="CT75" i="8" s="1"/>
  <c r="CV75" i="8" s="1"/>
  <c r="CZ75" i="8"/>
  <c r="DC75" i="8" s="1"/>
  <c r="DP75" i="8" s="1"/>
  <c r="DP74" i="8"/>
  <c r="DQ74" i="8"/>
  <c r="EG74" i="8"/>
  <c r="U74" i="8"/>
  <c r="AH74" i="8" s="1"/>
  <c r="EN74" i="8" s="1"/>
  <c r="M72" i="8"/>
  <c r="S72" i="8" s="1"/>
  <c r="K71" i="8"/>
  <c r="FD78" i="8"/>
  <c r="CS75" i="8"/>
  <c r="CR75" i="8"/>
  <c r="AT75" i="8"/>
  <c r="Z75" i="8"/>
  <c r="V75" i="8"/>
  <c r="EI75" i="8" s="1"/>
  <c r="BR75" i="8"/>
  <c r="BX72" i="8"/>
  <c r="CZ76" i="8"/>
  <c r="DC76" i="8" s="1"/>
  <c r="DH76" i="8" s="1"/>
  <c r="CN76" i="8"/>
  <c r="CP76" i="8" s="1"/>
  <c r="CT76" i="8" s="1"/>
  <c r="CV76" i="8" s="1"/>
  <c r="CS74" i="8"/>
  <c r="CR74" i="8"/>
  <c r="AJ76" i="8"/>
  <c r="AI76" i="8"/>
  <c r="AL76" i="8"/>
  <c r="AB76" i="8"/>
  <c r="AD76" i="8" s="1"/>
  <c r="AE76" i="8" s="1"/>
  <c r="CW76" i="8"/>
  <c r="DQ76" i="8"/>
  <c r="DU76" i="8" s="1"/>
  <c r="CH74" i="7"/>
  <c r="CJ74" i="7" s="1"/>
  <c r="EM77" i="7"/>
  <c r="EO77" i="7" s="1"/>
  <c r="EQ77" i="7" s="1"/>
  <c r="AM77" i="7"/>
  <c r="AO77" i="7" s="1"/>
  <c r="CE74" i="7"/>
  <c r="CG74" i="7" s="1"/>
  <c r="CI74" i="7" s="1"/>
  <c r="DJ74" i="7"/>
  <c r="DK74" i="7" s="1"/>
  <c r="AB76" i="7"/>
  <c r="AD76" i="7" s="1"/>
  <c r="AE76" i="7" s="1"/>
  <c r="AJ76" i="7"/>
  <c r="AI76" i="7"/>
  <c r="AL76" i="7"/>
  <c r="AZ78" i="7"/>
  <c r="BA78" i="7" s="1"/>
  <c r="BK78" i="7" s="1"/>
  <c r="BM78" i="7" s="1"/>
  <c r="BN78" i="7" s="1"/>
  <c r="CF73" i="7"/>
  <c r="BY73" i="7"/>
  <c r="CB73" i="7" s="1"/>
  <c r="FD78" i="7"/>
  <c r="DQ76" i="7"/>
  <c r="EU77" i="7"/>
  <c r="EX77" i="7" s="1"/>
  <c r="EY77" i="7" s="1"/>
  <c r="EZ77" i="7"/>
  <c r="BF77" i="7"/>
  <c r="BI77" i="7"/>
  <c r="BJ77" i="7" s="1"/>
  <c r="BL77" i="7" s="1"/>
  <c r="BG77" i="7"/>
  <c r="AX77" i="7"/>
  <c r="J70" i="7"/>
  <c r="L71" i="7"/>
  <c r="CN76" i="7"/>
  <c r="CP76" i="7" s="1"/>
  <c r="CT76" i="7" s="1"/>
  <c r="CV76" i="7" s="1"/>
  <c r="CZ76" i="7"/>
  <c r="DC76" i="7" s="1"/>
  <c r="DL75" i="7"/>
  <c r="DN75" i="7" s="1"/>
  <c r="DR75" i="7" s="1"/>
  <c r="DT75" i="7" s="1"/>
  <c r="DW75" i="7"/>
  <c r="EH76" i="7"/>
  <c r="ET76" i="7" s="1"/>
  <c r="AU76" i="7"/>
  <c r="BC76" i="7" s="1"/>
  <c r="BD76" i="7" s="1"/>
  <c r="GA50" i="7" s="1"/>
  <c r="AV76" i="7"/>
  <c r="EG74" i="7"/>
  <c r="U74" i="7"/>
  <c r="CW76" i="7"/>
  <c r="CW75" i="7"/>
  <c r="CX75" i="7" s="1"/>
  <c r="EL76" i="7"/>
  <c r="AG76" i="7"/>
  <c r="CF72" i="7"/>
  <c r="BY72" i="7"/>
  <c r="CB72" i="7" s="1"/>
  <c r="K71" i="7"/>
  <c r="M72" i="7"/>
  <c r="S72" i="7" s="1"/>
  <c r="AQ78" i="7"/>
  <c r="EE73" i="7"/>
  <c r="T73" i="7"/>
  <c r="BR75" i="7"/>
  <c r="AT75" i="7"/>
  <c r="GB49" i="7" s="1"/>
  <c r="Z75" i="7"/>
  <c r="V75" i="7"/>
  <c r="EI75" i="7" s="1"/>
  <c r="AK77" i="7"/>
  <c r="AN77" i="7" s="1"/>
  <c r="AP77" i="7" s="1"/>
  <c r="CC76" i="7"/>
  <c r="DH76" i="7"/>
  <c r="DU76" i="7"/>
  <c r="BE76" i="7"/>
  <c r="DU75" i="7"/>
  <c r="DQ75" i="8" l="1"/>
  <c r="CX75" i="8"/>
  <c r="FY47" i="7"/>
  <c r="GV48" i="7"/>
  <c r="GP48" i="7"/>
  <c r="GO48" i="7"/>
  <c r="GQ48" i="7"/>
  <c r="GR49" i="7"/>
  <c r="GT49" i="7" s="1"/>
  <c r="BO76" i="7"/>
  <c r="BK78" i="8"/>
  <c r="BM78" i="8" s="1"/>
  <c r="BN78" i="8" s="1"/>
  <c r="BC76" i="8"/>
  <c r="BD76" i="8" s="1"/>
  <c r="EX77" i="8"/>
  <c r="EY77" i="8" s="1"/>
  <c r="FA77" i="8" s="1"/>
  <c r="FC77" i="8" s="1"/>
  <c r="FA77" i="7"/>
  <c r="FC77" i="7" s="1"/>
  <c r="GN50" i="7"/>
  <c r="GS50" i="7" s="1"/>
  <c r="GU50" i="7" s="1"/>
  <c r="GC50" i="7"/>
  <c r="GH50" i="7" s="1"/>
  <c r="GJ50" i="7" s="1"/>
  <c r="AK76" i="8"/>
  <c r="AN76" i="8" s="1"/>
  <c r="AP76" i="8" s="1"/>
  <c r="CX76" i="8"/>
  <c r="AI75" i="8"/>
  <c r="AL75" i="8"/>
  <c r="AJ75" i="8"/>
  <c r="AB75" i="8"/>
  <c r="AD75" i="8" s="1"/>
  <c r="AE75" i="8" s="1"/>
  <c r="EE72" i="8"/>
  <c r="T72" i="8"/>
  <c r="L70" i="8"/>
  <c r="J69" i="8"/>
  <c r="BH77" i="8"/>
  <c r="DU74" i="8"/>
  <c r="BY72" i="8"/>
  <c r="CB72" i="8" s="1"/>
  <c r="CF72" i="8"/>
  <c r="V74" i="8"/>
  <c r="EI74" i="8" s="1"/>
  <c r="BR74" i="8"/>
  <c r="AT74" i="8"/>
  <c r="Z74" i="8"/>
  <c r="AF74" i="8"/>
  <c r="CE73" i="8"/>
  <c r="CH73" i="8" s="1"/>
  <c r="CJ73" i="8" s="1"/>
  <c r="DJ73" i="8"/>
  <c r="DK73" i="8" s="1"/>
  <c r="BY71" i="8"/>
  <c r="CB71" i="8" s="1"/>
  <c r="CF71" i="8"/>
  <c r="DW76" i="8"/>
  <c r="DL76" i="8"/>
  <c r="DN76" i="8" s="1"/>
  <c r="DR76" i="8" s="1"/>
  <c r="DP76" i="8"/>
  <c r="AF75" i="8"/>
  <c r="AV75" i="8"/>
  <c r="EH75" i="8"/>
  <c r="ET75" i="8" s="1"/>
  <c r="AU75" i="8"/>
  <c r="BC75" i="8" s="1"/>
  <c r="BD75" i="8" s="1"/>
  <c r="DL74" i="8"/>
  <c r="DN74" i="8" s="1"/>
  <c r="DR74" i="8" s="1"/>
  <c r="DT74" i="8" s="1"/>
  <c r="DV74" i="8" s="1"/>
  <c r="DW74" i="8"/>
  <c r="EU76" i="8"/>
  <c r="FD76" i="8" s="1"/>
  <c r="EZ76" i="8"/>
  <c r="AM76" i="8"/>
  <c r="AO76" i="8" s="1"/>
  <c r="EM76" i="8"/>
  <c r="EO76" i="8" s="1"/>
  <c r="EQ76" i="8" s="1"/>
  <c r="CW74" i="8"/>
  <c r="M71" i="8"/>
  <c r="S71" i="8" s="1"/>
  <c r="K70" i="8"/>
  <c r="EG73" i="8"/>
  <c r="U73" i="8"/>
  <c r="CC75" i="8"/>
  <c r="DH75" i="8"/>
  <c r="DL75" i="8"/>
  <c r="DN75" i="8" s="1"/>
  <c r="DR75" i="8" s="1"/>
  <c r="DT75" i="8" s="1"/>
  <c r="DW75" i="8"/>
  <c r="CV74" i="8"/>
  <c r="BG76" i="8"/>
  <c r="AX76" i="8"/>
  <c r="BF76" i="8"/>
  <c r="BI76" i="8"/>
  <c r="BJ76" i="8" s="1"/>
  <c r="BL76" i="8" s="1"/>
  <c r="BE75" i="8"/>
  <c r="AZ77" i="8"/>
  <c r="BA77" i="8" s="1"/>
  <c r="DU75" i="8"/>
  <c r="AQ77" i="8"/>
  <c r="CN74" i="7"/>
  <c r="CP74" i="7" s="1"/>
  <c r="CT74" i="7" s="1"/>
  <c r="CZ74" i="7"/>
  <c r="DC74" i="7" s="1"/>
  <c r="AZ77" i="7"/>
  <c r="BA77" i="7" s="1"/>
  <c r="AJ75" i="7"/>
  <c r="AI75" i="7"/>
  <c r="AL75" i="7"/>
  <c r="AB75" i="7"/>
  <c r="AD75" i="7" s="1"/>
  <c r="AE75" i="7" s="1"/>
  <c r="EG73" i="7"/>
  <c r="U73" i="7"/>
  <c r="T72" i="7"/>
  <c r="EE72" i="7"/>
  <c r="EU76" i="7"/>
  <c r="EX76" i="7" s="1"/>
  <c r="EY76" i="7" s="1"/>
  <c r="EZ76" i="7"/>
  <c r="CX76" i="7"/>
  <c r="FD77" i="7"/>
  <c r="AK76" i="7"/>
  <c r="AN76" i="7" s="1"/>
  <c r="AP76" i="7" s="1"/>
  <c r="AV75" i="7"/>
  <c r="EH75" i="7"/>
  <c r="ET75" i="7" s="1"/>
  <c r="AU75" i="7"/>
  <c r="BO75" i="7" s="1"/>
  <c r="BE75" i="7"/>
  <c r="K70" i="7"/>
  <c r="M71" i="7"/>
  <c r="S71" i="7" s="1"/>
  <c r="EM76" i="7"/>
  <c r="EO76" i="7" s="1"/>
  <c r="EQ76" i="7" s="1"/>
  <c r="AM76" i="7"/>
  <c r="AO76" i="7" s="1"/>
  <c r="AT74" i="7"/>
  <c r="BE74" i="7" s="1"/>
  <c r="Z74" i="7"/>
  <c r="V74" i="7"/>
  <c r="EI74" i="7" s="1"/>
  <c r="BR74" i="7"/>
  <c r="DP74" i="7"/>
  <c r="AH74" i="7"/>
  <c r="EN74" i="7" s="1"/>
  <c r="BX71" i="7"/>
  <c r="CE73" i="7"/>
  <c r="DJ73" i="7"/>
  <c r="DK73" i="7" s="1"/>
  <c r="AF75" i="7"/>
  <c r="CC75" i="7"/>
  <c r="DH75" i="7"/>
  <c r="BI76" i="7"/>
  <c r="BJ76" i="7" s="1"/>
  <c r="BL76" i="7" s="1"/>
  <c r="BG76" i="7"/>
  <c r="BF76" i="7"/>
  <c r="AX76" i="7"/>
  <c r="DV75" i="7"/>
  <c r="J69" i="7"/>
  <c r="L70" i="7"/>
  <c r="BH77" i="7"/>
  <c r="CH73" i="7"/>
  <c r="CJ73" i="7" s="1"/>
  <c r="CG73" i="7"/>
  <c r="CI73" i="7" s="1"/>
  <c r="CS74" i="7"/>
  <c r="CR74" i="7"/>
  <c r="DJ72" i="7"/>
  <c r="DK72" i="7" s="1"/>
  <c r="CE72" i="7"/>
  <c r="DW76" i="7"/>
  <c r="DL76" i="7"/>
  <c r="DN76" i="7" s="1"/>
  <c r="DR76" i="7" s="1"/>
  <c r="DP76" i="7"/>
  <c r="AQ77" i="7"/>
  <c r="CO74" i="7"/>
  <c r="CQ74" i="7" s="1"/>
  <c r="CU74" i="7" s="1"/>
  <c r="CW74" i="7" s="1"/>
  <c r="DA74" i="7"/>
  <c r="DE74" i="7" s="1"/>
  <c r="DM74" i="7" s="1"/>
  <c r="DO74" i="7" s="1"/>
  <c r="DS74" i="7" s="1"/>
  <c r="CX74" i="8" l="1"/>
  <c r="GR48" i="7"/>
  <c r="GT48" i="7" s="1"/>
  <c r="BX70" i="7"/>
  <c r="FV46" i="7"/>
  <c r="FW46" i="7" s="1"/>
  <c r="FX46" i="7" s="1"/>
  <c r="AF74" i="7"/>
  <c r="GF47" i="7"/>
  <c r="GE47" i="7"/>
  <c r="GG47" i="7" s="1"/>
  <c r="GD47" i="7"/>
  <c r="GM47" i="7"/>
  <c r="AK75" i="8"/>
  <c r="BC75" i="7"/>
  <c r="BD75" i="7" s="1"/>
  <c r="GA49" i="7" s="1"/>
  <c r="GC49" i="7" s="1"/>
  <c r="GH49" i="7" s="1"/>
  <c r="GJ49" i="7" s="1"/>
  <c r="BH76" i="8"/>
  <c r="EX76" i="8"/>
  <c r="EY76" i="8" s="1"/>
  <c r="FA76" i="8" s="1"/>
  <c r="FC76" i="8" s="1"/>
  <c r="BK77" i="8"/>
  <c r="BM77" i="8" s="1"/>
  <c r="BN77" i="8" s="1"/>
  <c r="FD76" i="7"/>
  <c r="FA76" i="7"/>
  <c r="FC76" i="7" s="1"/>
  <c r="BH76" i="7"/>
  <c r="BK77" i="7"/>
  <c r="BM77" i="7" s="1"/>
  <c r="BN77" i="7" s="1"/>
  <c r="DA73" i="8"/>
  <c r="DE73" i="8" s="1"/>
  <c r="DM73" i="8" s="1"/>
  <c r="DO73" i="8" s="1"/>
  <c r="DS73" i="8" s="1"/>
  <c r="CO73" i="8"/>
  <c r="CQ73" i="8" s="1"/>
  <c r="CU73" i="8" s="1"/>
  <c r="V73" i="8"/>
  <c r="EI73" i="8" s="1"/>
  <c r="BR73" i="8"/>
  <c r="AT73" i="8"/>
  <c r="Z73" i="8"/>
  <c r="AF73" i="8"/>
  <c r="EE71" i="8"/>
  <c r="T71" i="8"/>
  <c r="AQ76" i="8"/>
  <c r="EU75" i="8"/>
  <c r="FD75" i="8" s="1"/>
  <c r="EZ75" i="8"/>
  <c r="DT76" i="8"/>
  <c r="DV76" i="8" s="1"/>
  <c r="EL74" i="8"/>
  <c r="AG74" i="8"/>
  <c r="AN75" i="8"/>
  <c r="CS73" i="8"/>
  <c r="CC74" i="8"/>
  <c r="DH74" i="8"/>
  <c r="AZ76" i="8"/>
  <c r="BA76" i="8" s="1"/>
  <c r="DV75" i="8"/>
  <c r="BO75" i="8"/>
  <c r="BG75" i="8"/>
  <c r="AX75" i="8"/>
  <c r="BF75" i="8"/>
  <c r="BI75" i="8"/>
  <c r="BJ75" i="8" s="1"/>
  <c r="BL75" i="8" s="1"/>
  <c r="AL74" i="8"/>
  <c r="AB74" i="8"/>
  <c r="AD74" i="8" s="1"/>
  <c r="AE74" i="8" s="1"/>
  <c r="AI74" i="8"/>
  <c r="AJ74" i="8"/>
  <c r="EG72" i="8"/>
  <c r="U72" i="8"/>
  <c r="BX70" i="8"/>
  <c r="K69" i="8"/>
  <c r="M70" i="8"/>
  <c r="S70" i="8" s="1"/>
  <c r="EL75" i="8"/>
  <c r="AG75" i="8"/>
  <c r="DJ71" i="8"/>
  <c r="DK71" i="8" s="1"/>
  <c r="CE71" i="8"/>
  <c r="CG71" i="8" s="1"/>
  <c r="CI71" i="8" s="1"/>
  <c r="AH73" i="8"/>
  <c r="EN73" i="8" s="1"/>
  <c r="DQ73" i="8"/>
  <c r="AV74" i="8"/>
  <c r="EH74" i="8"/>
  <c r="ET74" i="8" s="1"/>
  <c r="AU74" i="8"/>
  <c r="BC74" i="8" s="1"/>
  <c r="BD74" i="8" s="1"/>
  <c r="BE74" i="8"/>
  <c r="DJ72" i="8"/>
  <c r="DK72" i="8" s="1"/>
  <c r="CE72" i="8"/>
  <c r="CG72" i="8" s="1"/>
  <c r="CI72" i="8" s="1"/>
  <c r="L69" i="8"/>
  <c r="J68" i="8"/>
  <c r="CG73" i="8"/>
  <c r="CI73" i="8" s="1"/>
  <c r="CR73" i="8" s="1"/>
  <c r="AZ76" i="7"/>
  <c r="BA76" i="7" s="1"/>
  <c r="CR73" i="7"/>
  <c r="CS73" i="7"/>
  <c r="EL74" i="7"/>
  <c r="AG74" i="7"/>
  <c r="AV74" i="7"/>
  <c r="EH74" i="7"/>
  <c r="ET74" i="7" s="1"/>
  <c r="AU74" i="7"/>
  <c r="BC74" i="7" s="1"/>
  <c r="BD74" i="7" s="1"/>
  <c r="EE71" i="7"/>
  <c r="T71" i="7"/>
  <c r="EU75" i="7"/>
  <c r="EX75" i="7" s="1"/>
  <c r="EY75" i="7" s="1"/>
  <c r="EZ75" i="7"/>
  <c r="CG72" i="7"/>
  <c r="CI72" i="7" s="1"/>
  <c r="CR72" i="7" s="1"/>
  <c r="EG72" i="7"/>
  <c r="U72" i="7"/>
  <c r="AH72" i="7"/>
  <c r="EN72" i="7" s="1"/>
  <c r="CC74" i="7"/>
  <c r="DH74" i="7"/>
  <c r="AQ76" i="7"/>
  <c r="BG75" i="7"/>
  <c r="AX75" i="7"/>
  <c r="BI75" i="7"/>
  <c r="BJ75" i="7" s="1"/>
  <c r="BL75" i="7" s="1"/>
  <c r="BF75" i="7"/>
  <c r="CH72" i="7"/>
  <c r="CJ72" i="7" s="1"/>
  <c r="CS72" i="7" s="1"/>
  <c r="BY70" i="7"/>
  <c r="CB70" i="7" s="1"/>
  <c r="CF70" i="7"/>
  <c r="DT76" i="7"/>
  <c r="DV76" i="7" s="1"/>
  <c r="CN73" i="7"/>
  <c r="CP73" i="7" s="1"/>
  <c r="CT73" i="7" s="1"/>
  <c r="CZ73" i="7"/>
  <c r="DC73" i="7" s="1"/>
  <c r="L69" i="7"/>
  <c r="FV45" i="7" s="1"/>
  <c r="J68" i="7"/>
  <c r="EL75" i="7"/>
  <c r="AG75" i="7"/>
  <c r="BY71" i="7"/>
  <c r="CB71" i="7" s="1"/>
  <c r="CF71" i="7"/>
  <c r="M70" i="7"/>
  <c r="S70" i="7" s="1"/>
  <c r="K69" i="7"/>
  <c r="V73" i="7"/>
  <c r="EI73" i="7" s="1"/>
  <c r="AT73" i="7"/>
  <c r="GB48" i="7" s="1"/>
  <c r="Z73" i="7"/>
  <c r="BR73" i="7"/>
  <c r="AF73" i="7"/>
  <c r="AK75" i="7"/>
  <c r="AN75" i="7" s="1"/>
  <c r="DL74" i="7"/>
  <c r="DN74" i="7" s="1"/>
  <c r="DR74" i="7" s="1"/>
  <c r="DT74" i="7" s="1"/>
  <c r="DW74" i="7"/>
  <c r="DA73" i="7"/>
  <c r="DE73" i="7" s="1"/>
  <c r="DM73" i="7" s="1"/>
  <c r="DO73" i="7" s="1"/>
  <c r="DS73" i="7" s="1"/>
  <c r="CO73" i="7"/>
  <c r="CQ73" i="7" s="1"/>
  <c r="CU73" i="7" s="1"/>
  <c r="CW73" i="7" s="1"/>
  <c r="DP73" i="7"/>
  <c r="AH73" i="7"/>
  <c r="EN73" i="7" s="1"/>
  <c r="DQ74" i="7"/>
  <c r="DU74" i="7" s="1"/>
  <c r="AI74" i="7"/>
  <c r="AL74" i="7"/>
  <c r="AB74" i="7"/>
  <c r="AD74" i="7" s="1"/>
  <c r="AE74" i="7" s="1"/>
  <c r="AJ74" i="7"/>
  <c r="CV74" i="7"/>
  <c r="CX74" i="7" s="1"/>
  <c r="BK76" i="8" l="1"/>
  <c r="BM76" i="8" s="1"/>
  <c r="BN76" i="8" s="1"/>
  <c r="AK74" i="8"/>
  <c r="FW45" i="7"/>
  <c r="FX45" i="7" s="1"/>
  <c r="FY45" i="7" s="1"/>
  <c r="CV73" i="7"/>
  <c r="CX73" i="7" s="1"/>
  <c r="BK76" i="7"/>
  <c r="BM76" i="7" s="1"/>
  <c r="BN76" i="7" s="1"/>
  <c r="GO47" i="7"/>
  <c r="GV47" i="7"/>
  <c r="GP47" i="7"/>
  <c r="GQ47" i="7"/>
  <c r="FY46" i="7"/>
  <c r="GF46" i="7" s="1"/>
  <c r="GI47" i="7"/>
  <c r="GN49" i="7"/>
  <c r="GS49" i="7" s="1"/>
  <c r="GU49" i="7" s="1"/>
  <c r="BO74" i="8"/>
  <c r="EX75" i="8"/>
  <c r="EY75" i="8" s="1"/>
  <c r="FA75" i="8" s="1"/>
  <c r="FC75" i="8" s="1"/>
  <c r="BH75" i="7"/>
  <c r="BE73" i="7"/>
  <c r="FA75" i="7"/>
  <c r="FC75" i="7" s="1"/>
  <c r="EU74" i="8"/>
  <c r="EX74" i="8" s="1"/>
  <c r="EY74" i="8" s="1"/>
  <c r="EZ74" i="8"/>
  <c r="CZ71" i="8"/>
  <c r="DC71" i="8" s="1"/>
  <c r="CN71" i="8"/>
  <c r="CP71" i="8" s="1"/>
  <c r="CT71" i="8" s="1"/>
  <c r="EH73" i="8"/>
  <c r="ET73" i="8" s="1"/>
  <c r="AU73" i="8"/>
  <c r="BC73" i="8" s="1"/>
  <c r="BD73" i="8" s="1"/>
  <c r="AV73" i="8"/>
  <c r="BX69" i="8"/>
  <c r="FV45" i="8"/>
  <c r="FW45" i="8" s="1"/>
  <c r="FX45" i="8" s="1"/>
  <c r="AM75" i="8"/>
  <c r="AO75" i="8" s="1"/>
  <c r="EM75" i="8"/>
  <c r="EO75" i="8" s="1"/>
  <c r="EQ75" i="8" s="1"/>
  <c r="AP75" i="8"/>
  <c r="CZ72" i="8"/>
  <c r="DC72" i="8" s="1"/>
  <c r="DP72" i="8" s="1"/>
  <c r="CN72" i="8"/>
  <c r="CP72" i="8" s="1"/>
  <c r="CT72" i="8" s="1"/>
  <c r="AN74" i="8"/>
  <c r="AP74" i="8" s="1"/>
  <c r="CC73" i="8"/>
  <c r="DH73" i="8"/>
  <c r="BF74" i="8"/>
  <c r="BI74" i="8"/>
  <c r="BJ74" i="8" s="1"/>
  <c r="BL74" i="8" s="1"/>
  <c r="BG74" i="8"/>
  <c r="AX74" i="8"/>
  <c r="BE73" i="8"/>
  <c r="CR72" i="8"/>
  <c r="CF70" i="8"/>
  <c r="BY70" i="8"/>
  <c r="CB70" i="8" s="1"/>
  <c r="CH72" i="8"/>
  <c r="CJ72" i="8" s="1"/>
  <c r="CS72" i="8" s="1"/>
  <c r="BH75" i="8"/>
  <c r="EM74" i="8"/>
  <c r="EO74" i="8" s="1"/>
  <c r="EQ74" i="8" s="1"/>
  <c r="AM74" i="8"/>
  <c r="AO74" i="8" s="1"/>
  <c r="EL73" i="8"/>
  <c r="AG73" i="8"/>
  <c r="CW73" i="8"/>
  <c r="J67" i="8"/>
  <c r="L68" i="8"/>
  <c r="BX68" i="8" s="1"/>
  <c r="DP71" i="8"/>
  <c r="K68" i="8"/>
  <c r="M69" i="8"/>
  <c r="S69" i="8" s="1"/>
  <c r="EG71" i="8"/>
  <c r="U71" i="8"/>
  <c r="AH71" i="8" s="1"/>
  <c r="EN71" i="8" s="1"/>
  <c r="CN73" i="8"/>
  <c r="CP73" i="8" s="1"/>
  <c r="CT73" i="8" s="1"/>
  <c r="CV73" i="8" s="1"/>
  <c r="CX73" i="8" s="1"/>
  <c r="CZ73" i="8"/>
  <c r="DC73" i="8" s="1"/>
  <c r="AH72" i="8"/>
  <c r="EN72" i="8" s="1"/>
  <c r="CR71" i="8"/>
  <c r="EE70" i="8"/>
  <c r="T70" i="8"/>
  <c r="BR72" i="8"/>
  <c r="AT72" i="8"/>
  <c r="Z72" i="8"/>
  <c r="V72" i="8"/>
  <c r="EI72" i="8" s="1"/>
  <c r="CH71" i="8"/>
  <c r="CJ71" i="8" s="1"/>
  <c r="AZ75" i="8"/>
  <c r="BA75" i="8" s="1"/>
  <c r="BK75" i="8" s="1"/>
  <c r="BM75" i="8" s="1"/>
  <c r="BN75" i="8" s="1"/>
  <c r="AB73" i="8"/>
  <c r="AD73" i="8" s="1"/>
  <c r="AE73" i="8" s="1"/>
  <c r="AJ73" i="8"/>
  <c r="AL73" i="8"/>
  <c r="AI73" i="8"/>
  <c r="DU73" i="8"/>
  <c r="DQ73" i="7"/>
  <c r="DU73" i="7" s="1"/>
  <c r="CC73" i="7"/>
  <c r="DH73" i="7"/>
  <c r="M69" i="7"/>
  <c r="S69" i="7" s="1"/>
  <c r="K68" i="7"/>
  <c r="CE71" i="7"/>
  <c r="DJ71" i="7"/>
  <c r="DK71" i="7" s="1"/>
  <c r="L68" i="7"/>
  <c r="BX68" i="7" s="1"/>
  <c r="J67" i="7"/>
  <c r="EU74" i="7"/>
  <c r="FD74" i="7" s="1"/>
  <c r="EZ74" i="7"/>
  <c r="EL73" i="7"/>
  <c r="AG73" i="7"/>
  <c r="DJ70" i="7"/>
  <c r="DK70" i="7" s="1"/>
  <c r="CE70" i="7"/>
  <c r="DV74" i="7"/>
  <c r="AB73" i="7"/>
  <c r="AD73" i="7" s="1"/>
  <c r="AE73" i="7" s="1"/>
  <c r="AI73" i="7"/>
  <c r="AL73" i="7"/>
  <c r="AJ73" i="7"/>
  <c r="EE70" i="7"/>
  <c r="T70" i="7"/>
  <c r="BX69" i="7"/>
  <c r="AZ75" i="7"/>
  <c r="BA75" i="7" s="1"/>
  <c r="BR72" i="7"/>
  <c r="AT72" i="7"/>
  <c r="GB47" i="7" s="1"/>
  <c r="Z72" i="7"/>
  <c r="V72" i="7"/>
  <c r="EI72" i="7" s="1"/>
  <c r="AF72" i="7"/>
  <c r="FD75" i="7"/>
  <c r="BO74" i="7"/>
  <c r="BG74" i="7"/>
  <c r="AX74" i="7"/>
  <c r="BF74" i="7"/>
  <c r="BI74" i="7"/>
  <c r="BJ74" i="7" s="1"/>
  <c r="BL74" i="7" s="1"/>
  <c r="CZ72" i="7"/>
  <c r="DC72" i="7" s="1"/>
  <c r="CN72" i="7"/>
  <c r="CP72" i="7" s="1"/>
  <c r="CT72" i="7" s="1"/>
  <c r="CV72" i="7" s="1"/>
  <c r="AK74" i="7"/>
  <c r="AN74" i="7" s="1"/>
  <c r="AP74" i="7" s="1"/>
  <c r="EH73" i="7"/>
  <c r="ET73" i="7" s="1"/>
  <c r="AU73" i="7"/>
  <c r="BO73" i="7" s="1"/>
  <c r="AV73" i="7"/>
  <c r="AM75" i="7"/>
  <c r="AO75" i="7" s="1"/>
  <c r="AP75" i="7"/>
  <c r="EM75" i="7"/>
  <c r="EO75" i="7" s="1"/>
  <c r="EQ75" i="7" s="1"/>
  <c r="DL73" i="7"/>
  <c r="DN73" i="7" s="1"/>
  <c r="DR73" i="7" s="1"/>
  <c r="DT73" i="7" s="1"/>
  <c r="DW73" i="7"/>
  <c r="CO72" i="7"/>
  <c r="CQ72" i="7" s="1"/>
  <c r="CU72" i="7" s="1"/>
  <c r="CW72" i="7" s="1"/>
  <c r="DA72" i="7"/>
  <c r="DE72" i="7" s="1"/>
  <c r="EG71" i="7"/>
  <c r="U71" i="7"/>
  <c r="AM74" i="7"/>
  <c r="AO74" i="7" s="1"/>
  <c r="EM74" i="7"/>
  <c r="EO74" i="7" s="1"/>
  <c r="EQ74" i="7" s="1"/>
  <c r="AF72" i="8" l="1"/>
  <c r="FA74" i="8"/>
  <c r="FC74" i="8" s="1"/>
  <c r="BO73" i="8"/>
  <c r="CV72" i="8"/>
  <c r="GM46" i="7"/>
  <c r="GD46" i="7"/>
  <c r="GE46" i="7"/>
  <c r="GG46" i="7" s="1"/>
  <c r="GI46" i="7" s="1"/>
  <c r="GF45" i="7"/>
  <c r="GM45" i="7"/>
  <c r="GD45" i="7"/>
  <c r="GE45" i="7"/>
  <c r="GG45" i="7" s="1"/>
  <c r="GR47" i="7"/>
  <c r="GT47" i="7" s="1"/>
  <c r="AQ75" i="8"/>
  <c r="BK75" i="7"/>
  <c r="BM75" i="7" s="1"/>
  <c r="BN75" i="7" s="1"/>
  <c r="FD74" i="8"/>
  <c r="BC73" i="7"/>
  <c r="BD73" i="7" s="1"/>
  <c r="GA48" i="7" s="1"/>
  <c r="GN48" i="7" s="1"/>
  <c r="GS48" i="7" s="1"/>
  <c r="GU48" i="7" s="1"/>
  <c r="BH74" i="7"/>
  <c r="AQ75" i="7"/>
  <c r="AK73" i="7"/>
  <c r="BH74" i="8"/>
  <c r="AV72" i="8"/>
  <c r="EH72" i="8"/>
  <c r="ET72" i="8" s="1"/>
  <c r="AU72" i="8"/>
  <c r="BC72" i="8" s="1"/>
  <c r="BD72" i="8" s="1"/>
  <c r="EU73" i="8"/>
  <c r="EX73" i="8" s="1"/>
  <c r="EY73" i="8" s="1"/>
  <c r="FA73" i="8" s="1"/>
  <c r="FC73" i="8" s="1"/>
  <c r="EZ73" i="8"/>
  <c r="EL72" i="8"/>
  <c r="AG72" i="8"/>
  <c r="CC72" i="8"/>
  <c r="T69" i="8"/>
  <c r="EE69" i="8"/>
  <c r="BY68" i="8"/>
  <c r="CB68" i="8" s="1"/>
  <c r="CF68" i="8"/>
  <c r="DL72" i="8"/>
  <c r="DN72" i="8" s="1"/>
  <c r="DR72" i="8" s="1"/>
  <c r="DT72" i="8" s="1"/>
  <c r="FY45" i="8"/>
  <c r="CV71" i="8"/>
  <c r="CO71" i="8"/>
  <c r="CQ71" i="8" s="1"/>
  <c r="CU71" i="8" s="1"/>
  <c r="DA71" i="8"/>
  <c r="DE71" i="8" s="1"/>
  <c r="CS71" i="8"/>
  <c r="AK73" i="8"/>
  <c r="AN73" i="8" s="1"/>
  <c r="AP73" i="8" s="1"/>
  <c r="DW73" i="8"/>
  <c r="DL73" i="8"/>
  <c r="DN73" i="8" s="1"/>
  <c r="DR73" i="8" s="1"/>
  <c r="DP73" i="8"/>
  <c r="L67" i="8"/>
  <c r="J66" i="8"/>
  <c r="AQ74" i="8"/>
  <c r="DA72" i="8"/>
  <c r="DE72" i="8" s="1"/>
  <c r="DH72" i="8" s="1"/>
  <c r="CO72" i="8"/>
  <c r="CQ72" i="8" s="1"/>
  <c r="CU72" i="8" s="1"/>
  <c r="CW72" i="8" s="1"/>
  <c r="AZ74" i="8"/>
  <c r="BA74" i="8" s="1"/>
  <c r="BY69" i="8"/>
  <c r="CB69" i="8" s="1"/>
  <c r="CF69" i="8"/>
  <c r="BI73" i="8"/>
  <c r="BJ73" i="8" s="1"/>
  <c r="BL73" i="8" s="1"/>
  <c r="BF73" i="8"/>
  <c r="AX73" i="8"/>
  <c r="BG73" i="8"/>
  <c r="DL71" i="8"/>
  <c r="DN71" i="8" s="1"/>
  <c r="DR71" i="8" s="1"/>
  <c r="DT71" i="8" s="1"/>
  <c r="DW71" i="8"/>
  <c r="EM73" i="8"/>
  <c r="EO73" i="8" s="1"/>
  <c r="EQ73" i="8" s="1"/>
  <c r="AM73" i="8"/>
  <c r="AO73" i="8" s="1"/>
  <c r="AJ72" i="8"/>
  <c r="AI72" i="8"/>
  <c r="AB72" i="8"/>
  <c r="AD72" i="8" s="1"/>
  <c r="AE72" i="8" s="1"/>
  <c r="AL72" i="8"/>
  <c r="EG70" i="8"/>
  <c r="U70" i="8"/>
  <c r="BE72" i="8"/>
  <c r="BR71" i="8"/>
  <c r="V71" i="8"/>
  <c r="EI71" i="8" s="1"/>
  <c r="Z71" i="8"/>
  <c r="AT71" i="8"/>
  <c r="K67" i="8"/>
  <c r="M68" i="8"/>
  <c r="S68" i="8" s="1"/>
  <c r="CE70" i="8"/>
  <c r="CH70" i="8" s="1"/>
  <c r="CJ70" i="8" s="1"/>
  <c r="DJ70" i="8"/>
  <c r="DK70" i="8" s="1"/>
  <c r="DV73" i="7"/>
  <c r="BI73" i="7"/>
  <c r="BG73" i="7"/>
  <c r="AX73" i="7"/>
  <c r="BF73" i="7"/>
  <c r="CX72" i="7"/>
  <c r="AV72" i="7"/>
  <c r="EH72" i="7"/>
  <c r="ET72" i="7" s="1"/>
  <c r="AU72" i="7"/>
  <c r="BC72" i="7" s="1"/>
  <c r="BD72" i="7" s="1"/>
  <c r="BE72" i="7"/>
  <c r="EX74" i="7"/>
  <c r="EY74" i="7" s="1"/>
  <c r="FA74" i="7" s="1"/>
  <c r="FC74" i="7" s="1"/>
  <c r="DM72" i="7"/>
  <c r="DO72" i="7" s="1"/>
  <c r="DS72" i="7" s="1"/>
  <c r="DQ72" i="7"/>
  <c r="AJ72" i="7"/>
  <c r="AI72" i="7"/>
  <c r="AB72" i="7"/>
  <c r="AD72" i="7" s="1"/>
  <c r="AE72" i="7" s="1"/>
  <c r="AL72" i="7"/>
  <c r="CS70" i="7"/>
  <c r="CG70" i="7"/>
  <c r="CI70" i="7" s="1"/>
  <c r="CR70" i="7" s="1"/>
  <c r="DW72" i="7"/>
  <c r="DL72" i="7"/>
  <c r="DN72" i="7" s="1"/>
  <c r="DR72" i="7" s="1"/>
  <c r="DP72" i="7"/>
  <c r="AZ74" i="7"/>
  <c r="BA74" i="7" s="1"/>
  <c r="EL72" i="7"/>
  <c r="AG72" i="7"/>
  <c r="CC72" i="7"/>
  <c r="DH72" i="7"/>
  <c r="BY69" i="7"/>
  <c r="CB69" i="7" s="1"/>
  <c r="CF69" i="7"/>
  <c r="AN73" i="7"/>
  <c r="AP73" i="7" s="1"/>
  <c r="CH71" i="7"/>
  <c r="CJ71" i="7" s="1"/>
  <c r="L67" i="7"/>
  <c r="FV44" i="7" s="1"/>
  <c r="FW44" i="7" s="1"/>
  <c r="FX44" i="7" s="1"/>
  <c r="J66" i="7"/>
  <c r="EG70" i="7"/>
  <c r="U70" i="7"/>
  <c r="EM73" i="7"/>
  <c r="EO73" i="7" s="1"/>
  <c r="EQ73" i="7" s="1"/>
  <c r="AM73" i="7"/>
  <c r="AO73" i="7" s="1"/>
  <c r="AH71" i="7"/>
  <c r="EN71" i="7" s="1"/>
  <c r="EE69" i="7"/>
  <c r="T69" i="7"/>
  <c r="AQ74" i="7"/>
  <c r="BR71" i="7"/>
  <c r="V71" i="7"/>
  <c r="EI71" i="7" s="1"/>
  <c r="AT71" i="7"/>
  <c r="Z71" i="7"/>
  <c r="CH70" i="7"/>
  <c r="CJ70" i="7" s="1"/>
  <c r="EU73" i="7"/>
  <c r="EX73" i="7" s="1"/>
  <c r="EY73" i="7" s="1"/>
  <c r="FA73" i="7" s="1"/>
  <c r="FC73" i="7" s="1"/>
  <c r="EZ73" i="7"/>
  <c r="CG71" i="7"/>
  <c r="CI71" i="7" s="1"/>
  <c r="CR71" i="7" s="1"/>
  <c r="CF68" i="7"/>
  <c r="BY68" i="7"/>
  <c r="CB68" i="7" s="1"/>
  <c r="M68" i="7"/>
  <c r="S68" i="7" s="1"/>
  <c r="K67" i="7"/>
  <c r="DW72" i="8" l="1"/>
  <c r="CG70" i="8"/>
  <c r="CI70" i="8" s="1"/>
  <c r="CW71" i="8"/>
  <c r="CX72" i="8"/>
  <c r="GI45" i="7"/>
  <c r="GO45" i="7"/>
  <c r="GV45" i="7"/>
  <c r="GP45" i="7"/>
  <c r="GQ45" i="7"/>
  <c r="GV46" i="7"/>
  <c r="GP46" i="7"/>
  <c r="GO46" i="7"/>
  <c r="GQ46" i="7"/>
  <c r="FY44" i="7"/>
  <c r="BJ73" i="7"/>
  <c r="BL73" i="7" s="1"/>
  <c r="BK74" i="7"/>
  <c r="BM74" i="7" s="1"/>
  <c r="BN74" i="7" s="1"/>
  <c r="GA47" i="7"/>
  <c r="GN47" i="7" s="1"/>
  <c r="GS47" i="7" s="1"/>
  <c r="GU47" i="7" s="1"/>
  <c r="BK74" i="8"/>
  <c r="BM74" i="8" s="1"/>
  <c r="BN74" i="8" s="1"/>
  <c r="DT72" i="7"/>
  <c r="BO72" i="7"/>
  <c r="GC48" i="7"/>
  <c r="GH48" i="7" s="1"/>
  <c r="GJ48" i="7" s="1"/>
  <c r="AK72" i="8"/>
  <c r="AN72" i="8" s="1"/>
  <c r="AP72" i="8" s="1"/>
  <c r="EE68" i="8"/>
  <c r="T68" i="8"/>
  <c r="CN70" i="8"/>
  <c r="CP70" i="8" s="1"/>
  <c r="CT70" i="8" s="1"/>
  <c r="CZ70" i="8"/>
  <c r="DC70" i="8" s="1"/>
  <c r="M67" i="8"/>
  <c r="S67" i="8" s="1"/>
  <c r="K66" i="8"/>
  <c r="AI71" i="8"/>
  <c r="AL71" i="8"/>
  <c r="AB71" i="8"/>
  <c r="AD71" i="8" s="1"/>
  <c r="AE71" i="8" s="1"/>
  <c r="AJ71" i="8"/>
  <c r="V70" i="8"/>
  <c r="EI70" i="8" s="1"/>
  <c r="AT70" i="8"/>
  <c r="BE70" i="8" s="1"/>
  <c r="BR70" i="8"/>
  <c r="Z70" i="8"/>
  <c r="AF70" i="8"/>
  <c r="CO70" i="8"/>
  <c r="CQ70" i="8" s="1"/>
  <c r="CU70" i="8" s="1"/>
  <c r="DA70" i="8"/>
  <c r="DE70" i="8" s="1"/>
  <c r="DM70" i="8" s="1"/>
  <c r="DO70" i="8" s="1"/>
  <c r="DS70" i="8" s="1"/>
  <c r="AZ73" i="8"/>
  <c r="BA73" i="8" s="1"/>
  <c r="CE69" i="8"/>
  <c r="CG69" i="8" s="1"/>
  <c r="CI69" i="8" s="1"/>
  <c r="DJ69" i="8"/>
  <c r="DK69" i="8" s="1"/>
  <c r="DM72" i="8"/>
  <c r="DO72" i="8" s="1"/>
  <c r="DS72" i="8" s="1"/>
  <c r="DQ72" i="8"/>
  <c r="CX71" i="8"/>
  <c r="GM45" i="8"/>
  <c r="GE45" i="8"/>
  <c r="GD45" i="8"/>
  <c r="EU72" i="8"/>
  <c r="EX72" i="8" s="1"/>
  <c r="EY72" i="8" s="1"/>
  <c r="FA72" i="8" s="1"/>
  <c r="FC72" i="8" s="1"/>
  <c r="FD72" i="8"/>
  <c r="EZ72" i="8"/>
  <c r="AV71" i="8"/>
  <c r="EH71" i="8"/>
  <c r="ET71" i="8" s="1"/>
  <c r="AU71" i="8"/>
  <c r="BC71" i="8" s="1"/>
  <c r="BD71" i="8" s="1"/>
  <c r="BE71" i="8"/>
  <c r="CH69" i="8"/>
  <c r="CJ69" i="8" s="1"/>
  <c r="DJ68" i="8"/>
  <c r="DK68" i="8" s="1"/>
  <c r="CE68" i="8"/>
  <c r="CH68" i="8" s="1"/>
  <c r="CJ68" i="8" s="1"/>
  <c r="DP70" i="8"/>
  <c r="AH70" i="8"/>
  <c r="EN70" i="8" s="1"/>
  <c r="DQ70" i="8"/>
  <c r="AQ73" i="8"/>
  <c r="BH73" i="8"/>
  <c r="GF45" i="8"/>
  <c r="EG69" i="8"/>
  <c r="U69" i="8"/>
  <c r="AM72" i="8"/>
  <c r="AO72" i="8" s="1"/>
  <c r="EM72" i="8"/>
  <c r="EO72" i="8" s="1"/>
  <c r="EQ72" i="8" s="1"/>
  <c r="FD73" i="8"/>
  <c r="BO72" i="8"/>
  <c r="BG72" i="8"/>
  <c r="AX72" i="8"/>
  <c r="BI72" i="8"/>
  <c r="BJ72" i="8" s="1"/>
  <c r="BL72" i="8" s="1"/>
  <c r="BF72" i="8"/>
  <c r="BX67" i="8"/>
  <c r="FV44" i="8"/>
  <c r="FW44" i="8" s="1"/>
  <c r="FX44" i="8" s="1"/>
  <c r="CS70" i="8"/>
  <c r="CR70" i="8"/>
  <c r="AF71" i="8"/>
  <c r="CC71" i="8"/>
  <c r="DH71" i="8"/>
  <c r="L66" i="8"/>
  <c r="BX66" i="8" s="1"/>
  <c r="J65" i="8"/>
  <c r="DT73" i="8"/>
  <c r="DV73" i="8" s="1"/>
  <c r="DM71" i="8"/>
  <c r="DO71" i="8" s="1"/>
  <c r="DS71" i="8" s="1"/>
  <c r="DQ71" i="8"/>
  <c r="CG68" i="8"/>
  <c r="CI68" i="8" s="1"/>
  <c r="DA71" i="7"/>
  <c r="DE71" i="7" s="1"/>
  <c r="CO71" i="7"/>
  <c r="CQ71" i="7" s="1"/>
  <c r="CU71" i="7" s="1"/>
  <c r="AZ73" i="7"/>
  <c r="BA73" i="7" s="1"/>
  <c r="M67" i="7"/>
  <c r="S67" i="7" s="1"/>
  <c r="K66" i="7"/>
  <c r="AV71" i="7"/>
  <c r="AU71" i="7"/>
  <c r="BC71" i="7" s="1"/>
  <c r="BD71" i="7" s="1"/>
  <c r="EH71" i="7"/>
  <c r="ET71" i="7" s="1"/>
  <c r="BR70" i="7"/>
  <c r="AT70" i="7"/>
  <c r="GB46" i="7" s="1"/>
  <c r="Z70" i="7"/>
  <c r="V70" i="7"/>
  <c r="EI70" i="7" s="1"/>
  <c r="DJ69" i="7"/>
  <c r="DK69" i="7" s="1"/>
  <c r="CE69" i="7"/>
  <c r="EU72" i="7"/>
  <c r="EX72" i="7" s="1"/>
  <c r="EY72" i="7" s="1"/>
  <c r="EZ72" i="7"/>
  <c r="T68" i="7"/>
  <c r="EE68" i="7"/>
  <c r="CO70" i="7"/>
  <c r="CQ70" i="7" s="1"/>
  <c r="CU70" i="7" s="1"/>
  <c r="CW70" i="7" s="1"/>
  <c r="DA70" i="7"/>
  <c r="DE70" i="7" s="1"/>
  <c r="BI72" i="7"/>
  <c r="BJ72" i="7" s="1"/>
  <c r="BL72" i="7" s="1"/>
  <c r="BG72" i="7"/>
  <c r="AX72" i="7"/>
  <c r="BF72" i="7"/>
  <c r="CE68" i="7"/>
  <c r="CG68" i="7" s="1"/>
  <c r="CI68" i="7" s="1"/>
  <c r="DJ68" i="7"/>
  <c r="DK68" i="7" s="1"/>
  <c r="FD73" i="7"/>
  <c r="AF71" i="7"/>
  <c r="CC71" i="7"/>
  <c r="EG69" i="7"/>
  <c r="U69" i="7"/>
  <c r="AQ73" i="7"/>
  <c r="L66" i="7"/>
  <c r="BX66" i="7" s="1"/>
  <c r="J65" i="7"/>
  <c r="CZ70" i="7"/>
  <c r="DC70" i="7" s="1"/>
  <c r="CN70" i="7"/>
  <c r="CP70" i="7" s="1"/>
  <c r="CT70" i="7" s="1"/>
  <c r="CV70" i="7" s="1"/>
  <c r="CX70" i="7" s="1"/>
  <c r="DU72" i="7"/>
  <c r="DV72" i="7" s="1"/>
  <c r="CS71" i="7"/>
  <c r="AH70" i="7"/>
  <c r="EN70" i="7" s="1"/>
  <c r="CZ71" i="7"/>
  <c r="DC71" i="7" s="1"/>
  <c r="DH71" i="7" s="1"/>
  <c r="CN71" i="7"/>
  <c r="CP71" i="7" s="1"/>
  <c r="CT71" i="7" s="1"/>
  <c r="CV71" i="7" s="1"/>
  <c r="CH68" i="7"/>
  <c r="CJ68" i="7" s="1"/>
  <c r="AI71" i="7"/>
  <c r="AK71" i="7" s="1"/>
  <c r="AJ71" i="7"/>
  <c r="AB71" i="7"/>
  <c r="AD71" i="7" s="1"/>
  <c r="AE71" i="7" s="1"/>
  <c r="AL71" i="7"/>
  <c r="BE71" i="7"/>
  <c r="BX67" i="7"/>
  <c r="CG69" i="7"/>
  <c r="CI69" i="7" s="1"/>
  <c r="CH69" i="7"/>
  <c r="CJ69" i="7" s="1"/>
  <c r="EM72" i="7"/>
  <c r="EO72" i="7" s="1"/>
  <c r="EQ72" i="7" s="1"/>
  <c r="AM72" i="7"/>
  <c r="AO72" i="7" s="1"/>
  <c r="AK72" i="7"/>
  <c r="AN72" i="7" s="1"/>
  <c r="AP72" i="7" s="1"/>
  <c r="BH73" i="7"/>
  <c r="DU72" i="8" l="1"/>
  <c r="DV72" i="8" s="1"/>
  <c r="DU71" i="8"/>
  <c r="DV71" i="8" s="1"/>
  <c r="GR45" i="7"/>
  <c r="GT45" i="7" s="1"/>
  <c r="GR46" i="7"/>
  <c r="GT46" i="7" s="1"/>
  <c r="GF44" i="7"/>
  <c r="GE44" i="7"/>
  <c r="GG44" i="7" s="1"/>
  <c r="GD44" i="7"/>
  <c r="GM44" i="7"/>
  <c r="GC47" i="7"/>
  <c r="GH47" i="7" s="1"/>
  <c r="GJ47" i="7" s="1"/>
  <c r="FD72" i="7"/>
  <c r="FA72" i="7"/>
  <c r="FC72" i="7" s="1"/>
  <c r="BO71" i="7"/>
  <c r="BK73" i="7"/>
  <c r="BM73" i="7" s="1"/>
  <c r="BN73" i="7" s="1"/>
  <c r="BH72" i="7"/>
  <c r="BH72" i="8"/>
  <c r="AQ72" i="8"/>
  <c r="BK73" i="8"/>
  <c r="BM73" i="8" s="1"/>
  <c r="BN73" i="8" s="1"/>
  <c r="AH69" i="8"/>
  <c r="EN69" i="8" s="1"/>
  <c r="V69" i="8"/>
  <c r="EI69" i="8" s="1"/>
  <c r="BR69" i="8"/>
  <c r="AT69" i="8"/>
  <c r="Z69" i="8"/>
  <c r="AF69" i="8"/>
  <c r="CS68" i="8"/>
  <c r="CR68" i="8"/>
  <c r="EU71" i="8"/>
  <c r="FD71" i="8" s="1"/>
  <c r="EZ71" i="8"/>
  <c r="CR69" i="8"/>
  <c r="CS69" i="8"/>
  <c r="CW70" i="8"/>
  <c r="EH70" i="8"/>
  <c r="ET70" i="8" s="1"/>
  <c r="AU70" i="8"/>
  <c r="BO70" i="8" s="1"/>
  <c r="AV70" i="8"/>
  <c r="BC70" i="8"/>
  <c r="BD70" i="8" s="1"/>
  <c r="EE67" i="8"/>
  <c r="T67" i="8"/>
  <c r="EG68" i="8"/>
  <c r="U68" i="8"/>
  <c r="DA69" i="8"/>
  <c r="DE69" i="8" s="1"/>
  <c r="DM69" i="8" s="1"/>
  <c r="DO69" i="8" s="1"/>
  <c r="DS69" i="8" s="1"/>
  <c r="CO69" i="8"/>
  <c r="CQ69" i="8" s="1"/>
  <c r="CU69" i="8" s="1"/>
  <c r="DU70" i="8"/>
  <c r="CC70" i="8"/>
  <c r="DH70" i="8"/>
  <c r="M66" i="8"/>
  <c r="S66" i="8" s="1"/>
  <c r="K65" i="8"/>
  <c r="CZ68" i="8"/>
  <c r="DC68" i="8" s="1"/>
  <c r="CN68" i="8"/>
  <c r="CP68" i="8" s="1"/>
  <c r="CT68" i="8" s="1"/>
  <c r="CO68" i="8"/>
  <c r="CQ68" i="8" s="1"/>
  <c r="CU68" i="8" s="1"/>
  <c r="CW68" i="8" s="1"/>
  <c r="DA68" i="8"/>
  <c r="DE68" i="8" s="1"/>
  <c r="DM68" i="8" s="1"/>
  <c r="DO68" i="8" s="1"/>
  <c r="DS68" i="8" s="1"/>
  <c r="J64" i="8"/>
  <c r="L65" i="8"/>
  <c r="FY44" i="8"/>
  <c r="AZ72" i="8"/>
  <c r="BA72" i="8" s="1"/>
  <c r="BK72" i="8" s="1"/>
  <c r="BM72" i="8" s="1"/>
  <c r="BN72" i="8" s="1"/>
  <c r="DP68" i="8"/>
  <c r="AH68" i="8"/>
  <c r="EN68" i="8" s="1"/>
  <c r="BO71" i="8"/>
  <c r="BG71" i="8"/>
  <c r="AX71" i="8"/>
  <c r="BF71" i="8"/>
  <c r="BI71" i="8"/>
  <c r="BJ71" i="8" s="1"/>
  <c r="BL71" i="8" s="1"/>
  <c r="GG45" i="8"/>
  <c r="GI45" i="8" s="1"/>
  <c r="EL70" i="8"/>
  <c r="AG70" i="8"/>
  <c r="AK71" i="8"/>
  <c r="AN71" i="8" s="1"/>
  <c r="DL70" i="8"/>
  <c r="DN70" i="8" s="1"/>
  <c r="DR70" i="8" s="1"/>
  <c r="DT70" i="8" s="1"/>
  <c r="DW70" i="8"/>
  <c r="BY66" i="8"/>
  <c r="CB66" i="8" s="1"/>
  <c r="CF66" i="8"/>
  <c r="EL71" i="8"/>
  <c r="AG71" i="8"/>
  <c r="BY67" i="8"/>
  <c r="CB67" i="8" s="1"/>
  <c r="CF67" i="8"/>
  <c r="CN69" i="8"/>
  <c r="CP69" i="8" s="1"/>
  <c r="CT69" i="8" s="1"/>
  <c r="CV69" i="8" s="1"/>
  <c r="CZ69" i="8"/>
  <c r="DC69" i="8" s="1"/>
  <c r="DP69" i="8" s="1"/>
  <c r="GP45" i="8"/>
  <c r="GO45" i="8"/>
  <c r="GV45" i="8"/>
  <c r="GQ45" i="8"/>
  <c r="AB70" i="8"/>
  <c r="AD70" i="8" s="1"/>
  <c r="AE70" i="8" s="1"/>
  <c r="AJ70" i="8"/>
  <c r="AI70" i="8"/>
  <c r="AL70" i="8"/>
  <c r="CV70" i="8"/>
  <c r="CX70" i="8" s="1"/>
  <c r="CN68" i="7"/>
  <c r="CP68" i="7" s="1"/>
  <c r="CT68" i="7" s="1"/>
  <c r="CZ68" i="7"/>
  <c r="DC68" i="7" s="1"/>
  <c r="AQ72" i="7"/>
  <c r="DL70" i="7"/>
  <c r="DN70" i="7" s="1"/>
  <c r="DR70" i="7" s="1"/>
  <c r="DT70" i="7" s="1"/>
  <c r="DW70" i="7"/>
  <c r="DP70" i="7"/>
  <c r="AT69" i="7"/>
  <c r="GB45" i="7" s="1"/>
  <c r="Z69" i="7"/>
  <c r="V69" i="7"/>
  <c r="EI69" i="7" s="1"/>
  <c r="BR69" i="7"/>
  <c r="EL71" i="7"/>
  <c r="AG71" i="7"/>
  <c r="AZ72" i="7"/>
  <c r="BA72" i="7" s="1"/>
  <c r="DM70" i="7"/>
  <c r="DO70" i="7" s="1"/>
  <c r="DS70" i="7" s="1"/>
  <c r="DU70" i="7" s="1"/>
  <c r="DQ70" i="7"/>
  <c r="EG68" i="7"/>
  <c r="U68" i="7"/>
  <c r="AF70" i="7"/>
  <c r="CC70" i="7"/>
  <c r="DH70" i="7"/>
  <c r="EU71" i="7"/>
  <c r="EX71" i="7" s="1"/>
  <c r="EY71" i="7" s="1"/>
  <c r="EZ71" i="7"/>
  <c r="EE67" i="7"/>
  <c r="T67" i="7"/>
  <c r="CF67" i="7"/>
  <c r="BY67" i="7"/>
  <c r="CB67" i="7" s="1"/>
  <c r="AN71" i="7"/>
  <c r="CO68" i="7"/>
  <c r="CQ68" i="7" s="1"/>
  <c r="CU68" i="7" s="1"/>
  <c r="DA68" i="7"/>
  <c r="DE68" i="7" s="1"/>
  <c r="DM68" i="7" s="1"/>
  <c r="DO68" i="7" s="1"/>
  <c r="DS68" i="7" s="1"/>
  <c r="L65" i="7"/>
  <c r="FV43" i="7" s="1"/>
  <c r="FW43" i="7" s="1"/>
  <c r="FX43" i="7" s="1"/>
  <c r="J64" i="7"/>
  <c r="CO69" i="7"/>
  <c r="CQ69" i="7" s="1"/>
  <c r="CU69" i="7" s="1"/>
  <c r="DA69" i="7"/>
  <c r="DE69" i="7" s="1"/>
  <c r="DM69" i="7" s="1"/>
  <c r="DO69" i="7" s="1"/>
  <c r="DS69" i="7" s="1"/>
  <c r="BY66" i="7"/>
  <c r="CB66" i="7" s="1"/>
  <c r="CF66" i="7"/>
  <c r="DP68" i="7"/>
  <c r="AH68" i="7"/>
  <c r="EN68" i="7" s="1"/>
  <c r="DQ68" i="7"/>
  <c r="CS69" i="7"/>
  <c r="CR69" i="7"/>
  <c r="AJ70" i="7"/>
  <c r="AI70" i="7"/>
  <c r="AL70" i="7"/>
  <c r="AB70" i="7"/>
  <c r="AD70" i="7" s="1"/>
  <c r="AE70" i="7" s="1"/>
  <c r="BG71" i="7"/>
  <c r="AX71" i="7"/>
  <c r="BI71" i="7"/>
  <c r="BJ71" i="7" s="1"/>
  <c r="BL71" i="7" s="1"/>
  <c r="BF71" i="7"/>
  <c r="CW71" i="7"/>
  <c r="CX71" i="7" s="1"/>
  <c r="CZ69" i="7"/>
  <c r="DC69" i="7" s="1"/>
  <c r="CN69" i="7"/>
  <c r="CP69" i="7" s="1"/>
  <c r="CT69" i="7" s="1"/>
  <c r="DW71" i="7"/>
  <c r="DL71" i="7"/>
  <c r="DN71" i="7" s="1"/>
  <c r="DR71" i="7" s="1"/>
  <c r="DP71" i="7"/>
  <c r="CS68" i="7"/>
  <c r="CR68" i="7"/>
  <c r="DQ69" i="7"/>
  <c r="DP69" i="7"/>
  <c r="AH69" i="7"/>
  <c r="EN69" i="7" s="1"/>
  <c r="EH70" i="7"/>
  <c r="ET70" i="7" s="1"/>
  <c r="AV70" i="7"/>
  <c r="AU70" i="7"/>
  <c r="BO70" i="7" s="1"/>
  <c r="BE70" i="7"/>
  <c r="M66" i="7"/>
  <c r="S66" i="7" s="1"/>
  <c r="K65" i="7"/>
  <c r="DM71" i="7"/>
  <c r="DO71" i="7" s="1"/>
  <c r="DS71" i="7" s="1"/>
  <c r="DQ71" i="7"/>
  <c r="CW69" i="8" l="1"/>
  <c r="CX69" i="8" s="1"/>
  <c r="EX71" i="8"/>
  <c r="EY71" i="8" s="1"/>
  <c r="DV70" i="8"/>
  <c r="DQ68" i="8"/>
  <c r="GI44" i="7"/>
  <c r="CV69" i="7"/>
  <c r="FY43" i="7"/>
  <c r="GO44" i="7"/>
  <c r="GP44" i="7"/>
  <c r="GV44" i="7"/>
  <c r="GQ44" i="7"/>
  <c r="DT71" i="7"/>
  <c r="DV71" i="7" s="1"/>
  <c r="BE69" i="7"/>
  <c r="FA71" i="7"/>
  <c r="FC71" i="7" s="1"/>
  <c r="BK72" i="7"/>
  <c r="BM72" i="7" s="1"/>
  <c r="BN72" i="7" s="1"/>
  <c r="BC70" i="7"/>
  <c r="BD70" i="7" s="1"/>
  <c r="GA46" i="7" s="1"/>
  <c r="GC46" i="7" s="1"/>
  <c r="GH46" i="7" s="1"/>
  <c r="GJ46" i="7" s="1"/>
  <c r="AK70" i="8"/>
  <c r="BH71" i="8"/>
  <c r="CH67" i="8"/>
  <c r="CJ67" i="8" s="1"/>
  <c r="AZ71" i="8"/>
  <c r="BA71" i="8" s="1"/>
  <c r="BK71" i="8" s="1"/>
  <c r="BM71" i="8" s="1"/>
  <c r="BN71" i="8" s="1"/>
  <c r="GD44" i="8"/>
  <c r="GM44" i="8"/>
  <c r="GE44" i="8"/>
  <c r="EX70" i="8"/>
  <c r="EY70" i="8" s="1"/>
  <c r="FA70" i="8" s="1"/>
  <c r="FC70" i="8" s="1"/>
  <c r="EU70" i="8"/>
  <c r="FD70" i="8" s="1"/>
  <c r="EZ70" i="8"/>
  <c r="EH69" i="8"/>
  <c r="ET69" i="8" s="1"/>
  <c r="AU69" i="8"/>
  <c r="BC69" i="8" s="1"/>
  <c r="BD69" i="8" s="1"/>
  <c r="AV69" i="8"/>
  <c r="GB45" i="8"/>
  <c r="BE69" i="8"/>
  <c r="DW69" i="8"/>
  <c r="DL69" i="8"/>
  <c r="DN69" i="8" s="1"/>
  <c r="DR69" i="8" s="1"/>
  <c r="DT69" i="8" s="1"/>
  <c r="CE67" i="8"/>
  <c r="CG67" i="8" s="1"/>
  <c r="CI67" i="8" s="1"/>
  <c r="DJ67" i="8"/>
  <c r="DK67" i="8" s="1"/>
  <c r="CE66" i="8"/>
  <c r="DJ66" i="8"/>
  <c r="DK66" i="8" s="1"/>
  <c r="BX65" i="8"/>
  <c r="FV43" i="8"/>
  <c r="FW43" i="8" s="1"/>
  <c r="FX43" i="8" s="1"/>
  <c r="CV68" i="8"/>
  <c r="CX68" i="8" s="1"/>
  <c r="BR68" i="8"/>
  <c r="AT68" i="8"/>
  <c r="Z68" i="8"/>
  <c r="V68" i="8"/>
  <c r="EI68" i="8" s="1"/>
  <c r="EG67" i="8"/>
  <c r="U67" i="8"/>
  <c r="CC69" i="8"/>
  <c r="DH69" i="8"/>
  <c r="T66" i="8"/>
  <c r="EE66" i="8"/>
  <c r="AM71" i="8"/>
  <c r="AO71" i="8" s="1"/>
  <c r="AQ71" i="8" s="1"/>
  <c r="EM71" i="8"/>
  <c r="EO71" i="8" s="1"/>
  <c r="EQ71" i="8" s="1"/>
  <c r="AP71" i="8"/>
  <c r="EM70" i="8"/>
  <c r="EO70" i="8" s="1"/>
  <c r="EQ70" i="8" s="1"/>
  <c r="AM70" i="8"/>
  <c r="AO70" i="8" s="1"/>
  <c r="GF44" i="8"/>
  <c r="J63" i="8"/>
  <c r="L64" i="8"/>
  <c r="BX64" i="8" s="1"/>
  <c r="DW68" i="8"/>
  <c r="DL68" i="8"/>
  <c r="DN68" i="8" s="1"/>
  <c r="DR68" i="8" s="1"/>
  <c r="DT68" i="8" s="1"/>
  <c r="BI70" i="8"/>
  <c r="BJ70" i="8" s="1"/>
  <c r="BL70" i="8" s="1"/>
  <c r="AX70" i="8"/>
  <c r="BG70" i="8"/>
  <c r="BF70" i="8"/>
  <c r="EL69" i="8"/>
  <c r="AG69" i="8"/>
  <c r="DQ69" i="8"/>
  <c r="DU69" i="8" s="1"/>
  <c r="AN70" i="8"/>
  <c r="AP70" i="8" s="1"/>
  <c r="GR45" i="8"/>
  <c r="GT45" i="8" s="1"/>
  <c r="DU68" i="8"/>
  <c r="M65" i="8"/>
  <c r="S65" i="8" s="1"/>
  <c r="K64" i="8"/>
  <c r="FA71" i="8"/>
  <c r="FC71" i="8" s="1"/>
  <c r="AB69" i="8"/>
  <c r="AD69" i="8" s="1"/>
  <c r="AE69" i="8" s="1"/>
  <c r="AJ69" i="8"/>
  <c r="AI69" i="8"/>
  <c r="AL69" i="8"/>
  <c r="BG70" i="7"/>
  <c r="AX70" i="7"/>
  <c r="BI70" i="7"/>
  <c r="BF70" i="7"/>
  <c r="DJ66" i="7"/>
  <c r="DK66" i="7" s="1"/>
  <c r="CE66" i="7"/>
  <c r="CW68" i="7"/>
  <c r="DU71" i="7"/>
  <c r="EU70" i="7"/>
  <c r="EX70" i="7" s="1"/>
  <c r="EY70" i="7" s="1"/>
  <c r="EZ70" i="7"/>
  <c r="DL69" i="7"/>
  <c r="DN69" i="7" s="1"/>
  <c r="DR69" i="7" s="1"/>
  <c r="DT69" i="7" s="1"/>
  <c r="DW69" i="7"/>
  <c r="AZ71" i="7"/>
  <c r="BA71" i="7" s="1"/>
  <c r="AK70" i="7"/>
  <c r="BX65" i="7"/>
  <c r="FD71" i="7"/>
  <c r="AM71" i="7"/>
  <c r="AO71" i="7" s="1"/>
  <c r="AP71" i="7"/>
  <c r="EM71" i="7"/>
  <c r="EO71" i="7" s="1"/>
  <c r="EQ71" i="7" s="1"/>
  <c r="DU69" i="7"/>
  <c r="CE67" i="7"/>
  <c r="DJ67" i="7"/>
  <c r="DK67" i="7" s="1"/>
  <c r="AI69" i="7"/>
  <c r="AK69" i="7" s="1"/>
  <c r="AL69" i="7"/>
  <c r="AJ69" i="7"/>
  <c r="AB69" i="7"/>
  <c r="AD69" i="7" s="1"/>
  <c r="AE69" i="7" s="1"/>
  <c r="DV70" i="7"/>
  <c r="M65" i="7"/>
  <c r="S65" i="7" s="1"/>
  <c r="K64" i="7"/>
  <c r="EL70" i="7"/>
  <c r="AG70" i="7"/>
  <c r="EE66" i="7"/>
  <c r="T66" i="7"/>
  <c r="BH71" i="7"/>
  <c r="AN70" i="7"/>
  <c r="CG66" i="7"/>
  <c r="CI66" i="7" s="1"/>
  <c r="CH66" i="7"/>
  <c r="CJ66" i="7" s="1"/>
  <c r="CW69" i="7"/>
  <c r="CX69" i="7" s="1"/>
  <c r="DU68" i="7"/>
  <c r="CH67" i="7"/>
  <c r="CJ67" i="7" s="1"/>
  <c r="CG67" i="7"/>
  <c r="CI67" i="7" s="1"/>
  <c r="V68" i="7"/>
  <c r="EI68" i="7" s="1"/>
  <c r="BR68" i="7"/>
  <c r="AT68" i="7"/>
  <c r="Z68" i="7"/>
  <c r="AF68" i="7"/>
  <c r="AF69" i="7"/>
  <c r="AV69" i="7"/>
  <c r="AU69" i="7"/>
  <c r="BO69" i="7" s="1"/>
  <c r="EH69" i="7"/>
  <c r="ET69" i="7" s="1"/>
  <c r="DL68" i="7"/>
  <c r="DN68" i="7" s="1"/>
  <c r="DR68" i="7" s="1"/>
  <c r="DT68" i="7" s="1"/>
  <c r="DV68" i="7" s="1"/>
  <c r="DW68" i="7"/>
  <c r="L64" i="7"/>
  <c r="BX64" i="7" s="1"/>
  <c r="J63" i="7"/>
  <c r="EG67" i="7"/>
  <c r="U67" i="7"/>
  <c r="CC69" i="7"/>
  <c r="DH69" i="7"/>
  <c r="CV68" i="7"/>
  <c r="CX68" i="7" s="1"/>
  <c r="AF68" i="8" l="1"/>
  <c r="GR44" i="7"/>
  <c r="GT44" i="7" s="1"/>
  <c r="GF43" i="7"/>
  <c r="GE43" i="7"/>
  <c r="GG43" i="7" s="1"/>
  <c r="GD43" i="7"/>
  <c r="GM43" i="7"/>
  <c r="BH70" i="7"/>
  <c r="BJ70" i="7"/>
  <c r="BL70" i="7" s="1"/>
  <c r="BO69" i="8"/>
  <c r="GN46" i="7"/>
  <c r="GS46" i="7" s="1"/>
  <c r="GU46" i="7" s="1"/>
  <c r="BK71" i="7"/>
  <c r="BM71" i="7" s="1"/>
  <c r="BN71" i="7" s="1"/>
  <c r="FD70" i="7"/>
  <c r="FA70" i="7"/>
  <c r="FC70" i="7" s="1"/>
  <c r="AN69" i="7"/>
  <c r="BH70" i="8"/>
  <c r="CZ67" i="8"/>
  <c r="DC67" i="8" s="1"/>
  <c r="CN67" i="8"/>
  <c r="CP67" i="8" s="1"/>
  <c r="CT67" i="8" s="1"/>
  <c r="EL68" i="8"/>
  <c r="AG68" i="8"/>
  <c r="CC68" i="8"/>
  <c r="DH68" i="8"/>
  <c r="CO67" i="8"/>
  <c r="CQ67" i="8" s="1"/>
  <c r="CU67" i="8" s="1"/>
  <c r="DA67" i="8"/>
  <c r="DE67" i="8" s="1"/>
  <c r="DM67" i="8" s="1"/>
  <c r="DO67" i="8" s="1"/>
  <c r="DS67" i="8" s="1"/>
  <c r="L63" i="8"/>
  <c r="BX63" i="8" s="1"/>
  <c r="J62" i="8"/>
  <c r="GG44" i="8"/>
  <c r="GI44" i="8" s="1"/>
  <c r="EE65" i="8"/>
  <c r="T65" i="8"/>
  <c r="DV69" i="8"/>
  <c r="EU69" i="8"/>
  <c r="EX69" i="8" s="1"/>
  <c r="EY69" i="8" s="1"/>
  <c r="EZ69" i="8"/>
  <c r="EM69" i="8"/>
  <c r="EO69" i="8" s="1"/>
  <c r="EQ69" i="8" s="1"/>
  <c r="AM69" i="8"/>
  <c r="AO69" i="8" s="1"/>
  <c r="AZ70" i="8"/>
  <c r="BA70" i="8" s="1"/>
  <c r="BK70" i="8" s="1"/>
  <c r="BM70" i="8" s="1"/>
  <c r="BN70" i="8" s="1"/>
  <c r="DV68" i="8"/>
  <c r="EG66" i="8"/>
  <c r="U66" i="8"/>
  <c r="AH66" i="8" s="1"/>
  <c r="EN66" i="8" s="1"/>
  <c r="AT67" i="8"/>
  <c r="Z67" i="8"/>
  <c r="V67" i="8"/>
  <c r="EI67" i="8" s="1"/>
  <c r="BR67" i="8"/>
  <c r="AJ68" i="8"/>
  <c r="AI68" i="8"/>
  <c r="AL68" i="8"/>
  <c r="AB68" i="8"/>
  <c r="AD68" i="8" s="1"/>
  <c r="AE68" i="8" s="1"/>
  <c r="FY43" i="8"/>
  <c r="DQ67" i="8"/>
  <c r="DP67" i="8"/>
  <c r="AH67" i="8"/>
  <c r="EN67" i="8" s="1"/>
  <c r="BE67" i="8"/>
  <c r="BI69" i="8"/>
  <c r="BJ69" i="8" s="1"/>
  <c r="BL69" i="8" s="1"/>
  <c r="BG69" i="8"/>
  <c r="AX69" i="8"/>
  <c r="BF69" i="8"/>
  <c r="GP44" i="8"/>
  <c r="GO44" i="8"/>
  <c r="GV44" i="8"/>
  <c r="GQ44" i="8"/>
  <c r="CG66" i="8"/>
  <c r="CI66" i="8" s="1"/>
  <c r="CR66" i="8" s="1"/>
  <c r="CF64" i="8"/>
  <c r="BY64" i="8"/>
  <c r="CB64" i="8" s="1"/>
  <c r="AK69" i="8"/>
  <c r="AN69" i="8" s="1"/>
  <c r="AP69" i="8" s="1"/>
  <c r="M64" i="8"/>
  <c r="S64" i="8" s="1"/>
  <c r="K63" i="8"/>
  <c r="AQ70" i="8"/>
  <c r="AV68" i="8"/>
  <c r="EH68" i="8"/>
  <c r="ET68" i="8" s="1"/>
  <c r="AU68" i="8"/>
  <c r="BC68" i="8" s="1"/>
  <c r="BD68" i="8" s="1"/>
  <c r="BE68" i="8"/>
  <c r="BY65" i="8"/>
  <c r="CB65" i="8" s="1"/>
  <c r="CF65" i="8"/>
  <c r="CS67" i="8"/>
  <c r="CR67" i="8"/>
  <c r="CH66" i="8"/>
  <c r="CJ66" i="8" s="1"/>
  <c r="L63" i="7"/>
  <c r="BX63" i="7" s="1"/>
  <c r="J62" i="7"/>
  <c r="BC69" i="7"/>
  <c r="BD69" i="7" s="1"/>
  <c r="GA45" i="7" s="1"/>
  <c r="EL69" i="7"/>
  <c r="AG69" i="7"/>
  <c r="CC68" i="7"/>
  <c r="DH68" i="7"/>
  <c r="DV69" i="7"/>
  <c r="V67" i="7"/>
  <c r="EI67" i="7" s="1"/>
  <c r="BR67" i="7"/>
  <c r="AT67" i="7"/>
  <c r="GB44" i="7" s="1"/>
  <c r="Z67" i="7"/>
  <c r="AF67" i="7"/>
  <c r="CF64" i="7"/>
  <c r="BY64" i="7"/>
  <c r="CB64" i="7" s="1"/>
  <c r="EU69" i="7"/>
  <c r="FD69" i="7" s="1"/>
  <c r="EZ69" i="7"/>
  <c r="EL68" i="7"/>
  <c r="AG68" i="7"/>
  <c r="CS66" i="7"/>
  <c r="CR66" i="7"/>
  <c r="AZ70" i="7"/>
  <c r="BA70" i="7" s="1"/>
  <c r="BK70" i="7"/>
  <c r="BM70" i="7" s="1"/>
  <c r="BN70" i="7" s="1"/>
  <c r="AL68" i="7"/>
  <c r="AB68" i="7"/>
  <c r="AD68" i="7" s="1"/>
  <c r="AE68" i="7" s="1"/>
  <c r="AJ68" i="7"/>
  <c r="AI68" i="7"/>
  <c r="AK68" i="7" s="1"/>
  <c r="CN67" i="7"/>
  <c r="CP67" i="7" s="1"/>
  <c r="CT67" i="7" s="1"/>
  <c r="CZ67" i="7"/>
  <c r="DC67" i="7" s="1"/>
  <c r="DP67" i="7" s="1"/>
  <c r="CO66" i="7"/>
  <c r="CQ66" i="7" s="1"/>
  <c r="CU66" i="7" s="1"/>
  <c r="CW66" i="7" s="1"/>
  <c r="DA66" i="7"/>
  <c r="DE66" i="7" s="1"/>
  <c r="DM66" i="7" s="1"/>
  <c r="DO66" i="7" s="1"/>
  <c r="DS66" i="7" s="1"/>
  <c r="EG66" i="7"/>
  <c r="U66" i="7"/>
  <c r="AH66" i="7" s="1"/>
  <c r="EN66" i="7" s="1"/>
  <c r="EM70" i="7"/>
  <c r="EO70" i="7" s="1"/>
  <c r="EQ70" i="7" s="1"/>
  <c r="AM70" i="7"/>
  <c r="AO70" i="7" s="1"/>
  <c r="AQ70" i="7" s="1"/>
  <c r="AP70" i="7"/>
  <c r="M64" i="7"/>
  <c r="S64" i="7" s="1"/>
  <c r="K63" i="7"/>
  <c r="BE67" i="7"/>
  <c r="AH67" i="7"/>
  <c r="EN67" i="7" s="1"/>
  <c r="BG69" i="7"/>
  <c r="AX69" i="7"/>
  <c r="BF69" i="7"/>
  <c r="BI69" i="7"/>
  <c r="AV68" i="7"/>
  <c r="EH68" i="7"/>
  <c r="ET68" i="7" s="1"/>
  <c r="AU68" i="7"/>
  <c r="BO68" i="7" s="1"/>
  <c r="BE68" i="7"/>
  <c r="DA67" i="7"/>
  <c r="DE67" i="7" s="1"/>
  <c r="DM67" i="7" s="1"/>
  <c r="DO67" i="7" s="1"/>
  <c r="DS67" i="7" s="1"/>
  <c r="CO67" i="7"/>
  <c r="CQ67" i="7" s="1"/>
  <c r="CU67" i="7" s="1"/>
  <c r="CZ66" i="7"/>
  <c r="DC66" i="7" s="1"/>
  <c r="CN66" i="7"/>
  <c r="CP66" i="7" s="1"/>
  <c r="CT66" i="7" s="1"/>
  <c r="CV66" i="7" s="1"/>
  <c r="CX66" i="7" s="1"/>
  <c r="EE65" i="7"/>
  <c r="T65" i="7"/>
  <c r="CR67" i="7"/>
  <c r="CS67" i="7"/>
  <c r="AQ71" i="7"/>
  <c r="BY65" i="7"/>
  <c r="CB65" i="7" s="1"/>
  <c r="CF65" i="7"/>
  <c r="GI43" i="7" l="1"/>
  <c r="CW67" i="8"/>
  <c r="GP43" i="7"/>
  <c r="GV43" i="7"/>
  <c r="GO43" i="7"/>
  <c r="GQ43" i="7"/>
  <c r="FA69" i="8"/>
  <c r="FC69" i="8" s="1"/>
  <c r="FD69" i="8"/>
  <c r="GN45" i="7"/>
  <c r="GS45" i="7" s="1"/>
  <c r="GU45" i="7" s="1"/>
  <c r="GC45" i="7"/>
  <c r="GH45" i="7" s="1"/>
  <c r="GJ45" i="7" s="1"/>
  <c r="BH69" i="7"/>
  <c r="GR44" i="8"/>
  <c r="GT44" i="8" s="1"/>
  <c r="DA66" i="8"/>
  <c r="DE66" i="8" s="1"/>
  <c r="CO66" i="8"/>
  <c r="CQ66" i="8" s="1"/>
  <c r="CU66" i="8" s="1"/>
  <c r="AI67" i="8"/>
  <c r="AL67" i="8"/>
  <c r="AJ67" i="8"/>
  <c r="AB67" i="8"/>
  <c r="AD67" i="8" s="1"/>
  <c r="AE67" i="8" s="1"/>
  <c r="L62" i="8"/>
  <c r="BX62" i="8" s="1"/>
  <c r="J61" i="8"/>
  <c r="AM68" i="8"/>
  <c r="AO68" i="8" s="1"/>
  <c r="EM68" i="8"/>
  <c r="EO68" i="8" s="1"/>
  <c r="EQ68" i="8" s="1"/>
  <c r="EU68" i="8"/>
  <c r="EX68" i="8" s="1"/>
  <c r="EY68" i="8" s="1"/>
  <c r="FD68" i="8"/>
  <c r="EZ68" i="8"/>
  <c r="BH69" i="8"/>
  <c r="AF67" i="8"/>
  <c r="AV67" i="8"/>
  <c r="EH67" i="8"/>
  <c r="ET67" i="8" s="1"/>
  <c r="AU67" i="8"/>
  <c r="BC67" i="8" s="1"/>
  <c r="BD67" i="8" s="1"/>
  <c r="GB44" i="8"/>
  <c r="CS66" i="8"/>
  <c r="BY63" i="8"/>
  <c r="CB63" i="8" s="1"/>
  <c r="CF63" i="8"/>
  <c r="GD43" i="8"/>
  <c r="GM43" i="8"/>
  <c r="GE43" i="8"/>
  <c r="AQ69" i="8"/>
  <c r="BO68" i="8"/>
  <c r="BG68" i="8"/>
  <c r="AX68" i="8"/>
  <c r="BF68" i="8"/>
  <c r="BI68" i="8"/>
  <c r="BJ68" i="8" s="1"/>
  <c r="BL68" i="8" s="1"/>
  <c r="M63" i="8"/>
  <c r="S63" i="8" s="1"/>
  <c r="K62" i="8"/>
  <c r="CE64" i="8"/>
  <c r="CH64" i="8" s="1"/>
  <c r="CJ64" i="8" s="1"/>
  <c r="DJ64" i="8"/>
  <c r="DK64" i="8" s="1"/>
  <c r="AZ69" i="8"/>
  <c r="BA69" i="8" s="1"/>
  <c r="GF43" i="8"/>
  <c r="CC67" i="8"/>
  <c r="DH67" i="8"/>
  <c r="V66" i="8"/>
  <c r="EI66" i="8" s="1"/>
  <c r="BR66" i="8"/>
  <c r="AT66" i="8"/>
  <c r="Z66" i="8"/>
  <c r="AF66" i="8"/>
  <c r="EG65" i="8"/>
  <c r="U65" i="8"/>
  <c r="CV67" i="8"/>
  <c r="CX67" i="8" s="1"/>
  <c r="DJ65" i="8"/>
  <c r="DK65" i="8" s="1"/>
  <c r="CE65" i="8"/>
  <c r="CN66" i="8"/>
  <c r="CP66" i="8" s="1"/>
  <c r="CT66" i="8" s="1"/>
  <c r="CV66" i="8" s="1"/>
  <c r="CZ66" i="8"/>
  <c r="DC66" i="8" s="1"/>
  <c r="CH65" i="8"/>
  <c r="CJ65" i="8" s="1"/>
  <c r="CG65" i="8"/>
  <c r="CI65" i="8" s="1"/>
  <c r="EE64" i="8"/>
  <c r="T64" i="8"/>
  <c r="CG64" i="8"/>
  <c r="CI64" i="8" s="1"/>
  <c r="AK68" i="8"/>
  <c r="AN68" i="8" s="1"/>
  <c r="AP68" i="8" s="1"/>
  <c r="DU67" i="8"/>
  <c r="DL67" i="8"/>
  <c r="DN67" i="8" s="1"/>
  <c r="DR67" i="8" s="1"/>
  <c r="DT67" i="8" s="1"/>
  <c r="DV67" i="8" s="1"/>
  <c r="DW67" i="8"/>
  <c r="DL66" i="7"/>
  <c r="DN66" i="7" s="1"/>
  <c r="DR66" i="7" s="1"/>
  <c r="DW66" i="7"/>
  <c r="BF68" i="7"/>
  <c r="BI68" i="7"/>
  <c r="BG68" i="7"/>
  <c r="AX68" i="7"/>
  <c r="CW67" i="7"/>
  <c r="BC68" i="7"/>
  <c r="BD68" i="7" s="1"/>
  <c r="DQ66" i="7"/>
  <c r="DU66" i="7" s="1"/>
  <c r="DQ67" i="7"/>
  <c r="DU67" i="7" s="1"/>
  <c r="CV67" i="7"/>
  <c r="CX67" i="7" s="1"/>
  <c r="EX69" i="7"/>
  <c r="EY69" i="7" s="1"/>
  <c r="FA69" i="7" s="1"/>
  <c r="FC69" i="7" s="1"/>
  <c r="AB67" i="7"/>
  <c r="AD67" i="7" s="1"/>
  <c r="AE67" i="7" s="1"/>
  <c r="AJ67" i="7"/>
  <c r="AL67" i="7"/>
  <c r="AI67" i="7"/>
  <c r="AK67" i="7" s="1"/>
  <c r="CE64" i="7"/>
  <c r="DJ64" i="7"/>
  <c r="DK64" i="7" s="1"/>
  <c r="EH67" i="7"/>
  <c r="ET67" i="7" s="1"/>
  <c r="AU67" i="7"/>
  <c r="BC67" i="7" s="1"/>
  <c r="BD67" i="7" s="1"/>
  <c r="AV67" i="7"/>
  <c r="BJ69" i="7"/>
  <c r="BL69" i="7" s="1"/>
  <c r="DJ65" i="7"/>
  <c r="DK65" i="7" s="1"/>
  <c r="CE65" i="7"/>
  <c r="EU68" i="7"/>
  <c r="FD68" i="7" s="1"/>
  <c r="EZ68" i="7"/>
  <c r="AZ69" i="7"/>
  <c r="BA69" i="7" s="1"/>
  <c r="BK69" i="7" s="1"/>
  <c r="BM69" i="7" s="1"/>
  <c r="K62" i="7"/>
  <c r="M63" i="7"/>
  <c r="S63" i="7" s="1"/>
  <c r="CG64" i="7"/>
  <c r="CI64" i="7" s="1"/>
  <c r="CH64" i="7"/>
  <c r="CJ64" i="7" s="1"/>
  <c r="CC67" i="7"/>
  <c r="DH67" i="7"/>
  <c r="J61" i="7"/>
  <c r="L62" i="7"/>
  <c r="BX62" i="7" s="1"/>
  <c r="EG65" i="7"/>
  <c r="U65" i="7"/>
  <c r="DP66" i="7"/>
  <c r="T64" i="7"/>
  <c r="EE64" i="7"/>
  <c r="V66" i="7"/>
  <c r="EI66" i="7" s="1"/>
  <c r="AT66" i="7"/>
  <c r="Z66" i="7"/>
  <c r="BR66" i="7"/>
  <c r="AF66" i="7"/>
  <c r="DW67" i="7"/>
  <c r="DL67" i="7"/>
  <c r="DN67" i="7" s="1"/>
  <c r="DR67" i="7" s="1"/>
  <c r="DT67" i="7" s="1"/>
  <c r="AN68" i="7"/>
  <c r="AP68" i="7" s="1"/>
  <c r="EM68" i="7"/>
  <c r="EO68" i="7" s="1"/>
  <c r="EQ68" i="7" s="1"/>
  <c r="AM68" i="7"/>
  <c r="AO68" i="7" s="1"/>
  <c r="EL67" i="7"/>
  <c r="AG67" i="7"/>
  <c r="AM69" i="7"/>
  <c r="AO69" i="7" s="1"/>
  <c r="EM69" i="7"/>
  <c r="EO69" i="7" s="1"/>
  <c r="EQ69" i="7" s="1"/>
  <c r="AP69" i="7"/>
  <c r="CF63" i="7"/>
  <c r="BY63" i="7"/>
  <c r="CB63" i="7" s="1"/>
  <c r="AQ69" i="7" l="1"/>
  <c r="GR43" i="7"/>
  <c r="GT43" i="7" s="1"/>
  <c r="FA68" i="8"/>
  <c r="FC68" i="8" s="1"/>
  <c r="EX68" i="7"/>
  <c r="EY68" i="7" s="1"/>
  <c r="BO67" i="7"/>
  <c r="GA44" i="7"/>
  <c r="BK69" i="8"/>
  <c r="BM69" i="8" s="1"/>
  <c r="BN69" i="8" s="1"/>
  <c r="DA64" i="8"/>
  <c r="DE64" i="8" s="1"/>
  <c r="DM64" i="8" s="1"/>
  <c r="DO64" i="8" s="1"/>
  <c r="DS64" i="8" s="1"/>
  <c r="CO64" i="8"/>
  <c r="CQ64" i="8" s="1"/>
  <c r="CU64" i="8" s="1"/>
  <c r="CN64" i="8"/>
  <c r="CP64" i="8" s="1"/>
  <c r="CT64" i="8" s="1"/>
  <c r="CZ64" i="8"/>
  <c r="DC64" i="8" s="1"/>
  <c r="DM66" i="8"/>
  <c r="DO66" i="8" s="1"/>
  <c r="DS66" i="8" s="1"/>
  <c r="DQ66" i="8"/>
  <c r="EL66" i="8"/>
  <c r="AG66" i="8"/>
  <c r="BH68" i="8"/>
  <c r="BO67" i="8"/>
  <c r="BG67" i="8"/>
  <c r="AX67" i="8"/>
  <c r="BF67" i="8"/>
  <c r="BI67" i="8"/>
  <c r="BJ67" i="8" s="1"/>
  <c r="BL67" i="8" s="1"/>
  <c r="J60" i="8"/>
  <c r="L61" i="8"/>
  <c r="DW66" i="8"/>
  <c r="DL66" i="8"/>
  <c r="DN66" i="8" s="1"/>
  <c r="DR66" i="8" s="1"/>
  <c r="DP66" i="8"/>
  <c r="EU67" i="8"/>
  <c r="EX67" i="8" s="1"/>
  <c r="EY67" i="8" s="1"/>
  <c r="EZ67" i="8"/>
  <c r="CZ65" i="8"/>
  <c r="DC65" i="8" s="1"/>
  <c r="CN65" i="8"/>
  <c r="CP65" i="8" s="1"/>
  <c r="CT65" i="8" s="1"/>
  <c r="CS65" i="8"/>
  <c r="CR65" i="8"/>
  <c r="AB66" i="8"/>
  <c r="AD66" i="8" s="1"/>
  <c r="AE66" i="8" s="1"/>
  <c r="AJ66" i="8"/>
  <c r="AL66" i="8"/>
  <c r="AI66" i="8"/>
  <c r="K61" i="8"/>
  <c r="M62" i="8"/>
  <c r="S62" i="8" s="1"/>
  <c r="AZ68" i="8"/>
  <c r="BA68" i="8" s="1"/>
  <c r="GG43" i="8"/>
  <c r="GI43" i="8" s="1"/>
  <c r="DJ63" i="8"/>
  <c r="DK63" i="8" s="1"/>
  <c r="CE63" i="8"/>
  <c r="CH63" i="8" s="1"/>
  <c r="CJ63" i="8" s="1"/>
  <c r="EL67" i="8"/>
  <c r="AG67" i="8"/>
  <c r="CF62" i="8"/>
  <c r="BY62" i="8"/>
  <c r="CB62" i="8" s="1"/>
  <c r="AK67" i="8"/>
  <c r="AN67" i="8" s="1"/>
  <c r="CC66" i="8"/>
  <c r="DH66" i="8"/>
  <c r="CR64" i="8"/>
  <c r="CS64" i="8"/>
  <c r="AQ68" i="8"/>
  <c r="EG64" i="8"/>
  <c r="U64" i="8"/>
  <c r="DA65" i="8"/>
  <c r="DE65" i="8" s="1"/>
  <c r="DM65" i="8" s="1"/>
  <c r="DO65" i="8" s="1"/>
  <c r="DS65" i="8" s="1"/>
  <c r="CO65" i="8"/>
  <c r="CQ65" i="8" s="1"/>
  <c r="CU65" i="8" s="1"/>
  <c r="CW65" i="8" s="1"/>
  <c r="AH65" i="8"/>
  <c r="EN65" i="8" s="1"/>
  <c r="DP65" i="8"/>
  <c r="BR65" i="8"/>
  <c r="AT65" i="8"/>
  <c r="Z65" i="8"/>
  <c r="V65" i="8"/>
  <c r="EI65" i="8" s="1"/>
  <c r="EH66" i="8"/>
  <c r="ET66" i="8" s="1"/>
  <c r="AU66" i="8"/>
  <c r="BC66" i="8" s="1"/>
  <c r="BD66" i="8" s="1"/>
  <c r="AV66" i="8"/>
  <c r="BE66" i="8"/>
  <c r="DQ64" i="8"/>
  <c r="EE63" i="8"/>
  <c r="T63" i="8"/>
  <c r="GP43" i="8"/>
  <c r="GO43" i="8"/>
  <c r="GV43" i="8"/>
  <c r="GQ43" i="8"/>
  <c r="CW66" i="8"/>
  <c r="CX66" i="8" s="1"/>
  <c r="AQ68" i="7"/>
  <c r="DV67" i="7"/>
  <c r="AB66" i="7"/>
  <c r="AD66" i="7" s="1"/>
  <c r="AE66" i="7" s="1"/>
  <c r="AJ66" i="7"/>
  <c r="AI66" i="7"/>
  <c r="AL66" i="7"/>
  <c r="EU67" i="7"/>
  <c r="EX67" i="7" s="1"/>
  <c r="EY67" i="7" s="1"/>
  <c r="EZ67" i="7"/>
  <c r="AN67" i="7"/>
  <c r="BH68" i="7"/>
  <c r="DJ63" i="7"/>
  <c r="DK63" i="7" s="1"/>
  <c r="CE63" i="7"/>
  <c r="CG63" i="7" s="1"/>
  <c r="CI63" i="7" s="1"/>
  <c r="AV66" i="7"/>
  <c r="AU66" i="7"/>
  <c r="BC66" i="7" s="1"/>
  <c r="BD66" i="7" s="1"/>
  <c r="EH66" i="7"/>
  <c r="ET66" i="7" s="1"/>
  <c r="BE66" i="7"/>
  <c r="EG64" i="7"/>
  <c r="U64" i="7"/>
  <c r="BY62" i="7"/>
  <c r="CB62" i="7" s="1"/>
  <c r="CF62" i="7"/>
  <c r="CO64" i="7"/>
  <c r="CQ64" i="7" s="1"/>
  <c r="CU64" i="7" s="1"/>
  <c r="DA64" i="7"/>
  <c r="DE64" i="7" s="1"/>
  <c r="DM64" i="7" s="1"/>
  <c r="DO64" i="7" s="1"/>
  <c r="DS64" i="7" s="1"/>
  <c r="M62" i="7"/>
  <c r="S62" i="7" s="1"/>
  <c r="K61" i="7"/>
  <c r="AH65" i="7"/>
  <c r="EN65" i="7" s="1"/>
  <c r="AH64" i="7"/>
  <c r="EN64" i="7" s="1"/>
  <c r="BJ68" i="7"/>
  <c r="BL68" i="7" s="1"/>
  <c r="AZ68" i="7"/>
  <c r="BA68" i="7" s="1"/>
  <c r="EM67" i="7"/>
  <c r="EO67" i="7" s="1"/>
  <c r="EQ67" i="7" s="1"/>
  <c r="AP67" i="7"/>
  <c r="AM67" i="7"/>
  <c r="AO67" i="7" s="1"/>
  <c r="EL66" i="7"/>
  <c r="AG66" i="7"/>
  <c r="L61" i="7"/>
  <c r="FV42" i="7" s="1"/>
  <c r="FW42" i="7" s="1"/>
  <c r="FX42" i="7" s="1"/>
  <c r="J60" i="7"/>
  <c r="CN64" i="7"/>
  <c r="CP64" i="7" s="1"/>
  <c r="CT64" i="7" s="1"/>
  <c r="CZ64" i="7"/>
  <c r="DC64" i="7" s="1"/>
  <c r="DP64" i="7" s="1"/>
  <c r="CG65" i="7"/>
  <c r="CI65" i="7" s="1"/>
  <c r="CR65" i="7" s="1"/>
  <c r="BN69" i="7"/>
  <c r="BI67" i="7"/>
  <c r="BJ67" i="7" s="1"/>
  <c r="BL67" i="7" s="1"/>
  <c r="BF67" i="7"/>
  <c r="BG67" i="7"/>
  <c r="AX67" i="7"/>
  <c r="CS64" i="7"/>
  <c r="CR64" i="7"/>
  <c r="DT66" i="7"/>
  <c r="DV66" i="7" s="1"/>
  <c r="CC66" i="7"/>
  <c r="DH66" i="7"/>
  <c r="BR65" i="7"/>
  <c r="AT65" i="7"/>
  <c r="GB43" i="7" s="1"/>
  <c r="Z65" i="7"/>
  <c r="V65" i="7"/>
  <c r="EI65" i="7" s="1"/>
  <c r="EE63" i="7"/>
  <c r="T63" i="7"/>
  <c r="FA68" i="7"/>
  <c r="FC68" i="7" s="1"/>
  <c r="CH65" i="7"/>
  <c r="CJ65" i="7" s="1"/>
  <c r="AF65" i="8" l="1"/>
  <c r="BK68" i="8"/>
  <c r="BM68" i="8" s="1"/>
  <c r="BN68" i="8" s="1"/>
  <c r="FY42" i="7"/>
  <c r="DQ64" i="7"/>
  <c r="CH63" i="7"/>
  <c r="CJ63" i="7" s="1"/>
  <c r="DA63" i="7" s="1"/>
  <c r="DE63" i="7" s="1"/>
  <c r="AQ67" i="7"/>
  <c r="CW64" i="7"/>
  <c r="AK66" i="7"/>
  <c r="FA67" i="7"/>
  <c r="FC67" i="7" s="1"/>
  <c r="FD67" i="8"/>
  <c r="BO66" i="8"/>
  <c r="FD67" i="7"/>
  <c r="BH67" i="7"/>
  <c r="BO66" i="7"/>
  <c r="BK68" i="7"/>
  <c r="BM68" i="7" s="1"/>
  <c r="BN68" i="7" s="1"/>
  <c r="AN66" i="7"/>
  <c r="GN44" i="7"/>
  <c r="GS44" i="7" s="1"/>
  <c r="GU44" i="7" s="1"/>
  <c r="GC44" i="7"/>
  <c r="GH44" i="7" s="1"/>
  <c r="GJ44" i="7" s="1"/>
  <c r="AK66" i="8"/>
  <c r="GR43" i="8"/>
  <c r="GT43" i="8" s="1"/>
  <c r="CO63" i="8"/>
  <c r="CQ63" i="8" s="1"/>
  <c r="CU63" i="8" s="1"/>
  <c r="DA63" i="8"/>
  <c r="DE63" i="8" s="1"/>
  <c r="DM63" i="8" s="1"/>
  <c r="DO63" i="8" s="1"/>
  <c r="DS63" i="8" s="1"/>
  <c r="CC65" i="8"/>
  <c r="DH65" i="8"/>
  <c r="CE62" i="8"/>
  <c r="DJ62" i="8"/>
  <c r="DK62" i="8" s="1"/>
  <c r="BI66" i="8"/>
  <c r="BJ66" i="8" s="1"/>
  <c r="BL66" i="8" s="1"/>
  <c r="BG66" i="8"/>
  <c r="AX66" i="8"/>
  <c r="BF66" i="8"/>
  <c r="DQ65" i="8"/>
  <c r="CH62" i="8"/>
  <c r="CJ62" i="8" s="1"/>
  <c r="CG62" i="8"/>
  <c r="CI62" i="8" s="1"/>
  <c r="DQ63" i="8"/>
  <c r="EE62" i="8"/>
  <c r="T62" i="8"/>
  <c r="DT66" i="8"/>
  <c r="AM66" i="8"/>
  <c r="AO66" i="8" s="1"/>
  <c r="EM66" i="8"/>
  <c r="EO66" i="8" s="1"/>
  <c r="EQ66" i="8" s="1"/>
  <c r="CV64" i="8"/>
  <c r="BR64" i="8"/>
  <c r="AT64" i="8"/>
  <c r="Z64" i="8"/>
  <c r="V64" i="8"/>
  <c r="EI64" i="8" s="1"/>
  <c r="L60" i="8"/>
  <c r="J59" i="8"/>
  <c r="DW64" i="8"/>
  <c r="DL64" i="8"/>
  <c r="DN64" i="8" s="1"/>
  <c r="DR64" i="8" s="1"/>
  <c r="AH64" i="8"/>
  <c r="EN64" i="8" s="1"/>
  <c r="AJ65" i="8"/>
  <c r="AI65" i="8"/>
  <c r="AB65" i="8"/>
  <c r="AD65" i="8" s="1"/>
  <c r="AE65" i="8" s="1"/>
  <c r="AL65" i="8"/>
  <c r="AM67" i="8"/>
  <c r="AO67" i="8" s="1"/>
  <c r="EM67" i="8"/>
  <c r="EO67" i="8" s="1"/>
  <c r="EQ67" i="8" s="1"/>
  <c r="AP67" i="8"/>
  <c r="CV65" i="8"/>
  <c r="CX65" i="8" s="1"/>
  <c r="BH67" i="8"/>
  <c r="DU66" i="8"/>
  <c r="CW64" i="8"/>
  <c r="EL65" i="8"/>
  <c r="AG65" i="8"/>
  <c r="CS63" i="8"/>
  <c r="EG63" i="8"/>
  <c r="U63" i="8"/>
  <c r="DP64" i="8"/>
  <c r="EU66" i="8"/>
  <c r="EX66" i="8" s="1"/>
  <c r="EY66" i="8" s="1"/>
  <c r="EZ66" i="8"/>
  <c r="EH65" i="8"/>
  <c r="ET65" i="8" s="1"/>
  <c r="AU65" i="8"/>
  <c r="BO65" i="8" s="1"/>
  <c r="AV65" i="8"/>
  <c r="GB43" i="8"/>
  <c r="BE65" i="8"/>
  <c r="DU65" i="8"/>
  <c r="M61" i="8"/>
  <c r="S61" i="8" s="1"/>
  <c r="K60" i="8"/>
  <c r="AN66" i="8"/>
  <c r="AP66" i="8" s="1"/>
  <c r="DW65" i="8"/>
  <c r="DL65" i="8"/>
  <c r="DN65" i="8" s="1"/>
  <c r="DR65" i="8" s="1"/>
  <c r="DT65" i="8" s="1"/>
  <c r="FA67" i="8"/>
  <c r="FC67" i="8" s="1"/>
  <c r="BX61" i="8"/>
  <c r="FV42" i="8"/>
  <c r="FW42" i="8" s="1"/>
  <c r="FX42" i="8" s="1"/>
  <c r="AZ67" i="8"/>
  <c r="BA67" i="8" s="1"/>
  <c r="BK67" i="8" s="1"/>
  <c r="BM67" i="8" s="1"/>
  <c r="BN67" i="8" s="1"/>
  <c r="CG63" i="8"/>
  <c r="CI63" i="8" s="1"/>
  <c r="DU64" i="8"/>
  <c r="CZ63" i="7"/>
  <c r="DC63" i="7" s="1"/>
  <c r="CN63" i="7"/>
  <c r="CP63" i="7" s="1"/>
  <c r="CT63" i="7" s="1"/>
  <c r="CO65" i="7"/>
  <c r="CQ65" i="7" s="1"/>
  <c r="CU65" i="7" s="1"/>
  <c r="CW65" i="7" s="1"/>
  <c r="DA65" i="7"/>
  <c r="DE65" i="7" s="1"/>
  <c r="AJ65" i="7"/>
  <c r="AI65" i="7"/>
  <c r="AL65" i="7"/>
  <c r="AB65" i="7"/>
  <c r="AD65" i="7" s="1"/>
  <c r="AE65" i="7" s="1"/>
  <c r="CV64" i="7"/>
  <c r="CX64" i="7" s="1"/>
  <c r="EE62" i="7"/>
  <c r="T62" i="7"/>
  <c r="AV65" i="7"/>
  <c r="EH65" i="7"/>
  <c r="ET65" i="7" s="1"/>
  <c r="AU65" i="7"/>
  <c r="BC65" i="7" s="1"/>
  <c r="BD65" i="7" s="1"/>
  <c r="GA43" i="7" s="1"/>
  <c r="AZ67" i="7"/>
  <c r="BA67" i="7" s="1"/>
  <c r="L60" i="7"/>
  <c r="J59" i="7"/>
  <c r="DJ62" i="7"/>
  <c r="DK62" i="7" s="1"/>
  <c r="CE62" i="7"/>
  <c r="CH62" i="7" s="1"/>
  <c r="CJ62" i="7" s="1"/>
  <c r="BG66" i="7"/>
  <c r="BF66" i="7"/>
  <c r="BI66" i="7"/>
  <c r="BJ66" i="7" s="1"/>
  <c r="BL66" i="7" s="1"/>
  <c r="AX66" i="7"/>
  <c r="CS65" i="7"/>
  <c r="EG63" i="7"/>
  <c r="U63" i="7"/>
  <c r="AF65" i="7"/>
  <c r="CC65" i="7"/>
  <c r="CZ65" i="7"/>
  <c r="DC65" i="7" s="1"/>
  <c r="DH65" i="7" s="1"/>
  <c r="CN65" i="7"/>
  <c r="CP65" i="7" s="1"/>
  <c r="CT65" i="7" s="1"/>
  <c r="CV65" i="7" s="1"/>
  <c r="BX61" i="7"/>
  <c r="DU64" i="7"/>
  <c r="V64" i="7"/>
  <c r="EI64" i="7" s="1"/>
  <c r="AT64" i="7"/>
  <c r="Z64" i="7"/>
  <c r="BR64" i="7"/>
  <c r="AF64" i="7"/>
  <c r="CS63" i="7"/>
  <c r="CR63" i="7"/>
  <c r="DL64" i="7"/>
  <c r="DN64" i="7" s="1"/>
  <c r="DR64" i="7" s="1"/>
  <c r="DT64" i="7" s="1"/>
  <c r="DW64" i="7"/>
  <c r="EM66" i="7"/>
  <c r="EO66" i="7" s="1"/>
  <c r="EQ66" i="7" s="1"/>
  <c r="AM66" i="7"/>
  <c r="AO66" i="7" s="1"/>
  <c r="AP66" i="7"/>
  <c r="BE65" i="7"/>
  <c r="M61" i="7"/>
  <c r="S61" i="7" s="1"/>
  <c r="K60" i="7"/>
  <c r="EU66" i="7"/>
  <c r="EX66" i="7" s="1"/>
  <c r="EY66" i="7" s="1"/>
  <c r="EZ66" i="7"/>
  <c r="DP63" i="7"/>
  <c r="AF64" i="8" l="1"/>
  <c r="DM63" i="7"/>
  <c r="DO63" i="7" s="1"/>
  <c r="DS63" i="7" s="1"/>
  <c r="DQ63" i="7"/>
  <c r="BX60" i="7"/>
  <c r="FV41" i="7"/>
  <c r="FW41" i="7" s="1"/>
  <c r="FX41" i="7" s="1"/>
  <c r="AK65" i="7"/>
  <c r="CO63" i="7"/>
  <c r="CQ63" i="7" s="1"/>
  <c r="CU63" i="7" s="1"/>
  <c r="BK67" i="7"/>
  <c r="BM67" i="7" s="1"/>
  <c r="BN67" i="7" s="1"/>
  <c r="GF42" i="7"/>
  <c r="GE42" i="7"/>
  <c r="GG42" i="7" s="1"/>
  <c r="GM42" i="7"/>
  <c r="GD42" i="7"/>
  <c r="AK65" i="8"/>
  <c r="AN65" i="8" s="1"/>
  <c r="AP65" i="8" s="1"/>
  <c r="BC65" i="8"/>
  <c r="BD65" i="8" s="1"/>
  <c r="FD66" i="8"/>
  <c r="FA66" i="8"/>
  <c r="FC66" i="8" s="1"/>
  <c r="FD66" i="7"/>
  <c r="FA66" i="7"/>
  <c r="FC66" i="7" s="1"/>
  <c r="BH66" i="7"/>
  <c r="GN43" i="7"/>
  <c r="GS43" i="7" s="1"/>
  <c r="GU43" i="7" s="1"/>
  <c r="GC43" i="7"/>
  <c r="GH43" i="7" s="1"/>
  <c r="GJ43" i="7" s="1"/>
  <c r="BH66" i="8"/>
  <c r="CZ63" i="8"/>
  <c r="DC63" i="8" s="1"/>
  <c r="CN63" i="8"/>
  <c r="CP63" i="8" s="1"/>
  <c r="CT63" i="8" s="1"/>
  <c r="EL64" i="8"/>
  <c r="AG64" i="8"/>
  <c r="CC64" i="8"/>
  <c r="DH64" i="8"/>
  <c r="M60" i="8"/>
  <c r="S60" i="8" s="1"/>
  <c r="K59" i="8"/>
  <c r="BG65" i="8"/>
  <c r="AX65" i="8"/>
  <c r="BI65" i="8"/>
  <c r="BJ65" i="8" s="1"/>
  <c r="BL65" i="8" s="1"/>
  <c r="BF65" i="8"/>
  <c r="BR63" i="8"/>
  <c r="AT63" i="8"/>
  <c r="Z63" i="8"/>
  <c r="V63" i="8"/>
  <c r="EI63" i="8" s="1"/>
  <c r="AM65" i="8"/>
  <c r="AO65" i="8" s="1"/>
  <c r="EM65" i="8"/>
  <c r="EO65" i="8" s="1"/>
  <c r="EQ65" i="8" s="1"/>
  <c r="CN62" i="8"/>
  <c r="CP62" i="8" s="1"/>
  <c r="CT62" i="8" s="1"/>
  <c r="CZ62" i="8"/>
  <c r="DC62" i="8" s="1"/>
  <c r="DP62" i="8" s="1"/>
  <c r="AZ66" i="8"/>
  <c r="BA66" i="8" s="1"/>
  <c r="BK66" i="8" s="1"/>
  <c r="BM66" i="8" s="1"/>
  <c r="BN66" i="8" s="1"/>
  <c r="DU63" i="8"/>
  <c r="BY61" i="8"/>
  <c r="CB61" i="8" s="1"/>
  <c r="CF61" i="8"/>
  <c r="DT64" i="8"/>
  <c r="DV64" i="8" s="1"/>
  <c r="EG62" i="8"/>
  <c r="U62" i="8"/>
  <c r="AH62" i="8" s="1"/>
  <c r="EN62" i="8" s="1"/>
  <c r="DV65" i="8"/>
  <c r="EE61" i="8"/>
  <c r="T61" i="8"/>
  <c r="AQ67" i="8"/>
  <c r="L59" i="8"/>
  <c r="BX59" i="8" s="1"/>
  <c r="J58" i="8"/>
  <c r="AJ64" i="8"/>
  <c r="AI64" i="8"/>
  <c r="AB64" i="8"/>
  <c r="AD64" i="8" s="1"/>
  <c r="AE64" i="8" s="1"/>
  <c r="AL64" i="8"/>
  <c r="AQ66" i="8"/>
  <c r="AH63" i="8"/>
  <c r="EN63" i="8" s="1"/>
  <c r="DA62" i="8"/>
  <c r="DE62" i="8" s="1"/>
  <c r="DM62" i="8" s="1"/>
  <c r="DO62" i="8" s="1"/>
  <c r="DS62" i="8" s="1"/>
  <c r="CO62" i="8"/>
  <c r="CQ62" i="8" s="1"/>
  <c r="CU62" i="8" s="1"/>
  <c r="CR62" i="8"/>
  <c r="CS62" i="8"/>
  <c r="CW63" i="8"/>
  <c r="FY42" i="8"/>
  <c r="GF42" i="8" s="1"/>
  <c r="EU65" i="8"/>
  <c r="EX65" i="8" s="1"/>
  <c r="EY65" i="8" s="1"/>
  <c r="EZ65" i="8"/>
  <c r="CR63" i="8"/>
  <c r="BX60" i="8"/>
  <c r="FV41" i="8"/>
  <c r="FW41" i="8" s="1"/>
  <c r="FX41" i="8" s="1"/>
  <c r="EH64" i="8"/>
  <c r="ET64" i="8" s="1"/>
  <c r="AU64" i="8"/>
  <c r="BC64" i="8" s="1"/>
  <c r="BD64" i="8" s="1"/>
  <c r="AV64" i="8"/>
  <c r="BE64" i="8"/>
  <c r="CX64" i="8"/>
  <c r="DV66" i="8"/>
  <c r="CC64" i="7"/>
  <c r="DH64" i="7"/>
  <c r="BR63" i="7"/>
  <c r="AT63" i="7"/>
  <c r="V63" i="7"/>
  <c r="EI63" i="7" s="1"/>
  <c r="Z63" i="7"/>
  <c r="L59" i="7"/>
  <c r="J58" i="7"/>
  <c r="EE61" i="7"/>
  <c r="T61" i="7"/>
  <c r="DV64" i="7"/>
  <c r="AL64" i="7"/>
  <c r="AB64" i="7"/>
  <c r="AD64" i="7" s="1"/>
  <c r="AE64" i="7" s="1"/>
  <c r="AJ64" i="7"/>
  <c r="AI64" i="7"/>
  <c r="CF60" i="7"/>
  <c r="BY60" i="7"/>
  <c r="CB60" i="7" s="1"/>
  <c r="EU65" i="7"/>
  <c r="EX65" i="7" s="1"/>
  <c r="EY65" i="7" s="1"/>
  <c r="FA65" i="7" s="1"/>
  <c r="FC65" i="7" s="1"/>
  <c r="EZ65" i="7"/>
  <c r="CV63" i="7"/>
  <c r="CX63" i="7" s="1"/>
  <c r="M60" i="7"/>
  <c r="S60" i="7" s="1"/>
  <c r="K59" i="7"/>
  <c r="CO62" i="7"/>
  <c r="CQ62" i="7" s="1"/>
  <c r="CU62" i="7" s="1"/>
  <c r="DA62" i="7"/>
  <c r="DE62" i="7" s="1"/>
  <c r="DM62" i="7" s="1"/>
  <c r="DO62" i="7" s="1"/>
  <c r="DS62" i="7" s="1"/>
  <c r="AQ66" i="7"/>
  <c r="AV64" i="7"/>
  <c r="EH64" i="7"/>
  <c r="ET64" i="7" s="1"/>
  <c r="AU64" i="7"/>
  <c r="BO64" i="7" s="1"/>
  <c r="BE64" i="7"/>
  <c r="BY61" i="7"/>
  <c r="CB61" i="7" s="1"/>
  <c r="CF61" i="7"/>
  <c r="CW63" i="7"/>
  <c r="BO65" i="7"/>
  <c r="BG65" i="7"/>
  <c r="AX65" i="7"/>
  <c r="BF65" i="7"/>
  <c r="BI65" i="7"/>
  <c r="BJ65" i="7" s="1"/>
  <c r="BL65" i="7" s="1"/>
  <c r="EG62" i="7"/>
  <c r="U62" i="7"/>
  <c r="AN65" i="7"/>
  <c r="DW63" i="7"/>
  <c r="DL63" i="7"/>
  <c r="DN63" i="7" s="1"/>
  <c r="DR63" i="7" s="1"/>
  <c r="DT63" i="7" s="1"/>
  <c r="DL65" i="7"/>
  <c r="DN65" i="7" s="1"/>
  <c r="DR65" i="7" s="1"/>
  <c r="DW65" i="7"/>
  <c r="DP65" i="7"/>
  <c r="AH63" i="7"/>
  <c r="EN63" i="7" s="1"/>
  <c r="EL64" i="7"/>
  <c r="AG64" i="7"/>
  <c r="CX65" i="7"/>
  <c r="EL65" i="7"/>
  <c r="AG65" i="7"/>
  <c r="AZ66" i="7"/>
  <c r="BA66" i="7" s="1"/>
  <c r="BK66" i="7" s="1"/>
  <c r="BM66" i="7" s="1"/>
  <c r="BN66" i="7" s="1"/>
  <c r="CS62" i="7"/>
  <c r="DU63" i="7"/>
  <c r="CG62" i="7"/>
  <c r="CI62" i="7" s="1"/>
  <c r="CR62" i="7" s="1"/>
  <c r="DM65" i="7"/>
  <c r="DO65" i="7" s="1"/>
  <c r="DS65" i="7" s="1"/>
  <c r="DQ65" i="7"/>
  <c r="GI42" i="7" l="1"/>
  <c r="CV62" i="8"/>
  <c r="FY41" i="7"/>
  <c r="AF63" i="7"/>
  <c r="DT65" i="7"/>
  <c r="DV65" i="7" s="1"/>
  <c r="GP42" i="7"/>
  <c r="GV42" i="7"/>
  <c r="GO42" i="7"/>
  <c r="GQ42" i="7"/>
  <c r="DQ62" i="7"/>
  <c r="BC64" i="7"/>
  <c r="BD64" i="7" s="1"/>
  <c r="FA65" i="8"/>
  <c r="FC65" i="8" s="1"/>
  <c r="BH65" i="7"/>
  <c r="AK64" i="7"/>
  <c r="AN64" i="7" s="1"/>
  <c r="AP64" i="7" s="1"/>
  <c r="BH65" i="8"/>
  <c r="AK64" i="8"/>
  <c r="AN64" i="8" s="1"/>
  <c r="AP64" i="8" s="1"/>
  <c r="CF59" i="8"/>
  <c r="BY59" i="8"/>
  <c r="CB59" i="8" s="1"/>
  <c r="M59" i="8"/>
  <c r="S59" i="8" s="1"/>
  <c r="K58" i="8"/>
  <c r="BO64" i="8"/>
  <c r="EU64" i="8"/>
  <c r="EX64" i="8" s="1"/>
  <c r="EY64" i="8" s="1"/>
  <c r="EZ64" i="8"/>
  <c r="CG61" i="8"/>
  <c r="CI61" i="8" s="1"/>
  <c r="DQ62" i="8"/>
  <c r="DU62" i="8" s="1"/>
  <c r="AQ65" i="8"/>
  <c r="AV63" i="8"/>
  <c r="EH63" i="8"/>
  <c r="ET63" i="8" s="1"/>
  <c r="AU63" i="8"/>
  <c r="BC63" i="8" s="1"/>
  <c r="BD63" i="8" s="1"/>
  <c r="BE63" i="8"/>
  <c r="AZ65" i="8"/>
  <c r="BA65" i="8" s="1"/>
  <c r="BK65" i="8" s="1"/>
  <c r="BM65" i="8" s="1"/>
  <c r="BN65" i="8" s="1"/>
  <c r="EE60" i="8"/>
  <c r="T60" i="8"/>
  <c r="AI63" i="8"/>
  <c r="AL63" i="8"/>
  <c r="AB63" i="8"/>
  <c r="AD63" i="8" s="1"/>
  <c r="AE63" i="8" s="1"/>
  <c r="AJ63" i="8"/>
  <c r="FY41" i="8"/>
  <c r="FD65" i="8"/>
  <c r="DJ61" i="8"/>
  <c r="DK61" i="8" s="1"/>
  <c r="CE61" i="8"/>
  <c r="AF63" i="8"/>
  <c r="CC63" i="8"/>
  <c r="DH63" i="8"/>
  <c r="CV63" i="8"/>
  <c r="CX63" i="8" s="1"/>
  <c r="AM64" i="8"/>
  <c r="AO64" i="8" s="1"/>
  <c r="EM64" i="8"/>
  <c r="EO64" i="8" s="1"/>
  <c r="EQ64" i="8" s="1"/>
  <c r="BG64" i="8"/>
  <c r="AX64" i="8"/>
  <c r="BI64" i="8"/>
  <c r="BJ64" i="8" s="1"/>
  <c r="BL64" i="8" s="1"/>
  <c r="BF64" i="8"/>
  <c r="BY60" i="8"/>
  <c r="CB60" i="8" s="1"/>
  <c r="CF60" i="8"/>
  <c r="GD42" i="8"/>
  <c r="GM42" i="8"/>
  <c r="GE42" i="8"/>
  <c r="GG42" i="8" s="1"/>
  <c r="GI42" i="8" s="1"/>
  <c r="CW62" i="8"/>
  <c r="CX62" i="8" s="1"/>
  <c r="L58" i="8"/>
  <c r="J57" i="8"/>
  <c r="EG61" i="8"/>
  <c r="U61" i="8"/>
  <c r="V62" i="8"/>
  <c r="EI62" i="8" s="1"/>
  <c r="BR62" i="8"/>
  <c r="AT62" i="8"/>
  <c r="Z62" i="8"/>
  <c r="AF62" i="8"/>
  <c r="DW62" i="8"/>
  <c r="DL62" i="8"/>
  <c r="DN62" i="8" s="1"/>
  <c r="DR62" i="8" s="1"/>
  <c r="DT62" i="8" s="1"/>
  <c r="DL63" i="8"/>
  <c r="DN63" i="8" s="1"/>
  <c r="DR63" i="8" s="1"/>
  <c r="DW63" i="8"/>
  <c r="DP63" i="8"/>
  <c r="BX59" i="7"/>
  <c r="EH63" i="7"/>
  <c r="ET63" i="7" s="1"/>
  <c r="AV63" i="7"/>
  <c r="AU63" i="7"/>
  <c r="BO63" i="7" s="1"/>
  <c r="BE63" i="7"/>
  <c r="BF64" i="7"/>
  <c r="BI64" i="7"/>
  <c r="BJ64" i="7" s="1"/>
  <c r="BL64" i="7" s="1"/>
  <c r="BG64" i="7"/>
  <c r="AX64" i="7"/>
  <c r="DU65" i="7"/>
  <c r="AM65" i="7"/>
  <c r="AO65" i="7" s="1"/>
  <c r="AQ65" i="7" s="1"/>
  <c r="EM65" i="7"/>
  <c r="EO65" i="7" s="1"/>
  <c r="EQ65" i="7" s="1"/>
  <c r="AP65" i="7"/>
  <c r="BR62" i="7"/>
  <c r="AT62" i="7"/>
  <c r="Z62" i="7"/>
  <c r="V62" i="7"/>
  <c r="EI62" i="7" s="1"/>
  <c r="AF62" i="7"/>
  <c r="AZ65" i="7"/>
  <c r="BA65" i="7" s="1"/>
  <c r="CH61" i="7"/>
  <c r="CJ61" i="7" s="1"/>
  <c r="CE60" i="7"/>
  <c r="DJ60" i="7"/>
  <c r="DK60" i="7" s="1"/>
  <c r="EG61" i="7"/>
  <c r="U61" i="7"/>
  <c r="EL63" i="7"/>
  <c r="AG63" i="7"/>
  <c r="CC63" i="7"/>
  <c r="DH63" i="7"/>
  <c r="DV63" i="7"/>
  <c r="CE61" i="7"/>
  <c r="DJ61" i="7"/>
  <c r="DK61" i="7" s="1"/>
  <c r="DU62" i="7"/>
  <c r="AH62" i="7"/>
  <c r="EN62" i="7" s="1"/>
  <c r="K58" i="7"/>
  <c r="M59" i="7"/>
  <c r="S59" i="7" s="1"/>
  <c r="FD65" i="7"/>
  <c r="CH60" i="7"/>
  <c r="CJ60" i="7" s="1"/>
  <c r="CG60" i="7"/>
  <c r="CI60" i="7" s="1"/>
  <c r="AL63" i="7"/>
  <c r="AB63" i="7"/>
  <c r="AD63" i="7" s="1"/>
  <c r="AE63" i="7" s="1"/>
  <c r="AJ63" i="7"/>
  <c r="AI63" i="7"/>
  <c r="EM64" i="7"/>
  <c r="EO64" i="7" s="1"/>
  <c r="EQ64" i="7" s="1"/>
  <c r="AM64" i="7"/>
  <c r="AO64" i="7" s="1"/>
  <c r="CZ62" i="7"/>
  <c r="DC62" i="7" s="1"/>
  <c r="CN62" i="7"/>
  <c r="CP62" i="7" s="1"/>
  <c r="CT62" i="7" s="1"/>
  <c r="CV62" i="7" s="1"/>
  <c r="EU64" i="7"/>
  <c r="EX64" i="7" s="1"/>
  <c r="EY64" i="7" s="1"/>
  <c r="EZ64" i="7"/>
  <c r="CW62" i="7"/>
  <c r="EE60" i="7"/>
  <c r="T60" i="7"/>
  <c r="J57" i="7"/>
  <c r="L58" i="7"/>
  <c r="BX58" i="7" l="1"/>
  <c r="FV40" i="7"/>
  <c r="FW40" i="7" s="1"/>
  <c r="FX40" i="7" s="1"/>
  <c r="CX62" i="7"/>
  <c r="AK63" i="7"/>
  <c r="AN63" i="7" s="1"/>
  <c r="AP63" i="7" s="1"/>
  <c r="BK65" i="7"/>
  <c r="BM65" i="7" s="1"/>
  <c r="BN65" i="7" s="1"/>
  <c r="GR42" i="7"/>
  <c r="GT42" i="7" s="1"/>
  <c r="GF41" i="7"/>
  <c r="GM41" i="7"/>
  <c r="GE41" i="7"/>
  <c r="GG41" i="7" s="1"/>
  <c r="GD41" i="7"/>
  <c r="BC63" i="7"/>
  <c r="BD63" i="7" s="1"/>
  <c r="FA64" i="8"/>
  <c r="FC64" i="8" s="1"/>
  <c r="BH64" i="8"/>
  <c r="BO63" i="8"/>
  <c r="FD64" i="8"/>
  <c r="FA64" i="7"/>
  <c r="FC64" i="7" s="1"/>
  <c r="AK63" i="8"/>
  <c r="GP42" i="8"/>
  <c r="GO42" i="8"/>
  <c r="GV42" i="8"/>
  <c r="GQ42" i="8"/>
  <c r="GD41" i="8"/>
  <c r="GM41" i="8"/>
  <c r="GE41" i="8"/>
  <c r="EU63" i="8"/>
  <c r="FD63" i="8" s="1"/>
  <c r="EZ63" i="8"/>
  <c r="EL62" i="8"/>
  <c r="AG62" i="8"/>
  <c r="CR61" i="8"/>
  <c r="BG63" i="8"/>
  <c r="AX63" i="8"/>
  <c r="BF63" i="8"/>
  <c r="BI63" i="8"/>
  <c r="BJ63" i="8" s="1"/>
  <c r="BL63" i="8" s="1"/>
  <c r="CH61" i="8"/>
  <c r="CJ61" i="8" s="1"/>
  <c r="K57" i="8"/>
  <c r="M58" i="8"/>
  <c r="S58" i="8" s="1"/>
  <c r="L57" i="8"/>
  <c r="J56" i="8"/>
  <c r="EL63" i="8"/>
  <c r="AG63" i="8"/>
  <c r="BX58" i="8"/>
  <c r="FV40" i="8"/>
  <c r="FW40" i="8" s="1"/>
  <c r="FX40" i="8" s="1"/>
  <c r="DT63" i="8"/>
  <c r="DV63" i="8" s="1"/>
  <c r="AB62" i="8"/>
  <c r="AD62" i="8" s="1"/>
  <c r="AE62" i="8" s="1"/>
  <c r="AJ62" i="8"/>
  <c r="AI62" i="8"/>
  <c r="AL62" i="8"/>
  <c r="BR61" i="8"/>
  <c r="AT61" i="8"/>
  <c r="BE61" i="8" s="1"/>
  <c r="Z61" i="8"/>
  <c r="V61" i="8"/>
  <c r="EI61" i="8" s="1"/>
  <c r="CG60" i="8"/>
  <c r="CI60" i="8" s="1"/>
  <c r="AZ64" i="8"/>
  <c r="BA64" i="8" s="1"/>
  <c r="BK64" i="8" s="1"/>
  <c r="BM64" i="8" s="1"/>
  <c r="BN64" i="8" s="1"/>
  <c r="AQ64" i="8"/>
  <c r="AH61" i="8"/>
  <c r="EN61" i="8" s="1"/>
  <c r="GF41" i="8"/>
  <c r="AN63" i="8"/>
  <c r="EE59" i="8"/>
  <c r="T59" i="8"/>
  <c r="CC62" i="8"/>
  <c r="DH62" i="8"/>
  <c r="EG60" i="8"/>
  <c r="U60" i="8"/>
  <c r="CZ61" i="8"/>
  <c r="DC61" i="8" s="1"/>
  <c r="DP61" i="8" s="1"/>
  <c r="CN61" i="8"/>
  <c r="CP61" i="8" s="1"/>
  <c r="CT61" i="8" s="1"/>
  <c r="CV61" i="8" s="1"/>
  <c r="DV62" i="8"/>
  <c r="EH62" i="8"/>
  <c r="ET62" i="8" s="1"/>
  <c r="AU62" i="8"/>
  <c r="BC62" i="8" s="1"/>
  <c r="BD62" i="8" s="1"/>
  <c r="AV62" i="8"/>
  <c r="BE62" i="8"/>
  <c r="CE60" i="8"/>
  <c r="DJ60" i="8"/>
  <c r="DK60" i="8" s="1"/>
  <c r="CE59" i="8"/>
  <c r="CH59" i="8" s="1"/>
  <c r="CJ59" i="8" s="1"/>
  <c r="DJ59" i="8"/>
  <c r="DK59" i="8" s="1"/>
  <c r="EG60" i="7"/>
  <c r="U60" i="7"/>
  <c r="AH60" i="7" s="1"/>
  <c r="EN60" i="7" s="1"/>
  <c r="CO60" i="7"/>
  <c r="CQ60" i="7" s="1"/>
  <c r="CU60" i="7" s="1"/>
  <c r="DA60" i="7"/>
  <c r="DE60" i="7" s="1"/>
  <c r="DM60" i="7" s="1"/>
  <c r="DO60" i="7" s="1"/>
  <c r="DS60" i="7" s="1"/>
  <c r="M58" i="7"/>
  <c r="S58" i="7" s="1"/>
  <c r="K57" i="7"/>
  <c r="CS61" i="7"/>
  <c r="V61" i="7"/>
  <c r="EI61" i="7" s="1"/>
  <c r="BR61" i="7"/>
  <c r="AT61" i="7"/>
  <c r="GB42" i="7" s="1"/>
  <c r="Z61" i="7"/>
  <c r="AF61" i="7"/>
  <c r="AV62" i="7"/>
  <c r="EH62" i="7"/>
  <c r="ET62" i="7" s="1"/>
  <c r="AU62" i="7"/>
  <c r="BC62" i="7"/>
  <c r="BD62" i="7" s="1"/>
  <c r="BO62" i="7"/>
  <c r="BE62" i="7"/>
  <c r="EU63" i="7"/>
  <c r="EX63" i="7"/>
  <c r="EY63" i="7" s="1"/>
  <c r="FD63" i="7"/>
  <c r="EZ63" i="7"/>
  <c r="DQ60" i="7"/>
  <c r="CO61" i="7"/>
  <c r="CQ61" i="7" s="1"/>
  <c r="CU61" i="7" s="1"/>
  <c r="DA61" i="7"/>
  <c r="DE61" i="7" s="1"/>
  <c r="DM61" i="7" s="1"/>
  <c r="DO61" i="7" s="1"/>
  <c r="DS61" i="7" s="1"/>
  <c r="EL62" i="7"/>
  <c r="AG62" i="7"/>
  <c r="CC62" i="7"/>
  <c r="DH62" i="7"/>
  <c r="BY58" i="7"/>
  <c r="CB58" i="7" s="1"/>
  <c r="CF58" i="7"/>
  <c r="L57" i="7"/>
  <c r="FV39" i="7" s="1"/>
  <c r="FW39" i="7" s="1"/>
  <c r="FX39" i="7" s="1"/>
  <c r="J56" i="7"/>
  <c r="FD64" i="7"/>
  <c r="DL62" i="7"/>
  <c r="DN62" i="7" s="1"/>
  <c r="DR62" i="7" s="1"/>
  <c r="DT62" i="7" s="1"/>
  <c r="DV62" i="7" s="1"/>
  <c r="DW62" i="7"/>
  <c r="DP62" i="7"/>
  <c r="EE59" i="7"/>
  <c r="T59" i="7"/>
  <c r="EM63" i="7"/>
  <c r="EO63" i="7" s="1"/>
  <c r="EQ63" i="7" s="1"/>
  <c r="AM63" i="7"/>
  <c r="AO63" i="7" s="1"/>
  <c r="CS60" i="7"/>
  <c r="CR60" i="7"/>
  <c r="CG61" i="7"/>
  <c r="CI61" i="7" s="1"/>
  <c r="CR61" i="7" s="1"/>
  <c r="BH64" i="7"/>
  <c r="BY59" i="7"/>
  <c r="CB59" i="7" s="1"/>
  <c r="CF59" i="7"/>
  <c r="AQ64" i="7"/>
  <c r="CN60" i="7"/>
  <c r="CP60" i="7" s="1"/>
  <c r="CT60" i="7" s="1"/>
  <c r="CZ60" i="7"/>
  <c r="DC60" i="7" s="1"/>
  <c r="DQ61" i="7"/>
  <c r="AH61" i="7"/>
  <c r="EN61" i="7" s="1"/>
  <c r="AJ62" i="7"/>
  <c r="AI62" i="7"/>
  <c r="AL62" i="7"/>
  <c r="AB62" i="7"/>
  <c r="AD62" i="7" s="1"/>
  <c r="AE62" i="7" s="1"/>
  <c r="AZ64" i="7"/>
  <c r="BA64" i="7" s="1"/>
  <c r="BK64" i="7" s="1"/>
  <c r="BM64" i="7" s="1"/>
  <c r="BN64" i="7" s="1"/>
  <c r="BF63" i="7"/>
  <c r="AX63" i="7"/>
  <c r="BI63" i="7"/>
  <c r="BJ63" i="7" s="1"/>
  <c r="BL63" i="7" s="1"/>
  <c r="BG63" i="7"/>
  <c r="GI41" i="7" l="1"/>
  <c r="GO41" i="7"/>
  <c r="GV41" i="7"/>
  <c r="GP41" i="7"/>
  <c r="GQ41" i="7"/>
  <c r="FY39" i="7"/>
  <c r="GF39" i="7" s="1"/>
  <c r="FY40" i="7"/>
  <c r="CW61" i="7"/>
  <c r="BO62" i="8"/>
  <c r="BE61" i="7"/>
  <c r="FA63" i="7"/>
  <c r="FC63" i="7" s="1"/>
  <c r="BH63" i="7"/>
  <c r="GR42" i="8"/>
  <c r="GT42" i="8" s="1"/>
  <c r="CO59" i="8"/>
  <c r="CQ59" i="8" s="1"/>
  <c r="CU59" i="8" s="1"/>
  <c r="DA59" i="8"/>
  <c r="DE59" i="8" s="1"/>
  <c r="DM59" i="8" s="1"/>
  <c r="DO59" i="8" s="1"/>
  <c r="DS59" i="8" s="1"/>
  <c r="CN60" i="8"/>
  <c r="CP60" i="8" s="1"/>
  <c r="CT60" i="8" s="1"/>
  <c r="CV60" i="8" s="1"/>
  <c r="CZ60" i="8"/>
  <c r="DC60" i="8" s="1"/>
  <c r="CR60" i="8"/>
  <c r="BI62" i="8"/>
  <c r="BJ62" i="8" s="1"/>
  <c r="BL62" i="8" s="1"/>
  <c r="BF62" i="8"/>
  <c r="AX62" i="8"/>
  <c r="BG62" i="8"/>
  <c r="CG59" i="8"/>
  <c r="CI59" i="8" s="1"/>
  <c r="AT60" i="8"/>
  <c r="BE60" i="8" s="1"/>
  <c r="Z60" i="8"/>
  <c r="BR60" i="8"/>
  <c r="V60" i="8"/>
  <c r="EI60" i="8" s="1"/>
  <c r="AF61" i="8"/>
  <c r="CC61" i="8"/>
  <c r="AM63" i="8"/>
  <c r="AO63" i="8" s="1"/>
  <c r="EM63" i="8"/>
  <c r="EO63" i="8" s="1"/>
  <c r="EQ63" i="8" s="1"/>
  <c r="AP63" i="8"/>
  <c r="T58" i="8"/>
  <c r="EE58" i="8"/>
  <c r="EX63" i="8"/>
  <c r="EY63" i="8" s="1"/>
  <c r="FA63" i="8" s="1"/>
  <c r="FC63" i="8" s="1"/>
  <c r="DP60" i="8"/>
  <c r="AH60" i="8"/>
  <c r="EN60" i="8" s="1"/>
  <c r="AV61" i="8"/>
  <c r="EH61" i="8"/>
  <c r="ET61" i="8" s="1"/>
  <c r="AU61" i="8"/>
  <c r="BC61" i="8" s="1"/>
  <c r="BD61" i="8" s="1"/>
  <c r="GB42" i="8"/>
  <c r="DA61" i="8"/>
  <c r="DE61" i="8" s="1"/>
  <c r="DH61" i="8" s="1"/>
  <c r="CO61" i="8"/>
  <c r="CQ61" i="8" s="1"/>
  <c r="CU61" i="8" s="1"/>
  <c r="EM62" i="8"/>
  <c r="EO62" i="8" s="1"/>
  <c r="EQ62" i="8" s="1"/>
  <c r="AM62" i="8"/>
  <c r="AO62" i="8" s="1"/>
  <c r="DQ59" i="8"/>
  <c r="EG59" i="8"/>
  <c r="U59" i="8"/>
  <c r="AH59" i="8" s="1"/>
  <c r="EN59" i="8" s="1"/>
  <c r="BH63" i="8"/>
  <c r="CS61" i="8"/>
  <c r="GG41" i="8"/>
  <c r="GI41" i="8" s="1"/>
  <c r="DW61" i="8"/>
  <c r="DL61" i="8"/>
  <c r="DN61" i="8" s="1"/>
  <c r="DR61" i="8" s="1"/>
  <c r="DT61" i="8" s="1"/>
  <c r="BY58" i="8"/>
  <c r="CB58" i="8" s="1"/>
  <c r="CF58" i="8"/>
  <c r="BX57" i="8"/>
  <c r="FV39" i="8"/>
  <c r="FW39" i="8" s="1"/>
  <c r="FX39" i="8" s="1"/>
  <c r="CS59" i="8"/>
  <c r="EU62" i="8"/>
  <c r="EX62" i="8" s="1"/>
  <c r="EY62" i="8" s="1"/>
  <c r="EZ62" i="8"/>
  <c r="CH60" i="8"/>
  <c r="CJ60" i="8" s="1"/>
  <c r="AJ61" i="8"/>
  <c r="AI61" i="8"/>
  <c r="AL61" i="8"/>
  <c r="AB61" i="8"/>
  <c r="AD61" i="8" s="1"/>
  <c r="AE61" i="8" s="1"/>
  <c r="AK62" i="8"/>
  <c r="AN62" i="8" s="1"/>
  <c r="AP62" i="8" s="1"/>
  <c r="FY40" i="8"/>
  <c r="GF40" i="8" s="1"/>
  <c r="L56" i="8"/>
  <c r="BX56" i="8" s="1"/>
  <c r="J55" i="8"/>
  <c r="M57" i="8"/>
  <c r="S57" i="8" s="1"/>
  <c r="K56" i="8"/>
  <c r="AZ63" i="8"/>
  <c r="BA63" i="8" s="1"/>
  <c r="BK63" i="8" s="1"/>
  <c r="BM63" i="8" s="1"/>
  <c r="BN63" i="8" s="1"/>
  <c r="GP41" i="8"/>
  <c r="GO41" i="8"/>
  <c r="GV41" i="8"/>
  <c r="GQ41" i="8"/>
  <c r="AK62" i="7"/>
  <c r="AN62" i="7" s="1"/>
  <c r="AP62" i="7" s="1"/>
  <c r="CV60" i="7"/>
  <c r="CE59" i="7"/>
  <c r="DJ59" i="7"/>
  <c r="DK59" i="7" s="1"/>
  <c r="EG59" i="7"/>
  <c r="U59" i="7"/>
  <c r="J55" i="7"/>
  <c r="L56" i="7"/>
  <c r="EU62" i="7"/>
  <c r="FD62" i="7" s="1"/>
  <c r="EZ62" i="7"/>
  <c r="AI61" i="7"/>
  <c r="AL61" i="7"/>
  <c r="AB61" i="7"/>
  <c r="AD61" i="7" s="1"/>
  <c r="AE61" i="7" s="1"/>
  <c r="AJ61" i="7"/>
  <c r="V60" i="7"/>
  <c r="EI60" i="7" s="1"/>
  <c r="BR60" i="7"/>
  <c r="AT60" i="7"/>
  <c r="GB41" i="7" s="1"/>
  <c r="Z60" i="7"/>
  <c r="AF60" i="7"/>
  <c r="AQ63" i="7"/>
  <c r="BX57" i="7"/>
  <c r="DU61" i="7"/>
  <c r="BG62" i="7"/>
  <c r="AX62" i="7"/>
  <c r="BF62" i="7"/>
  <c r="BI62" i="7"/>
  <c r="BJ62" i="7" s="1"/>
  <c r="BL62" i="7" s="1"/>
  <c r="AV61" i="7"/>
  <c r="EH61" i="7"/>
  <c r="ET61" i="7" s="1"/>
  <c r="AU61" i="7"/>
  <c r="BC61" i="7" s="1"/>
  <c r="BD61" i="7" s="1"/>
  <c r="GA42" i="7" s="1"/>
  <c r="DU60" i="7"/>
  <c r="CC61" i="7"/>
  <c r="M57" i="7"/>
  <c r="S57" i="7" s="1"/>
  <c r="K56" i="7"/>
  <c r="CW60" i="7"/>
  <c r="AZ63" i="7"/>
  <c r="BA63" i="7" s="1"/>
  <c r="CN61" i="7"/>
  <c r="CP61" i="7" s="1"/>
  <c r="CT61" i="7" s="1"/>
  <c r="CV61" i="7" s="1"/>
  <c r="CX61" i="7" s="1"/>
  <c r="CZ61" i="7"/>
  <c r="DC61" i="7" s="1"/>
  <c r="DL60" i="7"/>
  <c r="DN60" i="7" s="1"/>
  <c r="DR60" i="7" s="1"/>
  <c r="DW60" i="7"/>
  <c r="CH59" i="7"/>
  <c r="CJ59" i="7" s="1"/>
  <c r="CG59" i="7"/>
  <c r="CI59" i="7" s="1"/>
  <c r="DJ58" i="7"/>
  <c r="DK58" i="7" s="1"/>
  <c r="CE58" i="7"/>
  <c r="CH58" i="7" s="1"/>
  <c r="CJ58" i="7" s="1"/>
  <c r="AM62" i="7"/>
  <c r="AO62" i="7" s="1"/>
  <c r="EM62" i="7"/>
  <c r="EO62" i="7" s="1"/>
  <c r="EQ62" i="7" s="1"/>
  <c r="DP60" i="7"/>
  <c r="EL61" i="7"/>
  <c r="AG61" i="7"/>
  <c r="EE58" i="7"/>
  <c r="T58" i="7"/>
  <c r="GF40" i="7" l="1"/>
  <c r="GM40" i="7"/>
  <c r="GE40" i="7"/>
  <c r="GG40" i="7" s="1"/>
  <c r="GD40" i="7"/>
  <c r="GR41" i="7"/>
  <c r="GT41" i="7" s="1"/>
  <c r="CX60" i="7"/>
  <c r="GE39" i="7"/>
  <c r="GG39" i="7" s="1"/>
  <c r="GI39" i="7" s="1"/>
  <c r="GD39" i="7"/>
  <c r="GM39" i="7"/>
  <c r="AK61" i="8"/>
  <c r="AN61" i="8" s="1"/>
  <c r="BK63" i="7"/>
  <c r="BM63" i="7" s="1"/>
  <c r="BN63" i="7" s="1"/>
  <c r="BO61" i="8"/>
  <c r="FA62" i="8"/>
  <c r="FC62" i="8" s="1"/>
  <c r="EX62" i="7"/>
  <c r="EY62" i="7" s="1"/>
  <c r="FA62" i="7" s="1"/>
  <c r="FC62" i="7" s="1"/>
  <c r="GN42" i="7"/>
  <c r="GS42" i="7" s="1"/>
  <c r="GU42" i="7" s="1"/>
  <c r="GC42" i="7"/>
  <c r="GH42" i="7" s="1"/>
  <c r="GJ42" i="7" s="1"/>
  <c r="BH62" i="7"/>
  <c r="BY57" i="8"/>
  <c r="CB57" i="8" s="1"/>
  <c r="CF57" i="8"/>
  <c r="BG61" i="8"/>
  <c r="AX61" i="8"/>
  <c r="BI61" i="8"/>
  <c r="BJ61" i="8" s="1"/>
  <c r="BL61" i="8" s="1"/>
  <c r="BF61" i="8"/>
  <c r="CN59" i="8"/>
  <c r="CP59" i="8" s="1"/>
  <c r="CT59" i="8" s="1"/>
  <c r="CV59" i="8" s="1"/>
  <c r="CZ59" i="8"/>
  <c r="DC59" i="8" s="1"/>
  <c r="M56" i="8"/>
  <c r="S56" i="8" s="1"/>
  <c r="K55" i="8"/>
  <c r="CF56" i="8"/>
  <c r="BY56" i="8"/>
  <c r="CB56" i="8" s="1"/>
  <c r="CR59" i="8"/>
  <c r="CW61" i="8"/>
  <c r="CX61" i="8" s="1"/>
  <c r="EG58" i="8"/>
  <c r="U58" i="8"/>
  <c r="CC60" i="8"/>
  <c r="DH60" i="8"/>
  <c r="DU59" i="8"/>
  <c r="GR41" i="8"/>
  <c r="GT41" i="8" s="1"/>
  <c r="EE57" i="8"/>
  <c r="T57" i="8"/>
  <c r="GM40" i="8"/>
  <c r="GE40" i="8"/>
  <c r="GG40" i="8" s="1"/>
  <c r="GI40" i="8" s="1"/>
  <c r="GD40" i="8"/>
  <c r="CO60" i="8"/>
  <c r="CQ60" i="8" s="1"/>
  <c r="CU60" i="8" s="1"/>
  <c r="DA60" i="8"/>
  <c r="DE60" i="8" s="1"/>
  <c r="FD62" i="8"/>
  <c r="CE58" i="8"/>
  <c r="CH58" i="8" s="1"/>
  <c r="CJ58" i="8" s="1"/>
  <c r="DJ58" i="8"/>
  <c r="DK58" i="8" s="1"/>
  <c r="AQ62" i="8"/>
  <c r="DM61" i="8"/>
  <c r="DO61" i="8" s="1"/>
  <c r="DS61" i="8" s="1"/>
  <c r="DU61" i="8" s="1"/>
  <c r="DV61" i="8" s="1"/>
  <c r="DQ61" i="8"/>
  <c r="AQ63" i="8"/>
  <c r="EL61" i="8"/>
  <c r="AG61" i="8"/>
  <c r="AI60" i="8"/>
  <c r="AL60" i="8"/>
  <c r="AB60" i="8"/>
  <c r="AD60" i="8" s="1"/>
  <c r="AE60" i="8" s="1"/>
  <c r="AJ60" i="8"/>
  <c r="AZ62" i="8"/>
  <c r="BA62" i="8" s="1"/>
  <c r="CS60" i="8"/>
  <c r="CW59" i="8"/>
  <c r="J54" i="8"/>
  <c r="L55" i="8"/>
  <c r="FY39" i="8"/>
  <c r="V59" i="8"/>
  <c r="EI59" i="8" s="1"/>
  <c r="BR59" i="8"/>
  <c r="AT59" i="8"/>
  <c r="Z59" i="8"/>
  <c r="AF59" i="8"/>
  <c r="EU61" i="8"/>
  <c r="EX61" i="8" s="1"/>
  <c r="EY61" i="8" s="1"/>
  <c r="EZ61" i="8"/>
  <c r="AF60" i="8"/>
  <c r="AV60" i="8"/>
  <c r="EH60" i="8"/>
  <c r="ET60" i="8" s="1"/>
  <c r="AU60" i="8"/>
  <c r="BC60" i="8" s="1"/>
  <c r="BD60" i="8" s="1"/>
  <c r="GB41" i="8"/>
  <c r="BH62" i="8"/>
  <c r="DL60" i="8"/>
  <c r="DN60" i="8" s="1"/>
  <c r="DR60" i="8" s="1"/>
  <c r="DT60" i="8" s="1"/>
  <c r="DW60" i="8"/>
  <c r="CO58" i="7"/>
  <c r="CQ58" i="7" s="1"/>
  <c r="CU58" i="7" s="1"/>
  <c r="DA58" i="7"/>
  <c r="DE58" i="7" s="1"/>
  <c r="DM58" i="7" s="1"/>
  <c r="DO58" i="7" s="1"/>
  <c r="DS58" i="7" s="1"/>
  <c r="DQ58" i="7"/>
  <c r="M56" i="7"/>
  <c r="S56" i="7" s="1"/>
  <c r="K55" i="7"/>
  <c r="DT60" i="7"/>
  <c r="DV60" i="7" s="1"/>
  <c r="EE57" i="7"/>
  <c r="T57" i="7"/>
  <c r="CG58" i="7"/>
  <c r="CI58" i="7" s="1"/>
  <c r="EU61" i="7"/>
  <c r="EX61" i="7" s="1"/>
  <c r="EY61" i="7" s="1"/>
  <c r="EZ61" i="7"/>
  <c r="AZ62" i="7"/>
  <c r="BA62" i="7" s="1"/>
  <c r="BK62" i="7" s="1"/>
  <c r="BM62" i="7" s="1"/>
  <c r="BN62" i="7" s="1"/>
  <c r="BY57" i="7"/>
  <c r="CB57" i="7" s="1"/>
  <c r="CF57" i="7"/>
  <c r="EL60" i="7"/>
  <c r="AG60" i="7"/>
  <c r="AK61" i="7"/>
  <c r="CC60" i="7"/>
  <c r="DH60" i="7"/>
  <c r="V59" i="7"/>
  <c r="EI59" i="7" s="1"/>
  <c r="BR59" i="7"/>
  <c r="AT59" i="7"/>
  <c r="Z59" i="7"/>
  <c r="AF59" i="7"/>
  <c r="AM61" i="7"/>
  <c r="AO61" i="7" s="1"/>
  <c r="EM61" i="7"/>
  <c r="EO61" i="7" s="1"/>
  <c r="EQ61" i="7" s="1"/>
  <c r="EG58" i="7"/>
  <c r="U58" i="7"/>
  <c r="AH58" i="7" s="1"/>
  <c r="EN58" i="7" s="1"/>
  <c r="AQ62" i="7"/>
  <c r="CN59" i="7"/>
  <c r="CP59" i="7" s="1"/>
  <c r="CT59" i="7" s="1"/>
  <c r="CZ59" i="7"/>
  <c r="DC59" i="7" s="1"/>
  <c r="DL61" i="7"/>
  <c r="DN61" i="7" s="1"/>
  <c r="DR61" i="7" s="1"/>
  <c r="DW61" i="7"/>
  <c r="DP61" i="7"/>
  <c r="DH61" i="7"/>
  <c r="BO61" i="7"/>
  <c r="BG61" i="7"/>
  <c r="AX61" i="7"/>
  <c r="BF61" i="7"/>
  <c r="BI61" i="7"/>
  <c r="BJ61" i="7" s="1"/>
  <c r="BL61" i="7" s="1"/>
  <c r="AL60" i="7"/>
  <c r="AB60" i="7"/>
  <c r="AD60" i="7" s="1"/>
  <c r="AE60" i="7" s="1"/>
  <c r="AJ60" i="7"/>
  <c r="AI60" i="7"/>
  <c r="BX56" i="7"/>
  <c r="AH59" i="7"/>
  <c r="EN59" i="7" s="1"/>
  <c r="DP59" i="7"/>
  <c r="CS58" i="7"/>
  <c r="CR58" i="7"/>
  <c r="DA59" i="7"/>
  <c r="DE59" i="7" s="1"/>
  <c r="DM59" i="7" s="1"/>
  <c r="DO59" i="7" s="1"/>
  <c r="DS59" i="7" s="1"/>
  <c r="CO59" i="7"/>
  <c r="CQ59" i="7" s="1"/>
  <c r="CU59" i="7" s="1"/>
  <c r="AV60" i="7"/>
  <c r="EH60" i="7"/>
  <c r="ET60" i="7" s="1"/>
  <c r="AU60" i="7"/>
  <c r="BC60" i="7" s="1"/>
  <c r="BD60" i="7" s="1"/>
  <c r="GA41" i="7" s="1"/>
  <c r="BE60" i="7"/>
  <c r="AN61" i="7"/>
  <c r="AP61" i="7" s="1"/>
  <c r="L55" i="7"/>
  <c r="J54" i="7"/>
  <c r="CR59" i="7"/>
  <c r="CS59" i="7"/>
  <c r="GI40" i="7" l="1"/>
  <c r="DU58" i="7"/>
  <c r="BX55" i="7"/>
  <c r="FV38" i="7"/>
  <c r="FW38" i="7" s="1"/>
  <c r="FX38" i="7" s="1"/>
  <c r="DT61" i="7"/>
  <c r="DV61" i="7" s="1"/>
  <c r="CW58" i="7"/>
  <c r="GO39" i="7"/>
  <c r="GP39" i="7"/>
  <c r="GQ39" i="7"/>
  <c r="GV39" i="7"/>
  <c r="GV40" i="7"/>
  <c r="GP40" i="7"/>
  <c r="GR40" i="7" s="1"/>
  <c r="GT40" i="7" s="1"/>
  <c r="GO40" i="7"/>
  <c r="GQ40" i="7"/>
  <c r="DQ59" i="7"/>
  <c r="FD61" i="8"/>
  <c r="BK62" i="8"/>
  <c r="BM62" i="8" s="1"/>
  <c r="BN62" i="8" s="1"/>
  <c r="FA61" i="7"/>
  <c r="FC61" i="7" s="1"/>
  <c r="GN41" i="7"/>
  <c r="GS41" i="7" s="1"/>
  <c r="GU41" i="7" s="1"/>
  <c r="GC41" i="7"/>
  <c r="GH41" i="7" s="1"/>
  <c r="GJ41" i="7" s="1"/>
  <c r="AK60" i="7"/>
  <c r="AN60" i="7" s="1"/>
  <c r="AP60" i="7" s="1"/>
  <c r="AM61" i="8"/>
  <c r="AO61" i="8" s="1"/>
  <c r="EM61" i="8"/>
  <c r="EO61" i="8" s="1"/>
  <c r="EQ61" i="8" s="1"/>
  <c r="AP61" i="8"/>
  <c r="DA58" i="8"/>
  <c r="DE58" i="8" s="1"/>
  <c r="DM58" i="8" s="1"/>
  <c r="DO58" i="8" s="1"/>
  <c r="DS58" i="8" s="1"/>
  <c r="CO58" i="8"/>
  <c r="CQ58" i="8" s="1"/>
  <c r="CU58" i="8" s="1"/>
  <c r="BO60" i="8"/>
  <c r="BG60" i="8"/>
  <c r="AX60" i="8"/>
  <c r="BF60" i="8"/>
  <c r="BI60" i="8"/>
  <c r="BJ60" i="8" s="1"/>
  <c r="BL60" i="8" s="1"/>
  <c r="FA61" i="8"/>
  <c r="FC61" i="8" s="1"/>
  <c r="AV59" i="8"/>
  <c r="EH59" i="8"/>
  <c r="ET59" i="8" s="1"/>
  <c r="AU59" i="8"/>
  <c r="BC59" i="8" s="1"/>
  <c r="BD59" i="8" s="1"/>
  <c r="BE59" i="8"/>
  <c r="GM39" i="8"/>
  <c r="GE39" i="8"/>
  <c r="GD39" i="8"/>
  <c r="DM60" i="8"/>
  <c r="DO60" i="8" s="1"/>
  <c r="DS60" i="8" s="1"/>
  <c r="DQ60" i="8"/>
  <c r="V58" i="8"/>
  <c r="EI58" i="8" s="1"/>
  <c r="BR58" i="8"/>
  <c r="AT58" i="8"/>
  <c r="Z58" i="8"/>
  <c r="AF58" i="8"/>
  <c r="K54" i="8"/>
  <c r="M55" i="8"/>
  <c r="S55" i="8" s="1"/>
  <c r="BH61" i="8"/>
  <c r="AL59" i="8"/>
  <c r="AB59" i="8"/>
  <c r="AD59" i="8" s="1"/>
  <c r="AE59" i="8" s="1"/>
  <c r="AI59" i="8"/>
  <c r="AJ59" i="8"/>
  <c r="EG57" i="8"/>
  <c r="U57" i="8"/>
  <c r="CX59" i="8"/>
  <c r="EL60" i="8"/>
  <c r="AG60" i="8"/>
  <c r="CC59" i="8"/>
  <c r="DH59" i="8"/>
  <c r="GF39" i="8"/>
  <c r="BX55" i="8"/>
  <c r="FV38" i="8"/>
  <c r="FW38" i="8" s="1"/>
  <c r="FX38" i="8" s="1"/>
  <c r="BE58" i="8"/>
  <c r="DQ58" i="8"/>
  <c r="AH58" i="8"/>
  <c r="EN58" i="8" s="1"/>
  <c r="CW60" i="8"/>
  <c r="CX60" i="8" s="1"/>
  <c r="GO40" i="8"/>
  <c r="GP40" i="8"/>
  <c r="GV40" i="8"/>
  <c r="GQ40" i="8"/>
  <c r="CE56" i="8"/>
  <c r="CH56" i="8" s="1"/>
  <c r="CJ56" i="8" s="1"/>
  <c r="DJ56" i="8"/>
  <c r="DK56" i="8" s="1"/>
  <c r="EE56" i="8"/>
  <c r="T56" i="8"/>
  <c r="DJ57" i="8"/>
  <c r="DK57" i="8" s="1"/>
  <c r="CE57" i="8"/>
  <c r="EU60" i="8"/>
  <c r="FD60" i="8" s="1"/>
  <c r="EZ60" i="8"/>
  <c r="EL59" i="8"/>
  <c r="AG59" i="8"/>
  <c r="L54" i="8"/>
  <c r="BX54" i="8" s="1"/>
  <c r="J53" i="8"/>
  <c r="AK60" i="8"/>
  <c r="AN60" i="8" s="1"/>
  <c r="CS58" i="8"/>
  <c r="CG58" i="8"/>
  <c r="CI58" i="8" s="1"/>
  <c r="CG56" i="8"/>
  <c r="CI56" i="8" s="1"/>
  <c r="DL59" i="8"/>
  <c r="DN59" i="8" s="1"/>
  <c r="DR59" i="8" s="1"/>
  <c r="DT59" i="8" s="1"/>
  <c r="DV59" i="8" s="1"/>
  <c r="DW59" i="8"/>
  <c r="DP59" i="8"/>
  <c r="AZ61" i="8"/>
  <c r="BA61" i="8" s="1"/>
  <c r="EU60" i="7"/>
  <c r="EX60" i="7" s="1"/>
  <c r="EY60" i="7" s="1"/>
  <c r="FA60" i="7" s="1"/>
  <c r="FC60" i="7" s="1"/>
  <c r="EZ60" i="7"/>
  <c r="CF56" i="7"/>
  <c r="BY56" i="7"/>
  <c r="CB56" i="7" s="1"/>
  <c r="EH59" i="7"/>
  <c r="ET59" i="7" s="1"/>
  <c r="AU59" i="7"/>
  <c r="BO59" i="7" s="1"/>
  <c r="AV59" i="7"/>
  <c r="BC59" i="7"/>
  <c r="BD59" i="7" s="1"/>
  <c r="CZ58" i="7"/>
  <c r="DC58" i="7" s="1"/>
  <c r="CN58" i="7"/>
  <c r="CP58" i="7" s="1"/>
  <c r="CT58" i="7" s="1"/>
  <c r="CV58" i="7" s="1"/>
  <c r="CX58" i="7" s="1"/>
  <c r="L54" i="7"/>
  <c r="BX54" i="7" s="1"/>
  <c r="J53" i="7"/>
  <c r="BO60" i="7"/>
  <c r="BF60" i="7"/>
  <c r="BI60" i="7"/>
  <c r="BJ60" i="7" s="1"/>
  <c r="BL60" i="7" s="1"/>
  <c r="AX60" i="7"/>
  <c r="BG60" i="7"/>
  <c r="BE59" i="7"/>
  <c r="BR58" i="7"/>
  <c r="AT58" i="7"/>
  <c r="GB40" i="7" s="1"/>
  <c r="Z58" i="7"/>
  <c r="V58" i="7"/>
  <c r="EI58" i="7" s="1"/>
  <c r="AF58" i="7"/>
  <c r="AQ61" i="7"/>
  <c r="CC59" i="7"/>
  <c r="DH59" i="7"/>
  <c r="CE57" i="7"/>
  <c r="CH57" i="7" s="1"/>
  <c r="CJ57" i="7" s="1"/>
  <c r="DJ57" i="7"/>
  <c r="DK57" i="7" s="1"/>
  <c r="FD61" i="7"/>
  <c r="T56" i="7"/>
  <c r="EE56" i="7"/>
  <c r="BY55" i="7"/>
  <c r="CB55" i="7" s="1"/>
  <c r="CF55" i="7"/>
  <c r="CW59" i="7"/>
  <c r="BH61" i="7"/>
  <c r="DW59" i="7"/>
  <c r="DL59" i="7"/>
  <c r="DN59" i="7" s="1"/>
  <c r="DR59" i="7" s="1"/>
  <c r="DT59" i="7" s="1"/>
  <c r="DV59" i="7" s="1"/>
  <c r="EL59" i="7"/>
  <c r="AG59" i="7"/>
  <c r="EM60" i="7"/>
  <c r="EO60" i="7" s="1"/>
  <c r="EQ60" i="7" s="1"/>
  <c r="AM60" i="7"/>
  <c r="AO60" i="7" s="1"/>
  <c r="CG57" i="7"/>
  <c r="CI57" i="7" s="1"/>
  <c r="EG57" i="7"/>
  <c r="U57" i="7"/>
  <c r="DU59" i="7"/>
  <c r="AZ61" i="7"/>
  <c r="BA61" i="7" s="1"/>
  <c r="BK61" i="7" s="1"/>
  <c r="BM61" i="7" s="1"/>
  <c r="BN61" i="7" s="1"/>
  <c r="CV59" i="7"/>
  <c r="CX59" i="7" s="1"/>
  <c r="AB59" i="7"/>
  <c r="AD59" i="7" s="1"/>
  <c r="AE59" i="7" s="1"/>
  <c r="AJ59" i="7"/>
  <c r="AI59" i="7"/>
  <c r="AL59" i="7"/>
  <c r="M55" i="7"/>
  <c r="S55" i="7" s="1"/>
  <c r="K54" i="7"/>
  <c r="DU60" i="8" l="1"/>
  <c r="DV60" i="8" s="1"/>
  <c r="BK61" i="8"/>
  <c r="BM61" i="8" s="1"/>
  <c r="BN61" i="8" s="1"/>
  <c r="CW58" i="8"/>
  <c r="GR39" i="7"/>
  <c r="GT39" i="7" s="1"/>
  <c r="FY38" i="7"/>
  <c r="EX60" i="8"/>
  <c r="EY60" i="8" s="1"/>
  <c r="FA60" i="8" s="1"/>
  <c r="FC60" i="8" s="1"/>
  <c r="BO59" i="8"/>
  <c r="FD60" i="7"/>
  <c r="AK59" i="8"/>
  <c r="AN59" i="8" s="1"/>
  <c r="AP59" i="8" s="1"/>
  <c r="BH60" i="8"/>
  <c r="AQ61" i="8"/>
  <c r="GR40" i="8"/>
  <c r="GT40" i="8" s="1"/>
  <c r="CO56" i="8"/>
  <c r="CQ56" i="8" s="1"/>
  <c r="CU56" i="8" s="1"/>
  <c r="DA56" i="8"/>
  <c r="DE56" i="8" s="1"/>
  <c r="DM56" i="8" s="1"/>
  <c r="DO56" i="8" s="1"/>
  <c r="DS56" i="8" s="1"/>
  <c r="L53" i="8"/>
  <c r="J52" i="8"/>
  <c r="BY55" i="8"/>
  <c r="CB55" i="8" s="1"/>
  <c r="CF55" i="8"/>
  <c r="AM60" i="8"/>
  <c r="AO60" i="8" s="1"/>
  <c r="EM60" i="8"/>
  <c r="EO60" i="8" s="1"/>
  <c r="EQ60" i="8" s="1"/>
  <c r="AP60" i="8"/>
  <c r="BR57" i="8"/>
  <c r="AT57" i="8"/>
  <c r="Z57" i="8"/>
  <c r="V57" i="8"/>
  <c r="EI57" i="8" s="1"/>
  <c r="EL58" i="8"/>
  <c r="AG58" i="8"/>
  <c r="EU59" i="8"/>
  <c r="EX59" i="8" s="1"/>
  <c r="EY59" i="8" s="1"/>
  <c r="EZ59" i="8"/>
  <c r="CF54" i="8"/>
  <c r="BY54" i="8"/>
  <c r="CB54" i="8" s="1"/>
  <c r="EE55" i="8"/>
  <c r="T55" i="8"/>
  <c r="AB58" i="8"/>
  <c r="AD58" i="8" s="1"/>
  <c r="AE58" i="8" s="1"/>
  <c r="AJ58" i="8"/>
  <c r="AL58" i="8"/>
  <c r="AI58" i="8"/>
  <c r="BF59" i="8"/>
  <c r="BI59" i="8"/>
  <c r="BJ59" i="8" s="1"/>
  <c r="BL59" i="8" s="1"/>
  <c r="BG59" i="8"/>
  <c r="AX59" i="8"/>
  <c r="AZ60" i="8"/>
  <c r="BA60" i="8" s="1"/>
  <c r="DU58" i="8"/>
  <c r="CN56" i="8"/>
  <c r="CP56" i="8" s="1"/>
  <c r="CT56" i="8" s="1"/>
  <c r="CZ56" i="8"/>
  <c r="DC56" i="8" s="1"/>
  <c r="CS56" i="8"/>
  <c r="CR56" i="8"/>
  <c r="CN58" i="8"/>
  <c r="CP58" i="8" s="1"/>
  <c r="CT58" i="8" s="1"/>
  <c r="CV58" i="8" s="1"/>
  <c r="CX58" i="8" s="1"/>
  <c r="CZ58" i="8"/>
  <c r="DC58" i="8" s="1"/>
  <c r="DH58" i="8" s="1"/>
  <c r="CR58" i="8"/>
  <c r="EM59" i="8"/>
  <c r="EO59" i="8" s="1"/>
  <c r="EQ59" i="8" s="1"/>
  <c r="AM59" i="8"/>
  <c r="AO59" i="8" s="1"/>
  <c r="BE57" i="8"/>
  <c r="AH57" i="8"/>
  <c r="EN57" i="8" s="1"/>
  <c r="CG57" i="8"/>
  <c r="CI57" i="8" s="1"/>
  <c r="CR57" i="8" s="1"/>
  <c r="M54" i="8"/>
  <c r="S54" i="8" s="1"/>
  <c r="K53" i="8"/>
  <c r="EH58" i="8"/>
  <c r="ET58" i="8" s="1"/>
  <c r="AU58" i="8"/>
  <c r="BC58" i="8" s="1"/>
  <c r="BD58" i="8" s="1"/>
  <c r="AV58" i="8"/>
  <c r="GB40" i="8"/>
  <c r="GG39" i="8"/>
  <c r="GI39" i="8" s="1"/>
  <c r="EG56" i="8"/>
  <c r="U56" i="8"/>
  <c r="DP56" i="8"/>
  <c r="DQ56" i="8"/>
  <c r="FY38" i="8"/>
  <c r="CH57" i="8"/>
  <c r="CJ57" i="8" s="1"/>
  <c r="CC58" i="8"/>
  <c r="GP39" i="8"/>
  <c r="GO39" i="8"/>
  <c r="GV39" i="8"/>
  <c r="GQ39" i="8"/>
  <c r="CO57" i="7"/>
  <c r="CQ57" i="7" s="1"/>
  <c r="CU57" i="7" s="1"/>
  <c r="DA57" i="7"/>
  <c r="DE57" i="7" s="1"/>
  <c r="DM57" i="7" s="1"/>
  <c r="DO57" i="7" s="1"/>
  <c r="DS57" i="7" s="1"/>
  <c r="CN57" i="7"/>
  <c r="CP57" i="7" s="1"/>
  <c r="CT57" i="7" s="1"/>
  <c r="CZ57" i="7"/>
  <c r="DC57" i="7" s="1"/>
  <c r="DP57" i="7" s="1"/>
  <c r="AQ60" i="7"/>
  <c r="EG56" i="7"/>
  <c r="U56" i="7"/>
  <c r="AH57" i="7"/>
  <c r="EN57" i="7" s="1"/>
  <c r="AV58" i="7"/>
  <c r="EH58" i="7"/>
  <c r="ET58" i="7" s="1"/>
  <c r="AU58" i="7"/>
  <c r="BC58" i="7" s="1"/>
  <c r="BD58" i="7" s="1"/>
  <c r="GA40" i="7" s="1"/>
  <c r="BE58" i="7"/>
  <c r="AZ60" i="7"/>
  <c r="BA60" i="7" s="1"/>
  <c r="L53" i="7"/>
  <c r="FV37" i="7" s="1"/>
  <c r="FW37" i="7" s="1"/>
  <c r="FX37" i="7" s="1"/>
  <c r="FY37" i="7" s="1"/>
  <c r="J52" i="7"/>
  <c r="V57" i="7"/>
  <c r="EI57" i="7" s="1"/>
  <c r="BR57" i="7"/>
  <c r="AT57" i="7"/>
  <c r="GB39" i="7" s="1"/>
  <c r="Z57" i="7"/>
  <c r="AF57" i="7"/>
  <c r="CS57" i="7"/>
  <c r="CR57" i="7"/>
  <c r="EL58" i="7"/>
  <c r="AG58" i="7"/>
  <c r="CC58" i="7"/>
  <c r="DH58" i="7"/>
  <c r="BY54" i="7"/>
  <c r="CB54" i="7" s="1"/>
  <c r="CF54" i="7"/>
  <c r="EU59" i="7"/>
  <c r="FD59" i="7" s="1"/>
  <c r="EX59" i="7"/>
  <c r="EY59" i="7" s="1"/>
  <c r="EZ59" i="7"/>
  <c r="M54" i="7"/>
  <c r="S54" i="7" s="1"/>
  <c r="K53" i="7"/>
  <c r="AK59" i="7"/>
  <c r="AN59" i="7" s="1"/>
  <c r="AP59" i="7" s="1"/>
  <c r="BH60" i="7"/>
  <c r="DJ56" i="7"/>
  <c r="DK56" i="7" s="1"/>
  <c r="CE56" i="7"/>
  <c r="EE55" i="7"/>
  <c r="T55" i="7"/>
  <c r="AM59" i="7"/>
  <c r="AO59" i="7" s="1"/>
  <c r="EM59" i="7"/>
  <c r="EO59" i="7" s="1"/>
  <c r="EQ59" i="7" s="1"/>
  <c r="CE55" i="7"/>
  <c r="DJ55" i="7"/>
  <c r="DK55" i="7" s="1"/>
  <c r="AJ58" i="7"/>
  <c r="AI58" i="7"/>
  <c r="AL58" i="7"/>
  <c r="AB58" i="7"/>
  <c r="AD58" i="7" s="1"/>
  <c r="AE58" i="7" s="1"/>
  <c r="DL58" i="7"/>
  <c r="DN58" i="7" s="1"/>
  <c r="DR58" i="7" s="1"/>
  <c r="DW58" i="7"/>
  <c r="DP58" i="7"/>
  <c r="BI59" i="7"/>
  <c r="BJ59" i="7" s="1"/>
  <c r="BL59" i="7" s="1"/>
  <c r="BG59" i="7"/>
  <c r="AX59" i="7"/>
  <c r="BF59" i="7"/>
  <c r="CH56" i="7"/>
  <c r="CJ56" i="7" s="1"/>
  <c r="CG56" i="7"/>
  <c r="CI56" i="7" s="1"/>
  <c r="CV56" i="8" l="1"/>
  <c r="CW56" i="8"/>
  <c r="GF37" i="7"/>
  <c r="GE37" i="7"/>
  <c r="GG37" i="7" s="1"/>
  <c r="GD37" i="7"/>
  <c r="GM37" i="7"/>
  <c r="GF38" i="7"/>
  <c r="GD38" i="7"/>
  <c r="GM38" i="7"/>
  <c r="GE38" i="7"/>
  <c r="GG38" i="7" s="1"/>
  <c r="BO58" i="7"/>
  <c r="FA59" i="8"/>
  <c r="FC59" i="8" s="1"/>
  <c r="BK60" i="8"/>
  <c r="BM60" i="8" s="1"/>
  <c r="BN60" i="8" s="1"/>
  <c r="FA59" i="7"/>
  <c r="FC59" i="7" s="1"/>
  <c r="GN40" i="7"/>
  <c r="GS40" i="7" s="1"/>
  <c r="GU40" i="7" s="1"/>
  <c r="GC40" i="7"/>
  <c r="GH40" i="7" s="1"/>
  <c r="GJ40" i="7" s="1"/>
  <c r="BH59" i="7"/>
  <c r="AK58" i="7"/>
  <c r="AN58" i="7" s="1"/>
  <c r="AP58" i="7" s="1"/>
  <c r="BK60" i="7"/>
  <c r="BM60" i="7" s="1"/>
  <c r="BN60" i="7" s="1"/>
  <c r="GR39" i="8"/>
  <c r="GT39" i="8" s="1"/>
  <c r="CO57" i="8"/>
  <c r="CQ57" i="8" s="1"/>
  <c r="CU57" i="8" s="1"/>
  <c r="DA57" i="8"/>
  <c r="DE57" i="8" s="1"/>
  <c r="AM58" i="8"/>
  <c r="AO58" i="8" s="1"/>
  <c r="EM58" i="8"/>
  <c r="EO58" i="8" s="1"/>
  <c r="EQ58" i="8" s="1"/>
  <c r="AJ57" i="8"/>
  <c r="AI57" i="8"/>
  <c r="AB57" i="8"/>
  <c r="AD57" i="8" s="1"/>
  <c r="AE57" i="8" s="1"/>
  <c r="AL57" i="8"/>
  <c r="GM38" i="8"/>
  <c r="GE38" i="8"/>
  <c r="GD38" i="8"/>
  <c r="V56" i="8"/>
  <c r="EI56" i="8" s="1"/>
  <c r="AT56" i="8"/>
  <c r="Z56" i="8"/>
  <c r="BR56" i="8"/>
  <c r="BO58" i="8"/>
  <c r="EU58" i="8"/>
  <c r="EX58" i="8" s="1"/>
  <c r="EY58" i="8" s="1"/>
  <c r="EZ58" i="8"/>
  <c r="CZ57" i="8"/>
  <c r="DC57" i="8" s="1"/>
  <c r="DH57" i="8" s="1"/>
  <c r="CN57" i="8"/>
  <c r="CP57" i="8" s="1"/>
  <c r="CT57" i="8" s="1"/>
  <c r="CV57" i="8" s="1"/>
  <c r="BH59" i="8"/>
  <c r="CS57" i="8"/>
  <c r="FD59" i="8"/>
  <c r="EH57" i="8"/>
  <c r="ET57" i="8" s="1"/>
  <c r="AU57" i="8"/>
  <c r="BO57" i="8" s="1"/>
  <c r="AV57" i="8"/>
  <c r="GB39" i="8"/>
  <c r="AQ60" i="8"/>
  <c r="J51" i="8"/>
  <c r="L52" i="8"/>
  <c r="BX52" i="8" s="1"/>
  <c r="EE54" i="8"/>
  <c r="T54" i="8"/>
  <c r="GF38" i="8"/>
  <c r="AZ59" i="8"/>
  <c r="BA59" i="8" s="1"/>
  <c r="AK58" i="8"/>
  <c r="AN58" i="8" s="1"/>
  <c r="AP58" i="8" s="1"/>
  <c r="CE54" i="8"/>
  <c r="DJ54" i="8"/>
  <c r="DK54" i="8" s="1"/>
  <c r="AF57" i="8"/>
  <c r="CC57" i="8"/>
  <c r="BX53" i="8"/>
  <c r="FV37" i="8"/>
  <c r="FW37" i="8" s="1"/>
  <c r="FX37" i="8" s="1"/>
  <c r="AH56" i="8"/>
  <c r="EN56" i="8" s="1"/>
  <c r="BI58" i="8"/>
  <c r="BJ58" i="8" s="1"/>
  <c r="BL58" i="8" s="1"/>
  <c r="BG58" i="8"/>
  <c r="AX58" i="8"/>
  <c r="BF58" i="8"/>
  <c r="M53" i="8"/>
  <c r="S53" i="8" s="1"/>
  <c r="K52" i="8"/>
  <c r="AQ59" i="8"/>
  <c r="DW58" i="8"/>
  <c r="DL58" i="8"/>
  <c r="DN58" i="8" s="1"/>
  <c r="DR58" i="8" s="1"/>
  <c r="DP58" i="8"/>
  <c r="DL56" i="8"/>
  <c r="DN56" i="8" s="1"/>
  <c r="DR56" i="8" s="1"/>
  <c r="DT56" i="8" s="1"/>
  <c r="DW56" i="8"/>
  <c r="EG55" i="8"/>
  <c r="U55" i="8"/>
  <c r="DJ55" i="8"/>
  <c r="DK55" i="8" s="1"/>
  <c r="CE55" i="8"/>
  <c r="DU56" i="8"/>
  <c r="AZ59" i="7"/>
  <c r="BA59" i="7" s="1"/>
  <c r="CG55" i="7"/>
  <c r="CI55" i="7" s="1"/>
  <c r="AM58" i="7"/>
  <c r="AO58" i="7" s="1"/>
  <c r="EM58" i="7"/>
  <c r="EO58" i="7" s="1"/>
  <c r="EQ58" i="7" s="1"/>
  <c r="CZ56" i="7"/>
  <c r="DC56" i="7" s="1"/>
  <c r="CN56" i="7"/>
  <c r="CP56" i="7" s="1"/>
  <c r="CT56" i="7" s="1"/>
  <c r="DT58" i="7"/>
  <c r="DV58" i="7" s="1"/>
  <c r="EG55" i="7"/>
  <c r="U55" i="7"/>
  <c r="CS56" i="7"/>
  <c r="CR56" i="7"/>
  <c r="K52" i="7"/>
  <c r="M53" i="7"/>
  <c r="S53" i="7" s="1"/>
  <c r="DJ54" i="7"/>
  <c r="DK54" i="7" s="1"/>
  <c r="CE54" i="7"/>
  <c r="CG54" i="7" s="1"/>
  <c r="CI54" i="7" s="1"/>
  <c r="AI57" i="7"/>
  <c r="AL57" i="7"/>
  <c r="AB57" i="7"/>
  <c r="AD57" i="7" s="1"/>
  <c r="AE57" i="7" s="1"/>
  <c r="AJ57" i="7"/>
  <c r="J51" i="7"/>
  <c r="L52" i="7"/>
  <c r="BX52" i="7" s="1"/>
  <c r="EU58" i="7"/>
  <c r="EX58" i="7" s="1"/>
  <c r="EY58" i="7" s="1"/>
  <c r="EZ58" i="7"/>
  <c r="CO56" i="7"/>
  <c r="CQ56" i="7" s="1"/>
  <c r="CU56" i="7" s="1"/>
  <c r="DA56" i="7"/>
  <c r="DE56" i="7" s="1"/>
  <c r="DM56" i="7" s="1"/>
  <c r="DO56" i="7" s="1"/>
  <c r="DS56" i="7" s="1"/>
  <c r="DP56" i="7"/>
  <c r="AH56" i="7"/>
  <c r="EN56" i="7" s="1"/>
  <c r="AV57" i="7"/>
  <c r="EH57" i="7"/>
  <c r="ET57" i="7" s="1"/>
  <c r="AU57" i="7"/>
  <c r="BO57" i="7" s="1"/>
  <c r="BX53" i="7"/>
  <c r="BG58" i="7"/>
  <c r="AX58" i="7"/>
  <c r="BF58" i="7"/>
  <c r="BI58" i="7"/>
  <c r="BJ58" i="7" s="1"/>
  <c r="BL58" i="7" s="1"/>
  <c r="EE54" i="7"/>
  <c r="T54" i="7"/>
  <c r="AQ59" i="7"/>
  <c r="CH55" i="7"/>
  <c r="CJ55" i="7" s="1"/>
  <c r="CS55" i="7" s="1"/>
  <c r="CC57" i="7"/>
  <c r="DH57" i="7"/>
  <c r="BE57" i="7"/>
  <c r="DQ57" i="7"/>
  <c r="DU57" i="7" s="1"/>
  <c r="DL57" i="7"/>
  <c r="DN57" i="7" s="1"/>
  <c r="DR57" i="7" s="1"/>
  <c r="DT57" i="7" s="1"/>
  <c r="DW57" i="7"/>
  <c r="CW57" i="7"/>
  <c r="CH54" i="7"/>
  <c r="CJ54" i="7" s="1"/>
  <c r="EL57" i="7"/>
  <c r="AG57" i="7"/>
  <c r="BR56" i="7"/>
  <c r="AT56" i="7"/>
  <c r="BE56" i="7" s="1"/>
  <c r="Z56" i="7"/>
  <c r="V56" i="7"/>
  <c r="EI56" i="7" s="1"/>
  <c r="AF56" i="7"/>
  <c r="CV57" i="7"/>
  <c r="AF56" i="8" l="1"/>
  <c r="CX56" i="8"/>
  <c r="GI37" i="7"/>
  <c r="GV37" i="7"/>
  <c r="GP37" i="7"/>
  <c r="GO37" i="7"/>
  <c r="GO38" i="7"/>
  <c r="GV38" i="7"/>
  <c r="GP38" i="7"/>
  <c r="GQ38" i="7"/>
  <c r="BC57" i="7"/>
  <c r="BD57" i="7" s="1"/>
  <c r="GA39" i="7" s="1"/>
  <c r="GN39" i="7" s="1"/>
  <c r="GS39" i="7" s="1"/>
  <c r="GU39" i="7" s="1"/>
  <c r="DQ56" i="7"/>
  <c r="CW56" i="7"/>
  <c r="AK57" i="7"/>
  <c r="GI38" i="7"/>
  <c r="GQ37" i="7"/>
  <c r="BK59" i="7"/>
  <c r="BM59" i="7" s="1"/>
  <c r="BN59" i="7" s="1"/>
  <c r="FA58" i="8"/>
  <c r="FC58" i="8" s="1"/>
  <c r="BK59" i="8"/>
  <c r="BM59" i="8" s="1"/>
  <c r="BN59" i="8" s="1"/>
  <c r="BC57" i="8"/>
  <c r="BD57" i="8" s="1"/>
  <c r="FD58" i="7"/>
  <c r="FA58" i="7"/>
  <c r="FC58" i="7" s="1"/>
  <c r="AQ58" i="7"/>
  <c r="AK57" i="8"/>
  <c r="AN57" i="8" s="1"/>
  <c r="BR55" i="8"/>
  <c r="AT55" i="8"/>
  <c r="BE55" i="8" s="1"/>
  <c r="Z55" i="8"/>
  <c r="V55" i="8"/>
  <c r="EI55" i="8" s="1"/>
  <c r="M52" i="8"/>
  <c r="S52" i="8" s="1"/>
  <c r="K51" i="8"/>
  <c r="AZ58" i="8"/>
  <c r="BA58" i="8" s="1"/>
  <c r="GG38" i="8"/>
  <c r="GI38" i="8" s="1"/>
  <c r="AQ58" i="8"/>
  <c r="AH55" i="8"/>
  <c r="EN55" i="8" s="1"/>
  <c r="DT58" i="8"/>
  <c r="DV58" i="8" s="1"/>
  <c r="BY53" i="8"/>
  <c r="CB53" i="8" s="1"/>
  <c r="CF53" i="8"/>
  <c r="AV56" i="8"/>
  <c r="EH56" i="8"/>
  <c r="ET56" i="8" s="1"/>
  <c r="AU56" i="8"/>
  <c r="BO56" i="8" s="1"/>
  <c r="BE56" i="8"/>
  <c r="GP38" i="8"/>
  <c r="GO38" i="8"/>
  <c r="GV38" i="8"/>
  <c r="GQ38" i="8"/>
  <c r="FY37" i="8"/>
  <c r="GF37" i="8" s="1"/>
  <c r="BG57" i="8"/>
  <c r="AX57" i="8"/>
  <c r="BI57" i="8"/>
  <c r="BF57" i="8"/>
  <c r="DW57" i="8"/>
  <c r="DL57" i="8"/>
  <c r="DN57" i="8" s="1"/>
  <c r="DR57" i="8" s="1"/>
  <c r="DP57" i="8"/>
  <c r="AL56" i="8"/>
  <c r="AB56" i="8"/>
  <c r="AD56" i="8" s="1"/>
  <c r="AE56" i="8" s="1"/>
  <c r="AJ56" i="8"/>
  <c r="AI56" i="8"/>
  <c r="CH54" i="8"/>
  <c r="CJ54" i="8" s="1"/>
  <c r="CS54" i="8" s="1"/>
  <c r="EE53" i="8"/>
  <c r="T53" i="8"/>
  <c r="CG55" i="8"/>
  <c r="CI55" i="8" s="1"/>
  <c r="CR55" i="8" s="1"/>
  <c r="EL57" i="8"/>
  <c r="AG57" i="8"/>
  <c r="EG54" i="8"/>
  <c r="U54" i="8"/>
  <c r="AH54" i="8" s="1"/>
  <c r="EN54" i="8" s="1"/>
  <c r="BY52" i="8"/>
  <c r="CB52" i="8" s="1"/>
  <c r="CF52" i="8"/>
  <c r="EU57" i="8"/>
  <c r="EX57" i="8" s="1"/>
  <c r="EY57" i="8" s="1"/>
  <c r="EZ57" i="8"/>
  <c r="FD58" i="8"/>
  <c r="EL56" i="8"/>
  <c r="AG56" i="8"/>
  <c r="DM57" i="8"/>
  <c r="DO57" i="8" s="1"/>
  <c r="DS57" i="8" s="1"/>
  <c r="DQ57" i="8"/>
  <c r="CG54" i="8"/>
  <c r="CI54" i="8" s="1"/>
  <c r="DV56" i="8"/>
  <c r="BH58" i="8"/>
  <c r="CH55" i="8"/>
  <c r="CJ55" i="8" s="1"/>
  <c r="CS55" i="8" s="1"/>
  <c r="J50" i="8"/>
  <c r="L51" i="8"/>
  <c r="BX51" i="8" s="1"/>
  <c r="CC56" i="8"/>
  <c r="DH56" i="8"/>
  <c r="CW57" i="8"/>
  <c r="CX57" i="8" s="1"/>
  <c r="EL56" i="7"/>
  <c r="AG56" i="7"/>
  <c r="CC56" i="7"/>
  <c r="DH56" i="7"/>
  <c r="DV57" i="7"/>
  <c r="EG54" i="7"/>
  <c r="U54" i="7"/>
  <c r="J50" i="7"/>
  <c r="L51" i="7"/>
  <c r="BX51" i="7" s="1"/>
  <c r="V55" i="7"/>
  <c r="EI55" i="7" s="1"/>
  <c r="AT55" i="7"/>
  <c r="GB38" i="7" s="1"/>
  <c r="Z55" i="7"/>
  <c r="BR55" i="7"/>
  <c r="AF55" i="7"/>
  <c r="DL56" i="7"/>
  <c r="DN56" i="7" s="1"/>
  <c r="DR56" i="7" s="1"/>
  <c r="DT56" i="7" s="1"/>
  <c r="DW56" i="7"/>
  <c r="CN55" i="7"/>
  <c r="CP55" i="7" s="1"/>
  <c r="CT55" i="7" s="1"/>
  <c r="CZ55" i="7"/>
  <c r="DC55" i="7" s="1"/>
  <c r="AM57" i="7"/>
  <c r="AO57" i="7" s="1"/>
  <c r="EM57" i="7"/>
  <c r="EO57" i="7" s="1"/>
  <c r="EQ57" i="7" s="1"/>
  <c r="CO54" i="7"/>
  <c r="CQ54" i="7" s="1"/>
  <c r="CU54" i="7" s="1"/>
  <c r="DA54" i="7"/>
  <c r="DE54" i="7" s="1"/>
  <c r="DM54" i="7" s="1"/>
  <c r="DO54" i="7" s="1"/>
  <c r="DS54" i="7" s="1"/>
  <c r="BH58" i="7"/>
  <c r="CF53" i="7"/>
  <c r="BY53" i="7"/>
  <c r="CB53" i="7" s="1"/>
  <c r="DU56" i="7"/>
  <c r="CS54" i="7"/>
  <c r="CR54" i="7"/>
  <c r="K51" i="7"/>
  <c r="M52" i="7"/>
  <c r="S52" i="7" s="1"/>
  <c r="AL56" i="7"/>
  <c r="AJ56" i="7"/>
  <c r="AB56" i="7"/>
  <c r="AD56" i="7" s="1"/>
  <c r="AE56" i="7" s="1"/>
  <c r="AI56" i="7"/>
  <c r="EU57" i="7"/>
  <c r="EX57" i="7" s="1"/>
  <c r="EY57" i="7" s="1"/>
  <c r="EZ57" i="7"/>
  <c r="AN57" i="7"/>
  <c r="AP57" i="7" s="1"/>
  <c r="CZ54" i="7"/>
  <c r="DC54" i="7" s="1"/>
  <c r="DP54" i="7" s="1"/>
  <c r="CN54" i="7"/>
  <c r="CP54" i="7" s="1"/>
  <c r="CT54" i="7" s="1"/>
  <c r="DA55" i="7"/>
  <c r="DE55" i="7" s="1"/>
  <c r="CO55" i="7"/>
  <c r="CQ55" i="7" s="1"/>
  <c r="CU55" i="7" s="1"/>
  <c r="CW55" i="7" s="1"/>
  <c r="AH55" i="7"/>
  <c r="EN55" i="7" s="1"/>
  <c r="AZ58" i="7"/>
  <c r="BA58" i="7" s="1"/>
  <c r="CX57" i="7"/>
  <c r="AV56" i="7"/>
  <c r="EH56" i="7"/>
  <c r="ET56" i="7" s="1"/>
  <c r="AU56" i="7"/>
  <c r="BO56" i="7" s="1"/>
  <c r="BG57" i="7"/>
  <c r="AX57" i="7"/>
  <c r="BF57" i="7"/>
  <c r="BI57" i="7"/>
  <c r="BY52" i="7"/>
  <c r="CB52" i="7" s="1"/>
  <c r="CF52" i="7"/>
  <c r="EE53" i="7"/>
  <c r="T53" i="7"/>
  <c r="CV56" i="7"/>
  <c r="CX56" i="7" s="1"/>
  <c r="CR55" i="7"/>
  <c r="DU57" i="8" l="1"/>
  <c r="AF55" i="8"/>
  <c r="GR38" i="7"/>
  <c r="GT38" i="7" s="1"/>
  <c r="GR37" i="7"/>
  <c r="GT37" i="7" s="1"/>
  <c r="CW54" i="7"/>
  <c r="DQ54" i="7"/>
  <c r="GC39" i="7"/>
  <c r="GH39" i="7" s="1"/>
  <c r="GJ39" i="7" s="1"/>
  <c r="BJ57" i="7"/>
  <c r="BL57" i="7" s="1"/>
  <c r="CV54" i="7"/>
  <c r="CX54" i="7" s="1"/>
  <c r="AK56" i="8"/>
  <c r="BJ57" i="8"/>
  <c r="BL57" i="8" s="1"/>
  <c r="FD57" i="8"/>
  <c r="BC56" i="8"/>
  <c r="BD56" i="8" s="1"/>
  <c r="FD57" i="7"/>
  <c r="BC56" i="7"/>
  <c r="BD56" i="7" s="1"/>
  <c r="FA57" i="7"/>
  <c r="FC57" i="7" s="1"/>
  <c r="BK58" i="7"/>
  <c r="BM58" i="7" s="1"/>
  <c r="BN58" i="7" s="1"/>
  <c r="BK58" i="8"/>
  <c r="BM58" i="8" s="1"/>
  <c r="BN58" i="8" s="1"/>
  <c r="GR38" i="8"/>
  <c r="GT38" i="8" s="1"/>
  <c r="EM56" i="8"/>
  <c r="EO56" i="8" s="1"/>
  <c r="EQ56" i="8" s="1"/>
  <c r="AM56" i="8"/>
  <c r="AO56" i="8" s="1"/>
  <c r="DJ52" i="8"/>
  <c r="DK52" i="8" s="1"/>
  <c r="CE52" i="8"/>
  <c r="EG53" i="8"/>
  <c r="U53" i="8"/>
  <c r="DT57" i="8"/>
  <c r="DV57" i="8" s="1"/>
  <c r="AZ57" i="8"/>
  <c r="BA57" i="8" s="1"/>
  <c r="DJ53" i="8"/>
  <c r="DK53" i="8" s="1"/>
  <c r="CE53" i="8"/>
  <c r="K50" i="8"/>
  <c r="M51" i="8"/>
  <c r="S51" i="8" s="1"/>
  <c r="CH52" i="8"/>
  <c r="CJ52" i="8" s="1"/>
  <c r="AM57" i="8"/>
  <c r="AO57" i="8" s="1"/>
  <c r="EM57" i="8"/>
  <c r="EO57" i="8" s="1"/>
  <c r="EQ57" i="8" s="1"/>
  <c r="AP57" i="8"/>
  <c r="EL55" i="8"/>
  <c r="AG55" i="8"/>
  <c r="CN54" i="8"/>
  <c r="CP54" i="8" s="1"/>
  <c r="CT54" i="8" s="1"/>
  <c r="CZ54" i="8"/>
  <c r="DC54" i="8" s="1"/>
  <c r="FA57" i="8"/>
  <c r="FC57" i="8" s="1"/>
  <c r="V54" i="8"/>
  <c r="EI54" i="8" s="1"/>
  <c r="AT54" i="8"/>
  <c r="Z54" i="8"/>
  <c r="BR54" i="8"/>
  <c r="AF54" i="8"/>
  <c r="CZ55" i="8"/>
  <c r="DC55" i="8" s="1"/>
  <c r="CN55" i="8"/>
  <c r="CP55" i="8" s="1"/>
  <c r="CT55" i="8" s="1"/>
  <c r="CV55" i="8" s="1"/>
  <c r="AN56" i="8"/>
  <c r="AP56" i="8" s="1"/>
  <c r="EU56" i="8"/>
  <c r="EX56" i="8" s="1"/>
  <c r="EY56" i="8" s="1"/>
  <c r="EZ56" i="8"/>
  <c r="EE52" i="8"/>
  <c r="T52" i="8"/>
  <c r="AJ55" i="8"/>
  <c r="AI55" i="8"/>
  <c r="AB55" i="8"/>
  <c r="AD55" i="8" s="1"/>
  <c r="AE55" i="8" s="1"/>
  <c r="AL55" i="8"/>
  <c r="L50" i="8"/>
  <c r="BX50" i="8" s="1"/>
  <c r="J49" i="8"/>
  <c r="CC55" i="8"/>
  <c r="CF51" i="8"/>
  <c r="BY51" i="8"/>
  <c r="CB51" i="8" s="1"/>
  <c r="CO55" i="8"/>
  <c r="CQ55" i="8" s="1"/>
  <c r="CU55" i="8" s="1"/>
  <c r="CW55" i="8" s="1"/>
  <c r="DA55" i="8"/>
  <c r="DE55" i="8" s="1"/>
  <c r="CO54" i="8"/>
  <c r="CQ54" i="8" s="1"/>
  <c r="CU54" i="8" s="1"/>
  <c r="CW54" i="8" s="1"/>
  <c r="DA54" i="8"/>
  <c r="DE54" i="8" s="1"/>
  <c r="BH57" i="8"/>
  <c r="CR54" i="8"/>
  <c r="GD37" i="8"/>
  <c r="GM37" i="8"/>
  <c r="GE37" i="8"/>
  <c r="GG37" i="8" s="1"/>
  <c r="GI37" i="8" s="1"/>
  <c r="BF56" i="8"/>
  <c r="BI56" i="8"/>
  <c r="BJ56" i="8" s="1"/>
  <c r="BL56" i="8" s="1"/>
  <c r="BG56" i="8"/>
  <c r="AX56" i="8"/>
  <c r="EH55" i="8"/>
  <c r="ET55" i="8" s="1"/>
  <c r="AU55" i="8"/>
  <c r="BC55" i="8" s="1"/>
  <c r="BD55" i="8" s="1"/>
  <c r="AV55" i="8"/>
  <c r="GB38" i="8"/>
  <c r="AZ57" i="7"/>
  <c r="BA57" i="7" s="1"/>
  <c r="BR54" i="7"/>
  <c r="AT54" i="7"/>
  <c r="Z54" i="7"/>
  <c r="V54" i="7"/>
  <c r="EI54" i="7" s="1"/>
  <c r="DJ52" i="7"/>
  <c r="DK52" i="7" s="1"/>
  <c r="CE52" i="7"/>
  <c r="DM55" i="7"/>
  <c r="DO55" i="7" s="1"/>
  <c r="DS55" i="7" s="1"/>
  <c r="DU55" i="7" s="1"/>
  <c r="DQ55" i="7"/>
  <c r="CE53" i="7"/>
  <c r="DJ53" i="7"/>
  <c r="DK53" i="7" s="1"/>
  <c r="DU54" i="7"/>
  <c r="AQ57" i="7"/>
  <c r="DV56" i="7"/>
  <c r="EH55" i="7"/>
  <c r="ET55" i="7" s="1"/>
  <c r="AU55" i="7"/>
  <c r="AV55" i="7"/>
  <c r="BC55" i="7"/>
  <c r="BD55" i="7" s="1"/>
  <c r="GA38" i="7" s="1"/>
  <c r="BO55" i="7"/>
  <c r="BE55" i="7"/>
  <c r="EM56" i="7"/>
  <c r="EO56" i="7" s="1"/>
  <c r="EQ56" i="7" s="1"/>
  <c r="AM56" i="7"/>
  <c r="AO56" i="7" s="1"/>
  <c r="EG53" i="7"/>
  <c r="U53" i="7"/>
  <c r="K50" i="7"/>
  <c r="M51" i="7"/>
  <c r="S51" i="7" s="1"/>
  <c r="AB55" i="7"/>
  <c r="AD55" i="7" s="1"/>
  <c r="AE55" i="7" s="1"/>
  <c r="AJ55" i="7"/>
  <c r="AI55" i="7"/>
  <c r="AL55" i="7"/>
  <c r="CH53" i="7"/>
  <c r="CJ53" i="7" s="1"/>
  <c r="CG53" i="7"/>
  <c r="CI53" i="7" s="1"/>
  <c r="DW55" i="7"/>
  <c r="DL55" i="7"/>
  <c r="DN55" i="7" s="1"/>
  <c r="DR55" i="7" s="1"/>
  <c r="DP55" i="7"/>
  <c r="EL55" i="7"/>
  <c r="AG55" i="7"/>
  <c r="CH52" i="7"/>
  <c r="CJ52" i="7" s="1"/>
  <c r="CG52" i="7"/>
  <c r="CI52" i="7" s="1"/>
  <c r="L50" i="7"/>
  <c r="BX50" i="7" s="1"/>
  <c r="J49" i="7"/>
  <c r="EU56" i="7"/>
  <c r="EX56" i="7" s="1"/>
  <c r="EY56" i="7" s="1"/>
  <c r="EZ56" i="7"/>
  <c r="BH57" i="7"/>
  <c r="BF56" i="7"/>
  <c r="BG56" i="7"/>
  <c r="AX56" i="7"/>
  <c r="BI56" i="7"/>
  <c r="DL54" i="7"/>
  <c r="DN54" i="7" s="1"/>
  <c r="DR54" i="7" s="1"/>
  <c r="DT54" i="7" s="1"/>
  <c r="DV54" i="7" s="1"/>
  <c r="DW54" i="7"/>
  <c r="AH54" i="7"/>
  <c r="EN54" i="7" s="1"/>
  <c r="AK56" i="7"/>
  <c r="AN56" i="7" s="1"/>
  <c r="AP56" i="7" s="1"/>
  <c r="EE52" i="7"/>
  <c r="T52" i="7"/>
  <c r="CV55" i="7"/>
  <c r="CX55" i="7" s="1"/>
  <c r="CC55" i="7"/>
  <c r="DH55" i="7"/>
  <c r="BY51" i="7"/>
  <c r="CB51" i="7" s="1"/>
  <c r="CF51" i="7"/>
  <c r="AF54" i="7" l="1"/>
  <c r="FA56" i="7"/>
  <c r="FC56" i="7" s="1"/>
  <c r="BJ56" i="7"/>
  <c r="BL56" i="7" s="1"/>
  <c r="FD56" i="8"/>
  <c r="BK57" i="8"/>
  <c r="BM57" i="8" s="1"/>
  <c r="BN57" i="8" s="1"/>
  <c r="FA56" i="8"/>
  <c r="FC56" i="8" s="1"/>
  <c r="BH56" i="7"/>
  <c r="BK57" i="7"/>
  <c r="BM57" i="7" s="1"/>
  <c r="BN57" i="7" s="1"/>
  <c r="GC38" i="7"/>
  <c r="GH38" i="7" s="1"/>
  <c r="GJ38" i="7" s="1"/>
  <c r="GN38" i="7"/>
  <c r="GS38" i="7" s="1"/>
  <c r="GU38" i="7" s="1"/>
  <c r="BH56" i="8"/>
  <c r="AK55" i="8"/>
  <c r="AN55" i="8" s="1"/>
  <c r="AP55" i="8" s="1"/>
  <c r="EL54" i="8"/>
  <c r="AG54" i="8"/>
  <c r="AM55" i="8"/>
  <c r="AO55" i="8" s="1"/>
  <c r="EM55" i="8"/>
  <c r="EO55" i="8" s="1"/>
  <c r="EQ55" i="8" s="1"/>
  <c r="DA52" i="8"/>
  <c r="DE52" i="8" s="1"/>
  <c r="DM52" i="8" s="1"/>
  <c r="DO52" i="8" s="1"/>
  <c r="DS52" i="8" s="1"/>
  <c r="CO52" i="8"/>
  <c r="CQ52" i="8" s="1"/>
  <c r="CU52" i="8" s="1"/>
  <c r="CS52" i="8"/>
  <c r="BO55" i="8"/>
  <c r="EU55" i="8"/>
  <c r="EX55" i="8" s="1"/>
  <c r="EY55" i="8" s="1"/>
  <c r="EZ55" i="8"/>
  <c r="DM55" i="8"/>
  <c r="DO55" i="8" s="1"/>
  <c r="DS55" i="8" s="1"/>
  <c r="DQ55" i="8"/>
  <c r="DH55" i="8"/>
  <c r="J48" i="8"/>
  <c r="L49" i="8"/>
  <c r="BX49" i="8" s="1"/>
  <c r="EG52" i="8"/>
  <c r="U52" i="8"/>
  <c r="AH52" i="8" s="1"/>
  <c r="EN52" i="8" s="1"/>
  <c r="CC54" i="8"/>
  <c r="DH54" i="8"/>
  <c r="T51" i="8"/>
  <c r="EE51" i="8"/>
  <c r="AH53" i="8"/>
  <c r="EN53" i="8" s="1"/>
  <c r="CF50" i="8"/>
  <c r="BY50" i="8"/>
  <c r="CB50" i="8" s="1"/>
  <c r="CX55" i="8"/>
  <c r="AL54" i="8"/>
  <c r="AB54" i="8"/>
  <c r="AD54" i="8" s="1"/>
  <c r="AE54" i="8" s="1"/>
  <c r="AJ54" i="8"/>
  <c r="AI54" i="8"/>
  <c r="DL54" i="8"/>
  <c r="DN54" i="8" s="1"/>
  <c r="DR54" i="8" s="1"/>
  <c r="DW54" i="8"/>
  <c r="DP54" i="8"/>
  <c r="CH53" i="8"/>
  <c r="CJ53" i="8" s="1"/>
  <c r="CS53" i="8" s="1"/>
  <c r="AQ57" i="8"/>
  <c r="M50" i="8"/>
  <c r="S50" i="8" s="1"/>
  <c r="K49" i="8"/>
  <c r="AT53" i="8"/>
  <c r="BE53" i="8" s="1"/>
  <c r="Z53" i="8"/>
  <c r="V53" i="8"/>
  <c r="EI53" i="8" s="1"/>
  <c r="BR53" i="8"/>
  <c r="AQ56" i="8"/>
  <c r="AZ56" i="8"/>
  <c r="BA56" i="8" s="1"/>
  <c r="BK56" i="8" s="1"/>
  <c r="BM56" i="8" s="1"/>
  <c r="BN56" i="8" s="1"/>
  <c r="BG55" i="8"/>
  <c r="AX55" i="8"/>
  <c r="BI55" i="8"/>
  <c r="BJ55" i="8" s="1"/>
  <c r="BL55" i="8" s="1"/>
  <c r="BF55" i="8"/>
  <c r="GP37" i="8"/>
  <c r="GO37" i="8"/>
  <c r="GV37" i="8"/>
  <c r="GQ37" i="8"/>
  <c r="DM54" i="8"/>
  <c r="DO54" i="8" s="1"/>
  <c r="DS54" i="8" s="1"/>
  <c r="DQ54" i="8"/>
  <c r="CE51" i="8"/>
  <c r="DJ51" i="8"/>
  <c r="DK51" i="8" s="1"/>
  <c r="DW55" i="8"/>
  <c r="DL55" i="8"/>
  <c r="DN55" i="8" s="1"/>
  <c r="DR55" i="8" s="1"/>
  <c r="DP55" i="8"/>
  <c r="AV54" i="8"/>
  <c r="EH54" i="8"/>
  <c r="ET54" i="8" s="1"/>
  <c r="AU54" i="8"/>
  <c r="BO54" i="8" s="1"/>
  <c r="BE54" i="8"/>
  <c r="CV54" i="8"/>
  <c r="CX54" i="8" s="1"/>
  <c r="CG53" i="8"/>
  <c r="CI53" i="8" s="1"/>
  <c r="CR53" i="8" s="1"/>
  <c r="CG52" i="8"/>
  <c r="CI52" i="8" s="1"/>
  <c r="CO52" i="7"/>
  <c r="CQ52" i="7" s="1"/>
  <c r="CU52" i="7" s="1"/>
  <c r="DA52" i="7"/>
  <c r="DE52" i="7" s="1"/>
  <c r="DM52" i="7" s="1"/>
  <c r="DO52" i="7" s="1"/>
  <c r="DS52" i="7" s="1"/>
  <c r="FD56" i="7"/>
  <c r="CF50" i="7"/>
  <c r="BY50" i="7"/>
  <c r="CB50" i="7" s="1"/>
  <c r="EM55" i="7"/>
  <c r="EO55" i="7" s="1"/>
  <c r="EQ55" i="7" s="1"/>
  <c r="AM55" i="7"/>
  <c r="AO55" i="7" s="1"/>
  <c r="AK55" i="7"/>
  <c r="AN55" i="7" s="1"/>
  <c r="AP55" i="7" s="1"/>
  <c r="K49" i="7"/>
  <c r="M50" i="7"/>
  <c r="S50" i="7" s="1"/>
  <c r="AV54" i="7"/>
  <c r="EH54" i="7"/>
  <c r="ET54" i="7" s="1"/>
  <c r="AU54" i="7"/>
  <c r="BC54" i="7" s="1"/>
  <c r="BD54" i="7" s="1"/>
  <c r="BE54" i="7"/>
  <c r="CN53" i="7"/>
  <c r="CP53" i="7" s="1"/>
  <c r="CT53" i="7" s="1"/>
  <c r="CZ53" i="7"/>
  <c r="DC53" i="7" s="1"/>
  <c r="V53" i="7"/>
  <c r="EI53" i="7" s="1"/>
  <c r="BR53" i="7"/>
  <c r="AT53" i="7"/>
  <c r="GB37" i="7" s="1"/>
  <c r="Z53" i="7"/>
  <c r="AF53" i="7"/>
  <c r="EU55" i="7"/>
  <c r="FD55" i="7" s="1"/>
  <c r="EZ55" i="7"/>
  <c r="DP53" i="7"/>
  <c r="AH53" i="7"/>
  <c r="EN53" i="7" s="1"/>
  <c r="EL54" i="7"/>
  <c r="AG54" i="7"/>
  <c r="CC54" i="7"/>
  <c r="DH54" i="7"/>
  <c r="CG51" i="7"/>
  <c r="CI51" i="7" s="1"/>
  <c r="CE51" i="7"/>
  <c r="DJ51" i="7"/>
  <c r="DK51" i="7" s="1"/>
  <c r="CZ52" i="7"/>
  <c r="DC52" i="7" s="1"/>
  <c r="CN52" i="7"/>
  <c r="CP52" i="7" s="1"/>
  <c r="CT52" i="7" s="1"/>
  <c r="CV52" i="7" s="1"/>
  <c r="CO53" i="7"/>
  <c r="CQ53" i="7" s="1"/>
  <c r="CU53" i="7" s="1"/>
  <c r="DA53" i="7"/>
  <c r="DE53" i="7" s="1"/>
  <c r="DM53" i="7" s="1"/>
  <c r="DO53" i="7" s="1"/>
  <c r="DS53" i="7" s="1"/>
  <c r="CS53" i="7"/>
  <c r="CR53" i="7"/>
  <c r="CS52" i="7"/>
  <c r="CR52" i="7"/>
  <c r="EG52" i="7"/>
  <c r="U52" i="7"/>
  <c r="AZ56" i="7"/>
  <c r="BA56" i="7" s="1"/>
  <c r="BK56" i="7" s="1"/>
  <c r="BM56" i="7" s="1"/>
  <c r="BN56" i="7" s="1"/>
  <c r="J48" i="7"/>
  <c r="L49" i="7"/>
  <c r="BX49" i="7" s="1"/>
  <c r="DT55" i="7"/>
  <c r="DV55" i="7" s="1"/>
  <c r="EE51" i="7"/>
  <c r="T51" i="7"/>
  <c r="AQ56" i="7"/>
  <c r="BI55" i="7"/>
  <c r="BJ55" i="7" s="1"/>
  <c r="BL55" i="7" s="1"/>
  <c r="BG55" i="7"/>
  <c r="AX55" i="7"/>
  <c r="BF55" i="7"/>
  <c r="DQ52" i="7"/>
  <c r="DP52" i="7"/>
  <c r="AJ54" i="7"/>
  <c r="AI54" i="7"/>
  <c r="AL54" i="7"/>
  <c r="AB54" i="7"/>
  <c r="AD54" i="7" s="1"/>
  <c r="AE54" i="7" s="1"/>
  <c r="BE53" i="7" l="1"/>
  <c r="EX55" i="7"/>
  <c r="EY55" i="7" s="1"/>
  <c r="FA55" i="7" s="1"/>
  <c r="FC55" i="7" s="1"/>
  <c r="BO54" i="7"/>
  <c r="BC54" i="8"/>
  <c r="BD54" i="8" s="1"/>
  <c r="FD55" i="8"/>
  <c r="FA55" i="8"/>
  <c r="FC55" i="8" s="1"/>
  <c r="AQ55" i="8"/>
  <c r="BH55" i="8"/>
  <c r="EM54" i="8"/>
  <c r="EO54" i="8" s="1"/>
  <c r="EQ54" i="8" s="1"/>
  <c r="AM54" i="8"/>
  <c r="AO54" i="8" s="1"/>
  <c r="DT55" i="8"/>
  <c r="AZ55" i="8"/>
  <c r="BA55" i="8" s="1"/>
  <c r="BK55" i="8" s="1"/>
  <c r="BM55" i="8" s="1"/>
  <c r="BN55" i="8" s="1"/>
  <c r="AI53" i="8"/>
  <c r="AL53" i="8"/>
  <c r="AJ53" i="8"/>
  <c r="AB53" i="8"/>
  <c r="AD53" i="8" s="1"/>
  <c r="AE53" i="8" s="1"/>
  <c r="CE50" i="8"/>
  <c r="DJ50" i="8"/>
  <c r="DK50" i="8" s="1"/>
  <c r="CF49" i="8"/>
  <c r="BY49" i="8"/>
  <c r="CB49" i="8" s="1"/>
  <c r="DU55" i="8"/>
  <c r="EE50" i="8"/>
  <c r="T50" i="8"/>
  <c r="DU52" i="8"/>
  <c r="EU54" i="8"/>
  <c r="EX54" i="8" s="1"/>
  <c r="EY54" i="8" s="1"/>
  <c r="EZ54" i="8"/>
  <c r="DU54" i="8"/>
  <c r="GR37" i="8"/>
  <c r="GT37" i="8" s="1"/>
  <c r="AF53" i="8"/>
  <c r="AV53" i="8"/>
  <c r="AU53" i="8"/>
  <c r="BC53" i="8" s="1"/>
  <c r="BD53" i="8" s="1"/>
  <c r="EH53" i="8"/>
  <c r="ET53" i="8" s="1"/>
  <c r="GB37" i="8"/>
  <c r="DT54" i="8"/>
  <c r="DV54" i="8" s="1"/>
  <c r="CH50" i="8"/>
  <c r="CJ50" i="8" s="1"/>
  <c r="CG50" i="8"/>
  <c r="CI50" i="8" s="1"/>
  <c r="L48" i="8"/>
  <c r="J47" i="8"/>
  <c r="CH51" i="8"/>
  <c r="CJ51" i="8" s="1"/>
  <c r="CS51" i="8" s="1"/>
  <c r="CN53" i="8"/>
  <c r="CP53" i="8" s="1"/>
  <c r="CT53" i="8" s="1"/>
  <c r="CV53" i="8" s="1"/>
  <c r="CZ53" i="8"/>
  <c r="DC53" i="8" s="1"/>
  <c r="CZ52" i="8"/>
  <c r="DC52" i="8" s="1"/>
  <c r="CN52" i="8"/>
  <c r="CP52" i="8" s="1"/>
  <c r="CT52" i="8" s="1"/>
  <c r="BF54" i="8"/>
  <c r="BI54" i="8"/>
  <c r="BG54" i="8"/>
  <c r="AX54" i="8"/>
  <c r="CC53" i="8"/>
  <c r="M49" i="8"/>
  <c r="S49" i="8" s="1"/>
  <c r="K48" i="8"/>
  <c r="CO53" i="8"/>
  <c r="CQ53" i="8" s="1"/>
  <c r="CU53" i="8" s="1"/>
  <c r="CW53" i="8" s="1"/>
  <c r="DA53" i="8"/>
  <c r="DE53" i="8" s="1"/>
  <c r="DH53" i="8" s="1"/>
  <c r="AK54" i="8"/>
  <c r="AN54" i="8" s="1"/>
  <c r="AP54" i="8" s="1"/>
  <c r="DQ52" i="8"/>
  <c r="EG51" i="8"/>
  <c r="U51" i="8"/>
  <c r="V52" i="8"/>
  <c r="EI52" i="8" s="1"/>
  <c r="BR52" i="8"/>
  <c r="Z52" i="8"/>
  <c r="AT52" i="8"/>
  <c r="AF52" i="8"/>
  <c r="CR52" i="8"/>
  <c r="CW52" i="8"/>
  <c r="CG51" i="8"/>
  <c r="CI51" i="8" s="1"/>
  <c r="CR51" i="8" s="1"/>
  <c r="AZ55" i="7"/>
  <c r="BA55" i="7" s="1"/>
  <c r="BY49" i="7"/>
  <c r="CB49" i="7" s="1"/>
  <c r="CF49" i="7"/>
  <c r="BR52" i="7"/>
  <c r="AT52" i="7"/>
  <c r="Z52" i="7"/>
  <c r="V52" i="7"/>
  <c r="EI52" i="7" s="1"/>
  <c r="AF52" i="7"/>
  <c r="CW53" i="7"/>
  <c r="CR51" i="7"/>
  <c r="EL53" i="7"/>
  <c r="AG53" i="7"/>
  <c r="EU54" i="7"/>
  <c r="EX54" i="7" s="1"/>
  <c r="EY54" i="7" s="1"/>
  <c r="EZ54" i="7"/>
  <c r="CN51" i="7"/>
  <c r="CP51" i="7" s="1"/>
  <c r="CT51" i="7" s="1"/>
  <c r="CZ51" i="7"/>
  <c r="DC51" i="7" s="1"/>
  <c r="AM54" i="7"/>
  <c r="AO54" i="7" s="1"/>
  <c r="EM54" i="7"/>
  <c r="EO54" i="7" s="1"/>
  <c r="EQ54" i="7" s="1"/>
  <c r="AL53" i="7"/>
  <c r="AB53" i="7"/>
  <c r="AD53" i="7" s="1"/>
  <c r="AE53" i="7" s="1"/>
  <c r="AJ53" i="7"/>
  <c r="AI53" i="7"/>
  <c r="DL53" i="7"/>
  <c r="DN53" i="7" s="1"/>
  <c r="DR53" i="7" s="1"/>
  <c r="DT53" i="7" s="1"/>
  <c r="DW53" i="7"/>
  <c r="BG54" i="7"/>
  <c r="AX54" i="7"/>
  <c r="BF54" i="7"/>
  <c r="BI54" i="7"/>
  <c r="BJ54" i="7" s="1"/>
  <c r="BL54" i="7" s="1"/>
  <c r="CE50" i="7"/>
  <c r="CH50" i="7" s="1"/>
  <c r="CJ50" i="7" s="1"/>
  <c r="DJ50" i="7"/>
  <c r="DK50" i="7" s="1"/>
  <c r="DU52" i="7"/>
  <c r="J47" i="7"/>
  <c r="L48" i="7"/>
  <c r="FV36" i="7" s="1"/>
  <c r="FW36" i="7" s="1"/>
  <c r="FX36" i="7" s="1"/>
  <c r="AK54" i="7"/>
  <c r="AN54" i="7" s="1"/>
  <c r="AP54" i="7" s="1"/>
  <c r="AH52" i="7"/>
  <c r="EN52" i="7" s="1"/>
  <c r="BH55" i="7"/>
  <c r="DL52" i="7"/>
  <c r="DN52" i="7" s="1"/>
  <c r="DR52" i="7" s="1"/>
  <c r="DT52" i="7" s="1"/>
  <c r="DW52" i="7"/>
  <c r="CH51" i="7"/>
  <c r="CJ51" i="7" s="1"/>
  <c r="AV53" i="7"/>
  <c r="EH53" i="7"/>
  <c r="ET53" i="7" s="1"/>
  <c r="AU53" i="7"/>
  <c r="BC53" i="7" s="1"/>
  <c r="BD53" i="7" s="1"/>
  <c r="GA37" i="7" s="1"/>
  <c r="CV53" i="7"/>
  <c r="CX53" i="7" s="1"/>
  <c r="T50" i="7"/>
  <c r="EE50" i="7"/>
  <c r="CG50" i="7"/>
  <c r="CI50" i="7" s="1"/>
  <c r="CW52" i="7"/>
  <c r="CX52" i="7" s="1"/>
  <c r="EG51" i="7"/>
  <c r="U51" i="7"/>
  <c r="AH51" i="7" s="1"/>
  <c r="EN51" i="7" s="1"/>
  <c r="DU53" i="7"/>
  <c r="DP51" i="7"/>
  <c r="DQ53" i="7"/>
  <c r="CC53" i="7"/>
  <c r="DH53" i="7"/>
  <c r="K48" i="7"/>
  <c r="M49" i="7"/>
  <c r="S49" i="7" s="1"/>
  <c r="AQ55" i="7"/>
  <c r="CV52" i="8" l="1"/>
  <c r="BJ54" i="8"/>
  <c r="BL54" i="8" s="1"/>
  <c r="FY36" i="7"/>
  <c r="AK53" i="8"/>
  <c r="AN53" i="8" s="1"/>
  <c r="FA54" i="8"/>
  <c r="FC54" i="8" s="1"/>
  <c r="BO53" i="8"/>
  <c r="FD54" i="8"/>
  <c r="FD54" i="7"/>
  <c r="FA54" i="7"/>
  <c r="FC54" i="7" s="1"/>
  <c r="BO53" i="7"/>
  <c r="GC37" i="7"/>
  <c r="GH37" i="7" s="1"/>
  <c r="GJ37" i="7" s="1"/>
  <c r="GN37" i="7"/>
  <c r="GS37" i="7" s="1"/>
  <c r="GU37" i="7" s="1"/>
  <c r="BK55" i="7"/>
  <c r="BM55" i="7" s="1"/>
  <c r="BN55" i="7" s="1"/>
  <c r="AI52" i="8"/>
  <c r="AJ52" i="8"/>
  <c r="AB52" i="8"/>
  <c r="AD52" i="8" s="1"/>
  <c r="AE52" i="8" s="1"/>
  <c r="AL52" i="8"/>
  <c r="CX52" i="8"/>
  <c r="CE49" i="8"/>
  <c r="DJ49" i="8"/>
  <c r="DK49" i="8" s="1"/>
  <c r="CC52" i="8"/>
  <c r="DH52" i="8"/>
  <c r="M48" i="8"/>
  <c r="S48" i="8" s="1"/>
  <c r="K47" i="8"/>
  <c r="DL52" i="8"/>
  <c r="DN52" i="8" s="1"/>
  <c r="DR52" i="8" s="1"/>
  <c r="DW52" i="8"/>
  <c r="DP52" i="8"/>
  <c r="J46" i="8"/>
  <c r="L47" i="8"/>
  <c r="BX47" i="8" s="1"/>
  <c r="DA50" i="8"/>
  <c r="DE50" i="8" s="1"/>
  <c r="DM50" i="8" s="1"/>
  <c r="DO50" i="8" s="1"/>
  <c r="DS50" i="8" s="1"/>
  <c r="CO50" i="8"/>
  <c r="CQ50" i="8" s="1"/>
  <c r="CU50" i="8" s="1"/>
  <c r="EL53" i="8"/>
  <c r="AG53" i="8"/>
  <c r="EG50" i="8"/>
  <c r="U50" i="8"/>
  <c r="CH49" i="8"/>
  <c r="CJ49" i="8" s="1"/>
  <c r="CG49" i="8"/>
  <c r="CI49" i="8" s="1"/>
  <c r="AZ54" i="8"/>
  <c r="BA54" i="8" s="1"/>
  <c r="CN50" i="8"/>
  <c r="CP50" i="8" s="1"/>
  <c r="CT50" i="8" s="1"/>
  <c r="CV50" i="8" s="1"/>
  <c r="CZ50" i="8"/>
  <c r="DC50" i="8" s="1"/>
  <c r="BG53" i="8"/>
  <c r="AX53" i="8"/>
  <c r="BF53" i="8"/>
  <c r="BI53" i="8"/>
  <c r="BJ53" i="8" s="1"/>
  <c r="BL53" i="8" s="1"/>
  <c r="EL52" i="8"/>
  <c r="AG52" i="8"/>
  <c r="DL53" i="8"/>
  <c r="DN53" i="8" s="1"/>
  <c r="DR53" i="8" s="1"/>
  <c r="DT53" i="8" s="1"/>
  <c r="DW53" i="8"/>
  <c r="DP53" i="8"/>
  <c r="BX48" i="8"/>
  <c r="FV36" i="8"/>
  <c r="FW36" i="8" s="1"/>
  <c r="FX36" i="8" s="1"/>
  <c r="EU53" i="8"/>
  <c r="EX53" i="8" s="1"/>
  <c r="EY53" i="8" s="1"/>
  <c r="EZ53" i="8"/>
  <c r="DP50" i="8"/>
  <c r="AH50" i="8"/>
  <c r="EN50" i="8" s="1"/>
  <c r="DQ50" i="8"/>
  <c r="DA51" i="8"/>
  <c r="DE51" i="8" s="1"/>
  <c r="CO51" i="8"/>
  <c r="CQ51" i="8" s="1"/>
  <c r="CU51" i="8" s="1"/>
  <c r="CW51" i="8" s="1"/>
  <c r="AQ54" i="8"/>
  <c r="CN51" i="8"/>
  <c r="CP51" i="8" s="1"/>
  <c r="CT51" i="8" s="1"/>
  <c r="CV51" i="8" s="1"/>
  <c r="CZ51" i="8"/>
  <c r="DC51" i="8" s="1"/>
  <c r="AV52" i="8"/>
  <c r="AU52" i="8"/>
  <c r="BC52" i="8" s="1"/>
  <c r="BD52" i="8" s="1"/>
  <c r="EH52" i="8"/>
  <c r="ET52" i="8" s="1"/>
  <c r="BE52" i="8"/>
  <c r="BR51" i="8"/>
  <c r="AT51" i="8"/>
  <c r="Z51" i="8"/>
  <c r="V51" i="8"/>
  <c r="EI51" i="8" s="1"/>
  <c r="DM53" i="8"/>
  <c r="DO53" i="8" s="1"/>
  <c r="DS53" i="8" s="1"/>
  <c r="DQ53" i="8"/>
  <c r="EE49" i="8"/>
  <c r="T49" i="8"/>
  <c r="AH51" i="8"/>
  <c r="EN51" i="8" s="1"/>
  <c r="BH54" i="8"/>
  <c r="CX53" i="8"/>
  <c r="CR50" i="8"/>
  <c r="CS50" i="8"/>
  <c r="DV55" i="8"/>
  <c r="CO50" i="7"/>
  <c r="CQ50" i="7" s="1"/>
  <c r="CU50" i="7" s="1"/>
  <c r="CW50" i="7" s="1"/>
  <c r="DA50" i="7"/>
  <c r="DE50" i="7" s="1"/>
  <c r="DM50" i="7" s="1"/>
  <c r="DO50" i="7" s="1"/>
  <c r="DS50" i="7" s="1"/>
  <c r="AJ52" i="7"/>
  <c r="AI52" i="7"/>
  <c r="AL52" i="7"/>
  <c r="AB52" i="7"/>
  <c r="AD52" i="7" s="1"/>
  <c r="AE52" i="7" s="1"/>
  <c r="CE49" i="7"/>
  <c r="DJ49" i="7"/>
  <c r="DK49" i="7" s="1"/>
  <c r="BX48" i="7"/>
  <c r="V51" i="7"/>
  <c r="EI51" i="7" s="1"/>
  <c r="BR51" i="7"/>
  <c r="AT51" i="7"/>
  <c r="Z51" i="7"/>
  <c r="AF51" i="7"/>
  <c r="DA51" i="7"/>
  <c r="DE51" i="7" s="1"/>
  <c r="CO51" i="7"/>
  <c r="CQ51" i="7" s="1"/>
  <c r="CU51" i="7" s="1"/>
  <c r="L47" i="7"/>
  <c r="BX47" i="7" s="1"/>
  <c r="J46" i="7"/>
  <c r="AQ54" i="7"/>
  <c r="EM53" i="7"/>
  <c r="EO53" i="7" s="1"/>
  <c r="EQ53" i="7" s="1"/>
  <c r="AM53" i="7"/>
  <c r="AO53" i="7" s="1"/>
  <c r="AV52" i="7"/>
  <c r="EH52" i="7"/>
  <c r="ET52" i="7" s="1"/>
  <c r="AU52" i="7"/>
  <c r="BO52" i="7" s="1"/>
  <c r="BE52" i="7"/>
  <c r="EE49" i="7"/>
  <c r="T49" i="7"/>
  <c r="BH54" i="7"/>
  <c r="DV53" i="7"/>
  <c r="DL51" i="7"/>
  <c r="DN51" i="7" s="1"/>
  <c r="DR51" i="7" s="1"/>
  <c r="DT51" i="7" s="1"/>
  <c r="EL52" i="7"/>
  <c r="AG52" i="7"/>
  <c r="CC52" i="7"/>
  <c r="DH52" i="7"/>
  <c r="CN50" i="7"/>
  <c r="CP50" i="7" s="1"/>
  <c r="CT50" i="7" s="1"/>
  <c r="CV50" i="7" s="1"/>
  <c r="CX50" i="7" s="1"/>
  <c r="CZ50" i="7"/>
  <c r="DC50" i="7" s="1"/>
  <c r="BF53" i="7"/>
  <c r="BI53" i="7"/>
  <c r="BJ53" i="7" s="1"/>
  <c r="BL53" i="7" s="1"/>
  <c r="AX53" i="7"/>
  <c r="BG53" i="7"/>
  <c r="CS50" i="7"/>
  <c r="CR50" i="7"/>
  <c r="K47" i="7"/>
  <c r="M48" i="7"/>
  <c r="S48" i="7" s="1"/>
  <c r="EG50" i="7"/>
  <c r="U50" i="7"/>
  <c r="EU53" i="7"/>
  <c r="EX53" i="7" s="1"/>
  <c r="EY53" i="7" s="1"/>
  <c r="EZ53" i="7"/>
  <c r="DV52" i="7"/>
  <c r="DP50" i="7"/>
  <c r="DQ50" i="7"/>
  <c r="AZ54" i="7"/>
  <c r="BA54" i="7" s="1"/>
  <c r="AK53" i="7"/>
  <c r="AN53" i="7" s="1"/>
  <c r="AP53" i="7" s="1"/>
  <c r="CV51" i="7"/>
  <c r="CS51" i="7"/>
  <c r="CG49" i="7"/>
  <c r="CI49" i="7" s="1"/>
  <c r="CH49" i="7"/>
  <c r="CJ49" i="7" s="1"/>
  <c r="DU53" i="8" l="1"/>
  <c r="DT52" i="8"/>
  <c r="DV52" i="8" s="1"/>
  <c r="BC52" i="7"/>
  <c r="BD52" i="7" s="1"/>
  <c r="GF36" i="7"/>
  <c r="GE36" i="7"/>
  <c r="GG36" i="7" s="1"/>
  <c r="GD36" i="7"/>
  <c r="GM36" i="7"/>
  <c r="BO52" i="8"/>
  <c r="FD53" i="8"/>
  <c r="FD53" i="7"/>
  <c r="BK54" i="7"/>
  <c r="BM54" i="7" s="1"/>
  <c r="BN54" i="7" s="1"/>
  <c r="AK52" i="7"/>
  <c r="BH53" i="7"/>
  <c r="BK54" i="8"/>
  <c r="BM54" i="8" s="1"/>
  <c r="BN54" i="8" s="1"/>
  <c r="BH53" i="8"/>
  <c r="AK52" i="8"/>
  <c r="AN52" i="8" s="1"/>
  <c r="AP52" i="8" s="1"/>
  <c r="BY48" i="8"/>
  <c r="CB48" i="8" s="1"/>
  <c r="CF48" i="8"/>
  <c r="AM52" i="8"/>
  <c r="AO52" i="8" s="1"/>
  <c r="EM52" i="8"/>
  <c r="EO52" i="8" s="1"/>
  <c r="EQ52" i="8" s="1"/>
  <c r="L46" i="8"/>
  <c r="J45" i="8"/>
  <c r="K46" i="8"/>
  <c r="M47" i="8"/>
  <c r="S47" i="8" s="1"/>
  <c r="AF51" i="8"/>
  <c r="CC51" i="8"/>
  <c r="DH51" i="8"/>
  <c r="EU52" i="8"/>
  <c r="EX52" i="8" s="1"/>
  <c r="EY52" i="8" s="1"/>
  <c r="EZ52" i="8"/>
  <c r="CX51" i="8"/>
  <c r="AZ53" i="8"/>
  <c r="BA53" i="8" s="1"/>
  <c r="BK53" i="8" s="1"/>
  <c r="BM53" i="8" s="1"/>
  <c r="BN53" i="8" s="1"/>
  <c r="CO49" i="8"/>
  <c r="CQ49" i="8" s="1"/>
  <c r="CU49" i="8" s="1"/>
  <c r="DA49" i="8"/>
  <c r="DE49" i="8" s="1"/>
  <c r="DM49" i="8" s="1"/>
  <c r="DO49" i="8" s="1"/>
  <c r="DS49" i="8" s="1"/>
  <c r="CW50" i="8"/>
  <c r="EE48" i="8"/>
  <c r="T48" i="8"/>
  <c r="DQ49" i="8"/>
  <c r="EH51" i="8"/>
  <c r="ET51" i="8" s="1"/>
  <c r="AU51" i="8"/>
  <c r="BO51" i="8" s="1"/>
  <c r="AV51" i="8"/>
  <c r="BE51" i="8"/>
  <c r="DM51" i="8"/>
  <c r="DO51" i="8" s="1"/>
  <c r="DS51" i="8" s="1"/>
  <c r="DQ51" i="8"/>
  <c r="CX50" i="8"/>
  <c r="CN49" i="8"/>
  <c r="CP49" i="8" s="1"/>
  <c r="CT49" i="8" s="1"/>
  <c r="CZ49" i="8"/>
  <c r="DC49" i="8" s="1"/>
  <c r="AM53" i="8"/>
  <c r="AO53" i="8" s="1"/>
  <c r="EM53" i="8"/>
  <c r="EO53" i="8" s="1"/>
  <c r="EQ53" i="8" s="1"/>
  <c r="AP53" i="8"/>
  <c r="FA53" i="8"/>
  <c r="FC53" i="8" s="1"/>
  <c r="V50" i="8"/>
  <c r="EI50" i="8" s="1"/>
  <c r="BR50" i="8"/>
  <c r="AT50" i="8"/>
  <c r="Z50" i="8"/>
  <c r="AF50" i="8"/>
  <c r="DU50" i="8"/>
  <c r="CS49" i="8"/>
  <c r="CR49" i="8"/>
  <c r="DW51" i="8"/>
  <c r="DL51" i="8"/>
  <c r="DN51" i="8" s="1"/>
  <c r="DR51" i="8" s="1"/>
  <c r="DT51" i="8" s="1"/>
  <c r="DP51" i="8"/>
  <c r="EG49" i="8"/>
  <c r="U49" i="8"/>
  <c r="AH49" i="8" s="1"/>
  <c r="EN49" i="8" s="1"/>
  <c r="AJ51" i="8"/>
  <c r="AI51" i="8"/>
  <c r="AB51" i="8"/>
  <c r="AD51" i="8" s="1"/>
  <c r="AE51" i="8" s="1"/>
  <c r="AL51" i="8"/>
  <c r="BG52" i="8"/>
  <c r="AX52" i="8"/>
  <c r="BI52" i="8"/>
  <c r="BJ52" i="8" s="1"/>
  <c r="BL52" i="8" s="1"/>
  <c r="BF52" i="8"/>
  <c r="FY36" i="8"/>
  <c r="GF36" i="8" s="1"/>
  <c r="DV53" i="8"/>
  <c r="DW50" i="8"/>
  <c r="DL50" i="8"/>
  <c r="DN50" i="8" s="1"/>
  <c r="DR50" i="8" s="1"/>
  <c r="DT50" i="8" s="1"/>
  <c r="BY47" i="8"/>
  <c r="CB47" i="8" s="1"/>
  <c r="CF47" i="8"/>
  <c r="V50" i="7"/>
  <c r="EI50" i="7" s="1"/>
  <c r="BR50" i="7"/>
  <c r="AT50" i="7"/>
  <c r="Z50" i="7"/>
  <c r="AF50" i="7"/>
  <c r="DM51" i="7"/>
  <c r="DO51" i="7" s="1"/>
  <c r="DS51" i="7" s="1"/>
  <c r="DQ51" i="7"/>
  <c r="CC51" i="7"/>
  <c r="DH51" i="7"/>
  <c r="AH50" i="7"/>
  <c r="EN50" i="7" s="1"/>
  <c r="J45" i="7"/>
  <c r="L46" i="7"/>
  <c r="EL51" i="7"/>
  <c r="AG51" i="7"/>
  <c r="CS49" i="7"/>
  <c r="CR49" i="7"/>
  <c r="CN49" i="7"/>
  <c r="CP49" i="7" s="1"/>
  <c r="CT49" i="7" s="1"/>
  <c r="CZ49" i="7"/>
  <c r="DC49" i="7" s="1"/>
  <c r="AZ53" i="7"/>
  <c r="BA53" i="7" s="1"/>
  <c r="BK53" i="7" s="1"/>
  <c r="BM53" i="7" s="1"/>
  <c r="BN53" i="7" s="1"/>
  <c r="EG49" i="7"/>
  <c r="U49" i="7"/>
  <c r="AH49" i="7" s="1"/>
  <c r="EN49" i="7" s="1"/>
  <c r="FA53" i="7"/>
  <c r="FC53" i="7" s="1"/>
  <c r="DW51" i="7"/>
  <c r="EU52" i="7"/>
  <c r="EX52" i="7" s="1"/>
  <c r="EY52" i="7" s="1"/>
  <c r="FD52" i="7"/>
  <c r="EZ52" i="7"/>
  <c r="CF47" i="7"/>
  <c r="BY47" i="7"/>
  <c r="CB47" i="7" s="1"/>
  <c r="AB51" i="7"/>
  <c r="AD51" i="7" s="1"/>
  <c r="AE51" i="7" s="1"/>
  <c r="AJ51" i="7"/>
  <c r="AI51" i="7"/>
  <c r="AL51" i="7"/>
  <c r="AN52" i="7"/>
  <c r="AP52" i="7" s="1"/>
  <c r="AQ53" i="7"/>
  <c r="EE48" i="7"/>
  <c r="T48" i="7"/>
  <c r="CO49" i="7"/>
  <c r="CQ49" i="7" s="1"/>
  <c r="CU49" i="7" s="1"/>
  <c r="CW49" i="7" s="1"/>
  <c r="DA49" i="7"/>
  <c r="DE49" i="7" s="1"/>
  <c r="DM49" i="7" s="1"/>
  <c r="DO49" i="7" s="1"/>
  <c r="DS49" i="7" s="1"/>
  <c r="K46" i="7"/>
  <c r="M47" i="7"/>
  <c r="S47" i="7" s="1"/>
  <c r="DL50" i="7"/>
  <c r="DN50" i="7" s="1"/>
  <c r="DR50" i="7" s="1"/>
  <c r="DT50" i="7" s="1"/>
  <c r="DW50" i="7"/>
  <c r="AM52" i="7"/>
  <c r="AO52" i="7" s="1"/>
  <c r="EM52" i="7"/>
  <c r="EO52" i="7" s="1"/>
  <c r="EQ52" i="7" s="1"/>
  <c r="BG52" i="7"/>
  <c r="AX52" i="7"/>
  <c r="BF52" i="7"/>
  <c r="BI52" i="7"/>
  <c r="BJ52" i="7" s="1"/>
  <c r="BL52" i="7" s="1"/>
  <c r="CW51" i="7"/>
  <c r="CX51" i="7" s="1"/>
  <c r="EH51" i="7"/>
  <c r="ET51" i="7" s="1"/>
  <c r="AU51" i="7"/>
  <c r="BC51" i="7" s="1"/>
  <c r="BD51" i="7" s="1"/>
  <c r="AV51" i="7"/>
  <c r="BE51" i="7"/>
  <c r="BY48" i="7"/>
  <c r="CB48" i="7" s="1"/>
  <c r="CF48" i="7"/>
  <c r="DU50" i="7"/>
  <c r="DV50" i="8" l="1"/>
  <c r="GI36" i="7"/>
  <c r="BX46" i="7"/>
  <c r="FV35" i="7"/>
  <c r="FW35" i="7" s="1"/>
  <c r="FX35" i="7" s="1"/>
  <c r="GP36" i="7"/>
  <c r="GO36" i="7"/>
  <c r="GV36" i="7"/>
  <c r="GQ36" i="7"/>
  <c r="AQ53" i="8"/>
  <c r="BC51" i="8"/>
  <c r="BD51" i="8" s="1"/>
  <c r="FD52" i="8"/>
  <c r="BO51" i="7"/>
  <c r="AQ52" i="7"/>
  <c r="CW49" i="8"/>
  <c r="BH52" i="8"/>
  <c r="V49" i="8"/>
  <c r="EI49" i="8" s="1"/>
  <c r="AT49" i="8"/>
  <c r="Z49" i="8"/>
  <c r="BR49" i="8"/>
  <c r="AF49" i="8"/>
  <c r="AB50" i="8"/>
  <c r="AD50" i="8" s="1"/>
  <c r="AE50" i="8" s="1"/>
  <c r="AJ50" i="8"/>
  <c r="AL50" i="8"/>
  <c r="AI50" i="8"/>
  <c r="AK50" i="8" s="1"/>
  <c r="DL49" i="8"/>
  <c r="DN49" i="8" s="1"/>
  <c r="DR49" i="8" s="1"/>
  <c r="DW49" i="8"/>
  <c r="DU51" i="8"/>
  <c r="DV51" i="8" s="1"/>
  <c r="BG51" i="8"/>
  <c r="AX51" i="8"/>
  <c r="BI51" i="8"/>
  <c r="BJ51" i="8" s="1"/>
  <c r="BL51" i="8" s="1"/>
  <c r="BF51" i="8"/>
  <c r="DP49" i="8"/>
  <c r="DJ48" i="8"/>
  <c r="DK48" i="8" s="1"/>
  <c r="CE48" i="8"/>
  <c r="CH48" i="8" s="1"/>
  <c r="CJ48" i="8" s="1"/>
  <c r="K45" i="8"/>
  <c r="M46" i="8"/>
  <c r="S46" i="8" s="1"/>
  <c r="CG48" i="8"/>
  <c r="CI48" i="8" s="1"/>
  <c r="CE47" i="8"/>
  <c r="DJ47" i="8"/>
  <c r="DK47" i="8" s="1"/>
  <c r="EH50" i="8"/>
  <c r="ET50" i="8" s="1"/>
  <c r="AU50" i="8"/>
  <c r="BC50" i="8" s="1"/>
  <c r="BD50" i="8" s="1"/>
  <c r="AV50" i="8"/>
  <c r="BE50" i="8"/>
  <c r="CV49" i="8"/>
  <c r="FA52" i="8"/>
  <c r="FC52" i="8" s="1"/>
  <c r="EL51" i="8"/>
  <c r="AG51" i="8"/>
  <c r="J44" i="8"/>
  <c r="L45" i="8"/>
  <c r="BX45" i="8" s="1"/>
  <c r="GD36" i="8"/>
  <c r="GM36" i="8"/>
  <c r="GE36" i="8"/>
  <c r="GG36" i="8" s="1"/>
  <c r="GI36" i="8" s="1"/>
  <c r="EL50" i="8"/>
  <c r="AG50" i="8"/>
  <c r="AZ52" i="8"/>
  <c r="BA52" i="8" s="1"/>
  <c r="AK51" i="8"/>
  <c r="AN51" i="8" s="1"/>
  <c r="CC50" i="8"/>
  <c r="DH50" i="8"/>
  <c r="EU51" i="8"/>
  <c r="FD51" i="8" s="1"/>
  <c r="EZ51" i="8"/>
  <c r="EG48" i="8"/>
  <c r="U48" i="8"/>
  <c r="DU49" i="8"/>
  <c r="EE47" i="8"/>
  <c r="T47" i="8"/>
  <c r="BX46" i="8"/>
  <c r="FV35" i="8"/>
  <c r="FW35" i="8" s="1"/>
  <c r="FX35" i="8" s="1"/>
  <c r="AQ52" i="8"/>
  <c r="EG48" i="7"/>
  <c r="U48" i="7"/>
  <c r="AM51" i="7"/>
  <c r="AO51" i="7" s="1"/>
  <c r="EM51" i="7"/>
  <c r="EO51" i="7" s="1"/>
  <c r="EQ51" i="7" s="1"/>
  <c r="CC50" i="7"/>
  <c r="DH50" i="7"/>
  <c r="AZ52" i="7"/>
  <c r="BA52" i="7" s="1"/>
  <c r="CE48" i="7"/>
  <c r="CH48" i="7" s="1"/>
  <c r="CJ48" i="7" s="1"/>
  <c r="DJ48" i="7"/>
  <c r="DK48" i="7" s="1"/>
  <c r="DV50" i="7"/>
  <c r="CE47" i="7"/>
  <c r="CG47" i="7" s="1"/>
  <c r="CI47" i="7" s="1"/>
  <c r="DJ47" i="7"/>
  <c r="DK47" i="7" s="1"/>
  <c r="FA52" i="7"/>
  <c r="FC52" i="7" s="1"/>
  <c r="V49" i="7"/>
  <c r="EI49" i="7" s="1"/>
  <c r="BR49" i="7"/>
  <c r="AT49" i="7"/>
  <c r="Z49" i="7"/>
  <c r="AF49" i="7"/>
  <c r="DL49" i="7"/>
  <c r="DN49" i="7" s="1"/>
  <c r="DR49" i="7" s="1"/>
  <c r="DW49" i="7"/>
  <c r="BY46" i="7"/>
  <c r="CB46" i="7" s="1"/>
  <c r="CF46" i="7"/>
  <c r="DP49" i="7"/>
  <c r="EL50" i="7"/>
  <c r="AG50" i="7"/>
  <c r="EU51" i="7"/>
  <c r="EX51" i="7" s="1"/>
  <c r="EY51" i="7" s="1"/>
  <c r="EZ51" i="7"/>
  <c r="M46" i="7"/>
  <c r="S46" i="7" s="1"/>
  <c r="K45" i="7"/>
  <c r="AV50" i="7"/>
  <c r="EH50" i="7"/>
  <c r="ET50" i="7" s="1"/>
  <c r="AU50" i="7"/>
  <c r="BC50" i="7" s="1"/>
  <c r="BD50" i="7" s="1"/>
  <c r="BO50" i="7"/>
  <c r="BE50" i="7"/>
  <c r="BI51" i="7"/>
  <c r="BJ51" i="7" s="1"/>
  <c r="BL51" i="7" s="1"/>
  <c r="BG51" i="7"/>
  <c r="AX51" i="7"/>
  <c r="BF51" i="7"/>
  <c r="BH51" i="7" s="1"/>
  <c r="BH52" i="7"/>
  <c r="BK52" i="7" s="1"/>
  <c r="BM52" i="7" s="1"/>
  <c r="BN52" i="7" s="1"/>
  <c r="EE47" i="7"/>
  <c r="T47" i="7"/>
  <c r="AK51" i="7"/>
  <c r="AN51" i="7" s="1"/>
  <c r="AP51" i="7" s="1"/>
  <c r="CH47" i="7"/>
  <c r="CJ47" i="7" s="1"/>
  <c r="CV49" i="7"/>
  <c r="CX49" i="7" s="1"/>
  <c r="J44" i="7"/>
  <c r="L45" i="7"/>
  <c r="DQ49" i="7"/>
  <c r="DU49" i="7" s="1"/>
  <c r="DU51" i="7"/>
  <c r="DV51" i="7" s="1"/>
  <c r="AL50" i="7"/>
  <c r="AB50" i="7"/>
  <c r="AD50" i="7" s="1"/>
  <c r="AE50" i="7" s="1"/>
  <c r="AJ50" i="7"/>
  <c r="AI50" i="7"/>
  <c r="GR36" i="7" l="1"/>
  <c r="GT36" i="7" s="1"/>
  <c r="FY35" i="7"/>
  <c r="GF35" i="7" s="1"/>
  <c r="EX51" i="8"/>
  <c r="EY51" i="8" s="1"/>
  <c r="FA51" i="8" s="1"/>
  <c r="FC51" i="8" s="1"/>
  <c r="BK52" i="8"/>
  <c r="BM52" i="8" s="1"/>
  <c r="BN52" i="8" s="1"/>
  <c r="FA51" i="7"/>
  <c r="FC51" i="7" s="1"/>
  <c r="FY35" i="8"/>
  <c r="EM51" i="8"/>
  <c r="EO51" i="8" s="1"/>
  <c r="EQ51" i="8" s="1"/>
  <c r="AM51" i="8"/>
  <c r="AO51" i="8" s="1"/>
  <c r="AP51" i="8"/>
  <c r="M45" i="8"/>
  <c r="S45" i="8" s="1"/>
  <c r="K44" i="8"/>
  <c r="CF46" i="8"/>
  <c r="BY46" i="8"/>
  <c r="CB46" i="8" s="1"/>
  <c r="EM50" i="8"/>
  <c r="EO50" i="8" s="1"/>
  <c r="EQ50" i="8" s="1"/>
  <c r="AM50" i="8"/>
  <c r="AO50" i="8" s="1"/>
  <c r="BO50" i="8"/>
  <c r="EU50" i="8"/>
  <c r="EX50" i="8" s="1"/>
  <c r="EY50" i="8" s="1"/>
  <c r="EZ50" i="8"/>
  <c r="CZ48" i="8"/>
  <c r="DC48" i="8" s="1"/>
  <c r="CN48" i="8"/>
  <c r="CP48" i="8" s="1"/>
  <c r="CT48" i="8" s="1"/>
  <c r="CV48" i="8" s="1"/>
  <c r="BH51" i="8"/>
  <c r="CC49" i="8"/>
  <c r="DH49" i="8"/>
  <c r="GP36" i="8"/>
  <c r="GO36" i="8"/>
  <c r="GV36" i="8"/>
  <c r="GQ36" i="8"/>
  <c r="EL49" i="8"/>
  <c r="AG49" i="8"/>
  <c r="EG47" i="8"/>
  <c r="U47" i="8"/>
  <c r="AH47" i="8" s="1"/>
  <c r="EN47" i="8" s="1"/>
  <c r="BY45" i="8"/>
  <c r="CB45" i="8" s="1"/>
  <c r="CF45" i="8"/>
  <c r="DA48" i="8"/>
  <c r="DE48" i="8" s="1"/>
  <c r="DM48" i="8" s="1"/>
  <c r="DO48" i="8" s="1"/>
  <c r="DS48" i="8" s="1"/>
  <c r="CO48" i="8"/>
  <c r="CQ48" i="8" s="1"/>
  <c r="CU48" i="8" s="1"/>
  <c r="CW48" i="8" s="1"/>
  <c r="CS48" i="8"/>
  <c r="CR48" i="8"/>
  <c r="AL49" i="8"/>
  <c r="AB49" i="8"/>
  <c r="AD49" i="8" s="1"/>
  <c r="AE49" i="8" s="1"/>
  <c r="AJ49" i="8"/>
  <c r="AI49" i="8"/>
  <c r="AK49" i="8" s="1"/>
  <c r="CG47" i="8"/>
  <c r="CI47" i="8" s="1"/>
  <c r="BR48" i="8"/>
  <c r="AT48" i="8"/>
  <c r="BE48" i="8" s="1"/>
  <c r="Z48" i="8"/>
  <c r="V48" i="8"/>
  <c r="EI48" i="8" s="1"/>
  <c r="J43" i="8"/>
  <c r="L44" i="8"/>
  <c r="BX44" i="8" s="1"/>
  <c r="CX49" i="8"/>
  <c r="BI50" i="8"/>
  <c r="BJ50" i="8" s="1"/>
  <c r="BL50" i="8" s="1"/>
  <c r="BF50" i="8"/>
  <c r="BG50" i="8"/>
  <c r="AX50" i="8"/>
  <c r="T46" i="8"/>
  <c r="EE46" i="8"/>
  <c r="DQ48" i="8"/>
  <c r="AH48" i="8"/>
  <c r="EN48" i="8" s="1"/>
  <c r="DP48" i="8"/>
  <c r="AZ51" i="8"/>
  <c r="BA51" i="8" s="1"/>
  <c r="DT49" i="8"/>
  <c r="DV49" i="8" s="1"/>
  <c r="AN50" i="8"/>
  <c r="AP50" i="8" s="1"/>
  <c r="AV49" i="8"/>
  <c r="EH49" i="8"/>
  <c r="ET49" i="8" s="1"/>
  <c r="AU49" i="8"/>
  <c r="BO49" i="8" s="1"/>
  <c r="BE49" i="8"/>
  <c r="CH47" i="8"/>
  <c r="CJ47" i="8" s="1"/>
  <c r="CS47" i="8" s="1"/>
  <c r="DA48" i="7"/>
  <c r="DE48" i="7" s="1"/>
  <c r="DM48" i="7" s="1"/>
  <c r="DO48" i="7" s="1"/>
  <c r="DS48" i="7" s="1"/>
  <c r="CO48" i="7"/>
  <c r="CQ48" i="7" s="1"/>
  <c r="CU48" i="7" s="1"/>
  <c r="EU50" i="7"/>
  <c r="EX50" i="7" s="1"/>
  <c r="EY50" i="7" s="1"/>
  <c r="EZ50" i="7"/>
  <c r="EL49" i="7"/>
  <c r="AG49" i="7"/>
  <c r="CO47" i="7"/>
  <c r="CQ47" i="7" s="1"/>
  <c r="CU47" i="7" s="1"/>
  <c r="DA47" i="7"/>
  <c r="DE47" i="7" s="1"/>
  <c r="DM47" i="7" s="1"/>
  <c r="DO47" i="7" s="1"/>
  <c r="DS47" i="7" s="1"/>
  <c r="BF50" i="7"/>
  <c r="BI50" i="7"/>
  <c r="BJ50" i="7" s="1"/>
  <c r="BL50" i="7" s="1"/>
  <c r="BG50" i="7"/>
  <c r="AX50" i="7"/>
  <c r="EM50" i="7"/>
  <c r="EO50" i="7" s="1"/>
  <c r="EQ50" i="7" s="1"/>
  <c r="AM50" i="7"/>
  <c r="AO50" i="7" s="1"/>
  <c r="CE46" i="7"/>
  <c r="DJ46" i="7"/>
  <c r="DK46" i="7" s="1"/>
  <c r="AI49" i="7"/>
  <c r="AL49" i="7"/>
  <c r="AB49" i="7"/>
  <c r="AD49" i="7" s="1"/>
  <c r="AE49" i="7" s="1"/>
  <c r="AJ49" i="7"/>
  <c r="CG48" i="7"/>
  <c r="CI48" i="7" s="1"/>
  <c r="CR48" i="7" s="1"/>
  <c r="AQ51" i="7"/>
  <c r="V48" i="7"/>
  <c r="EI48" i="7" s="1"/>
  <c r="BR48" i="7"/>
  <c r="AT48" i="7"/>
  <c r="GB36" i="7" s="1"/>
  <c r="Z48" i="7"/>
  <c r="AF48" i="7"/>
  <c r="EE46" i="7"/>
  <c r="T46" i="7"/>
  <c r="AN50" i="7"/>
  <c r="AP50" i="7" s="1"/>
  <c r="BX45" i="7"/>
  <c r="AZ51" i="7"/>
  <c r="BA51" i="7" s="1"/>
  <c r="BK51" i="7" s="1"/>
  <c r="BM51" i="7" s="1"/>
  <c r="BN51" i="7" s="1"/>
  <c r="J43" i="7"/>
  <c r="L44" i="7"/>
  <c r="BX44" i="7" s="1"/>
  <c r="K44" i="7"/>
  <c r="M45" i="7"/>
  <c r="S45" i="7" s="1"/>
  <c r="FD51" i="7"/>
  <c r="AV49" i="7"/>
  <c r="EH49" i="7"/>
  <c r="ET49" i="7" s="1"/>
  <c r="AU49" i="7"/>
  <c r="BO49" i="7" s="1"/>
  <c r="BE49" i="7"/>
  <c r="DQ47" i="7"/>
  <c r="DQ48" i="7"/>
  <c r="AH48" i="7"/>
  <c r="EN48" i="7" s="1"/>
  <c r="CN47" i="7"/>
  <c r="CP47" i="7" s="1"/>
  <c r="CT47" i="7" s="1"/>
  <c r="CZ47" i="7"/>
  <c r="DC47" i="7" s="1"/>
  <c r="CG46" i="7"/>
  <c r="CI46" i="7" s="1"/>
  <c r="CH46" i="7"/>
  <c r="CJ46" i="7" s="1"/>
  <c r="AK50" i="7"/>
  <c r="EG47" i="7"/>
  <c r="U47" i="7"/>
  <c r="AH47" i="7" s="1"/>
  <c r="EN47" i="7" s="1"/>
  <c r="DT49" i="7"/>
  <c r="DV49" i="7" s="1"/>
  <c r="CC49" i="7"/>
  <c r="DH49" i="7"/>
  <c r="CS47" i="7"/>
  <c r="CR47" i="7"/>
  <c r="CS48" i="7"/>
  <c r="CW47" i="7" l="1"/>
  <c r="GD35" i="7"/>
  <c r="GM35" i="7"/>
  <c r="GE35" i="7"/>
  <c r="GG35" i="7" s="1"/>
  <c r="GI35" i="7" s="1"/>
  <c r="FA50" i="8"/>
  <c r="FC50" i="8" s="1"/>
  <c r="BK51" i="8"/>
  <c r="BM51" i="8" s="1"/>
  <c r="BN51" i="8" s="1"/>
  <c r="FD50" i="8"/>
  <c r="BC49" i="8"/>
  <c r="BD49" i="8" s="1"/>
  <c r="FA50" i="7"/>
  <c r="FC50" i="7" s="1"/>
  <c r="BC49" i="7"/>
  <c r="BD49" i="7" s="1"/>
  <c r="FD50" i="7"/>
  <c r="AN49" i="8"/>
  <c r="AP49" i="8" s="1"/>
  <c r="GR36" i="8"/>
  <c r="GT36" i="8" s="1"/>
  <c r="BY44" i="8"/>
  <c r="CB44" i="8" s="1"/>
  <c r="CF44" i="8"/>
  <c r="AT47" i="8"/>
  <c r="V47" i="8"/>
  <c r="EI47" i="8" s="1"/>
  <c r="BR47" i="8"/>
  <c r="Z47" i="8"/>
  <c r="AF47" i="8"/>
  <c r="BH50" i="8"/>
  <c r="J42" i="8"/>
  <c r="L43" i="8"/>
  <c r="BX43" i="8" s="1"/>
  <c r="AJ48" i="8"/>
  <c r="AI48" i="8"/>
  <c r="AB48" i="8"/>
  <c r="AD48" i="8" s="1"/>
  <c r="AE48" i="8" s="1"/>
  <c r="AL48" i="8"/>
  <c r="CN47" i="8"/>
  <c r="CP47" i="8" s="1"/>
  <c r="CT47" i="8" s="1"/>
  <c r="CV47" i="8" s="1"/>
  <c r="CX47" i="8" s="1"/>
  <c r="CZ47" i="8"/>
  <c r="DC47" i="8" s="1"/>
  <c r="DU48" i="8"/>
  <c r="CR47" i="8"/>
  <c r="CX48" i="8"/>
  <c r="AQ51" i="8"/>
  <c r="GD35" i="8"/>
  <c r="GM35" i="8"/>
  <c r="GE35" i="8"/>
  <c r="AQ50" i="8"/>
  <c r="DA47" i="8"/>
  <c r="DE47" i="8" s="1"/>
  <c r="CO47" i="8"/>
  <c r="CQ47" i="8" s="1"/>
  <c r="CU47" i="8" s="1"/>
  <c r="CW47" i="8" s="1"/>
  <c r="EH48" i="8"/>
  <c r="ET48" i="8" s="1"/>
  <c r="AU48" i="8"/>
  <c r="BO48" i="8" s="1"/>
  <c r="AV48" i="8"/>
  <c r="GB36" i="8"/>
  <c r="CH45" i="8"/>
  <c r="CJ45" i="8" s="1"/>
  <c r="EM49" i="8"/>
  <c r="EO49" i="8" s="1"/>
  <c r="EQ49" i="8" s="1"/>
  <c r="AM49" i="8"/>
  <c r="AO49" i="8" s="1"/>
  <c r="DW48" i="8"/>
  <c r="DL48" i="8"/>
  <c r="DN48" i="8" s="1"/>
  <c r="DR48" i="8" s="1"/>
  <c r="DT48" i="8" s="1"/>
  <c r="DV48" i="8" s="1"/>
  <c r="M44" i="8"/>
  <c r="S44" i="8" s="1"/>
  <c r="K43" i="8"/>
  <c r="BF49" i="8"/>
  <c r="BI49" i="8"/>
  <c r="BG49" i="8"/>
  <c r="AX49" i="8"/>
  <c r="EU49" i="8"/>
  <c r="EX49" i="8" s="1"/>
  <c r="EY49" i="8" s="1"/>
  <c r="EZ49" i="8"/>
  <c r="EG46" i="8"/>
  <c r="U46" i="8"/>
  <c r="AZ50" i="8"/>
  <c r="BA50" i="8" s="1"/>
  <c r="AF48" i="8"/>
  <c r="CC48" i="8"/>
  <c r="DH48" i="8"/>
  <c r="CE45" i="8"/>
  <c r="CG45" i="8" s="1"/>
  <c r="CI45" i="8" s="1"/>
  <c r="DJ45" i="8"/>
  <c r="DK45" i="8" s="1"/>
  <c r="CE46" i="8"/>
  <c r="DJ46" i="8"/>
  <c r="DK46" i="8" s="1"/>
  <c r="EE45" i="8"/>
  <c r="T45" i="8"/>
  <c r="GF35" i="8"/>
  <c r="K43" i="7"/>
  <c r="M44" i="7"/>
  <c r="S44" i="7" s="1"/>
  <c r="EH48" i="7"/>
  <c r="ET48" i="7" s="1"/>
  <c r="AU48" i="7"/>
  <c r="BO48" i="7" s="1"/>
  <c r="AV48" i="7"/>
  <c r="CV47" i="7"/>
  <c r="CX47" i="7" s="1"/>
  <c r="BE48" i="7"/>
  <c r="BG49" i="7"/>
  <c r="AX49" i="7"/>
  <c r="BF49" i="7"/>
  <c r="BI49" i="7"/>
  <c r="BJ49" i="7" s="1"/>
  <c r="BL49" i="7" s="1"/>
  <c r="CC48" i="7"/>
  <c r="DH48" i="7"/>
  <c r="AK49" i="7"/>
  <c r="AN49" i="7" s="1"/>
  <c r="AP49" i="7" s="1"/>
  <c r="AM49" i="7"/>
  <c r="AO49" i="7" s="1"/>
  <c r="EM49" i="7"/>
  <c r="EO49" i="7" s="1"/>
  <c r="EQ49" i="7" s="1"/>
  <c r="EU49" i="7"/>
  <c r="EX49" i="7" s="1"/>
  <c r="EY49" i="7" s="1"/>
  <c r="EZ49" i="7"/>
  <c r="CN48" i="7"/>
  <c r="CP48" i="7" s="1"/>
  <c r="CT48" i="7" s="1"/>
  <c r="CV48" i="7" s="1"/>
  <c r="CZ48" i="7"/>
  <c r="DC48" i="7" s="1"/>
  <c r="CO46" i="7"/>
  <c r="CQ46" i="7" s="1"/>
  <c r="CU46" i="7" s="1"/>
  <c r="DA46" i="7"/>
  <c r="DE46" i="7" s="1"/>
  <c r="DM46" i="7" s="1"/>
  <c r="DO46" i="7" s="1"/>
  <c r="DS46" i="7" s="1"/>
  <c r="BY44" i="7"/>
  <c r="CB44" i="7" s="1"/>
  <c r="CF44" i="7"/>
  <c r="EL48" i="7"/>
  <c r="AG48" i="7"/>
  <c r="BH50" i="7"/>
  <c r="CW48" i="7"/>
  <c r="DL47" i="7"/>
  <c r="DN47" i="7" s="1"/>
  <c r="DR47" i="7" s="1"/>
  <c r="DW47" i="7"/>
  <c r="AQ50" i="7"/>
  <c r="V47" i="7"/>
  <c r="EI47" i="7" s="1"/>
  <c r="BR47" i="7"/>
  <c r="AT47" i="7"/>
  <c r="Z47" i="7"/>
  <c r="AF47" i="7"/>
  <c r="CN46" i="7"/>
  <c r="CP46" i="7" s="1"/>
  <c r="CT46" i="7" s="1"/>
  <c r="CZ46" i="7"/>
  <c r="DC46" i="7" s="1"/>
  <c r="DP46" i="7" s="1"/>
  <c r="DP47" i="7"/>
  <c r="EE45" i="7"/>
  <c r="T45" i="7"/>
  <c r="J42" i="7"/>
  <c r="L43" i="7"/>
  <c r="BX43" i="7" s="1"/>
  <c r="BY45" i="7"/>
  <c r="CB45" i="7" s="1"/>
  <c r="CF45" i="7"/>
  <c r="EG46" i="7"/>
  <c r="U46" i="7"/>
  <c r="AB48" i="7"/>
  <c r="AD48" i="7" s="1"/>
  <c r="AE48" i="7" s="1"/>
  <c r="AJ48" i="7"/>
  <c r="AI48" i="7"/>
  <c r="AL48" i="7"/>
  <c r="CS46" i="7"/>
  <c r="CR46" i="7"/>
  <c r="AZ50" i="7"/>
  <c r="BA50" i="7" s="1"/>
  <c r="DU47" i="7"/>
  <c r="DU48" i="7"/>
  <c r="GV35" i="7" l="1"/>
  <c r="GO35" i="7"/>
  <c r="GP35" i="7"/>
  <c r="GQ35" i="7"/>
  <c r="BJ49" i="8"/>
  <c r="BL49" i="8" s="1"/>
  <c r="FD49" i="7"/>
  <c r="BK50" i="8"/>
  <c r="BM50" i="8" s="1"/>
  <c r="BN50" i="8" s="1"/>
  <c r="FA49" i="8"/>
  <c r="FC49" i="8" s="1"/>
  <c r="BC48" i="8"/>
  <c r="BD48" i="8" s="1"/>
  <c r="FD49" i="8"/>
  <c r="FA49" i="7"/>
  <c r="FC49" i="7" s="1"/>
  <c r="BK50" i="7"/>
  <c r="BM50" i="7" s="1"/>
  <c r="BN50" i="7" s="1"/>
  <c r="GG35" i="8"/>
  <c r="GI35" i="8" s="1"/>
  <c r="CN45" i="8"/>
  <c r="CP45" i="8" s="1"/>
  <c r="CT45" i="8" s="1"/>
  <c r="CZ45" i="8"/>
  <c r="DC45" i="8" s="1"/>
  <c r="CO45" i="8"/>
  <c r="CQ45" i="8" s="1"/>
  <c r="CU45" i="8" s="1"/>
  <c r="DA45" i="8"/>
  <c r="DE45" i="8" s="1"/>
  <c r="DM45" i="8" s="1"/>
  <c r="DO45" i="8" s="1"/>
  <c r="DS45" i="8" s="1"/>
  <c r="EL47" i="8"/>
  <c r="AG47" i="8"/>
  <c r="EH47" i="8"/>
  <c r="ET47" i="8" s="1"/>
  <c r="AU47" i="8"/>
  <c r="BC47" i="8" s="1"/>
  <c r="BD47" i="8" s="1"/>
  <c r="AV47" i="8"/>
  <c r="BE47" i="8"/>
  <c r="V46" i="8"/>
  <c r="EI46" i="8" s="1"/>
  <c r="BR46" i="8"/>
  <c r="AT46" i="8"/>
  <c r="Z46" i="8"/>
  <c r="AF46" i="8"/>
  <c r="AQ49" i="8"/>
  <c r="BG48" i="8"/>
  <c r="AX48" i="8"/>
  <c r="BI48" i="8"/>
  <c r="BJ48" i="8" s="1"/>
  <c r="BL48" i="8" s="1"/>
  <c r="BF48" i="8"/>
  <c r="BH48" i="8" s="1"/>
  <c r="GP35" i="8"/>
  <c r="GO35" i="8"/>
  <c r="GV35" i="8"/>
  <c r="GQ35" i="8"/>
  <c r="BY43" i="8"/>
  <c r="CB43" i="8" s="1"/>
  <c r="CF43" i="8"/>
  <c r="AB47" i="8"/>
  <c r="AD47" i="8" s="1"/>
  <c r="AE47" i="8" s="1"/>
  <c r="AL47" i="8"/>
  <c r="AJ47" i="8"/>
  <c r="AI47" i="8"/>
  <c r="EE44" i="8"/>
  <c r="T44" i="8"/>
  <c r="DQ45" i="8"/>
  <c r="DP45" i="8"/>
  <c r="EL48" i="8"/>
  <c r="AG48" i="8"/>
  <c r="BH49" i="8"/>
  <c r="DM47" i="8"/>
  <c r="DO47" i="8" s="1"/>
  <c r="DS47" i="8" s="1"/>
  <c r="DQ47" i="8"/>
  <c r="L42" i="8"/>
  <c r="J41" i="8"/>
  <c r="CG46" i="8"/>
  <c r="CI46" i="8" s="1"/>
  <c r="CC47" i="8"/>
  <c r="DH47" i="8"/>
  <c r="DJ44" i="8"/>
  <c r="DK44" i="8" s="1"/>
  <c r="CE44" i="8"/>
  <c r="CH44" i="8" s="1"/>
  <c r="CJ44" i="8" s="1"/>
  <c r="AH46" i="8"/>
  <c r="EN46" i="8" s="1"/>
  <c r="BE46" i="8"/>
  <c r="EG45" i="8"/>
  <c r="U45" i="8"/>
  <c r="AH45" i="8" s="1"/>
  <c r="EN45" i="8" s="1"/>
  <c r="CS45" i="8"/>
  <c r="CR45" i="8"/>
  <c r="AZ49" i="8"/>
  <c r="BA49" i="8" s="1"/>
  <c r="M43" i="8"/>
  <c r="S43" i="8" s="1"/>
  <c r="K42" i="8"/>
  <c r="EU48" i="8"/>
  <c r="FD48" i="8" s="1"/>
  <c r="EZ48" i="8"/>
  <c r="DW47" i="8"/>
  <c r="DL47" i="8"/>
  <c r="DN47" i="8" s="1"/>
  <c r="DR47" i="8" s="1"/>
  <c r="DT47" i="8" s="1"/>
  <c r="DP47" i="8"/>
  <c r="AK48" i="8"/>
  <c r="AN48" i="8" s="1"/>
  <c r="CH46" i="8"/>
  <c r="CJ46" i="8" s="1"/>
  <c r="AL47" i="7"/>
  <c r="AB47" i="7"/>
  <c r="AD47" i="7" s="1"/>
  <c r="AE47" i="7" s="1"/>
  <c r="AJ47" i="7"/>
  <c r="AI47" i="7"/>
  <c r="AK47" i="7" s="1"/>
  <c r="CE44" i="7"/>
  <c r="DJ44" i="7"/>
  <c r="DK44" i="7" s="1"/>
  <c r="DL46" i="7"/>
  <c r="DN46" i="7" s="1"/>
  <c r="DR46" i="7" s="1"/>
  <c r="DT46" i="7" s="1"/>
  <c r="DW46" i="7"/>
  <c r="DQ46" i="7"/>
  <c r="DU46" i="7" s="1"/>
  <c r="CW46" i="7"/>
  <c r="BI48" i="7"/>
  <c r="BG48" i="7"/>
  <c r="AX48" i="7"/>
  <c r="BF48" i="7"/>
  <c r="DJ45" i="7"/>
  <c r="DK45" i="7" s="1"/>
  <c r="CE45" i="7"/>
  <c r="V46" i="7"/>
  <c r="EI46" i="7" s="1"/>
  <c r="BR46" i="7"/>
  <c r="AT46" i="7"/>
  <c r="GB35" i="7" s="1"/>
  <c r="Z46" i="7"/>
  <c r="AF46" i="7"/>
  <c r="BY43" i="7"/>
  <c r="CB43" i="7" s="1"/>
  <c r="CF43" i="7"/>
  <c r="CV46" i="7"/>
  <c r="CX46" i="7" s="1"/>
  <c r="CC47" i="7"/>
  <c r="DH47" i="7"/>
  <c r="DT47" i="7"/>
  <c r="DV47" i="7" s="1"/>
  <c r="AM48" i="7"/>
  <c r="AO48" i="7" s="1"/>
  <c r="EM48" i="7"/>
  <c r="EO48" i="7" s="1"/>
  <c r="EQ48" i="7" s="1"/>
  <c r="DW48" i="7"/>
  <c r="DL48" i="7"/>
  <c r="DN48" i="7" s="1"/>
  <c r="DR48" i="7" s="1"/>
  <c r="DP48" i="7"/>
  <c r="AQ49" i="7"/>
  <c r="BC48" i="7"/>
  <c r="BD48" i="7" s="1"/>
  <c r="GA36" i="7" s="1"/>
  <c r="EU48" i="7"/>
  <c r="EX48" i="7" s="1"/>
  <c r="EY48" i="7" s="1"/>
  <c r="FD48" i="7"/>
  <c r="EZ48" i="7"/>
  <c r="M43" i="7"/>
  <c r="S43" i="7" s="1"/>
  <c r="K42" i="7"/>
  <c r="AZ49" i="7"/>
  <c r="BA49" i="7" s="1"/>
  <c r="EE44" i="7"/>
  <c r="T44" i="7"/>
  <c r="EG45" i="7"/>
  <c r="U45" i="7"/>
  <c r="AV47" i="7"/>
  <c r="EH47" i="7"/>
  <c r="ET47" i="7" s="1"/>
  <c r="AU47" i="7"/>
  <c r="BO47" i="7" s="1"/>
  <c r="BC47" i="7"/>
  <c r="BD47" i="7" s="1"/>
  <c r="BE47" i="7"/>
  <c r="AK48" i="7"/>
  <c r="AN48" i="7" s="1"/>
  <c r="AP48" i="7" s="1"/>
  <c r="J41" i="7"/>
  <c r="L42" i="7"/>
  <c r="EL47" i="7"/>
  <c r="AG47" i="7"/>
  <c r="AH46" i="7"/>
  <c r="EN46" i="7" s="1"/>
  <c r="CH44" i="7"/>
  <c r="CJ44" i="7" s="1"/>
  <c r="CG44" i="7"/>
  <c r="CI44" i="7" s="1"/>
  <c r="CX48" i="7"/>
  <c r="BH49" i="7"/>
  <c r="AK47" i="8" l="1"/>
  <c r="CG44" i="8"/>
  <c r="CI44" i="8" s="1"/>
  <c r="BX42" i="7"/>
  <c r="FV34" i="7"/>
  <c r="FW34" i="7" s="1"/>
  <c r="FX34" i="7" s="1"/>
  <c r="DT48" i="7"/>
  <c r="DV48" i="7" s="1"/>
  <c r="GR35" i="7"/>
  <c r="GT35" i="7" s="1"/>
  <c r="EX48" i="8"/>
  <c r="EY48" i="8" s="1"/>
  <c r="FA48" i="8" s="1"/>
  <c r="FC48" i="8" s="1"/>
  <c r="FA48" i="7"/>
  <c r="FC48" i="7" s="1"/>
  <c r="BK49" i="7"/>
  <c r="BM49" i="7" s="1"/>
  <c r="BN49" i="7" s="1"/>
  <c r="GC36" i="7"/>
  <c r="GH36" i="7" s="1"/>
  <c r="GJ36" i="7" s="1"/>
  <c r="GN36" i="7"/>
  <c r="GS36" i="7" s="1"/>
  <c r="GU36" i="7" s="1"/>
  <c r="AN47" i="7"/>
  <c r="AP47" i="7" s="1"/>
  <c r="BK49" i="8"/>
  <c r="BM49" i="8" s="1"/>
  <c r="BN49" i="8" s="1"/>
  <c r="CO44" i="8"/>
  <c r="CQ44" i="8" s="1"/>
  <c r="CU44" i="8" s="1"/>
  <c r="DA44" i="8"/>
  <c r="DE44" i="8" s="1"/>
  <c r="DM44" i="8" s="1"/>
  <c r="DO44" i="8" s="1"/>
  <c r="DS44" i="8" s="1"/>
  <c r="CC46" i="8"/>
  <c r="CW45" i="8"/>
  <c r="CO46" i="8"/>
  <c r="CQ46" i="8" s="1"/>
  <c r="CU46" i="8" s="1"/>
  <c r="DA46" i="8"/>
  <c r="DE46" i="8" s="1"/>
  <c r="AM48" i="8"/>
  <c r="AO48" i="8" s="1"/>
  <c r="EM48" i="8"/>
  <c r="EO48" i="8" s="1"/>
  <c r="EQ48" i="8" s="1"/>
  <c r="AP48" i="8"/>
  <c r="EG44" i="8"/>
  <c r="U44" i="8"/>
  <c r="AH44" i="8" s="1"/>
  <c r="EN44" i="8" s="1"/>
  <c r="AN47" i="8"/>
  <c r="AP47" i="8" s="1"/>
  <c r="EL46" i="8"/>
  <c r="AG46" i="8"/>
  <c r="BO47" i="8"/>
  <c r="EU47" i="8"/>
  <c r="EX47" i="8" s="1"/>
  <c r="EY47" i="8" s="1"/>
  <c r="EZ47" i="8"/>
  <c r="DL45" i="8"/>
  <c r="DN45" i="8" s="1"/>
  <c r="DR45" i="8" s="1"/>
  <c r="DT45" i="8" s="1"/>
  <c r="DW45" i="8"/>
  <c r="BX42" i="8"/>
  <c r="FV34" i="8"/>
  <c r="FW34" i="8" s="1"/>
  <c r="FX34" i="8" s="1"/>
  <c r="CZ44" i="8"/>
  <c r="DC44" i="8" s="1"/>
  <c r="CN44" i="8"/>
  <c r="CP44" i="8" s="1"/>
  <c r="CT44" i="8" s="1"/>
  <c r="M42" i="8"/>
  <c r="S42" i="8" s="1"/>
  <c r="K41" i="8"/>
  <c r="CS44" i="8"/>
  <c r="CR44" i="8"/>
  <c r="CN46" i="8"/>
  <c r="CP46" i="8" s="1"/>
  <c r="CT46" i="8" s="1"/>
  <c r="CZ46" i="8"/>
  <c r="DC46" i="8" s="1"/>
  <c r="DH46" i="8" s="1"/>
  <c r="AZ48" i="8"/>
  <c r="BA48" i="8" s="1"/>
  <c r="BK48" i="8" s="1"/>
  <c r="BM48" i="8" s="1"/>
  <c r="BN48" i="8" s="1"/>
  <c r="AL46" i="8"/>
  <c r="AB46" i="8"/>
  <c r="AD46" i="8" s="1"/>
  <c r="AE46" i="8" s="1"/>
  <c r="AJ46" i="8"/>
  <c r="AI46" i="8"/>
  <c r="CR46" i="8"/>
  <c r="AM47" i="8"/>
  <c r="AO47" i="8" s="1"/>
  <c r="EM47" i="8"/>
  <c r="EO47" i="8" s="1"/>
  <c r="EQ47" i="8" s="1"/>
  <c r="CV45" i="8"/>
  <c r="CX45" i="8" s="1"/>
  <c r="EE43" i="8"/>
  <c r="T43" i="8"/>
  <c r="V45" i="8"/>
  <c r="EI45" i="8" s="1"/>
  <c r="BR45" i="8"/>
  <c r="AT45" i="8"/>
  <c r="Z45" i="8"/>
  <c r="AF45" i="8"/>
  <c r="DQ44" i="8"/>
  <c r="DP44" i="8"/>
  <c r="L41" i="8"/>
  <c r="BX41" i="8" s="1"/>
  <c r="J40" i="8"/>
  <c r="DU47" i="8"/>
  <c r="DV47" i="8" s="1"/>
  <c r="DJ43" i="8"/>
  <c r="DK43" i="8" s="1"/>
  <c r="CE43" i="8"/>
  <c r="CH43" i="8" s="1"/>
  <c r="CJ43" i="8" s="1"/>
  <c r="GR35" i="8"/>
  <c r="GT35" i="8" s="1"/>
  <c r="AV46" i="8"/>
  <c r="EH46" i="8"/>
  <c r="ET46" i="8" s="1"/>
  <c r="AU46" i="8"/>
  <c r="BO46" i="8" s="1"/>
  <c r="BC46" i="8"/>
  <c r="BD46" i="8" s="1"/>
  <c r="GB35" i="8"/>
  <c r="CS46" i="8"/>
  <c r="BI47" i="8"/>
  <c r="BJ47" i="8" s="1"/>
  <c r="BL47" i="8" s="1"/>
  <c r="BG47" i="8"/>
  <c r="BF47" i="8"/>
  <c r="AX47" i="8"/>
  <c r="DU45" i="8"/>
  <c r="J40" i="7"/>
  <c r="L41" i="7"/>
  <c r="BX41" i="7" s="1"/>
  <c r="K41" i="7"/>
  <c r="M42" i="7"/>
  <c r="S42" i="7" s="1"/>
  <c r="EL46" i="7"/>
  <c r="AG46" i="7"/>
  <c r="EM47" i="7"/>
  <c r="EO47" i="7" s="1"/>
  <c r="EQ47" i="7" s="1"/>
  <c r="AM47" i="7"/>
  <c r="AO47" i="7" s="1"/>
  <c r="T43" i="7"/>
  <c r="EE43" i="7"/>
  <c r="AI46" i="7"/>
  <c r="AL46" i="7"/>
  <c r="AB46" i="7"/>
  <c r="AD46" i="7" s="1"/>
  <c r="AE46" i="7" s="1"/>
  <c r="AJ46" i="7"/>
  <c r="CR44" i="7"/>
  <c r="CS44" i="7"/>
  <c r="BR45" i="7"/>
  <c r="AT45" i="7"/>
  <c r="BE45" i="7" s="1"/>
  <c r="Z45" i="7"/>
  <c r="V45" i="7"/>
  <c r="EI45" i="7" s="1"/>
  <c r="AF45" i="7"/>
  <c r="AQ48" i="7"/>
  <c r="AZ48" i="7"/>
  <c r="BA48" i="7" s="1"/>
  <c r="EG44" i="7"/>
  <c r="U44" i="7"/>
  <c r="AH44" i="7" s="1"/>
  <c r="EN44" i="7" s="1"/>
  <c r="AV46" i="7"/>
  <c r="EH46" i="7"/>
  <c r="ET46" i="7" s="1"/>
  <c r="AU46" i="7"/>
  <c r="BO46" i="7" s="1"/>
  <c r="BE46" i="7"/>
  <c r="AH45" i="7"/>
  <c r="EN45" i="7" s="1"/>
  <c r="DV46" i="7"/>
  <c r="CG45" i="7"/>
  <c r="CI45" i="7" s="1"/>
  <c r="CR45" i="7" s="1"/>
  <c r="CN44" i="7"/>
  <c r="CP44" i="7" s="1"/>
  <c r="CT44" i="7" s="1"/>
  <c r="CZ44" i="7"/>
  <c r="DC44" i="7" s="1"/>
  <c r="DP44" i="7" s="1"/>
  <c r="EU47" i="7"/>
  <c r="EX47" i="7" s="1"/>
  <c r="EY47" i="7" s="1"/>
  <c r="EZ47" i="7"/>
  <c r="DA44" i="7"/>
  <c r="DE44" i="7" s="1"/>
  <c r="DM44" i="7" s="1"/>
  <c r="DO44" i="7" s="1"/>
  <c r="DS44" i="7" s="1"/>
  <c r="CO44" i="7"/>
  <c r="CQ44" i="7" s="1"/>
  <c r="CU44" i="7" s="1"/>
  <c r="CW44" i="7" s="1"/>
  <c r="CF42" i="7"/>
  <c r="BY42" i="7"/>
  <c r="CB42" i="7" s="1"/>
  <c r="BF47" i="7"/>
  <c r="BI47" i="7"/>
  <c r="BJ47" i="7" s="1"/>
  <c r="BL47" i="7" s="1"/>
  <c r="AX47" i="7"/>
  <c r="BG47" i="7"/>
  <c r="BJ48" i="7"/>
  <c r="BL48" i="7" s="1"/>
  <c r="CE43" i="7"/>
  <c r="CH43" i="7" s="1"/>
  <c r="CJ43" i="7" s="1"/>
  <c r="DJ43" i="7"/>
  <c r="DK43" i="7" s="1"/>
  <c r="CC46" i="7"/>
  <c r="DH46" i="7"/>
  <c r="BH48" i="7"/>
  <c r="CH45" i="7"/>
  <c r="CJ45" i="7" s="1"/>
  <c r="DV45" i="8" l="1"/>
  <c r="FD47" i="7"/>
  <c r="CV44" i="7"/>
  <c r="FY34" i="7"/>
  <c r="GF34" i="7" s="1"/>
  <c r="AQ48" i="8"/>
  <c r="FA47" i="8"/>
  <c r="FC47" i="8" s="1"/>
  <c r="AQ47" i="7"/>
  <c r="BK48" i="7"/>
  <c r="BM48" i="7" s="1"/>
  <c r="AK46" i="7"/>
  <c r="AN46" i="7" s="1"/>
  <c r="AP46" i="7" s="1"/>
  <c r="BH47" i="8"/>
  <c r="CC45" i="8"/>
  <c r="DH45" i="8"/>
  <c r="CO43" i="8"/>
  <c r="CQ43" i="8" s="1"/>
  <c r="CU43" i="8" s="1"/>
  <c r="DA43" i="8"/>
  <c r="DE43" i="8" s="1"/>
  <c r="DM43" i="8" s="1"/>
  <c r="DO43" i="8" s="1"/>
  <c r="DS43" i="8" s="1"/>
  <c r="BF46" i="8"/>
  <c r="BI46" i="8"/>
  <c r="BJ46" i="8" s="1"/>
  <c r="BL46" i="8" s="1"/>
  <c r="BG46" i="8"/>
  <c r="AX46" i="8"/>
  <c r="EL45" i="8"/>
  <c r="AG45" i="8"/>
  <c r="AK46" i="8"/>
  <c r="BY42" i="8"/>
  <c r="CB42" i="8" s="1"/>
  <c r="CF42" i="8"/>
  <c r="BR44" i="8"/>
  <c r="AT44" i="8"/>
  <c r="Z44" i="8"/>
  <c r="V44" i="8"/>
  <c r="EI44" i="8" s="1"/>
  <c r="EU46" i="8"/>
  <c r="EX46" i="8" s="1"/>
  <c r="EY46" i="8" s="1"/>
  <c r="EZ46" i="8"/>
  <c r="L40" i="8"/>
  <c r="BX40" i="8" s="1"/>
  <c r="J39" i="8"/>
  <c r="AI45" i="8"/>
  <c r="AL45" i="8"/>
  <c r="AB45" i="8"/>
  <c r="AD45" i="8" s="1"/>
  <c r="AE45" i="8" s="1"/>
  <c r="AJ45" i="8"/>
  <c r="DL46" i="8"/>
  <c r="DN46" i="8" s="1"/>
  <c r="DR46" i="8" s="1"/>
  <c r="DT46" i="8" s="1"/>
  <c r="DW46" i="8"/>
  <c r="DP46" i="8"/>
  <c r="M41" i="8"/>
  <c r="S41" i="8" s="1"/>
  <c r="K40" i="8"/>
  <c r="CV44" i="8"/>
  <c r="FD47" i="8"/>
  <c r="EM46" i="8"/>
  <c r="EO46" i="8" s="1"/>
  <c r="EQ46" i="8" s="1"/>
  <c r="AM46" i="8"/>
  <c r="AO46" i="8" s="1"/>
  <c r="DM46" i="8"/>
  <c r="DO46" i="8" s="1"/>
  <c r="DS46" i="8" s="1"/>
  <c r="DQ46" i="8"/>
  <c r="DU44" i="8"/>
  <c r="FY34" i="8"/>
  <c r="GF34" i="8" s="1"/>
  <c r="AZ47" i="8"/>
  <c r="BA47" i="8" s="1"/>
  <c r="BK47" i="8" s="1"/>
  <c r="BM47" i="8" s="1"/>
  <c r="BN47" i="8" s="1"/>
  <c r="CS43" i="8"/>
  <c r="BY41" i="8"/>
  <c r="CB41" i="8" s="1"/>
  <c r="CF41" i="8"/>
  <c r="AV45" i="8"/>
  <c r="EH45" i="8"/>
  <c r="ET45" i="8" s="1"/>
  <c r="AU45" i="8"/>
  <c r="BC45" i="8" s="1"/>
  <c r="BD45" i="8" s="1"/>
  <c r="BE45" i="8"/>
  <c r="EG43" i="8"/>
  <c r="U43" i="8"/>
  <c r="AH43" i="8" s="1"/>
  <c r="EN43" i="8" s="1"/>
  <c r="AQ47" i="8"/>
  <c r="AN46" i="8"/>
  <c r="AP46" i="8" s="1"/>
  <c r="CG43" i="8"/>
  <c r="CI43" i="8" s="1"/>
  <c r="CV46" i="8"/>
  <c r="EE42" i="8"/>
  <c r="T42" i="8"/>
  <c r="DL44" i="8"/>
  <c r="DN44" i="8" s="1"/>
  <c r="DR44" i="8" s="1"/>
  <c r="DT44" i="8" s="1"/>
  <c r="DW44" i="8"/>
  <c r="CW46" i="8"/>
  <c r="CW44" i="8"/>
  <c r="DA43" i="7"/>
  <c r="DE43" i="7" s="1"/>
  <c r="DM43" i="7" s="1"/>
  <c r="DO43" i="7" s="1"/>
  <c r="DS43" i="7" s="1"/>
  <c r="CO43" i="7"/>
  <c r="CQ43" i="7" s="1"/>
  <c r="CU43" i="7" s="1"/>
  <c r="CO45" i="7"/>
  <c r="CQ45" i="7" s="1"/>
  <c r="CU45" i="7" s="1"/>
  <c r="DA45" i="7"/>
  <c r="DE45" i="7" s="1"/>
  <c r="BN48" i="7"/>
  <c r="AZ47" i="7"/>
  <c r="BA47" i="7" s="1"/>
  <c r="CX44" i="7"/>
  <c r="BC46" i="7"/>
  <c r="BD46" i="7" s="1"/>
  <c r="GA35" i="7" s="1"/>
  <c r="CG43" i="7"/>
  <c r="CI43" i="7" s="1"/>
  <c r="CR43" i="7" s="1"/>
  <c r="K40" i="7"/>
  <c r="M41" i="7"/>
  <c r="S41" i="7" s="1"/>
  <c r="FA47" i="7"/>
  <c r="FC47" i="7" s="1"/>
  <c r="AJ45" i="7"/>
  <c r="AI45" i="7"/>
  <c r="AL45" i="7"/>
  <c r="AB45" i="7"/>
  <c r="AD45" i="7" s="1"/>
  <c r="AE45" i="7" s="1"/>
  <c r="AM46" i="7"/>
  <c r="AO46" i="7" s="1"/>
  <c r="EM46" i="7"/>
  <c r="EO46" i="7" s="1"/>
  <c r="EQ46" i="7" s="1"/>
  <c r="CS43" i="7"/>
  <c r="BH47" i="7"/>
  <c r="EU46" i="7"/>
  <c r="EX46" i="7" s="1"/>
  <c r="EY46" i="7" s="1"/>
  <c r="FA46" i="7" s="1"/>
  <c r="FC46" i="7" s="1"/>
  <c r="EZ46" i="7"/>
  <c r="V44" i="7"/>
  <c r="EI44" i="7" s="1"/>
  <c r="BR44" i="7"/>
  <c r="AT44" i="7"/>
  <c r="Z44" i="7"/>
  <c r="AF44" i="7"/>
  <c r="AV45" i="7"/>
  <c r="AU45" i="7"/>
  <c r="BC45" i="7" s="1"/>
  <c r="BD45" i="7" s="1"/>
  <c r="EH45" i="7"/>
  <c r="ET45" i="7" s="1"/>
  <c r="EG43" i="7"/>
  <c r="U43" i="7"/>
  <c r="DQ44" i="7"/>
  <c r="DU44" i="7" s="1"/>
  <c r="CF41" i="7"/>
  <c r="BY41" i="7"/>
  <c r="CB41" i="7" s="1"/>
  <c r="DJ42" i="7"/>
  <c r="DK42" i="7" s="1"/>
  <c r="CE42" i="7"/>
  <c r="DW44" i="7"/>
  <c r="DL44" i="7"/>
  <c r="DN44" i="7" s="1"/>
  <c r="DR44" i="7" s="1"/>
  <c r="DT44" i="7" s="1"/>
  <c r="CZ45" i="7"/>
  <c r="DC45" i="7" s="1"/>
  <c r="DH45" i="7" s="1"/>
  <c r="CN45" i="7"/>
  <c r="CP45" i="7" s="1"/>
  <c r="CT45" i="7" s="1"/>
  <c r="CV45" i="7" s="1"/>
  <c r="BG46" i="7"/>
  <c r="AX46" i="7"/>
  <c r="BF46" i="7"/>
  <c r="BI46" i="7"/>
  <c r="EL45" i="7"/>
  <c r="AG45" i="7"/>
  <c r="CC45" i="7"/>
  <c r="CS45" i="7"/>
  <c r="T42" i="7"/>
  <c r="EE42" i="7"/>
  <c r="J39" i="7"/>
  <c r="L40" i="7"/>
  <c r="DQ43" i="7" l="1"/>
  <c r="GM34" i="7"/>
  <c r="GD34" i="7"/>
  <c r="GE34" i="7"/>
  <c r="GG34" i="7" s="1"/>
  <c r="GI34" i="7" s="1"/>
  <c r="AK45" i="8"/>
  <c r="FA46" i="8"/>
  <c r="FC46" i="8" s="1"/>
  <c r="FD46" i="8"/>
  <c r="FD46" i="7"/>
  <c r="GN35" i="7"/>
  <c r="GS35" i="7" s="1"/>
  <c r="GU35" i="7" s="1"/>
  <c r="GC35" i="7"/>
  <c r="GH35" i="7" s="1"/>
  <c r="GJ35" i="7" s="1"/>
  <c r="AN45" i="7"/>
  <c r="AP45" i="7" s="1"/>
  <c r="BK47" i="7"/>
  <c r="BM47" i="7" s="1"/>
  <c r="BN47" i="7" s="1"/>
  <c r="AK45" i="7"/>
  <c r="BH46" i="8"/>
  <c r="CZ43" i="8"/>
  <c r="DC43" i="8" s="1"/>
  <c r="CN43" i="8"/>
  <c r="CP43" i="8" s="1"/>
  <c r="CT43" i="8" s="1"/>
  <c r="CV43" i="8" s="1"/>
  <c r="DJ41" i="8"/>
  <c r="DK41" i="8" s="1"/>
  <c r="CE41" i="8"/>
  <c r="AJ44" i="8"/>
  <c r="AI44" i="8"/>
  <c r="AL44" i="8"/>
  <c r="AB44" i="8"/>
  <c r="AD44" i="8" s="1"/>
  <c r="AE44" i="8" s="1"/>
  <c r="DJ42" i="8"/>
  <c r="DK42" i="8" s="1"/>
  <c r="CE42" i="8"/>
  <c r="CH42" i="8" s="1"/>
  <c r="CJ42" i="8" s="1"/>
  <c r="DV44" i="8"/>
  <c r="BO45" i="8"/>
  <c r="BG45" i="8"/>
  <c r="AX45" i="8"/>
  <c r="BF45" i="8"/>
  <c r="BI45" i="8"/>
  <c r="BJ45" i="8" s="1"/>
  <c r="BL45" i="8" s="1"/>
  <c r="DU46" i="8"/>
  <c r="DV46" i="8" s="1"/>
  <c r="EE41" i="8"/>
  <c r="T41" i="8"/>
  <c r="L39" i="8"/>
  <c r="J38" i="8"/>
  <c r="AV44" i="8"/>
  <c r="EH44" i="8"/>
  <c r="ET44" i="8" s="1"/>
  <c r="AU44" i="8"/>
  <c r="BO44" i="8" s="1"/>
  <c r="BE44" i="8"/>
  <c r="CW43" i="8"/>
  <c r="DQ43" i="8"/>
  <c r="DU43" i="8" s="1"/>
  <c r="EG42" i="8"/>
  <c r="U42" i="8"/>
  <c r="EU45" i="8"/>
  <c r="EX45" i="8" s="1"/>
  <c r="EY45" i="8" s="1"/>
  <c r="FA45" i="8" s="1"/>
  <c r="FC45" i="8" s="1"/>
  <c r="EZ45" i="8"/>
  <c r="CR43" i="8"/>
  <c r="M40" i="8"/>
  <c r="S40" i="8" s="1"/>
  <c r="K39" i="8"/>
  <c r="AZ46" i="8"/>
  <c r="BA46" i="8" s="1"/>
  <c r="CX46" i="8"/>
  <c r="BR43" i="8"/>
  <c r="AT43" i="8"/>
  <c r="Z43" i="8"/>
  <c r="V43" i="8"/>
  <c r="EI43" i="8" s="1"/>
  <c r="CH41" i="8"/>
  <c r="CJ41" i="8" s="1"/>
  <c r="CG41" i="8"/>
  <c r="CI41" i="8" s="1"/>
  <c r="GD34" i="8"/>
  <c r="GM34" i="8"/>
  <c r="GE34" i="8"/>
  <c r="GG34" i="8" s="1"/>
  <c r="GI34" i="8" s="1"/>
  <c r="AQ46" i="8"/>
  <c r="CX44" i="8"/>
  <c r="AN45" i="8"/>
  <c r="AP45" i="8" s="1"/>
  <c r="BY40" i="8"/>
  <c r="CB40" i="8" s="1"/>
  <c r="CF40" i="8"/>
  <c r="AF44" i="8"/>
  <c r="CC44" i="8"/>
  <c r="DH44" i="8"/>
  <c r="AM45" i="8"/>
  <c r="AO45" i="8" s="1"/>
  <c r="EM45" i="8"/>
  <c r="EO45" i="8" s="1"/>
  <c r="EQ45" i="8" s="1"/>
  <c r="V43" i="7"/>
  <c r="EI43" i="7" s="1"/>
  <c r="BR43" i="7"/>
  <c r="AT43" i="7"/>
  <c r="Z43" i="7"/>
  <c r="AF43" i="7"/>
  <c r="BO45" i="7"/>
  <c r="BG45" i="7"/>
  <c r="AX45" i="7"/>
  <c r="BF45" i="7"/>
  <c r="BH45" i="7" s="1"/>
  <c r="BI45" i="7"/>
  <c r="BJ45" i="7" s="1"/>
  <c r="BL45" i="7" s="1"/>
  <c r="CC44" i="7"/>
  <c r="DH44" i="7"/>
  <c r="AQ46" i="7"/>
  <c r="EE41" i="7"/>
  <c r="T41" i="7"/>
  <c r="BJ46" i="7"/>
  <c r="BL46" i="7" s="1"/>
  <c r="CW45" i="7"/>
  <c r="CX45" i="7" s="1"/>
  <c r="AM45" i="7"/>
  <c r="AO45" i="7" s="1"/>
  <c r="EM45" i="7"/>
  <c r="EO45" i="7" s="1"/>
  <c r="EQ45" i="7" s="1"/>
  <c r="DJ41" i="7"/>
  <c r="DK41" i="7" s="1"/>
  <c r="CE41" i="7"/>
  <c r="EL44" i="7"/>
  <c r="AG44" i="7"/>
  <c r="K39" i="7"/>
  <c r="M40" i="7"/>
  <c r="S40" i="7" s="1"/>
  <c r="J38" i="7"/>
  <c r="L39" i="7"/>
  <c r="BK46" i="7"/>
  <c r="BM46" i="7" s="1"/>
  <c r="AZ46" i="7"/>
  <c r="BA46" i="7" s="1"/>
  <c r="BX40" i="7"/>
  <c r="EG42" i="7"/>
  <c r="U42" i="7"/>
  <c r="AH42" i="7" s="1"/>
  <c r="EN42" i="7" s="1"/>
  <c r="BH46" i="7"/>
  <c r="DL45" i="7"/>
  <c r="DN45" i="7" s="1"/>
  <c r="DR45" i="7" s="1"/>
  <c r="DT45" i="7" s="1"/>
  <c r="DW45" i="7"/>
  <c r="DP45" i="7"/>
  <c r="CH41" i="7"/>
  <c r="CJ41" i="7" s="1"/>
  <c r="CG41" i="7"/>
  <c r="CI41" i="7" s="1"/>
  <c r="EU45" i="7"/>
  <c r="EX45" i="7" s="1"/>
  <c r="EY45" i="7" s="1"/>
  <c r="FA45" i="7" s="1"/>
  <c r="FC45" i="7" s="1"/>
  <c r="EZ45" i="7"/>
  <c r="AB44" i="7"/>
  <c r="AD44" i="7" s="1"/>
  <c r="AE44" i="7" s="1"/>
  <c r="AJ44" i="7"/>
  <c r="AI44" i="7"/>
  <c r="AL44" i="7"/>
  <c r="CG42" i="7"/>
  <c r="CI42" i="7" s="1"/>
  <c r="CR42" i="7" s="1"/>
  <c r="CW43" i="7"/>
  <c r="DV44" i="7"/>
  <c r="EH44" i="7"/>
  <c r="ET44" i="7" s="1"/>
  <c r="AU44" i="7"/>
  <c r="BO44" i="7" s="1"/>
  <c r="AV44" i="7"/>
  <c r="BC44" i="7"/>
  <c r="BD44" i="7" s="1"/>
  <c r="BE44" i="7"/>
  <c r="AH43" i="7"/>
  <c r="EN43" i="7" s="1"/>
  <c r="CN43" i="7"/>
  <c r="CP43" i="7" s="1"/>
  <c r="CT43" i="7" s="1"/>
  <c r="CV43" i="7" s="1"/>
  <c r="CX43" i="7" s="1"/>
  <c r="CZ43" i="7"/>
  <c r="DC43" i="7" s="1"/>
  <c r="CH42" i="7"/>
  <c r="CJ42" i="7" s="1"/>
  <c r="DM45" i="7"/>
  <c r="DO45" i="7" s="1"/>
  <c r="DS45" i="7" s="1"/>
  <c r="DQ45" i="7"/>
  <c r="DU43" i="7"/>
  <c r="CX43" i="8" l="1"/>
  <c r="AF43" i="8"/>
  <c r="BK46" i="8"/>
  <c r="BM46" i="8" s="1"/>
  <c r="BN46" i="8" s="1"/>
  <c r="BX39" i="7"/>
  <c r="FV33" i="7"/>
  <c r="FW33" i="7" s="1"/>
  <c r="FX33" i="7" s="1"/>
  <c r="GP34" i="7"/>
  <c r="GV34" i="7"/>
  <c r="GO34" i="7"/>
  <c r="GQ34" i="7"/>
  <c r="BC44" i="8"/>
  <c r="BD44" i="8" s="1"/>
  <c r="FD45" i="7"/>
  <c r="AK44" i="7"/>
  <c r="AQ45" i="7"/>
  <c r="AK44" i="8"/>
  <c r="CO42" i="8"/>
  <c r="CQ42" i="8" s="1"/>
  <c r="CU42" i="8" s="1"/>
  <c r="DA42" i="8"/>
  <c r="DE42" i="8" s="1"/>
  <c r="DM42" i="8" s="1"/>
  <c r="DO42" i="8" s="1"/>
  <c r="DS42" i="8" s="1"/>
  <c r="CC43" i="8"/>
  <c r="DH43" i="8"/>
  <c r="EL44" i="8"/>
  <c r="AG44" i="8"/>
  <c r="M39" i="8"/>
  <c r="S39" i="8" s="1"/>
  <c r="K38" i="8"/>
  <c r="FD45" i="8"/>
  <c r="EG41" i="8"/>
  <c r="U41" i="8"/>
  <c r="AH42" i="8"/>
  <c r="EN42" i="8" s="1"/>
  <c r="DL43" i="8"/>
  <c r="DN43" i="8" s="1"/>
  <c r="DR43" i="8" s="1"/>
  <c r="DT43" i="8" s="1"/>
  <c r="DV43" i="8" s="1"/>
  <c r="DW43" i="8"/>
  <c r="DP43" i="8"/>
  <c r="GP34" i="8"/>
  <c r="GO34" i="8"/>
  <c r="GV34" i="8"/>
  <c r="GQ34" i="8"/>
  <c r="BG44" i="8"/>
  <c r="AX44" i="8"/>
  <c r="BF44" i="8"/>
  <c r="BI44" i="8"/>
  <c r="BJ44" i="8" s="1"/>
  <c r="BL44" i="8" s="1"/>
  <c r="AQ45" i="8"/>
  <c r="CZ41" i="8"/>
  <c r="DC41" i="8" s="1"/>
  <c r="DP41" i="8" s="1"/>
  <c r="CN41" i="8"/>
  <c r="CP41" i="8" s="1"/>
  <c r="CT41" i="8" s="1"/>
  <c r="AJ43" i="8"/>
  <c r="AI43" i="8"/>
  <c r="AK43" i="8" s="1"/>
  <c r="AL43" i="8"/>
  <c r="AB43" i="8"/>
  <c r="AD43" i="8" s="1"/>
  <c r="AE43" i="8" s="1"/>
  <c r="EE40" i="8"/>
  <c r="T40" i="8"/>
  <c r="J37" i="8"/>
  <c r="L38" i="8"/>
  <c r="BH45" i="8"/>
  <c r="AN44" i="8"/>
  <c r="CR41" i="8"/>
  <c r="CS41" i="8"/>
  <c r="EL43" i="8"/>
  <c r="AG43" i="8"/>
  <c r="CS42" i="8"/>
  <c r="CG42" i="8"/>
  <c r="CI42" i="8" s="1"/>
  <c r="CR42" i="8" s="1"/>
  <c r="DJ40" i="8"/>
  <c r="DK40" i="8" s="1"/>
  <c r="CE40" i="8"/>
  <c r="DA41" i="8"/>
  <c r="DE41" i="8" s="1"/>
  <c r="DM41" i="8" s="1"/>
  <c r="DO41" i="8" s="1"/>
  <c r="DS41" i="8" s="1"/>
  <c r="CO41" i="8"/>
  <c r="CQ41" i="8" s="1"/>
  <c r="CU41" i="8" s="1"/>
  <c r="CW41" i="8" s="1"/>
  <c r="AV43" i="8"/>
  <c r="EH43" i="8"/>
  <c r="ET43" i="8" s="1"/>
  <c r="AU43" i="8"/>
  <c r="BO43" i="8" s="1"/>
  <c r="BE43" i="8"/>
  <c r="BR42" i="8"/>
  <c r="AT42" i="8"/>
  <c r="BE42" i="8" s="1"/>
  <c r="Z42" i="8"/>
  <c r="V42" i="8"/>
  <c r="EI42" i="8" s="1"/>
  <c r="AF42" i="8"/>
  <c r="EU44" i="8"/>
  <c r="EX44" i="8" s="1"/>
  <c r="EY44" i="8" s="1"/>
  <c r="EZ44" i="8"/>
  <c r="BX39" i="8"/>
  <c r="FV33" i="8"/>
  <c r="FW33" i="8" s="1"/>
  <c r="FX33" i="8" s="1"/>
  <c r="AZ45" i="8"/>
  <c r="BA45" i="8" s="1"/>
  <c r="BK45" i="8" s="1"/>
  <c r="BM45" i="8" s="1"/>
  <c r="BN45" i="8" s="1"/>
  <c r="AH41" i="8"/>
  <c r="EN41" i="8" s="1"/>
  <c r="DW43" i="7"/>
  <c r="DL43" i="7"/>
  <c r="DN43" i="7" s="1"/>
  <c r="DR43" i="7" s="1"/>
  <c r="DP43" i="7"/>
  <c r="EU44" i="7"/>
  <c r="EX44" i="7" s="1"/>
  <c r="EY44" i="7" s="1"/>
  <c r="FA44" i="7" s="1"/>
  <c r="FC44" i="7" s="1"/>
  <c r="EZ44" i="7"/>
  <c r="CZ41" i="7"/>
  <c r="DC41" i="7" s="1"/>
  <c r="CN41" i="7"/>
  <c r="CP41" i="7" s="1"/>
  <c r="CT41" i="7" s="1"/>
  <c r="CV41" i="7" s="1"/>
  <c r="CS41" i="7"/>
  <c r="CR41" i="7"/>
  <c r="EG41" i="7"/>
  <c r="U41" i="7"/>
  <c r="EL43" i="7"/>
  <c r="AG43" i="7"/>
  <c r="DA41" i="7"/>
  <c r="DE41" i="7" s="1"/>
  <c r="DM41" i="7" s="1"/>
  <c r="DO41" i="7" s="1"/>
  <c r="DS41" i="7" s="1"/>
  <c r="CO41" i="7"/>
  <c r="CQ41" i="7" s="1"/>
  <c r="CU41" i="7" s="1"/>
  <c r="BY39" i="7"/>
  <c r="CB39" i="7" s="1"/>
  <c r="CF39" i="7"/>
  <c r="K38" i="7"/>
  <c r="M39" i="7"/>
  <c r="S39" i="7" s="1"/>
  <c r="DP41" i="7"/>
  <c r="AZ45" i="7"/>
  <c r="BA45" i="7" s="1"/>
  <c r="BK45" i="7" s="1"/>
  <c r="BM45" i="7" s="1"/>
  <c r="BN45" i="7" s="1"/>
  <c r="AB43" i="7"/>
  <c r="AD43" i="7" s="1"/>
  <c r="AE43" i="7" s="1"/>
  <c r="AN43" i="7" s="1"/>
  <c r="AJ43" i="7"/>
  <c r="AL43" i="7"/>
  <c r="AI43" i="7"/>
  <c r="AK43" i="7" s="1"/>
  <c r="DU45" i="7"/>
  <c r="DV45" i="7" s="1"/>
  <c r="BI44" i="7"/>
  <c r="BJ44" i="7" s="1"/>
  <c r="BL44" i="7" s="1"/>
  <c r="BG44" i="7"/>
  <c r="AX44" i="7"/>
  <c r="BF44" i="7"/>
  <c r="BY40" i="7"/>
  <c r="CB40" i="7" s="1"/>
  <c r="CF40" i="7"/>
  <c r="J37" i="7"/>
  <c r="L38" i="7"/>
  <c r="FV32" i="7" s="1"/>
  <c r="FW32" i="7" s="1"/>
  <c r="FX32" i="7" s="1"/>
  <c r="FY32" i="7" s="1"/>
  <c r="GF32" i="7" s="1"/>
  <c r="AM44" i="7"/>
  <c r="AO44" i="7" s="1"/>
  <c r="EM44" i="7"/>
  <c r="EO44" i="7" s="1"/>
  <c r="EQ44" i="7" s="1"/>
  <c r="EH43" i="7"/>
  <c r="ET43" i="7" s="1"/>
  <c r="AU43" i="7"/>
  <c r="BO43" i="7" s="1"/>
  <c r="AV43" i="7"/>
  <c r="BE43" i="7"/>
  <c r="DA42" i="7"/>
  <c r="DE42" i="7" s="1"/>
  <c r="CO42" i="7"/>
  <c r="CQ42" i="7" s="1"/>
  <c r="CU42" i="7" s="1"/>
  <c r="CZ42" i="7"/>
  <c r="DC42" i="7" s="1"/>
  <c r="CN42" i="7"/>
  <c r="CP42" i="7" s="1"/>
  <c r="CT42" i="7" s="1"/>
  <c r="CV42" i="7" s="1"/>
  <c r="AN44" i="7"/>
  <c r="AP44" i="7" s="1"/>
  <c r="BR42" i="7"/>
  <c r="AT42" i="7"/>
  <c r="GB34" i="7" s="1"/>
  <c r="Z42" i="7"/>
  <c r="V42" i="7"/>
  <c r="EI42" i="7" s="1"/>
  <c r="AF42" i="7"/>
  <c r="EE40" i="7"/>
  <c r="T40" i="7"/>
  <c r="CS42" i="7"/>
  <c r="BN46" i="7"/>
  <c r="CC43" i="7"/>
  <c r="DH43" i="7"/>
  <c r="DQ42" i="8" l="1"/>
  <c r="DU42" i="8" s="1"/>
  <c r="DQ41" i="8"/>
  <c r="BC43" i="8"/>
  <c r="BD43" i="8" s="1"/>
  <c r="CV41" i="8"/>
  <c r="CW41" i="7"/>
  <c r="GR34" i="7"/>
  <c r="GT34" i="7" s="1"/>
  <c r="FY33" i="7"/>
  <c r="GF33" i="7" s="1"/>
  <c r="DQ41" i="7"/>
  <c r="AN43" i="8"/>
  <c r="FA44" i="8"/>
  <c r="FC44" i="8" s="1"/>
  <c r="FD44" i="7"/>
  <c r="BC43" i="7"/>
  <c r="BD43" i="7" s="1"/>
  <c r="GR34" i="8"/>
  <c r="GT34" i="8" s="1"/>
  <c r="EL42" i="8"/>
  <c r="AG42" i="8"/>
  <c r="CC42" i="8"/>
  <c r="DU41" i="8"/>
  <c r="EG40" i="8"/>
  <c r="U40" i="8"/>
  <c r="DW41" i="8"/>
  <c r="DL41" i="8"/>
  <c r="DN41" i="8" s="1"/>
  <c r="DR41" i="8" s="1"/>
  <c r="DT41" i="8" s="1"/>
  <c r="DV41" i="8" s="1"/>
  <c r="AM44" i="8"/>
  <c r="AO44" i="8" s="1"/>
  <c r="EM44" i="8"/>
  <c r="EO44" i="8" s="1"/>
  <c r="EQ44" i="8" s="1"/>
  <c r="AP44" i="8"/>
  <c r="CX41" i="8"/>
  <c r="EE39" i="8"/>
  <c r="T39" i="8"/>
  <c r="FD44" i="8"/>
  <c r="EU43" i="8"/>
  <c r="EX43" i="8" s="1"/>
  <c r="EY43" i="8" s="1"/>
  <c r="FA43" i="8" s="1"/>
  <c r="FC43" i="8" s="1"/>
  <c r="EZ43" i="8"/>
  <c r="BX38" i="8"/>
  <c r="FV32" i="8"/>
  <c r="FW32" i="8" s="1"/>
  <c r="FX32" i="8" s="1"/>
  <c r="CH40" i="8"/>
  <c r="CJ40" i="8" s="1"/>
  <c r="CS40" i="8" s="1"/>
  <c r="BH44" i="8"/>
  <c r="CW42" i="8"/>
  <c r="BY39" i="8"/>
  <c r="CB39" i="8" s="1"/>
  <c r="CF39" i="8"/>
  <c r="AV42" i="8"/>
  <c r="EH42" i="8"/>
  <c r="ET42" i="8" s="1"/>
  <c r="AU42" i="8"/>
  <c r="BC42" i="8" s="1"/>
  <c r="BD42" i="8" s="1"/>
  <c r="GB34" i="8"/>
  <c r="CZ42" i="8"/>
  <c r="DC42" i="8" s="1"/>
  <c r="CN42" i="8"/>
  <c r="CP42" i="8" s="1"/>
  <c r="CT42" i="8" s="1"/>
  <c r="CV42" i="8" s="1"/>
  <c r="FY33" i="8"/>
  <c r="GF33" i="8" s="1"/>
  <c r="AJ42" i="8"/>
  <c r="AI42" i="8"/>
  <c r="AL42" i="8"/>
  <c r="AB42" i="8"/>
  <c r="AD42" i="8" s="1"/>
  <c r="AE42" i="8" s="1"/>
  <c r="BG43" i="8"/>
  <c r="AX43" i="8"/>
  <c r="BF43" i="8"/>
  <c r="BI43" i="8"/>
  <c r="AM43" i="8"/>
  <c r="AO43" i="8" s="1"/>
  <c r="EM43" i="8"/>
  <c r="EO43" i="8" s="1"/>
  <c r="EQ43" i="8" s="1"/>
  <c r="AP43" i="8"/>
  <c r="J36" i="8"/>
  <c r="L37" i="8"/>
  <c r="CG40" i="8"/>
  <c r="CI40" i="8" s="1"/>
  <c r="CR40" i="8" s="1"/>
  <c r="AZ44" i="8"/>
  <c r="BA44" i="8" s="1"/>
  <c r="BR41" i="8"/>
  <c r="AT41" i="8"/>
  <c r="Z41" i="8"/>
  <c r="V41" i="8"/>
  <c r="EI41" i="8" s="1"/>
  <c r="M38" i="8"/>
  <c r="S38" i="8" s="1"/>
  <c r="K37" i="8"/>
  <c r="CX41" i="7"/>
  <c r="EL42" i="7"/>
  <c r="AG42" i="7"/>
  <c r="CC42" i="7"/>
  <c r="DH42" i="7"/>
  <c r="CW42" i="7"/>
  <c r="BX38" i="7"/>
  <c r="BH44" i="7"/>
  <c r="DU41" i="7"/>
  <c r="DW41" i="7"/>
  <c r="DL41" i="7"/>
  <c r="DN41" i="7" s="1"/>
  <c r="DR41" i="7" s="1"/>
  <c r="DT41" i="7" s="1"/>
  <c r="DV41" i="7" s="1"/>
  <c r="DW42" i="7"/>
  <c r="DL42" i="7"/>
  <c r="DN42" i="7" s="1"/>
  <c r="DR42" i="7" s="1"/>
  <c r="DP42" i="7"/>
  <c r="AQ44" i="7"/>
  <c r="CE39" i="7"/>
  <c r="CH39" i="7" s="1"/>
  <c r="CJ39" i="7" s="1"/>
  <c r="DJ39" i="7"/>
  <c r="DK39" i="7" s="1"/>
  <c r="BR41" i="7"/>
  <c r="AT41" i="7"/>
  <c r="Z41" i="7"/>
  <c r="V41" i="7"/>
  <c r="EI41" i="7" s="1"/>
  <c r="AF41" i="7"/>
  <c r="EG40" i="7"/>
  <c r="U40" i="7"/>
  <c r="DM42" i="7"/>
  <c r="DO42" i="7" s="1"/>
  <c r="DS42" i="7" s="1"/>
  <c r="DQ42" i="7"/>
  <c r="BI43" i="7"/>
  <c r="BJ43" i="7" s="1"/>
  <c r="BL43" i="7" s="1"/>
  <c r="BG43" i="7"/>
  <c r="AX43" i="7"/>
  <c r="BF43" i="7"/>
  <c r="L37" i="7"/>
  <c r="FV31" i="7" s="1"/>
  <c r="FW31" i="7" s="1"/>
  <c r="FX31" i="7" s="1"/>
  <c r="J36" i="7"/>
  <c r="AZ44" i="7"/>
  <c r="BA44" i="7" s="1"/>
  <c r="K37" i="7"/>
  <c r="M38" i="7"/>
  <c r="S38" i="7" s="1"/>
  <c r="GE32" i="7"/>
  <c r="GD32" i="7"/>
  <c r="GM32" i="7"/>
  <c r="AM43" i="7"/>
  <c r="AO43" i="7" s="1"/>
  <c r="AP43" i="7"/>
  <c r="EM43" i="7"/>
  <c r="EO43" i="7" s="1"/>
  <c r="EQ43" i="7" s="1"/>
  <c r="AV42" i="7"/>
  <c r="EH42" i="7"/>
  <c r="ET42" i="7" s="1"/>
  <c r="AU42" i="7"/>
  <c r="BC42" i="7" s="1"/>
  <c r="BD42" i="7" s="1"/>
  <c r="GA34" i="7" s="1"/>
  <c r="BE42" i="7"/>
  <c r="EU43" i="7"/>
  <c r="EX43" i="7" s="1"/>
  <c r="EY43" i="7" s="1"/>
  <c r="EZ43" i="7"/>
  <c r="CE40" i="7"/>
  <c r="CG40" i="7" s="1"/>
  <c r="CI40" i="7" s="1"/>
  <c r="DJ40" i="7"/>
  <c r="DK40" i="7" s="1"/>
  <c r="EE39" i="7"/>
  <c r="T39" i="7"/>
  <c r="AJ42" i="7"/>
  <c r="AI42" i="7"/>
  <c r="AB42" i="7"/>
  <c r="AD42" i="7" s="1"/>
  <c r="AE42" i="7" s="1"/>
  <c r="AL42" i="7"/>
  <c r="CX42" i="7"/>
  <c r="AH41" i="7"/>
  <c r="EN41" i="7" s="1"/>
  <c r="CG39" i="7"/>
  <c r="CI39" i="7" s="1"/>
  <c r="DT43" i="7"/>
  <c r="DV43" i="7" s="1"/>
  <c r="BJ43" i="8" l="1"/>
  <c r="BL43" i="8" s="1"/>
  <c r="GE33" i="7"/>
  <c r="GG33" i="7" s="1"/>
  <c r="GI33" i="7" s="1"/>
  <c r="GM33" i="7"/>
  <c r="GD33" i="7"/>
  <c r="DU42" i="7"/>
  <c r="GG32" i="7"/>
  <c r="GI32" i="7" s="1"/>
  <c r="BK44" i="8"/>
  <c r="BM44" i="8" s="1"/>
  <c r="BN44" i="8" s="1"/>
  <c r="FA43" i="7"/>
  <c r="FC43" i="7" s="1"/>
  <c r="BH43" i="8"/>
  <c r="FD43" i="8"/>
  <c r="FD43" i="7"/>
  <c r="GC34" i="7"/>
  <c r="GH34" i="7" s="1"/>
  <c r="GJ34" i="7" s="1"/>
  <c r="GN34" i="7"/>
  <c r="GS34" i="7" s="1"/>
  <c r="GU34" i="7" s="1"/>
  <c r="AQ43" i="7"/>
  <c r="BH43" i="7"/>
  <c r="BK44" i="7"/>
  <c r="BM44" i="7" s="1"/>
  <c r="BN44" i="7" s="1"/>
  <c r="AQ44" i="8"/>
  <c r="M37" i="8"/>
  <c r="S37" i="8" s="1"/>
  <c r="K36" i="8"/>
  <c r="AJ41" i="8"/>
  <c r="AI41" i="8"/>
  <c r="AL41" i="8"/>
  <c r="AB41" i="8"/>
  <c r="AD41" i="8" s="1"/>
  <c r="AE41" i="8" s="1"/>
  <c r="BX37" i="8"/>
  <c r="FV31" i="8"/>
  <c r="FW31" i="8" s="1"/>
  <c r="FX31" i="8" s="1"/>
  <c r="AQ43" i="8"/>
  <c r="AZ43" i="8"/>
  <c r="BA43" i="8" s="1"/>
  <c r="BK43" i="8" s="1"/>
  <c r="BM43" i="8" s="1"/>
  <c r="BN43" i="8" s="1"/>
  <c r="AK42" i="8"/>
  <c r="AN42" i="8" s="1"/>
  <c r="AP42" i="8" s="1"/>
  <c r="GD33" i="8"/>
  <c r="GM33" i="8"/>
  <c r="GE33" i="8"/>
  <c r="GG33" i="8" s="1"/>
  <c r="GI33" i="8" s="1"/>
  <c r="BO42" i="8"/>
  <c r="BG42" i="8"/>
  <c r="AX42" i="8"/>
  <c r="BF42" i="8"/>
  <c r="BI42" i="8"/>
  <c r="BJ42" i="8" s="1"/>
  <c r="BL42" i="8" s="1"/>
  <c r="AM42" i="8"/>
  <c r="AO42" i="8" s="1"/>
  <c r="EM42" i="8"/>
  <c r="EO42" i="8" s="1"/>
  <c r="EQ42" i="8" s="1"/>
  <c r="EE38" i="8"/>
  <c r="T38" i="8"/>
  <c r="AV41" i="8"/>
  <c r="EH41" i="8"/>
  <c r="ET41" i="8" s="1"/>
  <c r="AU41" i="8"/>
  <c r="BO41" i="8" s="1"/>
  <c r="BE41" i="8"/>
  <c r="J35" i="8"/>
  <c r="L36" i="8"/>
  <c r="BX36" i="8" s="1"/>
  <c r="CX42" i="8"/>
  <c r="CH39" i="8"/>
  <c r="CJ39" i="8" s="1"/>
  <c r="DA40" i="8"/>
  <c r="DE40" i="8" s="1"/>
  <c r="CO40" i="8"/>
  <c r="CQ40" i="8" s="1"/>
  <c r="CU40" i="8" s="1"/>
  <c r="CW40" i="8" s="1"/>
  <c r="EG39" i="8"/>
  <c r="U39" i="8"/>
  <c r="EU42" i="8"/>
  <c r="EX42" i="8" s="1"/>
  <c r="EY42" i="8" s="1"/>
  <c r="EZ42" i="8"/>
  <c r="BY38" i="8"/>
  <c r="CB38" i="8" s="1"/>
  <c r="CF38" i="8"/>
  <c r="AT40" i="8"/>
  <c r="V40" i="8"/>
  <c r="EI40" i="8" s="1"/>
  <c r="Z40" i="8"/>
  <c r="BR40" i="8"/>
  <c r="AF41" i="8"/>
  <c r="CC41" i="8"/>
  <c r="DH41" i="8"/>
  <c r="CZ40" i="8"/>
  <c r="DC40" i="8" s="1"/>
  <c r="CN40" i="8"/>
  <c r="CP40" i="8" s="1"/>
  <c r="CT40" i="8" s="1"/>
  <c r="CV40" i="8" s="1"/>
  <c r="CX40" i="8" s="1"/>
  <c r="AH40" i="8"/>
  <c r="EN40" i="8" s="1"/>
  <c r="DL42" i="8"/>
  <c r="DN42" i="8" s="1"/>
  <c r="DR42" i="8" s="1"/>
  <c r="DW42" i="8"/>
  <c r="DP42" i="8"/>
  <c r="CE39" i="8"/>
  <c r="DJ39" i="8"/>
  <c r="DK39" i="8" s="1"/>
  <c r="FY32" i="8"/>
  <c r="GF32" i="8" s="1"/>
  <c r="DH42" i="8"/>
  <c r="EG39" i="7"/>
  <c r="U39" i="7"/>
  <c r="AH40" i="7"/>
  <c r="EN40" i="7" s="1"/>
  <c r="BY38" i="7"/>
  <c r="CB38" i="7" s="1"/>
  <c r="CF38" i="7"/>
  <c r="CN40" i="7"/>
  <c r="CP40" i="7" s="1"/>
  <c r="CT40" i="7" s="1"/>
  <c r="CZ40" i="7"/>
  <c r="DC40" i="7" s="1"/>
  <c r="CR40" i="7"/>
  <c r="BO42" i="7"/>
  <c r="AX42" i="7"/>
  <c r="BI42" i="7"/>
  <c r="BJ42" i="7" s="1"/>
  <c r="BL42" i="7" s="1"/>
  <c r="BG42" i="7"/>
  <c r="BF42" i="7"/>
  <c r="GP32" i="7"/>
  <c r="GO32" i="7"/>
  <c r="GV32" i="7"/>
  <c r="GQ32" i="7"/>
  <c r="K36" i="7"/>
  <c r="M37" i="7"/>
  <c r="S37" i="7" s="1"/>
  <c r="L36" i="7"/>
  <c r="BX36" i="7" s="1"/>
  <c r="J35" i="7"/>
  <c r="AH39" i="7"/>
  <c r="EN39" i="7" s="1"/>
  <c r="DT42" i="7"/>
  <c r="DV42" i="7" s="1"/>
  <c r="EE38" i="7"/>
  <c r="T38" i="7"/>
  <c r="AZ43" i="7"/>
  <c r="BA43" i="7" s="1"/>
  <c r="EL41" i="7"/>
  <c r="AG41" i="7"/>
  <c r="CC41" i="7"/>
  <c r="DH41" i="7"/>
  <c r="EM42" i="7"/>
  <c r="EO42" i="7" s="1"/>
  <c r="EQ42" i="7" s="1"/>
  <c r="AM42" i="7"/>
  <c r="AO42" i="7" s="1"/>
  <c r="CN39" i="7"/>
  <c r="CP39" i="7" s="1"/>
  <c r="CT39" i="7" s="1"/>
  <c r="CZ39" i="7"/>
  <c r="DC39" i="7" s="1"/>
  <c r="CH40" i="7"/>
  <c r="CJ40" i="7" s="1"/>
  <c r="AK42" i="7"/>
  <c r="AN42" i="7" s="1"/>
  <c r="AP42" i="7" s="1"/>
  <c r="BX37" i="7"/>
  <c r="V40" i="7"/>
  <c r="EI40" i="7" s="1"/>
  <c r="BR40" i="7"/>
  <c r="AT40" i="7"/>
  <c r="Z40" i="7"/>
  <c r="AF40" i="7"/>
  <c r="AJ41" i="7"/>
  <c r="AL41" i="7"/>
  <c r="AI41" i="7"/>
  <c r="AB41" i="7"/>
  <c r="AD41" i="7" s="1"/>
  <c r="AE41" i="7" s="1"/>
  <c r="CR39" i="7"/>
  <c r="CS39" i="7"/>
  <c r="EU42" i="7"/>
  <c r="EX42" i="7" s="1"/>
  <c r="EY42" i="7" s="1"/>
  <c r="EZ42" i="7"/>
  <c r="DA39" i="7"/>
  <c r="DE39" i="7" s="1"/>
  <c r="DM39" i="7" s="1"/>
  <c r="DO39" i="7" s="1"/>
  <c r="DS39" i="7" s="1"/>
  <c r="CO39" i="7"/>
  <c r="CQ39" i="7" s="1"/>
  <c r="CU39" i="7" s="1"/>
  <c r="AV41" i="7"/>
  <c r="AU41" i="7"/>
  <c r="BC41" i="7" s="1"/>
  <c r="BD41" i="7" s="1"/>
  <c r="EH41" i="7"/>
  <c r="ET41" i="7" s="1"/>
  <c r="BE41" i="7"/>
  <c r="FY31" i="7"/>
  <c r="GF31" i="7" s="1"/>
  <c r="DT42" i="8" l="1"/>
  <c r="DV42" i="8" s="1"/>
  <c r="AK41" i="7"/>
  <c r="CV40" i="7"/>
  <c r="GO33" i="7"/>
  <c r="GP33" i="7"/>
  <c r="GV33" i="7"/>
  <c r="GQ33" i="7"/>
  <c r="BH42" i="8"/>
  <c r="FA42" i="8"/>
  <c r="FC42" i="8" s="1"/>
  <c r="BC41" i="8"/>
  <c r="BD41" i="8" s="1"/>
  <c r="FA42" i="7"/>
  <c r="FC42" i="7" s="1"/>
  <c r="BK43" i="7"/>
  <c r="BM43" i="7" s="1"/>
  <c r="BN43" i="7" s="1"/>
  <c r="CE38" i="8"/>
  <c r="DJ38" i="8"/>
  <c r="DK38" i="8" s="1"/>
  <c r="AH39" i="8"/>
  <c r="EN39" i="8" s="1"/>
  <c r="EL41" i="8"/>
  <c r="AG41" i="8"/>
  <c r="V39" i="8"/>
  <c r="EI39" i="8" s="1"/>
  <c r="BR39" i="8"/>
  <c r="AT39" i="8"/>
  <c r="BE39" i="8" s="1"/>
  <c r="Z39" i="8"/>
  <c r="AF39" i="8"/>
  <c r="CO39" i="8"/>
  <c r="CQ39" i="8" s="1"/>
  <c r="CU39" i="8" s="1"/>
  <c r="DA39" i="8"/>
  <c r="DE39" i="8" s="1"/>
  <c r="DM39" i="8" s="1"/>
  <c r="DO39" i="8" s="1"/>
  <c r="DS39" i="8" s="1"/>
  <c r="J34" i="8"/>
  <c r="L35" i="8"/>
  <c r="BX35" i="8" s="1"/>
  <c r="AZ42" i="8"/>
  <c r="BA42" i="8" s="1"/>
  <c r="GP33" i="8"/>
  <c r="GO33" i="8"/>
  <c r="GV33" i="8"/>
  <c r="GQ33" i="8"/>
  <c r="M36" i="8"/>
  <c r="S36" i="8" s="1"/>
  <c r="K35" i="8"/>
  <c r="AI40" i="8"/>
  <c r="AJ40" i="8"/>
  <c r="AL40" i="8"/>
  <c r="AB40" i="8"/>
  <c r="AD40" i="8" s="1"/>
  <c r="AE40" i="8" s="1"/>
  <c r="DM40" i="8"/>
  <c r="DO40" i="8" s="1"/>
  <c r="DS40" i="8" s="1"/>
  <c r="DQ40" i="8"/>
  <c r="BY36" i="8"/>
  <c r="CB36" i="8" s="1"/>
  <c r="CF36" i="8"/>
  <c r="BY37" i="8"/>
  <c r="CB37" i="8" s="1"/>
  <c r="CF37" i="8"/>
  <c r="CS39" i="8"/>
  <c r="DL40" i="8"/>
  <c r="DN40" i="8" s="1"/>
  <c r="DR40" i="8" s="1"/>
  <c r="DT40" i="8" s="1"/>
  <c r="DW40" i="8"/>
  <c r="DP40" i="8"/>
  <c r="AF40" i="8"/>
  <c r="AV40" i="8"/>
  <c r="EH40" i="8"/>
  <c r="ET40" i="8" s="1"/>
  <c r="AU40" i="8"/>
  <c r="BC40" i="8" s="1"/>
  <c r="BD40" i="8" s="1"/>
  <c r="BO40" i="8"/>
  <c r="BE40" i="8"/>
  <c r="FD42" i="8"/>
  <c r="CG39" i="8"/>
  <c r="CI39" i="8" s="1"/>
  <c r="EU41" i="8"/>
  <c r="FD41" i="8" s="1"/>
  <c r="EZ41" i="8"/>
  <c r="EG38" i="8"/>
  <c r="U38" i="8"/>
  <c r="AQ42" i="8"/>
  <c r="EE37" i="8"/>
  <c r="T37" i="8"/>
  <c r="GD32" i="8"/>
  <c r="GM32" i="8"/>
  <c r="GE32" i="8"/>
  <c r="GG32" i="8" s="1"/>
  <c r="GI32" i="8" s="1"/>
  <c r="CC40" i="8"/>
  <c r="DH40" i="8"/>
  <c r="CG38" i="8"/>
  <c r="CI38" i="8" s="1"/>
  <c r="CH38" i="8"/>
  <c r="CJ38" i="8" s="1"/>
  <c r="BG41" i="8"/>
  <c r="AX41" i="8"/>
  <c r="BI41" i="8"/>
  <c r="BJ41" i="8" s="1"/>
  <c r="BL41" i="8" s="1"/>
  <c r="BF41" i="8"/>
  <c r="FY31" i="8"/>
  <c r="GF31" i="8" s="1"/>
  <c r="AK41" i="8"/>
  <c r="AN41" i="8" s="1"/>
  <c r="GR32" i="7"/>
  <c r="GT32" i="7" s="1"/>
  <c r="DW39" i="7"/>
  <c r="DL39" i="7"/>
  <c r="DN39" i="7" s="1"/>
  <c r="DR39" i="7" s="1"/>
  <c r="V39" i="7"/>
  <c r="EI39" i="7" s="1"/>
  <c r="BR39" i="7"/>
  <c r="AT39" i="7"/>
  <c r="GB33" i="7" s="1"/>
  <c r="Z39" i="7"/>
  <c r="AF39" i="7"/>
  <c r="BO41" i="7"/>
  <c r="BF41" i="7"/>
  <c r="AX41" i="7"/>
  <c r="BI41" i="7"/>
  <c r="BJ41" i="7" s="1"/>
  <c r="BL41" i="7" s="1"/>
  <c r="BG41" i="7"/>
  <c r="FD42" i="7"/>
  <c r="CC40" i="7"/>
  <c r="CV39" i="7"/>
  <c r="DP39" i="7"/>
  <c r="L35" i="7"/>
  <c r="BX35" i="7" s="1"/>
  <c r="J34" i="7"/>
  <c r="K35" i="7"/>
  <c r="M36" i="7"/>
  <c r="S36" i="7" s="1"/>
  <c r="AZ42" i="7"/>
  <c r="BA42" i="7" s="1"/>
  <c r="EU41" i="7"/>
  <c r="EX41" i="7" s="1"/>
  <c r="EY41" i="7" s="1"/>
  <c r="EZ41" i="7"/>
  <c r="EH40" i="7"/>
  <c r="ET40" i="7" s="1"/>
  <c r="AU40" i="7"/>
  <c r="BC40" i="7" s="1"/>
  <c r="BD40" i="7" s="1"/>
  <c r="AV40" i="7"/>
  <c r="CF37" i="7"/>
  <c r="BY37" i="7"/>
  <c r="CB37" i="7" s="1"/>
  <c r="GE31" i="7"/>
  <c r="GD31" i="7"/>
  <c r="GM31" i="7"/>
  <c r="CW39" i="7"/>
  <c r="AN41" i="7"/>
  <c r="AP41" i="7" s="1"/>
  <c r="EL40" i="7"/>
  <c r="AG40" i="7"/>
  <c r="AQ42" i="7"/>
  <c r="DQ39" i="7"/>
  <c r="DU39" i="7" s="1"/>
  <c r="CF36" i="7"/>
  <c r="BY36" i="7"/>
  <c r="CB36" i="7" s="1"/>
  <c r="BH42" i="7"/>
  <c r="CE38" i="7"/>
  <c r="DJ38" i="7"/>
  <c r="DK38" i="7" s="1"/>
  <c r="BE40" i="7"/>
  <c r="AB40" i="7"/>
  <c r="AD40" i="7" s="1"/>
  <c r="AE40" i="7" s="1"/>
  <c r="AJ40" i="7"/>
  <c r="AI40" i="7"/>
  <c r="AL40" i="7"/>
  <c r="DA40" i="7"/>
  <c r="DE40" i="7" s="1"/>
  <c r="DH40" i="7" s="1"/>
  <c r="CO40" i="7"/>
  <c r="CQ40" i="7" s="1"/>
  <c r="CU40" i="7" s="1"/>
  <c r="EM41" i="7"/>
  <c r="EO41" i="7" s="1"/>
  <c r="EQ41" i="7" s="1"/>
  <c r="AM41" i="7"/>
  <c r="AO41" i="7" s="1"/>
  <c r="EG38" i="7"/>
  <c r="U38" i="7"/>
  <c r="EE37" i="7"/>
  <c r="T37" i="7"/>
  <c r="CS40" i="7"/>
  <c r="DL40" i="7"/>
  <c r="DN40" i="7" s="1"/>
  <c r="DR40" i="7" s="1"/>
  <c r="DT40" i="7" s="1"/>
  <c r="DP40" i="7"/>
  <c r="BK42" i="8" l="1"/>
  <c r="BM42" i="8" s="1"/>
  <c r="BN42" i="8" s="1"/>
  <c r="BH41" i="8"/>
  <c r="GR33" i="7"/>
  <c r="GT33" i="7" s="1"/>
  <c r="DW40" i="7"/>
  <c r="AK40" i="7"/>
  <c r="GG31" i="7"/>
  <c r="GI31" i="7" s="1"/>
  <c r="EX41" i="8"/>
  <c r="EY41" i="8" s="1"/>
  <c r="FA41" i="8" s="1"/>
  <c r="FC41" i="8" s="1"/>
  <c r="FA41" i="7"/>
  <c r="FC41" i="7" s="1"/>
  <c r="FD41" i="7"/>
  <c r="BK42" i="7"/>
  <c r="BM42" i="7" s="1"/>
  <c r="BN42" i="7" s="1"/>
  <c r="EU40" i="8"/>
  <c r="FD40" i="8" s="1"/>
  <c r="EZ40" i="8"/>
  <c r="AH38" i="8"/>
  <c r="EN38" i="8" s="1"/>
  <c r="CN38" i="8"/>
  <c r="CP38" i="8" s="1"/>
  <c r="CT38" i="8" s="1"/>
  <c r="CZ38" i="8"/>
  <c r="DC38" i="8" s="1"/>
  <c r="GP32" i="8"/>
  <c r="GO32" i="8"/>
  <c r="GV32" i="8"/>
  <c r="GQ32" i="8"/>
  <c r="BG40" i="8"/>
  <c r="AX40" i="8"/>
  <c r="BI40" i="8"/>
  <c r="BJ40" i="8" s="1"/>
  <c r="BL40" i="8" s="1"/>
  <c r="BF40" i="8"/>
  <c r="DV40" i="8"/>
  <c r="DJ37" i="8"/>
  <c r="DK37" i="8" s="1"/>
  <c r="CE37" i="8"/>
  <c r="DU40" i="8"/>
  <c r="AK40" i="8"/>
  <c r="AN40" i="8" s="1"/>
  <c r="EE36" i="8"/>
  <c r="T36" i="8"/>
  <c r="CW39" i="8"/>
  <c r="CC39" i="8"/>
  <c r="DQ39" i="8"/>
  <c r="DU39" i="8" s="1"/>
  <c r="CS38" i="8"/>
  <c r="CR38" i="8"/>
  <c r="CO38" i="8"/>
  <c r="CQ38" i="8" s="1"/>
  <c r="CU38" i="8" s="1"/>
  <c r="CW38" i="8" s="1"/>
  <c r="DA38" i="8"/>
  <c r="DE38" i="8" s="1"/>
  <c r="DM38" i="8" s="1"/>
  <c r="DO38" i="8" s="1"/>
  <c r="DS38" i="8" s="1"/>
  <c r="EG37" i="8"/>
  <c r="U37" i="8"/>
  <c r="CH37" i="8"/>
  <c r="CJ37" i="8" s="1"/>
  <c r="CG37" i="8"/>
  <c r="CI37" i="8" s="1"/>
  <c r="M35" i="8"/>
  <c r="S35" i="8" s="1"/>
  <c r="K34" i="8"/>
  <c r="GD31" i="8"/>
  <c r="GM31" i="8"/>
  <c r="GE31" i="8"/>
  <c r="GG31" i="8" s="1"/>
  <c r="GI31" i="8" s="1"/>
  <c r="AZ41" i="8"/>
  <c r="BA41" i="8" s="1"/>
  <c r="BK41" i="8" s="1"/>
  <c r="BM41" i="8" s="1"/>
  <c r="BN41" i="8" s="1"/>
  <c r="CN39" i="8"/>
  <c r="CP39" i="8" s="1"/>
  <c r="CT39" i="8" s="1"/>
  <c r="CZ39" i="8"/>
  <c r="DC39" i="8" s="1"/>
  <c r="EL40" i="8"/>
  <c r="AG40" i="8"/>
  <c r="CR39" i="8"/>
  <c r="BY35" i="8"/>
  <c r="CB35" i="8" s="1"/>
  <c r="CF35" i="8"/>
  <c r="EL39" i="8"/>
  <c r="AG39" i="8"/>
  <c r="V38" i="8"/>
  <c r="EI38" i="8" s="1"/>
  <c r="AT38" i="8"/>
  <c r="BE38" i="8" s="1"/>
  <c r="Z38" i="8"/>
  <c r="BR38" i="8"/>
  <c r="AF38" i="8"/>
  <c r="AV39" i="8"/>
  <c r="EH39" i="8"/>
  <c r="ET39" i="8" s="1"/>
  <c r="AU39" i="8"/>
  <c r="BO39" i="8" s="1"/>
  <c r="GB33" i="8"/>
  <c r="DJ36" i="8"/>
  <c r="DK36" i="8" s="1"/>
  <c r="CE36" i="8"/>
  <c r="GR33" i="8"/>
  <c r="GT33" i="8" s="1"/>
  <c r="J33" i="8"/>
  <c r="L34" i="8"/>
  <c r="AI39" i="8"/>
  <c r="AL39" i="8"/>
  <c r="AB39" i="8"/>
  <c r="AD39" i="8" s="1"/>
  <c r="AE39" i="8" s="1"/>
  <c r="AJ39" i="8"/>
  <c r="AM41" i="8"/>
  <c r="AO41" i="8" s="1"/>
  <c r="AP41" i="8"/>
  <c r="EM41" i="8"/>
  <c r="EO41" i="8" s="1"/>
  <c r="EQ41" i="8" s="1"/>
  <c r="K34" i="7"/>
  <c r="M35" i="7"/>
  <c r="S35" i="7" s="1"/>
  <c r="CX39" i="7"/>
  <c r="CC39" i="7"/>
  <c r="DH39" i="7"/>
  <c r="EG37" i="7"/>
  <c r="U37" i="7"/>
  <c r="V38" i="7"/>
  <c r="EI38" i="7" s="1"/>
  <c r="BR38" i="7"/>
  <c r="AT38" i="7"/>
  <c r="GB32" i="7" s="1"/>
  <c r="Z38" i="7"/>
  <c r="AF38" i="7"/>
  <c r="AH38" i="7"/>
  <c r="EN38" i="7" s="1"/>
  <c r="CE36" i="7"/>
  <c r="CG36" i="7" s="1"/>
  <c r="CI36" i="7" s="1"/>
  <c r="DJ36" i="7"/>
  <c r="DK36" i="7" s="1"/>
  <c r="AM40" i="7"/>
  <c r="AO40" i="7" s="1"/>
  <c r="EM40" i="7"/>
  <c r="EO40" i="7" s="1"/>
  <c r="EQ40" i="7" s="1"/>
  <c r="GP31" i="7"/>
  <c r="GO31" i="7"/>
  <c r="GV31" i="7"/>
  <c r="GQ31" i="7"/>
  <c r="BO40" i="7"/>
  <c r="EU40" i="7"/>
  <c r="EX40" i="7" s="1"/>
  <c r="EY40" i="7" s="1"/>
  <c r="EZ40" i="7"/>
  <c r="L34" i="7"/>
  <c r="FV30" i="7" s="1"/>
  <c r="FW30" i="7" s="1"/>
  <c r="FX30" i="7" s="1"/>
  <c r="FY30" i="7" s="1"/>
  <c r="GF30" i="7" s="1"/>
  <c r="J33" i="7"/>
  <c r="EL39" i="7"/>
  <c r="AG39" i="7"/>
  <c r="CW40" i="7"/>
  <c r="CX40" i="7" s="1"/>
  <c r="AN40" i="7"/>
  <c r="AP40" i="7" s="1"/>
  <c r="CH36" i="7"/>
  <c r="CJ36" i="7" s="1"/>
  <c r="CE37" i="7"/>
  <c r="DJ37" i="7"/>
  <c r="DK37" i="7" s="1"/>
  <c r="CG38" i="7"/>
  <c r="CI38" i="7" s="1"/>
  <c r="T36" i="7"/>
  <c r="EE36" i="7"/>
  <c r="CF35" i="7"/>
  <c r="BY35" i="7"/>
  <c r="CB35" i="7" s="1"/>
  <c r="AZ41" i="7"/>
  <c r="BA41" i="7" s="1"/>
  <c r="AB39" i="7"/>
  <c r="AD39" i="7" s="1"/>
  <c r="AE39" i="7" s="1"/>
  <c r="AJ39" i="7"/>
  <c r="AI39" i="7"/>
  <c r="AL39" i="7"/>
  <c r="DT39" i="7"/>
  <c r="DV39" i="7" s="1"/>
  <c r="AQ41" i="7"/>
  <c r="DM40" i="7"/>
  <c r="DO40" i="7" s="1"/>
  <c r="DS40" i="7" s="1"/>
  <c r="DQ40" i="7"/>
  <c r="CH37" i="7"/>
  <c r="CJ37" i="7" s="1"/>
  <c r="CG37" i="7"/>
  <c r="CI37" i="7" s="1"/>
  <c r="BI40" i="7"/>
  <c r="BJ40" i="7" s="1"/>
  <c r="BL40" i="7" s="1"/>
  <c r="BG40" i="7"/>
  <c r="AX40" i="7"/>
  <c r="BF40" i="7"/>
  <c r="CH38" i="7"/>
  <c r="CJ38" i="7" s="1"/>
  <c r="BH41" i="7"/>
  <c r="BK41" i="7" s="1"/>
  <c r="BM41" i="7" s="1"/>
  <c r="BN41" i="7" s="1"/>
  <c r="EH39" i="7"/>
  <c r="ET39" i="7" s="1"/>
  <c r="AU39" i="7"/>
  <c r="BC39" i="7" s="1"/>
  <c r="BD39" i="7" s="1"/>
  <c r="GA33" i="7" s="1"/>
  <c r="AV39" i="7"/>
  <c r="BE39" i="7"/>
  <c r="GE30" i="7" l="1"/>
  <c r="GM30" i="7"/>
  <c r="BO39" i="7"/>
  <c r="GD30" i="7"/>
  <c r="GG30" i="7"/>
  <c r="GI30" i="7" s="1"/>
  <c r="AQ41" i="8"/>
  <c r="AK39" i="8"/>
  <c r="FA40" i="7"/>
  <c r="FC40" i="7" s="1"/>
  <c r="BE38" i="7"/>
  <c r="BC39" i="8"/>
  <c r="BD39" i="8" s="1"/>
  <c r="FD40" i="7"/>
  <c r="GN33" i="7"/>
  <c r="GS33" i="7" s="1"/>
  <c r="GU33" i="7" s="1"/>
  <c r="GC33" i="7"/>
  <c r="GH33" i="7" s="1"/>
  <c r="GJ33" i="7" s="1"/>
  <c r="BH40" i="7"/>
  <c r="GR32" i="8"/>
  <c r="GT32" i="8" s="1"/>
  <c r="BX34" i="8"/>
  <c r="FV30" i="8"/>
  <c r="FW30" i="8" s="1"/>
  <c r="FX30" i="8" s="1"/>
  <c r="CC38" i="8"/>
  <c r="DH38" i="8"/>
  <c r="AM39" i="8"/>
  <c r="AO39" i="8" s="1"/>
  <c r="EM39" i="8"/>
  <c r="EO39" i="8" s="1"/>
  <c r="EQ39" i="8" s="1"/>
  <c r="AM40" i="8"/>
  <c r="AO40" i="8" s="1"/>
  <c r="EM40" i="8"/>
  <c r="EO40" i="8" s="1"/>
  <c r="EQ40" i="8" s="1"/>
  <c r="AP40" i="8"/>
  <c r="DL39" i="8"/>
  <c r="DN39" i="8" s="1"/>
  <c r="DR39" i="8" s="1"/>
  <c r="DW39" i="8"/>
  <c r="DP39" i="8"/>
  <c r="M34" i="8"/>
  <c r="S34" i="8" s="1"/>
  <c r="K33" i="8"/>
  <c r="CO37" i="8"/>
  <c r="CQ37" i="8" s="1"/>
  <c r="CU37" i="8" s="1"/>
  <c r="DA37" i="8"/>
  <c r="DE37" i="8" s="1"/>
  <c r="DM37" i="8" s="1"/>
  <c r="DO37" i="8" s="1"/>
  <c r="DS37" i="8" s="1"/>
  <c r="DH39" i="8"/>
  <c r="EG36" i="8"/>
  <c r="U36" i="8"/>
  <c r="AH36" i="8" s="1"/>
  <c r="EN36" i="8" s="1"/>
  <c r="BH40" i="8"/>
  <c r="EX40" i="8"/>
  <c r="EY40" i="8" s="1"/>
  <c r="FA40" i="8" s="1"/>
  <c r="FC40" i="8" s="1"/>
  <c r="DJ35" i="8"/>
  <c r="DK35" i="8" s="1"/>
  <c r="CE35" i="8"/>
  <c r="CZ37" i="8"/>
  <c r="DC37" i="8" s="1"/>
  <c r="CN37" i="8"/>
  <c r="CP37" i="8" s="1"/>
  <c r="CT37" i="8" s="1"/>
  <c r="AN39" i="8"/>
  <c r="AP39" i="8" s="1"/>
  <c r="J32" i="8"/>
  <c r="L33" i="8"/>
  <c r="BX33" i="8" s="1"/>
  <c r="EX39" i="8"/>
  <c r="EY39" i="8" s="1"/>
  <c r="EU39" i="8"/>
  <c r="FD39" i="8" s="1"/>
  <c r="EZ39" i="8"/>
  <c r="AI38" i="8"/>
  <c r="AL38" i="8"/>
  <c r="AB38" i="8"/>
  <c r="AD38" i="8" s="1"/>
  <c r="AE38" i="8" s="1"/>
  <c r="AJ38" i="8"/>
  <c r="CG36" i="8"/>
  <c r="CI36" i="8" s="1"/>
  <c r="CR36" i="8" s="1"/>
  <c r="CV39" i="8"/>
  <c r="CX39" i="8" s="1"/>
  <c r="GP31" i="8"/>
  <c r="GO31" i="8"/>
  <c r="GV31" i="8"/>
  <c r="GQ31" i="8"/>
  <c r="EE35" i="8"/>
  <c r="T35" i="8"/>
  <c r="BR37" i="8"/>
  <c r="AT37" i="8"/>
  <c r="Z37" i="8"/>
  <c r="V37" i="8"/>
  <c r="EI37" i="8" s="1"/>
  <c r="AF37" i="8"/>
  <c r="CS37" i="8"/>
  <c r="CR37" i="8"/>
  <c r="DL38" i="8"/>
  <c r="DN38" i="8" s="1"/>
  <c r="DR38" i="8" s="1"/>
  <c r="DW38" i="8"/>
  <c r="EL38" i="8"/>
  <c r="AG38" i="8"/>
  <c r="DQ38" i="8"/>
  <c r="DU38" i="8" s="1"/>
  <c r="BG39" i="8"/>
  <c r="AX39" i="8"/>
  <c r="BF39" i="8"/>
  <c r="BI39" i="8"/>
  <c r="BJ39" i="8" s="1"/>
  <c r="BL39" i="8" s="1"/>
  <c r="AV38" i="8"/>
  <c r="EH38" i="8"/>
  <c r="ET38" i="8" s="1"/>
  <c r="AU38" i="8"/>
  <c r="BC38" i="8" s="1"/>
  <c r="BD38" i="8" s="1"/>
  <c r="GB32" i="8"/>
  <c r="CH35" i="8"/>
  <c r="CJ35" i="8" s="1"/>
  <c r="CG35" i="8"/>
  <c r="CI35" i="8" s="1"/>
  <c r="CH36" i="8"/>
  <c r="CJ36" i="8" s="1"/>
  <c r="DQ37" i="8"/>
  <c r="AH37" i="8"/>
  <c r="EN37" i="8" s="1"/>
  <c r="BE37" i="8"/>
  <c r="AZ40" i="8"/>
  <c r="BA40" i="8" s="1"/>
  <c r="BK40" i="8" s="1"/>
  <c r="BM40" i="8" s="1"/>
  <c r="BN40" i="8" s="1"/>
  <c r="CV38" i="8"/>
  <c r="CX38" i="8" s="1"/>
  <c r="DP38" i="8"/>
  <c r="AZ40" i="7"/>
  <c r="BA40" i="7" s="1"/>
  <c r="CO37" i="7"/>
  <c r="CQ37" i="7" s="1"/>
  <c r="CU37" i="7" s="1"/>
  <c r="DA37" i="7"/>
  <c r="DE37" i="7" s="1"/>
  <c r="DM37" i="7" s="1"/>
  <c r="DO37" i="7" s="1"/>
  <c r="DS37" i="7" s="1"/>
  <c r="CN36" i="7"/>
  <c r="CP36" i="7" s="1"/>
  <c r="CT36" i="7" s="1"/>
  <c r="CZ36" i="7"/>
  <c r="DC36" i="7" s="1"/>
  <c r="DP36" i="7" s="1"/>
  <c r="AM39" i="7"/>
  <c r="AO39" i="7" s="1"/>
  <c r="EM39" i="7"/>
  <c r="EO39" i="7" s="1"/>
  <c r="EQ39" i="7" s="1"/>
  <c r="GR31" i="7"/>
  <c r="GT31" i="7" s="1"/>
  <c r="AB38" i="7"/>
  <c r="AD38" i="7" s="1"/>
  <c r="AE38" i="7" s="1"/>
  <c r="AJ38" i="7"/>
  <c r="AI38" i="7"/>
  <c r="AL38" i="7"/>
  <c r="V37" i="7"/>
  <c r="EI37" i="7" s="1"/>
  <c r="BR37" i="7"/>
  <c r="AT37" i="7"/>
  <c r="BE37" i="7" s="1"/>
  <c r="Z37" i="7"/>
  <c r="AF37" i="7"/>
  <c r="EU39" i="7"/>
  <c r="FD39" i="7" s="1"/>
  <c r="EZ39" i="7"/>
  <c r="CN38" i="7"/>
  <c r="CP38" i="7" s="1"/>
  <c r="CT38" i="7" s="1"/>
  <c r="CZ38" i="7"/>
  <c r="DC38" i="7" s="1"/>
  <c r="CO36" i="7"/>
  <c r="CQ36" i="7" s="1"/>
  <c r="CU36" i="7" s="1"/>
  <c r="DA36" i="7"/>
  <c r="DE36" i="7" s="1"/>
  <c r="DM36" i="7" s="1"/>
  <c r="DO36" i="7" s="1"/>
  <c r="DS36" i="7" s="1"/>
  <c r="GO30" i="7"/>
  <c r="GP30" i="7"/>
  <c r="GV30" i="7"/>
  <c r="GQ30" i="7"/>
  <c r="CS36" i="7"/>
  <c r="CR36" i="7"/>
  <c r="EH38" i="7"/>
  <c r="ET38" i="7" s="1"/>
  <c r="AU38" i="7"/>
  <c r="BC38" i="7" s="1"/>
  <c r="BD38" i="7" s="1"/>
  <c r="GA32" i="7" s="1"/>
  <c r="GC32" i="7" s="1"/>
  <c r="GH32" i="7" s="1"/>
  <c r="GJ32" i="7" s="1"/>
  <c r="AV38" i="7"/>
  <c r="EE35" i="7"/>
  <c r="T35" i="7"/>
  <c r="BI39" i="7"/>
  <c r="BJ39" i="7" s="1"/>
  <c r="BL39" i="7" s="1"/>
  <c r="BG39" i="7"/>
  <c r="AX39" i="7"/>
  <c r="BF39" i="7"/>
  <c r="DA38" i="7"/>
  <c r="DE38" i="7" s="1"/>
  <c r="CO38" i="7"/>
  <c r="CQ38" i="7" s="1"/>
  <c r="CU38" i="7" s="1"/>
  <c r="DU40" i="7"/>
  <c r="DV40" i="7" s="1"/>
  <c r="AK39" i="7"/>
  <c r="AN39" i="7" s="1"/>
  <c r="AP39" i="7" s="1"/>
  <c r="EG36" i="7"/>
  <c r="U36" i="7"/>
  <c r="AH37" i="7"/>
  <c r="EN37" i="7" s="1"/>
  <c r="DQ37" i="7"/>
  <c r="CS38" i="7"/>
  <c r="L33" i="7"/>
  <c r="BX33" i="7" s="1"/>
  <c r="J32" i="7"/>
  <c r="CC38" i="7"/>
  <c r="CN37" i="7"/>
  <c r="CP37" i="7" s="1"/>
  <c r="CT37" i="7" s="1"/>
  <c r="CZ37" i="7"/>
  <c r="DC37" i="7" s="1"/>
  <c r="CE35" i="7"/>
  <c r="CG35" i="7" s="1"/>
  <c r="CI35" i="7" s="1"/>
  <c r="DJ35" i="7"/>
  <c r="DK35" i="7" s="1"/>
  <c r="CS37" i="7"/>
  <c r="CR37" i="7"/>
  <c r="CR38" i="7"/>
  <c r="BX34" i="7"/>
  <c r="AQ40" i="7"/>
  <c r="EL38" i="7"/>
  <c r="AG38" i="7"/>
  <c r="K33" i="7"/>
  <c r="M34" i="7"/>
  <c r="S34" i="7" s="1"/>
  <c r="CW37" i="8" l="1"/>
  <c r="CV37" i="7"/>
  <c r="CV36" i="7"/>
  <c r="AQ40" i="8"/>
  <c r="BK40" i="7"/>
  <c r="BM40" i="7" s="1"/>
  <c r="BN40" i="7" s="1"/>
  <c r="GB31" i="7"/>
  <c r="BO38" i="7"/>
  <c r="BH39" i="7"/>
  <c r="GN32" i="7"/>
  <c r="GS32" i="7" s="1"/>
  <c r="GU32" i="7" s="1"/>
  <c r="BH39" i="8"/>
  <c r="GR31" i="8"/>
  <c r="GT31" i="8" s="1"/>
  <c r="DT38" i="8"/>
  <c r="DV38" i="8" s="1"/>
  <c r="AV37" i="8"/>
  <c r="EH37" i="8"/>
  <c r="ET37" i="8" s="1"/>
  <c r="AU37" i="8"/>
  <c r="BC37" i="8" s="1"/>
  <c r="BD37" i="8" s="1"/>
  <c r="GB31" i="8"/>
  <c r="BY33" i="8"/>
  <c r="CB33" i="8" s="1"/>
  <c r="CF33" i="8"/>
  <c r="DL37" i="8"/>
  <c r="DN37" i="8" s="1"/>
  <c r="DR37" i="8" s="1"/>
  <c r="DW37" i="8"/>
  <c r="FY30" i="8"/>
  <c r="GF30" i="8" s="1"/>
  <c r="EU38" i="8"/>
  <c r="FD38" i="8" s="1"/>
  <c r="EZ38" i="8"/>
  <c r="AZ39" i="8"/>
  <c r="BA39" i="8" s="1"/>
  <c r="BK39" i="8" s="1"/>
  <c r="BM39" i="8" s="1"/>
  <c r="BN39" i="8" s="1"/>
  <c r="AM38" i="8"/>
  <c r="AO38" i="8" s="1"/>
  <c r="EM38" i="8"/>
  <c r="EO38" i="8" s="1"/>
  <c r="EQ38" i="8" s="1"/>
  <c r="EL37" i="8"/>
  <c r="AG37" i="8"/>
  <c r="CC37" i="8"/>
  <c r="DH37" i="8"/>
  <c r="J31" i="8"/>
  <c r="L32" i="8"/>
  <c r="CS35" i="8"/>
  <c r="CR35" i="8"/>
  <c r="M33" i="8"/>
  <c r="S33" i="8" s="1"/>
  <c r="K32" i="8"/>
  <c r="BY34" i="8"/>
  <c r="CB34" i="8" s="1"/>
  <c r="CF34" i="8"/>
  <c r="AQ39" i="8"/>
  <c r="CO36" i="8"/>
  <c r="CQ36" i="8" s="1"/>
  <c r="CU36" i="8" s="1"/>
  <c r="DA36" i="8"/>
  <c r="DE36" i="8" s="1"/>
  <c r="BO38" i="8"/>
  <c r="BG38" i="8"/>
  <c r="AX38" i="8"/>
  <c r="BF38" i="8"/>
  <c r="BI38" i="8"/>
  <c r="BJ38" i="8" s="1"/>
  <c r="BL38" i="8" s="1"/>
  <c r="EE34" i="8"/>
  <c r="T34" i="8"/>
  <c r="DT39" i="8"/>
  <c r="DV39" i="8" s="1"/>
  <c r="CO35" i="8"/>
  <c r="CQ35" i="8" s="1"/>
  <c r="CU35" i="8" s="1"/>
  <c r="DA35" i="8"/>
  <c r="DE35" i="8" s="1"/>
  <c r="DM35" i="8" s="1"/>
  <c r="DO35" i="8" s="1"/>
  <c r="DS35" i="8" s="1"/>
  <c r="BR36" i="8"/>
  <c r="AT36" i="8"/>
  <c r="Z36" i="8"/>
  <c r="V36" i="8"/>
  <c r="EI36" i="8" s="1"/>
  <c r="AF36" i="8"/>
  <c r="DP37" i="8"/>
  <c r="CZ35" i="8"/>
  <c r="DC35" i="8" s="1"/>
  <c r="DP35" i="8" s="1"/>
  <c r="CN35" i="8"/>
  <c r="CP35" i="8" s="1"/>
  <c r="CT35" i="8" s="1"/>
  <c r="AJ37" i="8"/>
  <c r="AI37" i="8"/>
  <c r="AL37" i="8"/>
  <c r="AB37" i="8"/>
  <c r="AD37" i="8" s="1"/>
  <c r="AE37" i="8" s="1"/>
  <c r="EG35" i="8"/>
  <c r="U35" i="8"/>
  <c r="CZ36" i="8"/>
  <c r="DC36" i="8" s="1"/>
  <c r="CN36" i="8"/>
  <c r="CP36" i="8" s="1"/>
  <c r="CT36" i="8" s="1"/>
  <c r="CV36" i="8" s="1"/>
  <c r="AK38" i="8"/>
  <c r="AN38" i="8" s="1"/>
  <c r="AP38" i="8" s="1"/>
  <c r="FA39" i="8"/>
  <c r="FC39" i="8" s="1"/>
  <c r="CV37" i="8"/>
  <c r="CX37" i="8" s="1"/>
  <c r="DU37" i="8"/>
  <c r="CS36" i="8"/>
  <c r="CN35" i="7"/>
  <c r="CP35" i="7" s="1"/>
  <c r="CT35" i="7" s="1"/>
  <c r="CZ35" i="7"/>
  <c r="DC35" i="7" s="1"/>
  <c r="K32" i="7"/>
  <c r="M33" i="7"/>
  <c r="S33" i="7" s="1"/>
  <c r="DL37" i="7"/>
  <c r="DN37" i="7" s="1"/>
  <c r="DR37" i="7" s="1"/>
  <c r="DW37" i="7"/>
  <c r="L32" i="7"/>
  <c r="J31" i="7"/>
  <c r="V36" i="7"/>
  <c r="EI36" i="7" s="1"/>
  <c r="BR36" i="7"/>
  <c r="AT36" i="7"/>
  <c r="Z36" i="7"/>
  <c r="AF36" i="7"/>
  <c r="CW38" i="7"/>
  <c r="EG35" i="7"/>
  <c r="U35" i="7"/>
  <c r="CV38" i="7"/>
  <c r="EX39" i="7"/>
  <c r="EY39" i="7" s="1"/>
  <c r="FA39" i="7" s="1"/>
  <c r="FC39" i="7" s="1"/>
  <c r="AV37" i="7"/>
  <c r="EH37" i="7"/>
  <c r="ET37" i="7" s="1"/>
  <c r="AU37" i="7"/>
  <c r="BO37" i="7" s="1"/>
  <c r="AK38" i="7"/>
  <c r="DL36" i="7"/>
  <c r="DN36" i="7" s="1"/>
  <c r="DR36" i="7" s="1"/>
  <c r="DT36" i="7" s="1"/>
  <c r="DW36" i="7"/>
  <c r="CF33" i="7"/>
  <c r="BY33" i="7"/>
  <c r="CB33" i="7" s="1"/>
  <c r="DM38" i="7"/>
  <c r="DO38" i="7" s="1"/>
  <c r="DS38" i="7" s="1"/>
  <c r="DQ38" i="7"/>
  <c r="EU38" i="7"/>
  <c r="EX38" i="7" s="1"/>
  <c r="EY38" i="7" s="1"/>
  <c r="EZ38" i="7"/>
  <c r="CC37" i="7"/>
  <c r="DH37" i="7"/>
  <c r="DU37" i="7"/>
  <c r="AM38" i="7"/>
  <c r="AO38" i="7" s="1"/>
  <c r="EM38" i="7"/>
  <c r="EO38" i="7" s="1"/>
  <c r="EQ38" i="7" s="1"/>
  <c r="CF34" i="7"/>
  <c r="BY34" i="7"/>
  <c r="CB34" i="7" s="1"/>
  <c r="DP35" i="7"/>
  <c r="AH35" i="7"/>
  <c r="EN35" i="7" s="1"/>
  <c r="DH38" i="7"/>
  <c r="CW36" i="7"/>
  <c r="CX36" i="7" s="1"/>
  <c r="EL37" i="7"/>
  <c r="AG37" i="7"/>
  <c r="AN38" i="7"/>
  <c r="AP38" i="7" s="1"/>
  <c r="AH36" i="7"/>
  <c r="EN36" i="7" s="1"/>
  <c r="CW37" i="7"/>
  <c r="CX37" i="7" s="1"/>
  <c r="EE34" i="7"/>
  <c r="T34" i="7"/>
  <c r="CR35" i="7"/>
  <c r="DP37" i="7"/>
  <c r="AZ39" i="7"/>
  <c r="BA39" i="7" s="1"/>
  <c r="BI38" i="7"/>
  <c r="BJ38" i="7" s="1"/>
  <c r="BL38" i="7" s="1"/>
  <c r="BG38" i="7"/>
  <c r="AX38" i="7"/>
  <c r="BF38" i="7"/>
  <c r="GR30" i="7"/>
  <c r="GT30" i="7" s="1"/>
  <c r="DW38" i="7"/>
  <c r="DL38" i="7"/>
  <c r="DN38" i="7" s="1"/>
  <c r="DR38" i="7" s="1"/>
  <c r="DT38" i="7" s="1"/>
  <c r="DP38" i="7"/>
  <c r="AL37" i="7"/>
  <c r="AB37" i="7"/>
  <c r="AD37" i="7" s="1"/>
  <c r="AE37" i="7" s="1"/>
  <c r="AJ37" i="7"/>
  <c r="AI37" i="7"/>
  <c r="DQ36" i="7"/>
  <c r="DU36" i="7" s="1"/>
  <c r="AQ39" i="7"/>
  <c r="CH35" i="7"/>
  <c r="CJ35" i="7" s="1"/>
  <c r="DQ35" i="8" l="1"/>
  <c r="BX32" i="7"/>
  <c r="FV29" i="7"/>
  <c r="FW29" i="7" s="1"/>
  <c r="FX29" i="7" s="1"/>
  <c r="FY29" i="7" s="1"/>
  <c r="GF29" i="7" s="1"/>
  <c r="BK39" i="7"/>
  <c r="BM39" i="7" s="1"/>
  <c r="BN39" i="7" s="1"/>
  <c r="FA38" i="7"/>
  <c r="FC38" i="7" s="1"/>
  <c r="BC37" i="7"/>
  <c r="BD37" i="7" s="1"/>
  <c r="GA31" i="7" s="1"/>
  <c r="GC31" i="7" s="1"/>
  <c r="GH31" i="7" s="1"/>
  <c r="GJ31" i="7" s="1"/>
  <c r="BH38" i="8"/>
  <c r="DJ34" i="8"/>
  <c r="DK34" i="8" s="1"/>
  <c r="CE34" i="8"/>
  <c r="CX36" i="8"/>
  <c r="CV35" i="8"/>
  <c r="AZ38" i="8"/>
  <c r="BA38" i="8" s="1"/>
  <c r="CW36" i="8"/>
  <c r="M32" i="8"/>
  <c r="S32" i="8" s="1"/>
  <c r="K31" i="8"/>
  <c r="EX38" i="8"/>
  <c r="EY38" i="8" s="1"/>
  <c r="FA38" i="8" s="1"/>
  <c r="FC38" i="8" s="1"/>
  <c r="EU37" i="8"/>
  <c r="EX37" i="8" s="1"/>
  <c r="EY37" i="8" s="1"/>
  <c r="EZ37" i="8"/>
  <c r="EL36" i="8"/>
  <c r="AG36" i="8"/>
  <c r="DL36" i="8"/>
  <c r="DN36" i="8" s="1"/>
  <c r="DR36" i="8" s="1"/>
  <c r="DW36" i="8"/>
  <c r="DP36" i="8"/>
  <c r="DL35" i="8"/>
  <c r="DN35" i="8" s="1"/>
  <c r="DR35" i="8" s="1"/>
  <c r="DT35" i="8" s="1"/>
  <c r="DV35" i="8" s="1"/>
  <c r="DW35" i="8"/>
  <c r="AJ36" i="8"/>
  <c r="AI36" i="8"/>
  <c r="AL36" i="8"/>
  <c r="AB36" i="8"/>
  <c r="AD36" i="8" s="1"/>
  <c r="AE36" i="8" s="1"/>
  <c r="DU35" i="8"/>
  <c r="EG34" i="8"/>
  <c r="U34" i="8"/>
  <c r="EE33" i="8"/>
  <c r="T33" i="8"/>
  <c r="BX32" i="8"/>
  <c r="FV29" i="8"/>
  <c r="FW29" i="8" s="1"/>
  <c r="FX29" i="8" s="1"/>
  <c r="DT37" i="8"/>
  <c r="DV37" i="8" s="1"/>
  <c r="BO37" i="8"/>
  <c r="BG37" i="8"/>
  <c r="AX37" i="8"/>
  <c r="BF37" i="8"/>
  <c r="BI37" i="8"/>
  <c r="BJ37" i="8" s="1"/>
  <c r="BL37" i="8" s="1"/>
  <c r="CC36" i="8"/>
  <c r="DH36" i="8"/>
  <c r="DM36" i="8"/>
  <c r="DO36" i="8" s="1"/>
  <c r="DS36" i="8" s="1"/>
  <c r="DQ36" i="8"/>
  <c r="GD30" i="8"/>
  <c r="GM30" i="8"/>
  <c r="GE30" i="8"/>
  <c r="GG30" i="8" s="1"/>
  <c r="GI30" i="8" s="1"/>
  <c r="DJ33" i="8"/>
  <c r="DK33" i="8" s="1"/>
  <c r="CE33" i="8"/>
  <c r="BR35" i="8"/>
  <c r="AT35" i="8"/>
  <c r="Z35" i="8"/>
  <c r="V35" i="8"/>
  <c r="EI35" i="8" s="1"/>
  <c r="AF35" i="8"/>
  <c r="AK37" i="8"/>
  <c r="AN37" i="8" s="1"/>
  <c r="AP37" i="8" s="1"/>
  <c r="AV36" i="8"/>
  <c r="EH36" i="8"/>
  <c r="ET36" i="8" s="1"/>
  <c r="AU36" i="8"/>
  <c r="BO36" i="8" s="1"/>
  <c r="BE36" i="8"/>
  <c r="CW35" i="8"/>
  <c r="AH35" i="8"/>
  <c r="EN35" i="8" s="1"/>
  <c r="CH34" i="8"/>
  <c r="CJ34" i="8" s="1"/>
  <c r="CG34" i="8"/>
  <c r="CI34" i="8" s="1"/>
  <c r="J30" i="8"/>
  <c r="L31" i="8"/>
  <c r="BX31" i="8" s="1"/>
  <c r="AM37" i="8"/>
  <c r="AO37" i="8" s="1"/>
  <c r="EM37" i="8"/>
  <c r="EO37" i="8" s="1"/>
  <c r="EQ37" i="8" s="1"/>
  <c r="AQ38" i="8"/>
  <c r="CH33" i="8"/>
  <c r="CJ33" i="8" s="1"/>
  <c r="CG33" i="8"/>
  <c r="CI33" i="8" s="1"/>
  <c r="AZ38" i="7"/>
  <c r="BA38" i="7" s="1"/>
  <c r="CE33" i="7"/>
  <c r="DJ33" i="7"/>
  <c r="DK33" i="7" s="1"/>
  <c r="CC36" i="7"/>
  <c r="DH36" i="7"/>
  <c r="CH33" i="7"/>
  <c r="CJ33" i="7" s="1"/>
  <c r="CG33" i="7"/>
  <c r="CI33" i="7" s="1"/>
  <c r="CX38" i="7"/>
  <c r="EL36" i="7"/>
  <c r="AG36" i="7"/>
  <c r="DT37" i="7"/>
  <c r="DV37" i="7" s="1"/>
  <c r="DL35" i="7"/>
  <c r="DN35" i="7" s="1"/>
  <c r="DR35" i="7" s="1"/>
  <c r="DT35" i="7" s="1"/>
  <c r="EG34" i="7"/>
  <c r="U34" i="7"/>
  <c r="DV36" i="7"/>
  <c r="EM37" i="7"/>
  <c r="EO37" i="7" s="1"/>
  <c r="EQ37" i="7" s="1"/>
  <c r="AM37" i="7"/>
  <c r="AO37" i="7" s="1"/>
  <c r="CE34" i="7"/>
  <c r="CH34" i="7" s="1"/>
  <c r="CJ34" i="7" s="1"/>
  <c r="DJ34" i="7"/>
  <c r="DK34" i="7" s="1"/>
  <c r="AQ38" i="7"/>
  <c r="FD38" i="7"/>
  <c r="EU37" i="7"/>
  <c r="EX37" i="7" s="1"/>
  <c r="EY37" i="7" s="1"/>
  <c r="EZ37" i="7"/>
  <c r="V35" i="7"/>
  <c r="EI35" i="7" s="1"/>
  <c r="BR35" i="7"/>
  <c r="AT35" i="7"/>
  <c r="Z35" i="7"/>
  <c r="AF35" i="7"/>
  <c r="AL36" i="7"/>
  <c r="AB36" i="7"/>
  <c r="AD36" i="7" s="1"/>
  <c r="AE36" i="7" s="1"/>
  <c r="AJ36" i="7"/>
  <c r="AI36" i="7"/>
  <c r="AK36" i="7" s="1"/>
  <c r="L31" i="7"/>
  <c r="J30" i="7"/>
  <c r="EE33" i="7"/>
  <c r="T33" i="7"/>
  <c r="CV35" i="7"/>
  <c r="CO35" i="7"/>
  <c r="CQ35" i="7" s="1"/>
  <c r="CU35" i="7" s="1"/>
  <c r="DA35" i="7"/>
  <c r="DE35" i="7" s="1"/>
  <c r="K31" i="7"/>
  <c r="M32" i="7"/>
  <c r="S32" i="7" s="1"/>
  <c r="AK37" i="7"/>
  <c r="AN37" i="7" s="1"/>
  <c r="AP37" i="7" s="1"/>
  <c r="BH38" i="7"/>
  <c r="CS35" i="7"/>
  <c r="DU38" i="7"/>
  <c r="DV38" i="7" s="1"/>
  <c r="BF37" i="7"/>
  <c r="BI37" i="7"/>
  <c r="BJ37" i="7" s="1"/>
  <c r="BL37" i="7" s="1"/>
  <c r="BG37" i="7"/>
  <c r="AX37" i="7"/>
  <c r="AV36" i="7"/>
  <c r="EH36" i="7"/>
  <c r="ET36" i="7" s="1"/>
  <c r="AU36" i="7"/>
  <c r="BC36" i="7" s="1"/>
  <c r="BD36" i="7" s="1"/>
  <c r="BE36" i="7"/>
  <c r="CF32" i="7"/>
  <c r="BY32" i="7"/>
  <c r="CB32" i="7" s="1"/>
  <c r="GE29" i="7" l="1"/>
  <c r="GG29" i="7" s="1"/>
  <c r="GI29" i="7" s="1"/>
  <c r="GM29" i="7"/>
  <c r="GV29" i="7" s="1"/>
  <c r="DU36" i="8"/>
  <c r="GD29" i="7"/>
  <c r="CG34" i="7"/>
  <c r="CI34" i="7" s="1"/>
  <c r="AK36" i="8"/>
  <c r="BK38" i="7"/>
  <c r="BM38" i="7" s="1"/>
  <c r="BN38" i="7" s="1"/>
  <c r="GN31" i="7"/>
  <c r="GS31" i="7" s="1"/>
  <c r="GU31" i="7" s="1"/>
  <c r="FD37" i="8"/>
  <c r="BC36" i="8"/>
  <c r="BD36" i="8" s="1"/>
  <c r="GA45" i="8" s="1"/>
  <c r="BH37" i="8"/>
  <c r="BO36" i="7"/>
  <c r="FA37" i="7"/>
  <c r="FC37" i="7" s="1"/>
  <c r="BH37" i="7"/>
  <c r="BK38" i="8"/>
  <c r="BM38" i="8" s="1"/>
  <c r="BN38" i="8" s="1"/>
  <c r="AV35" i="8"/>
  <c r="EH35" i="8"/>
  <c r="ET35" i="8" s="1"/>
  <c r="AU35" i="8"/>
  <c r="BC35" i="8" s="1"/>
  <c r="BD35" i="8" s="1"/>
  <c r="BE35" i="8"/>
  <c r="CZ33" i="8"/>
  <c r="DC33" i="8" s="1"/>
  <c r="DP33" i="8" s="1"/>
  <c r="CN33" i="8"/>
  <c r="CP33" i="8" s="1"/>
  <c r="CT33" i="8" s="1"/>
  <c r="CZ34" i="8"/>
  <c r="DC34" i="8" s="1"/>
  <c r="CN34" i="8"/>
  <c r="CP34" i="8" s="1"/>
  <c r="CT34" i="8" s="1"/>
  <c r="EL35" i="8"/>
  <c r="AG35" i="8"/>
  <c r="CC35" i="8"/>
  <c r="DH35" i="8"/>
  <c r="GP30" i="8"/>
  <c r="GO30" i="8"/>
  <c r="GV30" i="8"/>
  <c r="GQ30" i="8"/>
  <c r="AZ37" i="8"/>
  <c r="BA37" i="8" s="1"/>
  <c r="BK37" i="8" s="1"/>
  <c r="BM37" i="8" s="1"/>
  <c r="BN37" i="8" s="1"/>
  <c r="FY29" i="8"/>
  <c r="AM36" i="8"/>
  <c r="AO36" i="8" s="1"/>
  <c r="EM36" i="8"/>
  <c r="EO36" i="8" s="1"/>
  <c r="EQ36" i="8" s="1"/>
  <c r="FA37" i="8"/>
  <c r="FC37" i="8" s="1"/>
  <c r="EE32" i="8"/>
  <c r="T32" i="8"/>
  <c r="CS34" i="8"/>
  <c r="CR34" i="8"/>
  <c r="L30" i="8"/>
  <c r="J29" i="8"/>
  <c r="CO33" i="8"/>
  <c r="CQ33" i="8" s="1"/>
  <c r="CU33" i="8" s="1"/>
  <c r="DA33" i="8"/>
  <c r="DE33" i="8" s="1"/>
  <c r="DM33" i="8" s="1"/>
  <c r="DO33" i="8" s="1"/>
  <c r="DS33" i="8" s="1"/>
  <c r="AQ37" i="8"/>
  <c r="CO34" i="8"/>
  <c r="CQ34" i="8" s="1"/>
  <c r="CU34" i="8" s="1"/>
  <c r="DA34" i="8"/>
  <c r="DE34" i="8" s="1"/>
  <c r="DM34" i="8" s="1"/>
  <c r="DO34" i="8" s="1"/>
  <c r="DS34" i="8" s="1"/>
  <c r="EU36" i="8"/>
  <c r="EX36" i="8" s="1"/>
  <c r="EY36" i="8" s="1"/>
  <c r="EZ36" i="8"/>
  <c r="CS33" i="8"/>
  <c r="CR33" i="8"/>
  <c r="BY32" i="8"/>
  <c r="CB32" i="8" s="1"/>
  <c r="CF32" i="8"/>
  <c r="AN36" i="8"/>
  <c r="AP36" i="8" s="1"/>
  <c r="DT36" i="8"/>
  <c r="DV36" i="8" s="1"/>
  <c r="CX35" i="8"/>
  <c r="DQ34" i="8"/>
  <c r="AH34" i="8"/>
  <c r="EN34" i="8" s="1"/>
  <c r="EG33" i="8"/>
  <c r="U33" i="8"/>
  <c r="M31" i="8"/>
  <c r="S31" i="8" s="1"/>
  <c r="K30" i="8"/>
  <c r="BY31" i="8"/>
  <c r="CB31" i="8" s="1"/>
  <c r="CF31" i="8"/>
  <c r="BG36" i="8"/>
  <c r="AX36" i="8"/>
  <c r="BF36" i="8"/>
  <c r="BI36" i="8"/>
  <c r="AJ35" i="8"/>
  <c r="AI35" i="8"/>
  <c r="AL35" i="8"/>
  <c r="AB35" i="8"/>
  <c r="AD35" i="8" s="1"/>
  <c r="AE35" i="8" s="1"/>
  <c r="DQ33" i="8"/>
  <c r="AH33" i="8"/>
  <c r="EN33" i="8" s="1"/>
  <c r="BR34" i="8"/>
  <c r="AT34" i="8"/>
  <c r="BE34" i="8" s="1"/>
  <c r="Z34" i="8"/>
  <c r="V34" i="8"/>
  <c r="EI34" i="8" s="1"/>
  <c r="CO34" i="7"/>
  <c r="CQ34" i="7" s="1"/>
  <c r="CU34" i="7" s="1"/>
  <c r="DA34" i="7"/>
  <c r="DE34" i="7" s="1"/>
  <c r="DM34" i="7" s="1"/>
  <c r="DO34" i="7" s="1"/>
  <c r="DS34" i="7" s="1"/>
  <c r="CE32" i="7"/>
  <c r="DJ32" i="7"/>
  <c r="DK32" i="7" s="1"/>
  <c r="AZ37" i="7"/>
  <c r="BA37" i="7" s="1"/>
  <c r="AL35" i="7"/>
  <c r="AB35" i="7"/>
  <c r="AD35" i="7" s="1"/>
  <c r="AE35" i="7" s="1"/>
  <c r="AJ35" i="7"/>
  <c r="AI35" i="7"/>
  <c r="AQ37" i="7"/>
  <c r="V34" i="7"/>
  <c r="EI34" i="7" s="1"/>
  <c r="BR34" i="7"/>
  <c r="AT34" i="7"/>
  <c r="GB30" i="7" s="1"/>
  <c r="Z34" i="7"/>
  <c r="AF34" i="7"/>
  <c r="CN34" i="7"/>
  <c r="CP34" i="7" s="1"/>
  <c r="CT34" i="7" s="1"/>
  <c r="CZ34" i="7"/>
  <c r="DC34" i="7" s="1"/>
  <c r="DP34" i="7" s="1"/>
  <c r="K30" i="7"/>
  <c r="M31" i="7"/>
  <c r="S31" i="7" s="1"/>
  <c r="EG33" i="7"/>
  <c r="U33" i="7"/>
  <c r="AH33" i="7" s="1"/>
  <c r="EN33" i="7" s="1"/>
  <c r="L30" i="7"/>
  <c r="BX30" i="7" s="1"/>
  <c r="J29" i="7"/>
  <c r="AN36" i="7"/>
  <c r="AP36" i="7" s="1"/>
  <c r="AV35" i="7"/>
  <c r="EH35" i="7"/>
  <c r="ET35" i="7" s="1"/>
  <c r="AU35" i="7"/>
  <c r="BC35" i="7" s="1"/>
  <c r="BD35" i="7" s="1"/>
  <c r="BE35" i="7"/>
  <c r="FD37" i="7"/>
  <c r="CN33" i="7"/>
  <c r="CP33" i="7" s="1"/>
  <c r="CT33" i="7" s="1"/>
  <c r="CZ33" i="7"/>
  <c r="DC33" i="7" s="1"/>
  <c r="CH32" i="7"/>
  <c r="CJ32" i="7" s="1"/>
  <c r="CG32" i="7"/>
  <c r="CI32" i="7" s="1"/>
  <c r="EU36" i="7"/>
  <c r="EX36" i="7" s="1"/>
  <c r="EY36" i="7" s="1"/>
  <c r="EZ36" i="7"/>
  <c r="DM35" i="7"/>
  <c r="DO35" i="7" s="1"/>
  <c r="DS35" i="7" s="1"/>
  <c r="DQ35" i="7"/>
  <c r="BX31" i="7"/>
  <c r="FV28" i="7"/>
  <c r="FW28" i="7" s="1"/>
  <c r="FX28" i="7" s="1"/>
  <c r="CC35" i="7"/>
  <c r="DH35" i="7"/>
  <c r="AH34" i="7"/>
  <c r="EN34" i="7" s="1"/>
  <c r="DQ34" i="7"/>
  <c r="EM36" i="7"/>
  <c r="EO36" i="7" s="1"/>
  <c r="EQ36" i="7" s="1"/>
  <c r="AM36" i="7"/>
  <c r="AO36" i="7" s="1"/>
  <c r="CO33" i="7"/>
  <c r="CQ33" i="7" s="1"/>
  <c r="CU33" i="7" s="1"/>
  <c r="DA33" i="7"/>
  <c r="DE33" i="7" s="1"/>
  <c r="DM33" i="7" s="1"/>
  <c r="DO33" i="7" s="1"/>
  <c r="DS33" i="7" s="1"/>
  <c r="DP33" i="7"/>
  <c r="BF36" i="7"/>
  <c r="BI36" i="7"/>
  <c r="BJ36" i="7" s="1"/>
  <c r="BL36" i="7" s="1"/>
  <c r="BG36" i="7"/>
  <c r="AX36" i="7"/>
  <c r="T32" i="7"/>
  <c r="EE32" i="7"/>
  <c r="CW35" i="7"/>
  <c r="CX35" i="7" s="1"/>
  <c r="EL35" i="7"/>
  <c r="AG35" i="7"/>
  <c r="CS34" i="7"/>
  <c r="CR34" i="7"/>
  <c r="DW35" i="7"/>
  <c r="CS33" i="7"/>
  <c r="CR33" i="7"/>
  <c r="GQ29" i="7" l="1"/>
  <c r="GP29" i="7"/>
  <c r="GO29" i="7"/>
  <c r="FA36" i="8"/>
  <c r="FC36" i="8" s="1"/>
  <c r="CW33" i="8"/>
  <c r="GC45" i="8"/>
  <c r="GH45" i="8" s="1"/>
  <c r="GJ45" i="8" s="1"/>
  <c r="GN45" i="8"/>
  <c r="GS45" i="8" s="1"/>
  <c r="GU45" i="8" s="1"/>
  <c r="BJ36" i="8"/>
  <c r="BL36" i="8" s="1"/>
  <c r="BK37" i="7"/>
  <c r="BM37" i="7" s="1"/>
  <c r="BN37" i="7" s="1"/>
  <c r="FD36" i="7"/>
  <c r="BO35" i="8"/>
  <c r="BE34" i="7"/>
  <c r="AQ36" i="7"/>
  <c r="AK35" i="7"/>
  <c r="DL34" i="8"/>
  <c r="DN34" i="8" s="1"/>
  <c r="DR34" i="8" s="1"/>
  <c r="DW34" i="8"/>
  <c r="BG35" i="8"/>
  <c r="AX35" i="8"/>
  <c r="BF35" i="8"/>
  <c r="BI35" i="8"/>
  <c r="AJ34" i="8"/>
  <c r="AI34" i="8"/>
  <c r="AL34" i="8"/>
  <c r="AB34" i="8"/>
  <c r="AD34" i="8" s="1"/>
  <c r="AE34" i="8" s="1"/>
  <c r="DJ32" i="8"/>
  <c r="DK32" i="8" s="1"/>
  <c r="CE32" i="8"/>
  <c r="FD36" i="8"/>
  <c r="CW34" i="8"/>
  <c r="L29" i="8"/>
  <c r="BX29" i="8" s="1"/>
  <c r="J28" i="8"/>
  <c r="AM35" i="8"/>
  <c r="AO35" i="8" s="1"/>
  <c r="EM35" i="8"/>
  <c r="EO35" i="8" s="1"/>
  <c r="EQ35" i="8" s="1"/>
  <c r="CV33" i="8"/>
  <c r="CX33" i="8" s="1"/>
  <c r="BJ35" i="8"/>
  <c r="BL35" i="8" s="1"/>
  <c r="CG32" i="8"/>
  <c r="CI32" i="8" s="1"/>
  <c r="DU34" i="8"/>
  <c r="GD29" i="8"/>
  <c r="GM29" i="8"/>
  <c r="GE29" i="8"/>
  <c r="AV34" i="8"/>
  <c r="EH34" i="8"/>
  <c r="ET34" i="8" s="1"/>
  <c r="AU34" i="8"/>
  <c r="BC34" i="8" s="1"/>
  <c r="BD34" i="8" s="1"/>
  <c r="GB30" i="8"/>
  <c r="BH36" i="8"/>
  <c r="DJ31" i="8"/>
  <c r="DK31" i="8" s="1"/>
  <c r="CE31" i="8"/>
  <c r="CG31" i="8" s="1"/>
  <c r="CI31" i="8" s="1"/>
  <c r="BR33" i="8"/>
  <c r="AT33" i="8"/>
  <c r="Z33" i="8"/>
  <c r="V33" i="8"/>
  <c r="EI33" i="8" s="1"/>
  <c r="AF33" i="8"/>
  <c r="BX30" i="8"/>
  <c r="FV28" i="8"/>
  <c r="FW28" i="8" s="1"/>
  <c r="FX28" i="8" s="1"/>
  <c r="EG32" i="8"/>
  <c r="U32" i="8"/>
  <c r="GF29" i="8"/>
  <c r="GR30" i="8"/>
  <c r="GT30" i="8" s="1"/>
  <c r="DL33" i="8"/>
  <c r="DN33" i="8" s="1"/>
  <c r="DR33" i="8" s="1"/>
  <c r="DT33" i="8" s="1"/>
  <c r="DW33" i="8"/>
  <c r="EE31" i="8"/>
  <c r="T31" i="8"/>
  <c r="AQ36" i="8"/>
  <c r="AF34" i="8"/>
  <c r="CC34" i="8"/>
  <c r="DH34" i="8"/>
  <c r="AK35" i="8"/>
  <c r="AN35" i="8" s="1"/>
  <c r="AP35" i="8" s="1"/>
  <c r="AZ36" i="8"/>
  <c r="BA36" i="8" s="1"/>
  <c r="M30" i="8"/>
  <c r="S30" i="8" s="1"/>
  <c r="K29" i="8"/>
  <c r="DP34" i="8"/>
  <c r="DU33" i="8"/>
  <c r="CV34" i="8"/>
  <c r="CX34" i="8" s="1"/>
  <c r="EU35" i="8"/>
  <c r="EX35" i="8" s="1"/>
  <c r="EY35" i="8" s="1"/>
  <c r="EZ35" i="8"/>
  <c r="GR29" i="7"/>
  <c r="GT29" i="7" s="1"/>
  <c r="AZ36" i="7"/>
  <c r="BA36" i="7" s="1"/>
  <c r="DQ33" i="7"/>
  <c r="DU33" i="7" s="1"/>
  <c r="FA36" i="7"/>
  <c r="FC36" i="7" s="1"/>
  <c r="DL33" i="7"/>
  <c r="DN33" i="7" s="1"/>
  <c r="DR33" i="7" s="1"/>
  <c r="DT33" i="7" s="1"/>
  <c r="DW33" i="7"/>
  <c r="BO35" i="7"/>
  <c r="BF35" i="7"/>
  <c r="BI35" i="7"/>
  <c r="BJ35" i="7" s="1"/>
  <c r="BL35" i="7" s="1"/>
  <c r="AX35" i="7"/>
  <c r="BG35" i="7"/>
  <c r="V33" i="7"/>
  <c r="EI33" i="7" s="1"/>
  <c r="BR33" i="7"/>
  <c r="AT33" i="7"/>
  <c r="Z33" i="7"/>
  <c r="AF33" i="7"/>
  <c r="K29" i="7"/>
  <c r="M30" i="7"/>
  <c r="S30" i="7" s="1"/>
  <c r="EL34" i="7"/>
  <c r="AG34" i="7"/>
  <c r="AN35" i="7"/>
  <c r="EG32" i="7"/>
  <c r="U32" i="7"/>
  <c r="AH32" i="7" s="1"/>
  <c r="EN32" i="7" s="1"/>
  <c r="FY28" i="7"/>
  <c r="GF28" i="7" s="1"/>
  <c r="DU35" i="7"/>
  <c r="DV35" i="7" s="1"/>
  <c r="CV33" i="7"/>
  <c r="DL34" i="7"/>
  <c r="DN34" i="7" s="1"/>
  <c r="DR34" i="7" s="1"/>
  <c r="DT34" i="7" s="1"/>
  <c r="DW34" i="7"/>
  <c r="AL34" i="7"/>
  <c r="AB34" i="7"/>
  <c r="AD34" i="7" s="1"/>
  <c r="AE34" i="7" s="1"/>
  <c r="AJ34" i="7"/>
  <c r="AI34" i="7"/>
  <c r="AK34" i="7" s="1"/>
  <c r="EM35" i="7"/>
  <c r="EO35" i="7" s="1"/>
  <c r="EQ35" i="7" s="1"/>
  <c r="AP35" i="7"/>
  <c r="AM35" i="7"/>
  <c r="AO35" i="7" s="1"/>
  <c r="CW33" i="7"/>
  <c r="CF31" i="7"/>
  <c r="BY31" i="7"/>
  <c r="CB31" i="7" s="1"/>
  <c r="CN32" i="7"/>
  <c r="CP32" i="7" s="1"/>
  <c r="CT32" i="7" s="1"/>
  <c r="CZ32" i="7"/>
  <c r="DC32" i="7" s="1"/>
  <c r="L29" i="7"/>
  <c r="J28" i="7"/>
  <c r="EE31" i="7"/>
  <c r="T31" i="7"/>
  <c r="CV34" i="7"/>
  <c r="AV34" i="7"/>
  <c r="EH34" i="7"/>
  <c r="ET34" i="7" s="1"/>
  <c r="AU34" i="7"/>
  <c r="BO34" i="7" s="1"/>
  <c r="CS32" i="7"/>
  <c r="CR32" i="7"/>
  <c r="DU34" i="7"/>
  <c r="BH36" i="7"/>
  <c r="CO32" i="7"/>
  <c r="CQ32" i="7" s="1"/>
  <c r="CU32" i="7" s="1"/>
  <c r="CW32" i="7" s="1"/>
  <c r="DA32" i="7"/>
  <c r="DE32" i="7" s="1"/>
  <c r="DM32" i="7" s="1"/>
  <c r="DO32" i="7" s="1"/>
  <c r="DS32" i="7" s="1"/>
  <c r="EU35" i="7"/>
  <c r="EX35" i="7" s="1"/>
  <c r="EY35" i="7" s="1"/>
  <c r="EZ35" i="7"/>
  <c r="BY30" i="7"/>
  <c r="CB30" i="7" s="1"/>
  <c r="CF30" i="7"/>
  <c r="CC34" i="7"/>
  <c r="DH34" i="7"/>
  <c r="CW34" i="7"/>
  <c r="FD35" i="7" l="1"/>
  <c r="BC34" i="7"/>
  <c r="BD34" i="7" s="1"/>
  <c r="GA30" i="7" s="1"/>
  <c r="GN30" i="7" s="1"/>
  <c r="GS30" i="7" s="1"/>
  <c r="GU30" i="7" s="1"/>
  <c r="CX34" i="7"/>
  <c r="GA44" i="8"/>
  <c r="GA43" i="8"/>
  <c r="FA35" i="8"/>
  <c r="FC35" i="8" s="1"/>
  <c r="BK36" i="8"/>
  <c r="BM36" i="8" s="1"/>
  <c r="BN36" i="8" s="1"/>
  <c r="FD35" i="8"/>
  <c r="BO34" i="8"/>
  <c r="BK36" i="7"/>
  <c r="BM36" i="7" s="1"/>
  <c r="BN36" i="7" s="1"/>
  <c r="FA35" i="7"/>
  <c r="FC35" i="7" s="1"/>
  <c r="AQ35" i="7"/>
  <c r="BH35" i="7"/>
  <c r="GG29" i="8"/>
  <c r="GI29" i="8" s="1"/>
  <c r="CZ31" i="8"/>
  <c r="DC31" i="8" s="1"/>
  <c r="DP31" i="8" s="1"/>
  <c r="CN31" i="8"/>
  <c r="CP31" i="8" s="1"/>
  <c r="CT31" i="8" s="1"/>
  <c r="FY28" i="8"/>
  <c r="GF28" i="8" s="1"/>
  <c r="CZ32" i="8"/>
  <c r="DC32" i="8" s="1"/>
  <c r="DP32" i="8" s="1"/>
  <c r="CN32" i="8"/>
  <c r="CP32" i="8" s="1"/>
  <c r="CT32" i="8" s="1"/>
  <c r="CV32" i="8" s="1"/>
  <c r="L28" i="8"/>
  <c r="BX28" i="8" s="1"/>
  <c r="J27" i="8"/>
  <c r="CR32" i="8"/>
  <c r="EE30" i="8"/>
  <c r="T30" i="8"/>
  <c r="BY30" i="8"/>
  <c r="CB30" i="8" s="1"/>
  <c r="CF30" i="8"/>
  <c r="AV33" i="8"/>
  <c r="EH33" i="8"/>
  <c r="ET33" i="8" s="1"/>
  <c r="AU33" i="8"/>
  <c r="BC33" i="8" s="1"/>
  <c r="BD33" i="8" s="1"/>
  <c r="BE33" i="8"/>
  <c r="GP29" i="8"/>
  <c r="GO29" i="8"/>
  <c r="GV29" i="8"/>
  <c r="GQ29" i="8"/>
  <c r="CH32" i="8"/>
  <c r="CJ32" i="8" s="1"/>
  <c r="CS32" i="8" s="1"/>
  <c r="BY29" i="8"/>
  <c r="CB29" i="8" s="1"/>
  <c r="CF29" i="8"/>
  <c r="AH32" i="8"/>
  <c r="EN32" i="8" s="1"/>
  <c r="AJ33" i="8"/>
  <c r="AI33" i="8"/>
  <c r="AL33" i="8"/>
  <c r="AB33" i="8"/>
  <c r="AD33" i="8" s="1"/>
  <c r="AE33" i="8" s="1"/>
  <c r="BR32" i="8"/>
  <c r="AT32" i="8"/>
  <c r="BE32" i="8" s="1"/>
  <c r="Z32" i="8"/>
  <c r="V32" i="8"/>
  <c r="EI32" i="8" s="1"/>
  <c r="EL33" i="8"/>
  <c r="AG33" i="8"/>
  <c r="CC33" i="8"/>
  <c r="DH33" i="8"/>
  <c r="EU34" i="8"/>
  <c r="FD34" i="8" s="1"/>
  <c r="EZ34" i="8"/>
  <c r="BH35" i="8"/>
  <c r="DT34" i="8"/>
  <c r="DV34" i="8" s="1"/>
  <c r="M29" i="8"/>
  <c r="S29" i="8" s="1"/>
  <c r="K28" i="8"/>
  <c r="EL34" i="8"/>
  <c r="AG34" i="8"/>
  <c r="EG31" i="8"/>
  <c r="U31" i="8"/>
  <c r="AH31" i="8" s="1"/>
  <c r="EN31" i="8" s="1"/>
  <c r="DV33" i="8"/>
  <c r="CR31" i="8"/>
  <c r="BG34" i="8"/>
  <c r="AX34" i="8"/>
  <c r="BF34" i="8"/>
  <c r="BI34" i="8"/>
  <c r="BJ34" i="8" s="1"/>
  <c r="BL34" i="8" s="1"/>
  <c r="AQ35" i="8"/>
  <c r="CH31" i="8"/>
  <c r="CJ31" i="8" s="1"/>
  <c r="AK34" i="8"/>
  <c r="AN34" i="8" s="1"/>
  <c r="AZ35" i="8"/>
  <c r="BA35" i="8" s="1"/>
  <c r="CV32" i="7"/>
  <c r="CX32" i="7" s="1"/>
  <c r="EL33" i="7"/>
  <c r="AG33" i="7"/>
  <c r="EG31" i="7"/>
  <c r="U31" i="7"/>
  <c r="L28" i="7"/>
  <c r="BX28" i="7" s="1"/>
  <c r="J27" i="7"/>
  <c r="CE31" i="7"/>
  <c r="CG31" i="7" s="1"/>
  <c r="CI31" i="7" s="1"/>
  <c r="DJ31" i="7"/>
  <c r="DK31" i="7" s="1"/>
  <c r="DV34" i="7"/>
  <c r="GE28" i="7"/>
  <c r="GM28" i="7"/>
  <c r="GD28" i="7"/>
  <c r="EE30" i="7"/>
  <c r="T30" i="7"/>
  <c r="AL33" i="7"/>
  <c r="AB33" i="7"/>
  <c r="AD33" i="7" s="1"/>
  <c r="AE33" i="7" s="1"/>
  <c r="AJ33" i="7"/>
  <c r="AI33" i="7"/>
  <c r="EU34" i="7"/>
  <c r="EX34" i="7" s="1"/>
  <c r="EY34" i="7" s="1"/>
  <c r="FA34" i="7" s="1"/>
  <c r="FC34" i="7" s="1"/>
  <c r="EZ34" i="7"/>
  <c r="BX29" i="7"/>
  <c r="CH31" i="7"/>
  <c r="CJ31" i="7" s="1"/>
  <c r="AN34" i="7"/>
  <c r="AP34" i="7" s="1"/>
  <c r="CX33" i="7"/>
  <c r="AV33" i="7"/>
  <c r="EH33" i="7"/>
  <c r="ET33" i="7" s="1"/>
  <c r="AU33" i="7"/>
  <c r="BC33" i="7" s="1"/>
  <c r="BD33" i="7" s="1"/>
  <c r="BE33" i="7"/>
  <c r="AZ35" i="7"/>
  <c r="BA35" i="7" s="1"/>
  <c r="BK35" i="7" s="1"/>
  <c r="BM35" i="7" s="1"/>
  <c r="BN35" i="7" s="1"/>
  <c r="V32" i="7"/>
  <c r="EI32" i="7" s="1"/>
  <c r="BR32" i="7"/>
  <c r="AT32" i="7"/>
  <c r="GB29" i="7" s="1"/>
  <c r="Z32" i="7"/>
  <c r="AF32" i="7"/>
  <c r="CE30" i="7"/>
  <c r="CH30" i="7" s="1"/>
  <c r="CJ30" i="7" s="1"/>
  <c r="DJ30" i="7"/>
  <c r="DK30" i="7" s="1"/>
  <c r="BF34" i="7"/>
  <c r="BI34" i="7"/>
  <c r="BJ34" i="7" s="1"/>
  <c r="BL34" i="7" s="1"/>
  <c r="AX34" i="7"/>
  <c r="BG34" i="7"/>
  <c r="DL32" i="7"/>
  <c r="DN32" i="7" s="1"/>
  <c r="DR32" i="7" s="1"/>
  <c r="DW32" i="7"/>
  <c r="DQ32" i="7"/>
  <c r="DU32" i="7" s="1"/>
  <c r="DP32" i="7"/>
  <c r="EM34" i="7"/>
  <c r="EO34" i="7" s="1"/>
  <c r="EQ34" i="7" s="1"/>
  <c r="AM34" i="7"/>
  <c r="AO34" i="7" s="1"/>
  <c r="K28" i="7"/>
  <c r="M29" i="7"/>
  <c r="S29" i="7" s="1"/>
  <c r="CC33" i="7"/>
  <c r="DH33" i="7"/>
  <c r="DV33" i="7"/>
  <c r="GC30" i="7" l="1"/>
  <c r="GH30" i="7" s="1"/>
  <c r="GJ30" i="7" s="1"/>
  <c r="BO33" i="8"/>
  <c r="AF32" i="8"/>
  <c r="AQ34" i="7"/>
  <c r="AK33" i="7"/>
  <c r="GG28" i="7"/>
  <c r="GI28" i="7" s="1"/>
  <c r="BK35" i="8"/>
  <c r="BM35" i="8" s="1"/>
  <c r="BN35" i="8" s="1"/>
  <c r="GC43" i="8"/>
  <c r="GH43" i="8" s="1"/>
  <c r="GJ43" i="8" s="1"/>
  <c r="GN43" i="8"/>
  <c r="GS43" i="8" s="1"/>
  <c r="GU43" i="8" s="1"/>
  <c r="GN44" i="8"/>
  <c r="GS44" i="8" s="1"/>
  <c r="GU44" i="8" s="1"/>
  <c r="GC44" i="8"/>
  <c r="GH44" i="8" s="1"/>
  <c r="GJ44" i="8" s="1"/>
  <c r="BO33" i="7"/>
  <c r="EX34" i="8"/>
  <c r="EY34" i="8" s="1"/>
  <c r="FA34" i="8" s="1"/>
  <c r="FC34" i="8" s="1"/>
  <c r="DT32" i="7"/>
  <c r="DV32" i="7" s="1"/>
  <c r="BH34" i="7"/>
  <c r="GR29" i="8"/>
  <c r="GT29" i="8" s="1"/>
  <c r="EL32" i="8"/>
  <c r="AG32" i="8"/>
  <c r="BG33" i="8"/>
  <c r="AX33" i="8"/>
  <c r="BF33" i="8"/>
  <c r="BI33" i="8"/>
  <c r="AM34" i="8"/>
  <c r="AO34" i="8" s="1"/>
  <c r="EM34" i="8"/>
  <c r="EO34" i="8" s="1"/>
  <c r="EQ34" i="8" s="1"/>
  <c r="AP34" i="8"/>
  <c r="EE29" i="8"/>
  <c r="T29" i="8"/>
  <c r="DJ29" i="8"/>
  <c r="DK29" i="8" s="1"/>
  <c r="CE29" i="8"/>
  <c r="CH29" i="8" s="1"/>
  <c r="CJ29" i="8" s="1"/>
  <c r="BJ33" i="8"/>
  <c r="BL33" i="8" s="1"/>
  <c r="EG30" i="8"/>
  <c r="U30" i="8"/>
  <c r="DL32" i="8"/>
  <c r="DN32" i="8" s="1"/>
  <c r="DR32" i="8" s="1"/>
  <c r="DT32" i="8" s="1"/>
  <c r="M28" i="8"/>
  <c r="S28" i="8" s="1"/>
  <c r="K27" i="8"/>
  <c r="CG29" i="8"/>
  <c r="CI29" i="8" s="1"/>
  <c r="CO31" i="8"/>
  <c r="CQ31" i="8" s="1"/>
  <c r="CU31" i="8" s="1"/>
  <c r="DA31" i="8"/>
  <c r="DE31" i="8" s="1"/>
  <c r="BH34" i="8"/>
  <c r="CS31" i="8"/>
  <c r="AM33" i="8"/>
  <c r="AO33" i="8" s="1"/>
  <c r="EM33" i="8"/>
  <c r="EO33" i="8" s="1"/>
  <c r="EQ33" i="8" s="1"/>
  <c r="AJ32" i="8"/>
  <c r="AI32" i="8"/>
  <c r="AL32" i="8"/>
  <c r="AB32" i="8"/>
  <c r="AD32" i="8" s="1"/>
  <c r="AE32" i="8" s="1"/>
  <c r="CO32" i="8"/>
  <c r="CQ32" i="8" s="1"/>
  <c r="CU32" i="8" s="1"/>
  <c r="CW32" i="8" s="1"/>
  <c r="CX32" i="8" s="1"/>
  <c r="DA32" i="8"/>
  <c r="DE32" i="8" s="1"/>
  <c r="DJ30" i="8"/>
  <c r="DK30" i="8" s="1"/>
  <c r="CE30" i="8"/>
  <c r="CG30" i="8" s="1"/>
  <c r="CI30" i="8" s="1"/>
  <c r="L27" i="8"/>
  <c r="J26" i="8"/>
  <c r="CV31" i="8"/>
  <c r="BR31" i="8"/>
  <c r="AT31" i="8"/>
  <c r="Z31" i="8"/>
  <c r="V31" i="8"/>
  <c r="EI31" i="8" s="1"/>
  <c r="CC32" i="8"/>
  <c r="DH32" i="8"/>
  <c r="AZ34" i="8"/>
  <c r="BA34" i="8" s="1"/>
  <c r="AV32" i="8"/>
  <c r="EH32" i="8"/>
  <c r="ET32" i="8" s="1"/>
  <c r="AU32" i="8"/>
  <c r="BC32" i="8" s="1"/>
  <c r="BD32" i="8" s="1"/>
  <c r="GB29" i="8"/>
  <c r="AK33" i="8"/>
  <c r="AN33" i="8" s="1"/>
  <c r="AP33" i="8" s="1"/>
  <c r="EU33" i="8"/>
  <c r="EX33" i="8" s="1"/>
  <c r="EY33" i="8" s="1"/>
  <c r="EZ33" i="8"/>
  <c r="BY28" i="8"/>
  <c r="CB28" i="8" s="1"/>
  <c r="CF28" i="8"/>
  <c r="GM28" i="8"/>
  <c r="GE28" i="8"/>
  <c r="GG28" i="8" s="1"/>
  <c r="GI28" i="8" s="1"/>
  <c r="GD28" i="8"/>
  <c r="DL31" i="8"/>
  <c r="DN31" i="8" s="1"/>
  <c r="DR31" i="8" s="1"/>
  <c r="DT31" i="8" s="1"/>
  <c r="DW31" i="8"/>
  <c r="DA30" i="7"/>
  <c r="DE30" i="7" s="1"/>
  <c r="DM30" i="7" s="1"/>
  <c r="DO30" i="7" s="1"/>
  <c r="DS30" i="7" s="1"/>
  <c r="CO30" i="7"/>
  <c r="CQ30" i="7" s="1"/>
  <c r="CU30" i="7" s="1"/>
  <c r="EL32" i="7"/>
  <c r="AG32" i="7"/>
  <c r="BF33" i="7"/>
  <c r="BI33" i="7"/>
  <c r="BJ33" i="7" s="1"/>
  <c r="BL33" i="7" s="1"/>
  <c r="BG33" i="7"/>
  <c r="AX33" i="7"/>
  <c r="CN31" i="7"/>
  <c r="CP31" i="7" s="1"/>
  <c r="CT31" i="7" s="1"/>
  <c r="CZ31" i="7"/>
  <c r="DC31" i="7" s="1"/>
  <c r="DP31" i="7" s="1"/>
  <c r="CF28" i="7"/>
  <c r="BY28" i="7"/>
  <c r="CB28" i="7" s="1"/>
  <c r="M28" i="7"/>
  <c r="S28" i="7" s="1"/>
  <c r="K27" i="7"/>
  <c r="AL32" i="7"/>
  <c r="AB32" i="7"/>
  <c r="AD32" i="7" s="1"/>
  <c r="AE32" i="7" s="1"/>
  <c r="AJ32" i="7"/>
  <c r="AI32" i="7"/>
  <c r="AK32" i="7" s="1"/>
  <c r="DA31" i="7"/>
  <c r="DE31" i="7" s="1"/>
  <c r="DM31" i="7" s="1"/>
  <c r="DO31" i="7" s="1"/>
  <c r="DS31" i="7" s="1"/>
  <c r="CO31" i="7"/>
  <c r="CQ31" i="7" s="1"/>
  <c r="CU31" i="7" s="1"/>
  <c r="AH31" i="7"/>
  <c r="EN31" i="7" s="1"/>
  <c r="DQ31" i="7"/>
  <c r="V31" i="7"/>
  <c r="EI31" i="7" s="1"/>
  <c r="BR31" i="7"/>
  <c r="AT31" i="7"/>
  <c r="BE31" i="7" s="1"/>
  <c r="Z31" i="7"/>
  <c r="EM33" i="7"/>
  <c r="EO33" i="7" s="1"/>
  <c r="EQ33" i="7" s="1"/>
  <c r="AM33" i="7"/>
  <c r="AO33" i="7" s="1"/>
  <c r="AZ34" i="7"/>
  <c r="BA34" i="7" s="1"/>
  <c r="BK34" i="7" s="1"/>
  <c r="BM34" i="7" s="1"/>
  <c r="BN34" i="7" s="1"/>
  <c r="DQ30" i="7"/>
  <c r="AV32" i="7"/>
  <c r="EH32" i="7"/>
  <c r="ET32" i="7" s="1"/>
  <c r="AU32" i="7"/>
  <c r="BO32" i="7" s="1"/>
  <c r="BE32" i="7"/>
  <c r="FD34" i="7"/>
  <c r="EG30" i="7"/>
  <c r="U30" i="7"/>
  <c r="GO28" i="7"/>
  <c r="GP28" i="7"/>
  <c r="GV28" i="7"/>
  <c r="GQ28" i="7"/>
  <c r="CR31" i="7"/>
  <c r="CS31" i="7"/>
  <c r="EE29" i="7"/>
  <c r="T29" i="7"/>
  <c r="CS30" i="7"/>
  <c r="CC32" i="7"/>
  <c r="DH32" i="7"/>
  <c r="EU33" i="7"/>
  <c r="FD33" i="7" s="1"/>
  <c r="EZ33" i="7"/>
  <c r="CF29" i="7"/>
  <c r="BY29" i="7"/>
  <c r="CB29" i="7" s="1"/>
  <c r="AN33" i="7"/>
  <c r="AP33" i="7" s="1"/>
  <c r="L27" i="7"/>
  <c r="J26" i="7"/>
  <c r="CG30" i="7"/>
  <c r="CI30" i="7" s="1"/>
  <c r="CR30" i="7" s="1"/>
  <c r="CW31" i="8" l="1"/>
  <c r="BX27" i="7"/>
  <c r="FV27" i="7"/>
  <c r="FW27" i="7" s="1"/>
  <c r="FX27" i="7" s="1"/>
  <c r="FY27" i="7" s="1"/>
  <c r="GE27" i="7" s="1"/>
  <c r="GG27" i="7" s="1"/>
  <c r="CV31" i="7"/>
  <c r="GA42" i="8"/>
  <c r="GA41" i="8"/>
  <c r="FA33" i="8"/>
  <c r="FC33" i="8" s="1"/>
  <c r="BK34" i="8"/>
  <c r="BM34" i="8" s="1"/>
  <c r="BN34" i="8" s="1"/>
  <c r="BO32" i="8"/>
  <c r="BC32" i="7"/>
  <c r="BD32" i="7" s="1"/>
  <c r="GA29" i="7" s="1"/>
  <c r="GC29" i="7" s="1"/>
  <c r="GH29" i="7" s="1"/>
  <c r="GJ29" i="7" s="1"/>
  <c r="BH33" i="7"/>
  <c r="EX33" i="7"/>
  <c r="EY33" i="7" s="1"/>
  <c r="GR28" i="7"/>
  <c r="GT28" i="7" s="1"/>
  <c r="AK32" i="8"/>
  <c r="AN32" i="8" s="1"/>
  <c r="AP32" i="8" s="1"/>
  <c r="CZ30" i="8"/>
  <c r="DC30" i="8" s="1"/>
  <c r="CN30" i="8"/>
  <c r="CP30" i="8" s="1"/>
  <c r="CT30" i="8" s="1"/>
  <c r="BR30" i="8"/>
  <c r="AT30" i="8"/>
  <c r="BE30" i="8" s="1"/>
  <c r="Z30" i="8"/>
  <c r="V30" i="8"/>
  <c r="EI30" i="8" s="1"/>
  <c r="AV31" i="8"/>
  <c r="EH31" i="8"/>
  <c r="ET31" i="8" s="1"/>
  <c r="AU31" i="8"/>
  <c r="BO31" i="8" s="1"/>
  <c r="BE31" i="8"/>
  <c r="BX27" i="8"/>
  <c r="FV27" i="8"/>
  <c r="FW27" i="8" s="1"/>
  <c r="FX27" i="8" s="1"/>
  <c r="DM32" i="8"/>
  <c r="DO32" i="8" s="1"/>
  <c r="DS32" i="8" s="1"/>
  <c r="DQ32" i="8"/>
  <c r="AQ33" i="8"/>
  <c r="CZ29" i="8"/>
  <c r="DC29" i="8" s="1"/>
  <c r="DP29" i="8" s="1"/>
  <c r="CN29" i="8"/>
  <c r="CP29" i="8" s="1"/>
  <c r="CT29" i="8" s="1"/>
  <c r="EE28" i="8"/>
  <c r="T28" i="8"/>
  <c r="AM32" i="8"/>
  <c r="AO32" i="8" s="1"/>
  <c r="EM32" i="8"/>
  <c r="EO32" i="8" s="1"/>
  <c r="EQ32" i="8" s="1"/>
  <c r="DJ28" i="8"/>
  <c r="DK28" i="8" s="1"/>
  <c r="CE28" i="8"/>
  <c r="BG32" i="8"/>
  <c r="AX32" i="8"/>
  <c r="BF32" i="8"/>
  <c r="BI32" i="8"/>
  <c r="BJ32" i="8" s="1"/>
  <c r="BL32" i="8" s="1"/>
  <c r="AJ31" i="8"/>
  <c r="AI31" i="8"/>
  <c r="AL31" i="8"/>
  <c r="AB31" i="8"/>
  <c r="AD31" i="8" s="1"/>
  <c r="AE31" i="8" s="1"/>
  <c r="DP30" i="8"/>
  <c r="AH30" i="8"/>
  <c r="EN30" i="8" s="1"/>
  <c r="GP28" i="8"/>
  <c r="GO28" i="8"/>
  <c r="GV28" i="8"/>
  <c r="GQ28" i="8"/>
  <c r="FD33" i="8"/>
  <c r="AF31" i="8"/>
  <c r="CC31" i="8"/>
  <c r="DH31" i="8"/>
  <c r="CO29" i="8"/>
  <c r="CQ29" i="8" s="1"/>
  <c r="CU29" i="8" s="1"/>
  <c r="DA29" i="8"/>
  <c r="DE29" i="8" s="1"/>
  <c r="DM29" i="8" s="1"/>
  <c r="DO29" i="8" s="1"/>
  <c r="DS29" i="8" s="1"/>
  <c r="DW32" i="8"/>
  <c r="CS29" i="8"/>
  <c r="CR29" i="8"/>
  <c r="EG29" i="8"/>
  <c r="U29" i="8"/>
  <c r="BH33" i="8"/>
  <c r="J25" i="8"/>
  <c r="L26" i="8"/>
  <c r="BX26" i="8" s="1"/>
  <c r="CG28" i="8"/>
  <c r="CI28" i="8" s="1"/>
  <c r="CH28" i="8"/>
  <c r="CJ28" i="8" s="1"/>
  <c r="EU32" i="8"/>
  <c r="EX32" i="8" s="1"/>
  <c r="EY32" i="8" s="1"/>
  <c r="EZ32" i="8"/>
  <c r="CX31" i="8"/>
  <c r="CR30" i="8"/>
  <c r="DM31" i="8"/>
  <c r="DO31" i="8" s="1"/>
  <c r="DS31" i="8" s="1"/>
  <c r="DU31" i="8" s="1"/>
  <c r="DV31" i="8" s="1"/>
  <c r="DQ31" i="8"/>
  <c r="M27" i="8"/>
  <c r="S27" i="8" s="1"/>
  <c r="K26" i="8"/>
  <c r="CH30" i="8"/>
  <c r="CJ30" i="8" s="1"/>
  <c r="AH29" i="8"/>
  <c r="EN29" i="8" s="1"/>
  <c r="AQ34" i="8"/>
  <c r="AZ33" i="8"/>
  <c r="BA33" i="8" s="1"/>
  <c r="AF31" i="7"/>
  <c r="K26" i="7"/>
  <c r="M27" i="7"/>
  <c r="S27" i="7" s="1"/>
  <c r="CN30" i="7"/>
  <c r="CP30" i="7" s="1"/>
  <c r="CT30" i="7" s="1"/>
  <c r="CV30" i="7" s="1"/>
  <c r="CZ30" i="7"/>
  <c r="DC30" i="7" s="1"/>
  <c r="BF32" i="7"/>
  <c r="BI32" i="7"/>
  <c r="BG32" i="7"/>
  <c r="AX32" i="7"/>
  <c r="AQ33" i="7"/>
  <c r="AB31" i="7"/>
  <c r="AD31" i="7" s="1"/>
  <c r="AE31" i="7" s="1"/>
  <c r="AJ31" i="7"/>
  <c r="AI31" i="7"/>
  <c r="AL31" i="7"/>
  <c r="CE28" i="7"/>
  <c r="CG28" i="7" s="1"/>
  <c r="CI28" i="7" s="1"/>
  <c r="DJ28" i="7"/>
  <c r="DK28" i="7" s="1"/>
  <c r="AZ33" i="7"/>
  <c r="BA33" i="7" s="1"/>
  <c r="BK33" i="7" s="1"/>
  <c r="BM33" i="7" s="1"/>
  <c r="BN33" i="7" s="1"/>
  <c r="EM32" i="7"/>
  <c r="EO32" i="7" s="1"/>
  <c r="EQ32" i="7" s="1"/>
  <c r="AM32" i="7"/>
  <c r="AO32" i="7" s="1"/>
  <c r="DU30" i="7"/>
  <c r="L26" i="7"/>
  <c r="BX26" i="7" s="1"/>
  <c r="J25" i="7"/>
  <c r="CE29" i="7"/>
  <c r="CH29" i="7" s="1"/>
  <c r="CJ29" i="7" s="1"/>
  <c r="DJ29" i="7"/>
  <c r="DK29" i="7" s="1"/>
  <c r="V30" i="7"/>
  <c r="EI30" i="7" s="1"/>
  <c r="AT30" i="7"/>
  <c r="GB28" i="7" s="1"/>
  <c r="Z30" i="7"/>
  <c r="BR30" i="7"/>
  <c r="AF30" i="7"/>
  <c r="EH31" i="7"/>
  <c r="ET31" i="7" s="1"/>
  <c r="AU31" i="7"/>
  <c r="BO31" i="7" s="1"/>
  <c r="AV31" i="7"/>
  <c r="CW31" i="7"/>
  <c r="AN32" i="7"/>
  <c r="AP32" i="7" s="1"/>
  <c r="T28" i="7"/>
  <c r="EE28" i="7"/>
  <c r="FA33" i="7"/>
  <c r="FC33" i="7" s="1"/>
  <c r="CF27" i="7"/>
  <c r="BY27" i="7"/>
  <c r="CB27" i="7" s="1"/>
  <c r="CC31" i="7"/>
  <c r="DH31" i="7"/>
  <c r="DU31" i="7"/>
  <c r="DW31" i="7"/>
  <c r="DL31" i="7"/>
  <c r="DN31" i="7" s="1"/>
  <c r="DR31" i="7" s="1"/>
  <c r="DT31" i="7" s="1"/>
  <c r="EG29" i="7"/>
  <c r="U29" i="7"/>
  <c r="EU32" i="7"/>
  <c r="EX32" i="7" s="1"/>
  <c r="EY32" i="7" s="1"/>
  <c r="EZ32" i="7"/>
  <c r="AH30" i="7"/>
  <c r="EN30" i="7" s="1"/>
  <c r="CX31" i="7"/>
  <c r="CW30" i="7"/>
  <c r="GD27" i="7" l="1"/>
  <c r="GF27" i="7"/>
  <c r="GI27" i="7" s="1"/>
  <c r="GM27" i="7"/>
  <c r="GQ27" i="7" s="1"/>
  <c r="BC31" i="8"/>
  <c r="BD31" i="8" s="1"/>
  <c r="GA40" i="8" s="1"/>
  <c r="GC40" i="8" s="1"/>
  <c r="GH40" i="8" s="1"/>
  <c r="GJ40" i="8" s="1"/>
  <c r="AF30" i="8"/>
  <c r="CG29" i="7"/>
  <c r="CI29" i="7" s="1"/>
  <c r="CH28" i="7"/>
  <c r="CJ28" i="7" s="1"/>
  <c r="DV31" i="7"/>
  <c r="GN41" i="8"/>
  <c r="GS41" i="8" s="1"/>
  <c r="GU41" i="8" s="1"/>
  <c r="GC41" i="8"/>
  <c r="GH41" i="8" s="1"/>
  <c r="GJ41" i="8" s="1"/>
  <c r="GC42" i="8"/>
  <c r="GH42" i="8" s="1"/>
  <c r="GJ42" i="8" s="1"/>
  <c r="GN42" i="8"/>
  <c r="GS42" i="8" s="1"/>
  <c r="GU42" i="8" s="1"/>
  <c r="BJ32" i="7"/>
  <c r="BL32" i="7" s="1"/>
  <c r="BK33" i="8"/>
  <c r="BM33" i="8" s="1"/>
  <c r="BN33" i="8" s="1"/>
  <c r="FA32" i="8"/>
  <c r="FC32" i="8" s="1"/>
  <c r="BH32" i="8"/>
  <c r="GN29" i="7"/>
  <c r="GS29" i="7" s="1"/>
  <c r="GU29" i="7" s="1"/>
  <c r="BH32" i="7"/>
  <c r="BC31" i="7"/>
  <c r="BD31" i="7" s="1"/>
  <c r="FA32" i="7"/>
  <c r="FC32" i="7" s="1"/>
  <c r="EU31" i="8"/>
  <c r="EX31" i="8" s="1"/>
  <c r="EY31" i="8" s="1"/>
  <c r="EZ31" i="8"/>
  <c r="DQ29" i="8"/>
  <c r="CO28" i="8"/>
  <c r="CQ28" i="8" s="1"/>
  <c r="CU28" i="8" s="1"/>
  <c r="DA28" i="8"/>
  <c r="DE28" i="8" s="1"/>
  <c r="DM28" i="8" s="1"/>
  <c r="DO28" i="8" s="1"/>
  <c r="DS28" i="8" s="1"/>
  <c r="L25" i="8"/>
  <c r="BX25" i="8" s="1"/>
  <c r="J24" i="8"/>
  <c r="CW29" i="8"/>
  <c r="GR28" i="8"/>
  <c r="GT28" i="8" s="1"/>
  <c r="AK31" i="8"/>
  <c r="AN31" i="8" s="1"/>
  <c r="AZ32" i="8"/>
  <c r="BA32" i="8" s="1"/>
  <c r="BK32" i="8" s="1"/>
  <c r="BM32" i="8" s="1"/>
  <c r="BN32" i="8" s="1"/>
  <c r="CV29" i="8"/>
  <c r="CX29" i="8" s="1"/>
  <c r="DU32" i="8"/>
  <c r="DV32" i="8" s="1"/>
  <c r="BG31" i="8"/>
  <c r="AX31" i="8"/>
  <c r="BF31" i="8"/>
  <c r="BI31" i="8"/>
  <c r="BJ31" i="8" s="1"/>
  <c r="BL31" i="8" s="1"/>
  <c r="EL30" i="8"/>
  <c r="AG30" i="8"/>
  <c r="CC30" i="8"/>
  <c r="M26" i="8"/>
  <c r="S26" i="8" s="1"/>
  <c r="K25" i="8"/>
  <c r="DU29" i="8"/>
  <c r="CO30" i="8"/>
  <c r="CQ30" i="8" s="1"/>
  <c r="CU30" i="8" s="1"/>
  <c r="DA30" i="8"/>
  <c r="DE30" i="8" s="1"/>
  <c r="EE27" i="8"/>
  <c r="T27" i="8"/>
  <c r="FD32" i="8"/>
  <c r="CZ28" i="8"/>
  <c r="DC28" i="8" s="1"/>
  <c r="CN28" i="8"/>
  <c r="CP28" i="8" s="1"/>
  <c r="CT28" i="8" s="1"/>
  <c r="DL29" i="8"/>
  <c r="DN29" i="8" s="1"/>
  <c r="DR29" i="8" s="1"/>
  <c r="DT29" i="8" s="1"/>
  <c r="DW29" i="8"/>
  <c r="FY27" i="8"/>
  <c r="GF27" i="8" s="1"/>
  <c r="CV30" i="8"/>
  <c r="BY26" i="8"/>
  <c r="CB26" i="8" s="1"/>
  <c r="CF26" i="8"/>
  <c r="EL31" i="8"/>
  <c r="AG31" i="8"/>
  <c r="AV30" i="8"/>
  <c r="EH30" i="8"/>
  <c r="ET30" i="8" s="1"/>
  <c r="AU30" i="8"/>
  <c r="BO30" i="8" s="1"/>
  <c r="GB28" i="8"/>
  <c r="CS30" i="8"/>
  <c r="BR29" i="8"/>
  <c r="AT29" i="8"/>
  <c r="Z29" i="8"/>
  <c r="V29" i="8"/>
  <c r="EI29" i="8" s="1"/>
  <c r="AF29" i="8"/>
  <c r="CS28" i="8"/>
  <c r="CR28" i="8"/>
  <c r="AQ32" i="8"/>
  <c r="EG28" i="8"/>
  <c r="U28" i="8"/>
  <c r="AH28" i="8" s="1"/>
  <c r="EN28" i="8" s="1"/>
  <c r="BY27" i="8"/>
  <c r="CB27" i="8" s="1"/>
  <c r="CF27" i="8"/>
  <c r="AJ30" i="8"/>
  <c r="AI30" i="8"/>
  <c r="AL30" i="8"/>
  <c r="AB30" i="8"/>
  <c r="AD30" i="8" s="1"/>
  <c r="AE30" i="8" s="1"/>
  <c r="DL30" i="8"/>
  <c r="DN30" i="8" s="1"/>
  <c r="DR30" i="8" s="1"/>
  <c r="DT30" i="8" s="1"/>
  <c r="V29" i="7"/>
  <c r="EI29" i="7" s="1"/>
  <c r="BR29" i="7"/>
  <c r="AT29" i="7"/>
  <c r="BE29" i="7" s="1"/>
  <c r="Z29" i="7"/>
  <c r="AF29" i="7"/>
  <c r="CN29" i="7"/>
  <c r="CP29" i="7" s="1"/>
  <c r="CT29" i="7" s="1"/>
  <c r="CZ29" i="7"/>
  <c r="DC29" i="7" s="1"/>
  <c r="EG28" i="7"/>
  <c r="U28" i="7"/>
  <c r="BI31" i="7"/>
  <c r="BG31" i="7"/>
  <c r="AX31" i="7"/>
  <c r="BF31" i="7"/>
  <c r="AB30" i="7"/>
  <c r="AD30" i="7" s="1"/>
  <c r="AE30" i="7" s="1"/>
  <c r="AI30" i="7"/>
  <c r="AL30" i="7"/>
  <c r="AJ30" i="7"/>
  <c r="CR29" i="7"/>
  <c r="CS29" i="7"/>
  <c r="AQ32" i="7"/>
  <c r="AK31" i="7"/>
  <c r="AZ32" i="7"/>
  <c r="BA32" i="7" s="1"/>
  <c r="BK32" i="7" s="1"/>
  <c r="BM32" i="7" s="1"/>
  <c r="BN32" i="7" s="1"/>
  <c r="DW30" i="7"/>
  <c r="DL30" i="7"/>
  <c r="DN30" i="7" s="1"/>
  <c r="DR30" i="7" s="1"/>
  <c r="DP30" i="7"/>
  <c r="K25" i="7"/>
  <c r="M26" i="7"/>
  <c r="S26" i="7" s="1"/>
  <c r="DA28" i="7"/>
  <c r="DE28" i="7" s="1"/>
  <c r="DM28" i="7" s="1"/>
  <c r="DO28" i="7" s="1"/>
  <c r="DS28" i="7" s="1"/>
  <c r="CO28" i="7"/>
  <c r="CQ28" i="7" s="1"/>
  <c r="CU28" i="7" s="1"/>
  <c r="EH30" i="7"/>
  <c r="ET30" i="7" s="1"/>
  <c r="AU30" i="7"/>
  <c r="BC30" i="7" s="1"/>
  <c r="BD30" i="7" s="1"/>
  <c r="AV30" i="7"/>
  <c r="BE30" i="7"/>
  <c r="L25" i="7"/>
  <c r="J24" i="7"/>
  <c r="AH28" i="7"/>
  <c r="EN28" i="7" s="1"/>
  <c r="CX30" i="7"/>
  <c r="EL31" i="7"/>
  <c r="AG31" i="7"/>
  <c r="BJ31" i="7"/>
  <c r="BL31" i="7" s="1"/>
  <c r="CC30" i="7"/>
  <c r="DH30" i="7"/>
  <c r="DP29" i="7"/>
  <c r="AH29" i="7"/>
  <c r="EN29" i="7" s="1"/>
  <c r="FD32" i="7"/>
  <c r="DA29" i="7"/>
  <c r="DE29" i="7" s="1"/>
  <c r="DM29" i="7" s="1"/>
  <c r="DO29" i="7" s="1"/>
  <c r="DS29" i="7" s="1"/>
  <c r="CO29" i="7"/>
  <c r="CQ29" i="7" s="1"/>
  <c r="CU29" i="7" s="1"/>
  <c r="CW29" i="7" s="1"/>
  <c r="CE27" i="7"/>
  <c r="CH27" i="7" s="1"/>
  <c r="CJ27" i="7" s="1"/>
  <c r="DJ27" i="7"/>
  <c r="DK27" i="7" s="1"/>
  <c r="CN28" i="7"/>
  <c r="CP28" i="7" s="1"/>
  <c r="CT28" i="7" s="1"/>
  <c r="CZ28" i="7"/>
  <c r="DC28" i="7" s="1"/>
  <c r="EU31" i="7"/>
  <c r="FD31" i="7" s="1"/>
  <c r="EZ31" i="7"/>
  <c r="EL30" i="7"/>
  <c r="AG30" i="7"/>
  <c r="CF26" i="7"/>
  <c r="BY26" i="7"/>
  <c r="CB26" i="7" s="1"/>
  <c r="CR28" i="7"/>
  <c r="CS28" i="7"/>
  <c r="AN31" i="7"/>
  <c r="EE27" i="7"/>
  <c r="T27" i="7"/>
  <c r="GP27" i="7" l="1"/>
  <c r="GV27" i="7"/>
  <c r="GO27" i="7"/>
  <c r="DQ28" i="8"/>
  <c r="DU28" i="8" s="1"/>
  <c r="GN40" i="8"/>
  <c r="GS40" i="8" s="1"/>
  <c r="GU40" i="8" s="1"/>
  <c r="CV28" i="8"/>
  <c r="DQ28" i="7"/>
  <c r="GA28" i="7"/>
  <c r="GC28" i="7" s="1"/>
  <c r="GH28" i="7" s="1"/>
  <c r="GJ28" i="7" s="1"/>
  <c r="BC30" i="8"/>
  <c r="BD30" i="8" s="1"/>
  <c r="FD31" i="8"/>
  <c r="FA31" i="8"/>
  <c r="FC31" i="8" s="1"/>
  <c r="BH31" i="7"/>
  <c r="EX31" i="7"/>
  <c r="EY31" i="7" s="1"/>
  <c r="FA31" i="7" s="1"/>
  <c r="FC31" i="7" s="1"/>
  <c r="BH31" i="8"/>
  <c r="BY25" i="8"/>
  <c r="CB25" i="8" s="1"/>
  <c r="CF25" i="8"/>
  <c r="EL29" i="8"/>
  <c r="AG29" i="8"/>
  <c r="CC29" i="8"/>
  <c r="DH29" i="8"/>
  <c r="DJ26" i="8"/>
  <c r="DK26" i="8" s="1"/>
  <c r="CE26" i="8"/>
  <c r="CW30" i="8"/>
  <c r="CX30" i="8" s="1"/>
  <c r="M25" i="8"/>
  <c r="S25" i="8" s="1"/>
  <c r="K24" i="8"/>
  <c r="DM30" i="8"/>
  <c r="DO30" i="8" s="1"/>
  <c r="DS30" i="8" s="1"/>
  <c r="DU30" i="8" s="1"/>
  <c r="DV30" i="8" s="1"/>
  <c r="DQ30" i="8"/>
  <c r="DH30" i="8"/>
  <c r="CH27" i="8"/>
  <c r="CJ27" i="8" s="1"/>
  <c r="DJ27" i="8"/>
  <c r="DK27" i="8" s="1"/>
  <c r="CE27" i="8"/>
  <c r="CG27" i="8" s="1"/>
  <c r="CI27" i="8" s="1"/>
  <c r="AM31" i="8"/>
  <c r="AO31" i="8" s="1"/>
  <c r="EM31" i="8"/>
  <c r="EO31" i="8" s="1"/>
  <c r="EQ31" i="8" s="1"/>
  <c r="AP31" i="8"/>
  <c r="DL28" i="8"/>
  <c r="DN28" i="8" s="1"/>
  <c r="DR28" i="8" s="1"/>
  <c r="DW28" i="8"/>
  <c r="EG27" i="8"/>
  <c r="U27" i="8"/>
  <c r="DP28" i="8"/>
  <c r="AM30" i="8"/>
  <c r="AO30" i="8" s="1"/>
  <c r="EM30" i="8"/>
  <c r="EO30" i="8" s="1"/>
  <c r="EQ30" i="8" s="1"/>
  <c r="AZ31" i="8"/>
  <c r="BA31" i="8" s="1"/>
  <c r="CW28" i="8"/>
  <c r="CX28" i="8" s="1"/>
  <c r="AV29" i="8"/>
  <c r="EH29" i="8"/>
  <c r="ET29" i="8" s="1"/>
  <c r="AU29" i="8"/>
  <c r="BO29" i="8" s="1"/>
  <c r="BE29" i="8"/>
  <c r="BG30" i="8"/>
  <c r="AX30" i="8"/>
  <c r="BF30" i="8"/>
  <c r="BI30" i="8"/>
  <c r="BJ30" i="8" s="1"/>
  <c r="BL30" i="8" s="1"/>
  <c r="DW30" i="8"/>
  <c r="AK30" i="8"/>
  <c r="AN30" i="8" s="1"/>
  <c r="AP30" i="8" s="1"/>
  <c r="V28" i="8"/>
  <c r="EI28" i="8" s="1"/>
  <c r="AT28" i="8"/>
  <c r="BR28" i="8"/>
  <c r="Z28" i="8"/>
  <c r="AF28" i="8"/>
  <c r="AI29" i="8"/>
  <c r="AL29" i="8"/>
  <c r="AJ29" i="8"/>
  <c r="AB29" i="8"/>
  <c r="AD29" i="8" s="1"/>
  <c r="AE29" i="8" s="1"/>
  <c r="EU30" i="8"/>
  <c r="EX30" i="8" s="1"/>
  <c r="EY30" i="8" s="1"/>
  <c r="EZ30" i="8"/>
  <c r="GM27" i="8"/>
  <c r="GE27" i="8"/>
  <c r="GG27" i="8" s="1"/>
  <c r="GI27" i="8" s="1"/>
  <c r="GD27" i="8"/>
  <c r="DV29" i="8"/>
  <c r="EE26" i="8"/>
  <c r="T26" i="8"/>
  <c r="J23" i="8"/>
  <c r="L23" i="8" s="1"/>
  <c r="L24" i="8"/>
  <c r="CO27" i="7"/>
  <c r="CQ27" i="7" s="1"/>
  <c r="CU27" i="7" s="1"/>
  <c r="DA27" i="7"/>
  <c r="DE27" i="7" s="1"/>
  <c r="DM27" i="7" s="1"/>
  <c r="DO27" i="7" s="1"/>
  <c r="DS27" i="7" s="1"/>
  <c r="AM30" i="7"/>
  <c r="AO30" i="7" s="1"/>
  <c r="EM30" i="7"/>
  <c r="EO30" i="7" s="1"/>
  <c r="EQ30" i="7" s="1"/>
  <c r="BX25" i="7"/>
  <c r="BI30" i="7"/>
  <c r="BJ30" i="7" s="1"/>
  <c r="BL30" i="7" s="1"/>
  <c r="BG30" i="7"/>
  <c r="BF30" i="7"/>
  <c r="AX30" i="7"/>
  <c r="CW28" i="7"/>
  <c r="CV29" i="7"/>
  <c r="CX29" i="7" s="1"/>
  <c r="CC29" i="7"/>
  <c r="DH29" i="7"/>
  <c r="DQ27" i="7"/>
  <c r="CS27" i="7"/>
  <c r="DU28" i="7"/>
  <c r="T26" i="7"/>
  <c r="EE26" i="7"/>
  <c r="DT30" i="7"/>
  <c r="DV30" i="7" s="1"/>
  <c r="V28" i="7"/>
  <c r="EI28" i="7" s="1"/>
  <c r="AT28" i="7"/>
  <c r="Z28" i="7"/>
  <c r="BR28" i="7"/>
  <c r="AF28" i="7"/>
  <c r="EL29" i="7"/>
  <c r="AG29" i="7"/>
  <c r="BO30" i="7"/>
  <c r="EU30" i="7"/>
  <c r="EX30" i="7" s="1"/>
  <c r="EY30" i="7" s="1"/>
  <c r="EZ30" i="7"/>
  <c r="AZ31" i="7"/>
  <c r="BA31" i="7" s="1"/>
  <c r="AB29" i="7"/>
  <c r="AD29" i="7" s="1"/>
  <c r="AE29" i="7" s="1"/>
  <c r="AL29" i="7"/>
  <c r="AJ29" i="7"/>
  <c r="AI29" i="7"/>
  <c r="CE26" i="7"/>
  <c r="DJ26" i="7"/>
  <c r="DK26" i="7" s="1"/>
  <c r="DW28" i="7"/>
  <c r="DL28" i="7"/>
  <c r="DN28" i="7" s="1"/>
  <c r="DR28" i="7" s="1"/>
  <c r="EG27" i="7"/>
  <c r="U27" i="7"/>
  <c r="CV28" i="7"/>
  <c r="DQ29" i="7"/>
  <c r="DU29" i="7" s="1"/>
  <c r="EM31" i="7"/>
  <c r="EO31" i="7" s="1"/>
  <c r="EQ31" i="7" s="1"/>
  <c r="AP31" i="7"/>
  <c r="AM31" i="7"/>
  <c r="AO31" i="7" s="1"/>
  <c r="DP28" i="7"/>
  <c r="L24" i="7"/>
  <c r="FV26" i="7" s="1"/>
  <c r="FW26" i="7" s="1"/>
  <c r="FX26" i="7" s="1"/>
  <c r="J23" i="7"/>
  <c r="L23" i="7" s="1"/>
  <c r="CG27" i="7"/>
  <c r="CI27" i="7" s="1"/>
  <c r="K24" i="7"/>
  <c r="M25" i="7"/>
  <c r="S25" i="7" s="1"/>
  <c r="AK30" i="7"/>
  <c r="AN30" i="7" s="1"/>
  <c r="AP30" i="7" s="1"/>
  <c r="GR27" i="7"/>
  <c r="GT27" i="7" s="1"/>
  <c r="DW29" i="7"/>
  <c r="DL29" i="7"/>
  <c r="DN29" i="7" s="1"/>
  <c r="DR29" i="7" s="1"/>
  <c r="DT29" i="7" s="1"/>
  <c r="EH29" i="7"/>
  <c r="ET29" i="7" s="1"/>
  <c r="AU29" i="7"/>
  <c r="BO29" i="7" s="1"/>
  <c r="AV29" i="7"/>
  <c r="BC29" i="7"/>
  <c r="BD29" i="7" s="1"/>
  <c r="GN28" i="7" l="1"/>
  <c r="GS28" i="7" s="1"/>
  <c r="GU28" i="7" s="1"/>
  <c r="CX28" i="7"/>
  <c r="GA39" i="8"/>
  <c r="GA38" i="8"/>
  <c r="BK31" i="7"/>
  <c r="BM31" i="7" s="1"/>
  <c r="BN31" i="7" s="1"/>
  <c r="FA30" i="7"/>
  <c r="FC30" i="7" s="1"/>
  <c r="BK31" i="8"/>
  <c r="BM31" i="8" s="1"/>
  <c r="BN31" i="8" s="1"/>
  <c r="FD30" i="8"/>
  <c r="FA30" i="8"/>
  <c r="FC30" i="8" s="1"/>
  <c r="FD30" i="7"/>
  <c r="BC29" i="8"/>
  <c r="BD29" i="8" s="1"/>
  <c r="GA37" i="8" s="1"/>
  <c r="BX24" i="8"/>
  <c r="FV25" i="8"/>
  <c r="FV26" i="8"/>
  <c r="FW26" i="8" s="1"/>
  <c r="FX26" i="8" s="1"/>
  <c r="AI28" i="8"/>
  <c r="AK28" i="8" s="1"/>
  <c r="AL28" i="8"/>
  <c r="AJ28" i="8"/>
  <c r="AB28" i="8"/>
  <c r="AD28" i="8" s="1"/>
  <c r="AE28" i="8" s="1"/>
  <c r="CR26" i="8"/>
  <c r="CC28" i="8"/>
  <c r="DH28" i="8"/>
  <c r="AQ30" i="8"/>
  <c r="CO27" i="8"/>
  <c r="CQ27" i="8" s="1"/>
  <c r="CU27" i="8" s="1"/>
  <c r="DA27" i="8"/>
  <c r="DE27" i="8" s="1"/>
  <c r="DM27" i="8" s="1"/>
  <c r="DO27" i="8" s="1"/>
  <c r="DS27" i="8" s="1"/>
  <c r="CG26" i="8"/>
  <c r="CI26" i="8" s="1"/>
  <c r="EE25" i="8"/>
  <c r="T25" i="8"/>
  <c r="CG25" i="8"/>
  <c r="CI25" i="8" s="1"/>
  <c r="EG26" i="8"/>
  <c r="U26" i="8"/>
  <c r="CH26" i="8"/>
  <c r="CJ26" i="8" s="1"/>
  <c r="CS26" i="8" s="1"/>
  <c r="BX23" i="8"/>
  <c r="FV23" i="8"/>
  <c r="FV24" i="8"/>
  <c r="GP27" i="8"/>
  <c r="GO27" i="8"/>
  <c r="GV27" i="8"/>
  <c r="GQ27" i="8"/>
  <c r="AK29" i="8"/>
  <c r="AN29" i="8" s="1"/>
  <c r="AP29" i="8" s="1"/>
  <c r="AV28" i="8"/>
  <c r="EH28" i="8"/>
  <c r="ET28" i="8" s="1"/>
  <c r="AU28" i="8"/>
  <c r="BO28" i="8" s="1"/>
  <c r="BE28" i="8"/>
  <c r="EU29" i="8"/>
  <c r="FD29" i="8" s="1"/>
  <c r="EZ29" i="8"/>
  <c r="DT28" i="8"/>
  <c r="DV28" i="8" s="1"/>
  <c r="AQ31" i="8"/>
  <c r="CZ27" i="8"/>
  <c r="DC27" i="8" s="1"/>
  <c r="DP27" i="8" s="1"/>
  <c r="CN27" i="8"/>
  <c r="CP27" i="8" s="1"/>
  <c r="CT27" i="8" s="1"/>
  <c r="DJ25" i="8"/>
  <c r="DK25" i="8" s="1"/>
  <c r="CE25" i="8"/>
  <c r="AZ30" i="8"/>
  <c r="BA30" i="8" s="1"/>
  <c r="BK30" i="8" s="1"/>
  <c r="BM30" i="8" s="1"/>
  <c r="BN30" i="8" s="1"/>
  <c r="AH27" i="8"/>
  <c r="EN27" i="8" s="1"/>
  <c r="EL28" i="8"/>
  <c r="AG28" i="8"/>
  <c r="BH30" i="8"/>
  <c r="BG29" i="8"/>
  <c r="AX29" i="8"/>
  <c r="BF29" i="8"/>
  <c r="BI29" i="8"/>
  <c r="BR27" i="8"/>
  <c r="AT27" i="8"/>
  <c r="V27" i="8"/>
  <c r="EI27" i="8" s="1"/>
  <c r="Z27" i="8"/>
  <c r="AF27" i="8"/>
  <c r="CS27" i="8"/>
  <c r="CR27" i="8"/>
  <c r="M24" i="8"/>
  <c r="S24" i="8" s="1"/>
  <c r="K23" i="8"/>
  <c r="AM29" i="8"/>
  <c r="AO29" i="8" s="1"/>
  <c r="EM29" i="8"/>
  <c r="EO29" i="8" s="1"/>
  <c r="EQ29" i="8" s="1"/>
  <c r="EU29" i="7"/>
  <c r="FD29" i="7" s="1"/>
  <c r="EZ29" i="7"/>
  <c r="CN27" i="7"/>
  <c r="CP27" i="7" s="1"/>
  <c r="CT27" i="7" s="1"/>
  <c r="CZ27" i="7"/>
  <c r="DC27" i="7" s="1"/>
  <c r="AQ31" i="7"/>
  <c r="V27" i="7"/>
  <c r="EI27" i="7" s="1"/>
  <c r="BR27" i="7"/>
  <c r="AT27" i="7"/>
  <c r="GB27" i="7" s="1"/>
  <c r="Z27" i="7"/>
  <c r="AF27" i="7"/>
  <c r="CC28" i="7"/>
  <c r="DH28" i="7"/>
  <c r="CR27" i="7"/>
  <c r="DV29" i="7"/>
  <c r="AM29" i="7"/>
  <c r="AO29" i="7" s="1"/>
  <c r="EM29" i="7"/>
  <c r="EO29" i="7" s="1"/>
  <c r="EQ29" i="7" s="1"/>
  <c r="AB28" i="7"/>
  <c r="AD28" i="7" s="1"/>
  <c r="AE28" i="7" s="1"/>
  <c r="AJ28" i="7"/>
  <c r="AI28" i="7"/>
  <c r="AL28" i="7"/>
  <c r="AH27" i="7"/>
  <c r="EN27" i="7" s="1"/>
  <c r="AZ30" i="7"/>
  <c r="BA30" i="7" s="1"/>
  <c r="FY26" i="7"/>
  <c r="T25" i="7"/>
  <c r="EE25" i="7"/>
  <c r="BI29" i="7"/>
  <c r="BJ29" i="7" s="1"/>
  <c r="BL29" i="7" s="1"/>
  <c r="BF29" i="7"/>
  <c r="AX29" i="7"/>
  <c r="BG29" i="7"/>
  <c r="BX24" i="7"/>
  <c r="FV25" i="7"/>
  <c r="FW25" i="7" s="1"/>
  <c r="FX25" i="7" s="1"/>
  <c r="CG26" i="7"/>
  <c r="CI26" i="7" s="1"/>
  <c r="DT28" i="7"/>
  <c r="DV28" i="7" s="1"/>
  <c r="AK29" i="7"/>
  <c r="AN29" i="7" s="1"/>
  <c r="AP29" i="7" s="1"/>
  <c r="EH28" i="7"/>
  <c r="ET28" i="7" s="1"/>
  <c r="AU28" i="7"/>
  <c r="BC28" i="7" s="1"/>
  <c r="BD28" i="7" s="1"/>
  <c r="AV28" i="7"/>
  <c r="BE28" i="7"/>
  <c r="BH30" i="7"/>
  <c r="CF25" i="7"/>
  <c r="BY25" i="7"/>
  <c r="CB25" i="7" s="1"/>
  <c r="DU27" i="7"/>
  <c r="BX23" i="7"/>
  <c r="FV23" i="7"/>
  <c r="FV24" i="7"/>
  <c r="K23" i="7"/>
  <c r="M24" i="7"/>
  <c r="S24" i="7" s="1"/>
  <c r="CH26" i="7"/>
  <c r="CJ26" i="7" s="1"/>
  <c r="EL28" i="7"/>
  <c r="AG28" i="7"/>
  <c r="EG26" i="7"/>
  <c r="U26" i="7"/>
  <c r="AH26" i="7" s="1"/>
  <c r="EN26" i="7" s="1"/>
  <c r="AQ30" i="7"/>
  <c r="CW27" i="7"/>
  <c r="DQ27" i="8" l="1"/>
  <c r="CV27" i="8"/>
  <c r="GC38" i="8"/>
  <c r="GH38" i="8" s="1"/>
  <c r="GJ38" i="8" s="1"/>
  <c r="GN38" i="8"/>
  <c r="GS38" i="8" s="1"/>
  <c r="GU38" i="8" s="1"/>
  <c r="GN37" i="8"/>
  <c r="GS37" i="8" s="1"/>
  <c r="GU37" i="8" s="1"/>
  <c r="GC37" i="8"/>
  <c r="GH37" i="8" s="1"/>
  <c r="GJ37" i="8" s="1"/>
  <c r="GC39" i="8"/>
  <c r="GH39" i="8" s="1"/>
  <c r="GJ39" i="8" s="1"/>
  <c r="GN39" i="8"/>
  <c r="GS39" i="8" s="1"/>
  <c r="GU39" i="8" s="1"/>
  <c r="BJ29" i="8"/>
  <c r="BL29" i="8" s="1"/>
  <c r="BH29" i="7"/>
  <c r="EX29" i="7"/>
  <c r="EY29" i="7" s="1"/>
  <c r="FA29" i="7" s="1"/>
  <c r="FC29" i="7" s="1"/>
  <c r="BK30" i="7"/>
  <c r="BM30" i="7" s="1"/>
  <c r="BN30" i="7" s="1"/>
  <c r="FW24" i="8"/>
  <c r="FX24" i="8" s="1"/>
  <c r="FY24" i="8" s="1"/>
  <c r="BC28" i="8"/>
  <c r="BD28" i="8" s="1"/>
  <c r="GA36" i="8" s="1"/>
  <c r="EX29" i="8"/>
  <c r="EY29" i="8" s="1"/>
  <c r="FA29" i="8" s="1"/>
  <c r="FC29" i="8" s="1"/>
  <c r="GR27" i="8"/>
  <c r="GT27" i="8" s="1"/>
  <c r="EH27" i="8"/>
  <c r="ET27" i="8" s="1"/>
  <c r="AV27" i="8"/>
  <c r="AU27" i="8"/>
  <c r="BO27" i="8" s="1"/>
  <c r="GB27" i="8"/>
  <c r="AZ29" i="8"/>
  <c r="BA29" i="8" s="1"/>
  <c r="CN25" i="8"/>
  <c r="CP25" i="8" s="1"/>
  <c r="CT25" i="8" s="1"/>
  <c r="CZ25" i="8"/>
  <c r="DC25" i="8" s="1"/>
  <c r="EG25" i="8"/>
  <c r="U25" i="8"/>
  <c r="M23" i="8"/>
  <c r="S23" i="8" s="1"/>
  <c r="CC27" i="8"/>
  <c r="DH27" i="8"/>
  <c r="BR26" i="8"/>
  <c r="AT26" i="8"/>
  <c r="V26" i="8"/>
  <c r="EI26" i="8" s="1"/>
  <c r="Z26" i="8"/>
  <c r="AN28" i="8"/>
  <c r="AP28" i="8" s="1"/>
  <c r="AI27" i="8"/>
  <c r="AL27" i="8"/>
  <c r="AB27" i="8"/>
  <c r="AD27" i="8" s="1"/>
  <c r="AE27" i="8" s="1"/>
  <c r="AJ27" i="8"/>
  <c r="EU28" i="8"/>
  <c r="FD28" i="8" s="1"/>
  <c r="EZ28" i="8"/>
  <c r="FW23" i="8"/>
  <c r="FX23" i="8" s="1"/>
  <c r="CN26" i="8"/>
  <c r="CP26" i="8" s="1"/>
  <c r="CT26" i="8" s="1"/>
  <c r="CV26" i="8" s="1"/>
  <c r="CZ26" i="8"/>
  <c r="DC26" i="8" s="1"/>
  <c r="FW25" i="8"/>
  <c r="FX25" i="8" s="1"/>
  <c r="CO26" i="8"/>
  <c r="CQ26" i="8" s="1"/>
  <c r="CU26" i="8" s="1"/>
  <c r="CW26" i="8" s="1"/>
  <c r="DA26" i="8"/>
  <c r="DE26" i="8" s="1"/>
  <c r="CW27" i="8"/>
  <c r="CX27" i="8" s="1"/>
  <c r="EL27" i="8"/>
  <c r="AG27" i="8"/>
  <c r="FY26" i="8"/>
  <c r="GF26" i="8" s="1"/>
  <c r="EE24" i="8"/>
  <c r="T24" i="8"/>
  <c r="CR25" i="8"/>
  <c r="AQ29" i="8"/>
  <c r="BH29" i="8"/>
  <c r="BK29" i="8" s="1"/>
  <c r="BM29" i="8" s="1"/>
  <c r="BN29" i="8" s="1"/>
  <c r="AM28" i="8"/>
  <c r="AO28" i="8" s="1"/>
  <c r="EM28" i="8"/>
  <c r="EO28" i="8" s="1"/>
  <c r="EQ28" i="8" s="1"/>
  <c r="BE27" i="8"/>
  <c r="AH25" i="8"/>
  <c r="EN25" i="8" s="1"/>
  <c r="DL27" i="8"/>
  <c r="DN27" i="8" s="1"/>
  <c r="DR27" i="8" s="1"/>
  <c r="DT27" i="8" s="1"/>
  <c r="DW27" i="8"/>
  <c r="BG28" i="8"/>
  <c r="AX28" i="8"/>
  <c r="BF28" i="8"/>
  <c r="BI28" i="8"/>
  <c r="BY23" i="8"/>
  <c r="CB23" i="8" s="1"/>
  <c r="CF23" i="8"/>
  <c r="CH25" i="8"/>
  <c r="CJ25" i="8" s="1"/>
  <c r="CS25" i="8" s="1"/>
  <c r="AH26" i="8"/>
  <c r="EN26" i="8" s="1"/>
  <c r="DU27" i="8"/>
  <c r="BY24" i="8"/>
  <c r="CB24" i="8" s="1"/>
  <c r="CF24" i="8"/>
  <c r="FW24" i="7"/>
  <c r="FX24" i="7" s="1"/>
  <c r="FY24" i="7" s="1"/>
  <c r="GF24" i="7" s="1"/>
  <c r="CO26" i="7"/>
  <c r="CQ26" i="7" s="1"/>
  <c r="CU26" i="7" s="1"/>
  <c r="DA26" i="7"/>
  <c r="DE26" i="7" s="1"/>
  <c r="FY25" i="7"/>
  <c r="GE26" i="7"/>
  <c r="GG26" i="7" s="1"/>
  <c r="GD26" i="7"/>
  <c r="GM26" i="7"/>
  <c r="EH27" i="7"/>
  <c r="ET27" i="7" s="1"/>
  <c r="AV27" i="7"/>
  <c r="AU27" i="7"/>
  <c r="BC27" i="7" s="1"/>
  <c r="BD27" i="7" s="1"/>
  <c r="GA27" i="7" s="1"/>
  <c r="GN27" i="7" s="1"/>
  <c r="GS27" i="7" s="1"/>
  <c r="GU27" i="7" s="1"/>
  <c r="BE27" i="7"/>
  <c r="DW27" i="7"/>
  <c r="DL27" i="7"/>
  <c r="DN27" i="7" s="1"/>
  <c r="DR27" i="7" s="1"/>
  <c r="DP27" i="7"/>
  <c r="CN26" i="7"/>
  <c r="CP26" i="7" s="1"/>
  <c r="CT26" i="7" s="1"/>
  <c r="CZ26" i="7"/>
  <c r="DC26" i="7" s="1"/>
  <c r="CS26" i="7"/>
  <c r="AL27" i="7"/>
  <c r="AB27" i="7"/>
  <c r="AD27" i="7" s="1"/>
  <c r="AE27" i="7" s="1"/>
  <c r="AJ27" i="7"/>
  <c r="AI27" i="7"/>
  <c r="AK27" i="7" s="1"/>
  <c r="EE24" i="7"/>
  <c r="T24" i="7"/>
  <c r="CG25" i="7"/>
  <c r="CI25" i="7" s="1"/>
  <c r="EU28" i="7"/>
  <c r="EX28" i="7" s="1"/>
  <c r="EY28" i="7" s="1"/>
  <c r="EZ28" i="7"/>
  <c r="EM28" i="7"/>
  <c r="EO28" i="7" s="1"/>
  <c r="EQ28" i="7" s="1"/>
  <c r="AM28" i="7"/>
  <c r="AO28" i="7" s="1"/>
  <c r="BY23" i="7"/>
  <c r="CB23" i="7" s="1"/>
  <c r="CF23" i="7"/>
  <c r="BO28" i="7"/>
  <c r="CF24" i="7"/>
  <c r="BY24" i="7"/>
  <c r="CB24" i="7" s="1"/>
  <c r="EG25" i="7"/>
  <c r="U25" i="7"/>
  <c r="GF26" i="7"/>
  <c r="CC27" i="7"/>
  <c r="DH27" i="7"/>
  <c r="CV27" i="7"/>
  <c r="CX27" i="7" s="1"/>
  <c r="V26" i="7"/>
  <c r="EI26" i="7" s="1"/>
  <c r="BR26" i="7"/>
  <c r="AT26" i="7"/>
  <c r="Z26" i="7"/>
  <c r="AF26" i="7"/>
  <c r="CE25" i="7"/>
  <c r="CH25" i="7" s="1"/>
  <c r="CJ25" i="7" s="1"/>
  <c r="DJ25" i="7"/>
  <c r="DK25" i="7" s="1"/>
  <c r="AZ29" i="7"/>
  <c r="BA29" i="7" s="1"/>
  <c r="FW23" i="7"/>
  <c r="FX23" i="7" s="1"/>
  <c r="M23" i="7"/>
  <c r="S23" i="7" s="1"/>
  <c r="BI28" i="7"/>
  <c r="BJ28" i="7" s="1"/>
  <c r="BL28" i="7" s="1"/>
  <c r="AX28" i="7"/>
  <c r="BG28" i="7"/>
  <c r="BF28" i="7"/>
  <c r="CR26" i="7"/>
  <c r="AK28" i="7"/>
  <c r="AN28" i="7" s="1"/>
  <c r="AP28" i="7" s="1"/>
  <c r="AQ29" i="7"/>
  <c r="EL27" i="7"/>
  <c r="AG27" i="7"/>
  <c r="BZ89" i="1"/>
  <c r="BR89" i="1"/>
  <c r="DV27" i="8" l="1"/>
  <c r="AF26" i="8"/>
  <c r="BK29" i="7"/>
  <c r="BM29" i="7" s="1"/>
  <c r="BN29" i="7" s="1"/>
  <c r="GC36" i="8"/>
  <c r="GH36" i="8" s="1"/>
  <c r="GJ36" i="8" s="1"/>
  <c r="GN36" i="8"/>
  <c r="GS36" i="8" s="1"/>
  <c r="GU36" i="8" s="1"/>
  <c r="BJ28" i="8"/>
  <c r="BL28" i="8" s="1"/>
  <c r="EX28" i="8"/>
  <c r="EY28" i="8" s="1"/>
  <c r="FA28" i="8" s="1"/>
  <c r="FC28" i="8" s="1"/>
  <c r="DT27" i="7"/>
  <c r="DV27" i="7" s="1"/>
  <c r="FD28" i="7"/>
  <c r="BH28" i="7"/>
  <c r="AN27" i="7"/>
  <c r="GC27" i="7"/>
  <c r="GH27" i="7" s="1"/>
  <c r="GJ27" i="7" s="1"/>
  <c r="BC27" i="8"/>
  <c r="BD27" i="8" s="1"/>
  <c r="GA35" i="8" s="1"/>
  <c r="BH28" i="8"/>
  <c r="DJ24" i="8"/>
  <c r="DK24" i="8" s="1"/>
  <c r="CE24" i="8"/>
  <c r="CG24" i="8" s="1"/>
  <c r="CI24" i="8" s="1"/>
  <c r="AZ28" i="8"/>
  <c r="BA28" i="8" s="1"/>
  <c r="AQ28" i="8"/>
  <c r="GM24" i="8"/>
  <c r="GD24" i="8"/>
  <c r="GE24" i="8"/>
  <c r="DL26" i="8"/>
  <c r="DN26" i="8" s="1"/>
  <c r="DR26" i="8" s="1"/>
  <c r="DW26" i="8"/>
  <c r="DP26" i="8"/>
  <c r="AT25" i="8"/>
  <c r="Z25" i="8"/>
  <c r="V25" i="8"/>
  <c r="EI25" i="8" s="1"/>
  <c r="BR25" i="8"/>
  <c r="CE23" i="8"/>
  <c r="CG23" i="8" s="1"/>
  <c r="CI23" i="8" s="1"/>
  <c r="DJ23" i="8"/>
  <c r="DK23" i="8" s="1"/>
  <c r="GF24" i="8"/>
  <c r="CX26" i="8"/>
  <c r="AV26" i="8"/>
  <c r="EH26" i="8"/>
  <c r="ET26" i="8" s="1"/>
  <c r="AU26" i="8"/>
  <c r="BC26" i="8" s="1"/>
  <c r="BD26" i="8" s="1"/>
  <c r="BE26" i="8"/>
  <c r="GM26" i="8"/>
  <c r="GE26" i="8"/>
  <c r="GG26" i="8" s="1"/>
  <c r="GI26" i="8" s="1"/>
  <c r="GD26" i="8"/>
  <c r="FY23" i="8"/>
  <c r="EL26" i="8"/>
  <c r="AG26" i="8"/>
  <c r="CC26" i="8"/>
  <c r="DH26" i="8"/>
  <c r="DL25" i="8"/>
  <c r="DN25" i="8" s="1"/>
  <c r="DR25" i="8" s="1"/>
  <c r="BG27" i="8"/>
  <c r="AX27" i="8"/>
  <c r="BF27" i="8"/>
  <c r="BI27" i="8"/>
  <c r="BJ27" i="8" s="1"/>
  <c r="BL27" i="8" s="1"/>
  <c r="CO25" i="8"/>
  <c r="CQ25" i="8" s="1"/>
  <c r="CU25" i="8" s="1"/>
  <c r="CW25" i="8" s="1"/>
  <c r="DA25" i="8"/>
  <c r="DE25" i="8" s="1"/>
  <c r="DP25" i="8"/>
  <c r="EG24" i="8"/>
  <c r="U24" i="8"/>
  <c r="EM27" i="8"/>
  <c r="EO27" i="8" s="1"/>
  <c r="EQ27" i="8" s="1"/>
  <c r="AM27" i="8"/>
  <c r="AO27" i="8" s="1"/>
  <c r="DM26" i="8"/>
  <c r="DO26" i="8" s="1"/>
  <c r="DS26" i="8" s="1"/>
  <c r="DQ26" i="8"/>
  <c r="FY25" i="8"/>
  <c r="AK27" i="8"/>
  <c r="AN27" i="8" s="1"/>
  <c r="AP27" i="8" s="1"/>
  <c r="AI26" i="8"/>
  <c r="AL26" i="8"/>
  <c r="AB26" i="8"/>
  <c r="AD26" i="8" s="1"/>
  <c r="AE26" i="8" s="1"/>
  <c r="AJ26" i="8"/>
  <c r="EE23" i="8"/>
  <c r="T23" i="8"/>
  <c r="CV25" i="8"/>
  <c r="CX25" i="8" s="1"/>
  <c r="EU27" i="8"/>
  <c r="EX27" i="8" s="1"/>
  <c r="EY27" i="8" s="1"/>
  <c r="EZ27" i="8"/>
  <c r="AH25" i="7"/>
  <c r="EN25" i="7" s="1"/>
  <c r="AV26" i="7"/>
  <c r="AU26" i="7"/>
  <c r="BC26" i="7" s="1"/>
  <c r="BD26" i="7" s="1"/>
  <c r="EH26" i="7"/>
  <c r="ET26" i="7" s="1"/>
  <c r="BE26" i="7"/>
  <c r="AZ28" i="7"/>
  <c r="BA28" i="7" s="1"/>
  <c r="FY23" i="7"/>
  <c r="CS25" i="7"/>
  <c r="CR25" i="7"/>
  <c r="CC26" i="7"/>
  <c r="DH26" i="7"/>
  <c r="CE24" i="7"/>
  <c r="DJ24" i="7"/>
  <c r="DK24" i="7" s="1"/>
  <c r="DJ23" i="7"/>
  <c r="DK23" i="7" s="1"/>
  <c r="CE23" i="7"/>
  <c r="DL26" i="7"/>
  <c r="DN26" i="7" s="1"/>
  <c r="DR26" i="7" s="1"/>
  <c r="DW26" i="7"/>
  <c r="DP26" i="7"/>
  <c r="BF27" i="7"/>
  <c r="BI27" i="7"/>
  <c r="BJ27" i="7" s="1"/>
  <c r="BL27" i="7" s="1"/>
  <c r="AX27" i="7"/>
  <c r="BG27" i="7"/>
  <c r="CW26" i="7"/>
  <c r="EL26" i="7"/>
  <c r="AG26" i="7"/>
  <c r="AQ28" i="7"/>
  <c r="CN25" i="7"/>
  <c r="CP25" i="7" s="1"/>
  <c r="CT25" i="7" s="1"/>
  <c r="CV25" i="7" s="1"/>
  <c r="CZ25" i="7"/>
  <c r="DC25" i="7" s="1"/>
  <c r="CV26" i="7"/>
  <c r="CX26" i="7" s="1"/>
  <c r="BO27" i="7"/>
  <c r="EU27" i="7"/>
  <c r="FD27" i="7" s="1"/>
  <c r="EZ27" i="7"/>
  <c r="GI26" i="7"/>
  <c r="GE25" i="7"/>
  <c r="GG25" i="7" s="1"/>
  <c r="GD25" i="7"/>
  <c r="GM25" i="7"/>
  <c r="EE23" i="7"/>
  <c r="T23" i="7"/>
  <c r="AL26" i="7"/>
  <c r="AB26" i="7"/>
  <c r="AD26" i="7" s="1"/>
  <c r="AE26" i="7" s="1"/>
  <c r="AJ26" i="7"/>
  <c r="AI26" i="7"/>
  <c r="V25" i="7"/>
  <c r="EI25" i="7" s="1"/>
  <c r="BR25" i="7"/>
  <c r="AT25" i="7"/>
  <c r="BE25" i="7" s="1"/>
  <c r="Z25" i="7"/>
  <c r="AF25" i="7"/>
  <c r="CO25" i="7"/>
  <c r="CQ25" i="7" s="1"/>
  <c r="CU25" i="7" s="1"/>
  <c r="DA25" i="7"/>
  <c r="DE25" i="7" s="1"/>
  <c r="DM25" i="7" s="1"/>
  <c r="DO25" i="7" s="1"/>
  <c r="DS25" i="7" s="1"/>
  <c r="GF25" i="7"/>
  <c r="AP27" i="7"/>
  <c r="EM27" i="7"/>
  <c r="EO27" i="7" s="1"/>
  <c r="EQ27" i="7" s="1"/>
  <c r="AM27" i="7"/>
  <c r="AO27" i="7" s="1"/>
  <c r="AQ27" i="7" s="1"/>
  <c r="CH23" i="7"/>
  <c r="CJ23" i="7" s="1"/>
  <c r="CG23" i="7"/>
  <c r="CI23" i="7" s="1"/>
  <c r="FA28" i="7"/>
  <c r="FC28" i="7" s="1"/>
  <c r="EG24" i="7"/>
  <c r="U24" i="7"/>
  <c r="GE24" i="7"/>
  <c r="GD24" i="7"/>
  <c r="GM24" i="7"/>
  <c r="GP26" i="7"/>
  <c r="GO26" i="7"/>
  <c r="GV26" i="7"/>
  <c r="GQ26" i="7"/>
  <c r="DM26" i="7"/>
  <c r="DO26" i="7" s="1"/>
  <c r="DS26" i="7" s="1"/>
  <c r="DQ26" i="7"/>
  <c r="AE3" i="1"/>
  <c r="CG24" i="7" l="1"/>
  <c r="CI24" i="7" s="1"/>
  <c r="CR24" i="7" s="1"/>
  <c r="CW25" i="7"/>
  <c r="CH24" i="7"/>
  <c r="CJ24" i="7" s="1"/>
  <c r="CS24" i="7" s="1"/>
  <c r="GG24" i="7"/>
  <c r="GI24" i="7" s="1"/>
  <c r="GC35" i="8"/>
  <c r="GH35" i="8" s="1"/>
  <c r="GJ35" i="8" s="1"/>
  <c r="GN35" i="8"/>
  <c r="GS35" i="8" s="1"/>
  <c r="GU35" i="8" s="1"/>
  <c r="BK28" i="7"/>
  <c r="BM28" i="7" s="1"/>
  <c r="BN28" i="7" s="1"/>
  <c r="BO26" i="7"/>
  <c r="BK28" i="8"/>
  <c r="BM28" i="8" s="1"/>
  <c r="BN28" i="8" s="1"/>
  <c r="EX27" i="7"/>
  <c r="EY27" i="7" s="1"/>
  <c r="FA27" i="7" s="1"/>
  <c r="FC27" i="7" s="1"/>
  <c r="FD27" i="8"/>
  <c r="FA27" i="8"/>
  <c r="FC27" i="8" s="1"/>
  <c r="AK26" i="8"/>
  <c r="CN23" i="8"/>
  <c r="CP23" i="8" s="1"/>
  <c r="CT23" i="8" s="1"/>
  <c r="CV23" i="8" s="1"/>
  <c r="CZ23" i="8"/>
  <c r="DC23" i="8" s="1"/>
  <c r="AQ27" i="8"/>
  <c r="GP26" i="8"/>
  <c r="GO26" i="8"/>
  <c r="GV26" i="8"/>
  <c r="GQ26" i="8"/>
  <c r="CC25" i="8"/>
  <c r="DH25" i="8"/>
  <c r="EG23" i="8"/>
  <c r="U23" i="8"/>
  <c r="DM25" i="8"/>
  <c r="DO25" i="8" s="1"/>
  <c r="DS25" i="8" s="1"/>
  <c r="DQ25" i="8"/>
  <c r="DW25" i="8"/>
  <c r="AM26" i="8"/>
  <c r="AO26" i="8" s="1"/>
  <c r="EM26" i="8"/>
  <c r="EO26" i="8" s="1"/>
  <c r="EQ26" i="8" s="1"/>
  <c r="EU26" i="8"/>
  <c r="EX26" i="8" s="1"/>
  <c r="EY26" i="8" s="1"/>
  <c r="FA26" i="8" s="1"/>
  <c r="FC26" i="8" s="1"/>
  <c r="EZ26" i="8"/>
  <c r="AH24" i="8"/>
  <c r="EN24" i="8" s="1"/>
  <c r="AN26" i="8"/>
  <c r="AP26" i="8" s="1"/>
  <c r="GM25" i="8"/>
  <c r="GD25" i="8"/>
  <c r="GE25" i="8"/>
  <c r="DU26" i="8"/>
  <c r="AT24" i="8"/>
  <c r="BE24" i="8" s="1"/>
  <c r="Z24" i="8"/>
  <c r="BR24" i="8"/>
  <c r="V24" i="8"/>
  <c r="EI24" i="8" s="1"/>
  <c r="AF24" i="8"/>
  <c r="BH27" i="8"/>
  <c r="DT25" i="8"/>
  <c r="BO26" i="8"/>
  <c r="BG26" i="8"/>
  <c r="AX26" i="8"/>
  <c r="BF26" i="8"/>
  <c r="BI26" i="8"/>
  <c r="BJ26" i="8" s="1"/>
  <c r="BL26" i="8" s="1"/>
  <c r="AH23" i="8"/>
  <c r="EN23" i="8" s="1"/>
  <c r="DP23" i="8"/>
  <c r="AI25" i="8"/>
  <c r="AL25" i="8"/>
  <c r="AJ25" i="8"/>
  <c r="AB25" i="8"/>
  <c r="AD25" i="8" s="1"/>
  <c r="AE25" i="8" s="1"/>
  <c r="DT26" i="8"/>
  <c r="CZ24" i="8"/>
  <c r="DC24" i="8" s="1"/>
  <c r="DP24" i="8" s="1"/>
  <c r="CN24" i="8"/>
  <c r="CP24" i="8" s="1"/>
  <c r="CT24" i="8" s="1"/>
  <c r="CV24" i="8" s="1"/>
  <c r="CR24" i="8"/>
  <c r="GD23" i="8"/>
  <c r="GM23" i="8"/>
  <c r="GE23" i="8"/>
  <c r="GP24" i="8"/>
  <c r="GO24" i="8"/>
  <c r="GV24" i="8"/>
  <c r="GQ24" i="8"/>
  <c r="GF25" i="8"/>
  <c r="CH24" i="8"/>
  <c r="CJ24" i="8" s="1"/>
  <c r="CS24" i="8" s="1"/>
  <c r="AZ27" i="8"/>
  <c r="BA27" i="8" s="1"/>
  <c r="BK27" i="8" s="1"/>
  <c r="BM27" i="8" s="1"/>
  <c r="BN27" i="8" s="1"/>
  <c r="GF23" i="8"/>
  <c r="CR23" i="8"/>
  <c r="AF25" i="8"/>
  <c r="AV25" i="8"/>
  <c r="EH25" i="8"/>
  <c r="ET25" i="8" s="1"/>
  <c r="AU25" i="8"/>
  <c r="BC25" i="8"/>
  <c r="BD25" i="8" s="1"/>
  <c r="BO25" i="8"/>
  <c r="BE25" i="8"/>
  <c r="GG24" i="8"/>
  <c r="GI24" i="8" s="1"/>
  <c r="CH23" i="8"/>
  <c r="CJ23" i="8" s="1"/>
  <c r="CZ23" i="7"/>
  <c r="DC23" i="7" s="1"/>
  <c r="CN23" i="7"/>
  <c r="CP23" i="7" s="1"/>
  <c r="CT23" i="7" s="1"/>
  <c r="CV23" i="7" s="1"/>
  <c r="EL25" i="7"/>
  <c r="AG25" i="7"/>
  <c r="CX25" i="7"/>
  <c r="CS23" i="7"/>
  <c r="CR23" i="7"/>
  <c r="GM23" i="7"/>
  <c r="GE23" i="7"/>
  <c r="GG23" i="7" s="1"/>
  <c r="GD23" i="7"/>
  <c r="EU26" i="7"/>
  <c r="EX26" i="7" s="1"/>
  <c r="EY26" i="7" s="1"/>
  <c r="EZ26" i="7"/>
  <c r="DU26" i="7"/>
  <c r="GR26" i="7"/>
  <c r="GT26" i="7" s="1"/>
  <c r="V24" i="7"/>
  <c r="EI24" i="7" s="1"/>
  <c r="BR24" i="7"/>
  <c r="AT24" i="7"/>
  <c r="Z24" i="7"/>
  <c r="AF24" i="7"/>
  <c r="CO23" i="7"/>
  <c r="CQ23" i="7" s="1"/>
  <c r="CU23" i="7" s="1"/>
  <c r="CW23" i="7" s="1"/>
  <c r="DA23" i="7"/>
  <c r="DE23" i="7" s="1"/>
  <c r="DM23" i="7" s="1"/>
  <c r="DO23" i="7" s="1"/>
  <c r="DS23" i="7" s="1"/>
  <c r="AL25" i="7"/>
  <c r="AB25" i="7"/>
  <c r="AD25" i="7" s="1"/>
  <c r="AE25" i="7" s="1"/>
  <c r="AJ25" i="7"/>
  <c r="AI25" i="7"/>
  <c r="AK25" i="7" s="1"/>
  <c r="AK26" i="7"/>
  <c r="EG23" i="7"/>
  <c r="U23" i="7"/>
  <c r="GP25" i="7"/>
  <c r="GO25" i="7"/>
  <c r="GV25" i="7"/>
  <c r="GQ25" i="7"/>
  <c r="EM26" i="7"/>
  <c r="EO26" i="7" s="1"/>
  <c r="EQ26" i="7" s="1"/>
  <c r="AM26" i="7"/>
  <c r="AO26" i="7" s="1"/>
  <c r="AZ27" i="7"/>
  <c r="BA27" i="7" s="1"/>
  <c r="DP23" i="7"/>
  <c r="AH23" i="7"/>
  <c r="EN23" i="7" s="1"/>
  <c r="GF23" i="7"/>
  <c r="GP24" i="7"/>
  <c r="GO24" i="7"/>
  <c r="GV24" i="7"/>
  <c r="GQ24" i="7"/>
  <c r="AV25" i="7"/>
  <c r="EH25" i="7"/>
  <c r="ET25" i="7" s="1"/>
  <c r="AU25" i="7"/>
  <c r="BO25" i="7" s="1"/>
  <c r="CN24" i="7"/>
  <c r="CP24" i="7" s="1"/>
  <c r="CT24" i="7" s="1"/>
  <c r="CZ24" i="7"/>
  <c r="DC24" i="7" s="1"/>
  <c r="DP24" i="7" s="1"/>
  <c r="DT26" i="7"/>
  <c r="DV26" i="7" s="1"/>
  <c r="AH24" i="7"/>
  <c r="EN24" i="7" s="1"/>
  <c r="BF26" i="7"/>
  <c r="BI26" i="7"/>
  <c r="BJ26" i="7" s="1"/>
  <c r="BL26" i="7" s="1"/>
  <c r="AX26" i="7"/>
  <c r="BG26" i="7"/>
  <c r="CC25" i="7"/>
  <c r="DH25" i="7"/>
  <c r="AN26" i="7"/>
  <c r="AP26" i="7" s="1"/>
  <c r="GI25" i="7"/>
  <c r="DL25" i="7"/>
  <c r="DN25" i="7" s="1"/>
  <c r="DR25" i="7" s="1"/>
  <c r="DW25" i="7"/>
  <c r="BH27" i="7"/>
  <c r="DQ25" i="7"/>
  <c r="DU25" i="7" s="1"/>
  <c r="DP25" i="7"/>
  <c r="V89" i="1"/>
  <c r="EI89" i="1" s="1"/>
  <c r="DU25" i="8" l="1"/>
  <c r="DA24" i="7"/>
  <c r="DE24" i="7" s="1"/>
  <c r="DM24" i="7" s="1"/>
  <c r="DO24" i="7" s="1"/>
  <c r="DS24" i="7" s="1"/>
  <c r="CO24" i="7"/>
  <c r="CQ24" i="7" s="1"/>
  <c r="CU24" i="7" s="1"/>
  <c r="GB26" i="7"/>
  <c r="GB23" i="7"/>
  <c r="GA34" i="8"/>
  <c r="GA33" i="8"/>
  <c r="FA26" i="7"/>
  <c r="FC26" i="7" s="1"/>
  <c r="DQ23" i="7"/>
  <c r="BE24" i="7"/>
  <c r="BK27" i="7"/>
  <c r="BM27" i="7" s="1"/>
  <c r="BN27" i="7" s="1"/>
  <c r="FD26" i="7"/>
  <c r="BH26" i="7"/>
  <c r="FD26" i="8"/>
  <c r="GR26" i="8"/>
  <c r="GT26" i="8" s="1"/>
  <c r="GR24" i="8"/>
  <c r="GT24" i="8" s="1"/>
  <c r="EL24" i="8"/>
  <c r="AG24" i="8"/>
  <c r="GP25" i="8"/>
  <c r="GO25" i="8"/>
  <c r="GV25" i="8"/>
  <c r="GQ25" i="8"/>
  <c r="DA23" i="8"/>
  <c r="DE23" i="8" s="1"/>
  <c r="CO23" i="8"/>
  <c r="CQ23" i="8" s="1"/>
  <c r="CU23" i="8" s="1"/>
  <c r="CW23" i="8" s="1"/>
  <c r="CX23" i="8" s="1"/>
  <c r="EL25" i="8"/>
  <c r="AG25" i="8"/>
  <c r="AQ26" i="8"/>
  <c r="CS23" i="8"/>
  <c r="GG23" i="8"/>
  <c r="GI23" i="8" s="1"/>
  <c r="DL24" i="8"/>
  <c r="DN24" i="8" s="1"/>
  <c r="DR24" i="8" s="1"/>
  <c r="DT24" i="8" s="1"/>
  <c r="BH26" i="8"/>
  <c r="DV25" i="8"/>
  <c r="CC24" i="8"/>
  <c r="GG25" i="8"/>
  <c r="GI25" i="8" s="1"/>
  <c r="BG25" i="8"/>
  <c r="AX25" i="8"/>
  <c r="BF25" i="8"/>
  <c r="BI25" i="8"/>
  <c r="BJ25" i="8" s="1"/>
  <c r="BL25" i="8" s="1"/>
  <c r="AV24" i="8"/>
  <c r="EH24" i="8"/>
  <c r="ET24" i="8" s="1"/>
  <c r="AU24" i="8"/>
  <c r="BC24" i="8" s="1"/>
  <c r="BD24" i="8" s="1"/>
  <c r="GB25" i="8"/>
  <c r="GB26" i="8"/>
  <c r="BR23" i="8"/>
  <c r="V23" i="8"/>
  <c r="EI23" i="8" s="1"/>
  <c r="AT23" i="8"/>
  <c r="Z23" i="8"/>
  <c r="EU25" i="8"/>
  <c r="FD25" i="8" s="1"/>
  <c r="EZ25" i="8"/>
  <c r="CO24" i="8"/>
  <c r="CQ24" i="8" s="1"/>
  <c r="CU24" i="8" s="1"/>
  <c r="CW24" i="8" s="1"/>
  <c r="CX24" i="8" s="1"/>
  <c r="DA24" i="8"/>
  <c r="DE24" i="8" s="1"/>
  <c r="DW24" i="8" s="1"/>
  <c r="GO23" i="8"/>
  <c r="GP23" i="8"/>
  <c r="GV23" i="8"/>
  <c r="GQ23" i="8"/>
  <c r="DV26" i="8"/>
  <c r="AK25" i="8"/>
  <c r="AN25" i="8" s="1"/>
  <c r="AZ26" i="8"/>
  <c r="BA26" i="8" s="1"/>
  <c r="BK26" i="8" s="1"/>
  <c r="BM26" i="8" s="1"/>
  <c r="BN26" i="8" s="1"/>
  <c r="AI24" i="8"/>
  <c r="AL24" i="8"/>
  <c r="AB24" i="8"/>
  <c r="AD24" i="8" s="1"/>
  <c r="AE24" i="8" s="1"/>
  <c r="AJ24" i="8"/>
  <c r="DW23" i="8"/>
  <c r="DL23" i="8"/>
  <c r="DN23" i="8" s="1"/>
  <c r="DR23" i="8" s="1"/>
  <c r="DT23" i="8" s="1"/>
  <c r="GR25" i="7"/>
  <c r="GT25" i="7" s="1"/>
  <c r="BF25" i="7"/>
  <c r="BI25" i="7"/>
  <c r="BG25" i="7"/>
  <c r="AX25" i="7"/>
  <c r="GP23" i="7"/>
  <c r="GO23" i="7"/>
  <c r="GV23" i="7"/>
  <c r="GW23" i="7" s="1"/>
  <c r="GQ23" i="7"/>
  <c r="DT25" i="7"/>
  <c r="DV25" i="7" s="1"/>
  <c r="DL24" i="7"/>
  <c r="DN24" i="7" s="1"/>
  <c r="DR24" i="7" s="1"/>
  <c r="DT24" i="7" s="1"/>
  <c r="DW24" i="7"/>
  <c r="BC25" i="7"/>
  <c r="BD25" i="7" s="1"/>
  <c r="GR24" i="7"/>
  <c r="GT24" i="7" s="1"/>
  <c r="BR23" i="7"/>
  <c r="V23" i="7"/>
  <c r="EI23" i="7" s="1"/>
  <c r="AT23" i="7"/>
  <c r="Z23" i="7"/>
  <c r="AF23" i="7"/>
  <c r="DU23" i="7"/>
  <c r="AV24" i="7"/>
  <c r="EH24" i="7"/>
  <c r="ET24" i="7" s="1"/>
  <c r="AU24" i="7"/>
  <c r="BC24" i="7" s="1"/>
  <c r="BD24" i="7" s="1"/>
  <c r="GB25" i="7"/>
  <c r="EM25" i="7"/>
  <c r="EO25" i="7" s="1"/>
  <c r="EQ25" i="7" s="1"/>
  <c r="AM25" i="7"/>
  <c r="AO25" i="7" s="1"/>
  <c r="AZ26" i="7"/>
  <c r="BA26" i="7" s="1"/>
  <c r="CV24" i="7"/>
  <c r="AQ26" i="7"/>
  <c r="AN25" i="7"/>
  <c r="AP25" i="7" s="1"/>
  <c r="CC24" i="7"/>
  <c r="DH24" i="7"/>
  <c r="AL24" i="7"/>
  <c r="AB24" i="7"/>
  <c r="AD24" i="7" s="1"/>
  <c r="AE24" i="7" s="1"/>
  <c r="AJ24" i="7"/>
  <c r="AI24" i="7"/>
  <c r="DL23" i="7"/>
  <c r="DN23" i="7" s="1"/>
  <c r="DR23" i="7" s="1"/>
  <c r="DT23" i="7" s="1"/>
  <c r="DW23" i="7"/>
  <c r="CW24" i="7"/>
  <c r="DQ24" i="7"/>
  <c r="DU24" i="7" s="1"/>
  <c r="EU25" i="7"/>
  <c r="FD25" i="7" s="1"/>
  <c r="EZ25" i="7"/>
  <c r="EL24" i="7"/>
  <c r="AG24" i="7"/>
  <c r="GI23" i="7"/>
  <c r="CX23" i="7"/>
  <c r="CX24" i="7" l="1"/>
  <c r="BH25" i="8"/>
  <c r="GN33" i="8"/>
  <c r="GS33" i="8" s="1"/>
  <c r="GU33" i="8" s="1"/>
  <c r="GC33" i="8"/>
  <c r="GH33" i="8" s="1"/>
  <c r="GJ33" i="8" s="1"/>
  <c r="GA32" i="8"/>
  <c r="GA31" i="8"/>
  <c r="GA30" i="8"/>
  <c r="GA29" i="8"/>
  <c r="GA28" i="8"/>
  <c r="GC34" i="8"/>
  <c r="GH34" i="8" s="1"/>
  <c r="GJ34" i="8" s="1"/>
  <c r="GN34" i="8"/>
  <c r="GS34" i="8" s="1"/>
  <c r="GU34" i="8" s="1"/>
  <c r="DV23" i="7"/>
  <c r="BK26" i="7"/>
  <c r="BM26" i="7" s="1"/>
  <c r="BN26" i="7" s="1"/>
  <c r="EX25" i="7"/>
  <c r="EY25" i="7" s="1"/>
  <c r="GW23" i="8"/>
  <c r="HK21" i="8" s="1"/>
  <c r="AK24" i="7"/>
  <c r="AN24" i="7" s="1"/>
  <c r="AP24" i="7" s="1"/>
  <c r="BO24" i="8"/>
  <c r="GR25" i="8"/>
  <c r="GT25" i="8" s="1"/>
  <c r="GR23" i="8"/>
  <c r="GT23" i="8" s="1"/>
  <c r="AF23" i="8"/>
  <c r="CC23" i="8"/>
  <c r="DH23" i="8"/>
  <c r="DM23" i="8"/>
  <c r="DO23" i="8" s="1"/>
  <c r="DS23" i="8" s="1"/>
  <c r="DQ23" i="8"/>
  <c r="DM24" i="8"/>
  <c r="DO24" i="8" s="1"/>
  <c r="DS24" i="8" s="1"/>
  <c r="DQ24" i="8"/>
  <c r="AV23" i="8"/>
  <c r="AU23" i="8"/>
  <c r="BC23" i="8" s="1"/>
  <c r="BD23" i="8" s="1"/>
  <c r="GA27" i="8" s="1"/>
  <c r="EH23" i="8"/>
  <c r="ET23" i="8" s="1"/>
  <c r="GB24" i="8"/>
  <c r="GB23" i="8"/>
  <c r="BE23" i="8"/>
  <c r="EU24" i="8"/>
  <c r="EX24" i="8" s="1"/>
  <c r="EY24" i="8" s="1"/>
  <c r="EZ24" i="8"/>
  <c r="DH24" i="8"/>
  <c r="EX25" i="8"/>
  <c r="EY25" i="8" s="1"/>
  <c r="FA25" i="8" s="1"/>
  <c r="FC25" i="8" s="1"/>
  <c r="BG24" i="8"/>
  <c r="AX24" i="8"/>
  <c r="BF24" i="8"/>
  <c r="BI24" i="8"/>
  <c r="BJ24" i="8" s="1"/>
  <c r="BL24" i="8" s="1"/>
  <c r="AZ25" i="8"/>
  <c r="BA25" i="8" s="1"/>
  <c r="BK25" i="8" s="1"/>
  <c r="BM25" i="8" s="1"/>
  <c r="BN25" i="8" s="1"/>
  <c r="DX23" i="8"/>
  <c r="HI21" i="8" s="1"/>
  <c r="AK24" i="8"/>
  <c r="AN24" i="8" s="1"/>
  <c r="AP24" i="8" s="1"/>
  <c r="AL23" i="8"/>
  <c r="AB23" i="8"/>
  <c r="AD23" i="8" s="1"/>
  <c r="AE23" i="8" s="1"/>
  <c r="AJ23" i="8"/>
  <c r="AI23" i="8"/>
  <c r="AM25" i="8"/>
  <c r="AO25" i="8" s="1"/>
  <c r="EM25" i="8"/>
  <c r="EO25" i="8" s="1"/>
  <c r="EQ25" i="8" s="1"/>
  <c r="AP25" i="8"/>
  <c r="AM24" i="8"/>
  <c r="AO24" i="8" s="1"/>
  <c r="EM24" i="8"/>
  <c r="EO24" i="8" s="1"/>
  <c r="EQ24" i="8" s="1"/>
  <c r="HK21" i="7"/>
  <c r="GA25" i="7"/>
  <c r="EL23" i="7"/>
  <c r="AG23" i="7"/>
  <c r="CC23" i="7"/>
  <c r="DH23" i="7"/>
  <c r="BO24" i="7"/>
  <c r="EU24" i="7"/>
  <c r="EX24" i="7" s="1"/>
  <c r="EY24" i="7" s="1"/>
  <c r="EZ24" i="7"/>
  <c r="AB23" i="7"/>
  <c r="AD23" i="7" s="1"/>
  <c r="AE23" i="7" s="1"/>
  <c r="AJ23" i="7"/>
  <c r="AI23" i="7"/>
  <c r="AL23" i="7"/>
  <c r="DV24" i="7"/>
  <c r="EM24" i="7"/>
  <c r="EO24" i="7" s="1"/>
  <c r="EQ24" i="7" s="1"/>
  <c r="AM24" i="7"/>
  <c r="AO24" i="7" s="1"/>
  <c r="FA25" i="7"/>
  <c r="FC25" i="7" s="1"/>
  <c r="DX23" i="7"/>
  <c r="HI21" i="7" s="1"/>
  <c r="AQ25" i="7"/>
  <c r="BF24" i="7"/>
  <c r="BI24" i="7"/>
  <c r="BJ24" i="7" s="1"/>
  <c r="BL24" i="7" s="1"/>
  <c r="BG24" i="7"/>
  <c r="AX24" i="7"/>
  <c r="AU23" i="7"/>
  <c r="BC23" i="7" s="1"/>
  <c r="BD23" i="7" s="1"/>
  <c r="EH23" i="7"/>
  <c r="ET23" i="7" s="1"/>
  <c r="AV23" i="7"/>
  <c r="BO23" i="7"/>
  <c r="GB24" i="7"/>
  <c r="BE23" i="7"/>
  <c r="GR23" i="7"/>
  <c r="GT23" i="7" s="1"/>
  <c r="BH25" i="7"/>
  <c r="BJ25" i="7"/>
  <c r="BL25" i="7" s="1"/>
  <c r="GA26" i="7"/>
  <c r="AZ25" i="7"/>
  <c r="BA25" i="7" s="1"/>
  <c r="FD24" i="7" l="1"/>
  <c r="GC27" i="8"/>
  <c r="GH27" i="8" s="1"/>
  <c r="GJ27" i="8" s="1"/>
  <c r="GN27" i="8"/>
  <c r="GS27" i="8" s="1"/>
  <c r="GU27" i="8" s="1"/>
  <c r="GN31" i="8"/>
  <c r="GS31" i="8" s="1"/>
  <c r="GU31" i="8" s="1"/>
  <c r="GC31" i="8"/>
  <c r="GH31" i="8" s="1"/>
  <c r="GJ31" i="8" s="1"/>
  <c r="AK23" i="8"/>
  <c r="GN28" i="8"/>
  <c r="GS28" i="8" s="1"/>
  <c r="GU28" i="8" s="1"/>
  <c r="GC28" i="8"/>
  <c r="GH28" i="8" s="1"/>
  <c r="GJ28" i="8" s="1"/>
  <c r="GC32" i="8"/>
  <c r="GH32" i="8" s="1"/>
  <c r="GJ32" i="8" s="1"/>
  <c r="GN32" i="8"/>
  <c r="GS32" i="8" s="1"/>
  <c r="GU32" i="8" s="1"/>
  <c r="GA26" i="8"/>
  <c r="GN26" i="8" s="1"/>
  <c r="GS26" i="8" s="1"/>
  <c r="GU26" i="8" s="1"/>
  <c r="GN29" i="8"/>
  <c r="GS29" i="8" s="1"/>
  <c r="GU29" i="8" s="1"/>
  <c r="GC29" i="8"/>
  <c r="GH29" i="8" s="1"/>
  <c r="GJ29" i="8" s="1"/>
  <c r="GA25" i="8"/>
  <c r="GC25" i="8" s="1"/>
  <c r="GH25" i="8" s="1"/>
  <c r="GJ25" i="8" s="1"/>
  <c r="GC30" i="8"/>
  <c r="GH30" i="8" s="1"/>
  <c r="GJ30" i="8" s="1"/>
  <c r="GN30" i="8"/>
  <c r="GS30" i="8" s="1"/>
  <c r="GU30" i="8" s="1"/>
  <c r="BK25" i="7"/>
  <c r="BM25" i="7" s="1"/>
  <c r="FA24" i="8"/>
  <c r="FC24" i="8" s="1"/>
  <c r="DU24" i="8"/>
  <c r="DV24" i="8" s="1"/>
  <c r="AK23" i="7"/>
  <c r="BH24" i="8"/>
  <c r="FD24" i="8"/>
  <c r="GA24" i="8"/>
  <c r="GA23" i="8"/>
  <c r="EU23" i="8"/>
  <c r="EX23" i="8" s="1"/>
  <c r="EY23" i="8" s="1"/>
  <c r="EZ23" i="8"/>
  <c r="EL23" i="8"/>
  <c r="AG23" i="8"/>
  <c r="AN23" i="8"/>
  <c r="AZ24" i="8"/>
  <c r="BA24" i="8" s="1"/>
  <c r="BO23" i="8"/>
  <c r="BP23" i="8" s="1"/>
  <c r="HE21" i="8" s="1"/>
  <c r="BF23" i="8"/>
  <c r="BI23" i="8"/>
  <c r="BJ23" i="8" s="1"/>
  <c r="BL23" i="8" s="1"/>
  <c r="BG23" i="8"/>
  <c r="AX23" i="8"/>
  <c r="DU23" i="8"/>
  <c r="DV23" i="8" s="1"/>
  <c r="AQ24" i="8"/>
  <c r="AQ25" i="8"/>
  <c r="GC26" i="8"/>
  <c r="GH26" i="8" s="1"/>
  <c r="GJ26" i="8" s="1"/>
  <c r="GA23" i="7"/>
  <c r="GA24" i="7"/>
  <c r="BN25" i="7"/>
  <c r="BI23" i="7"/>
  <c r="BJ23" i="7" s="1"/>
  <c r="BL23" i="7" s="1"/>
  <c r="BG23" i="7"/>
  <c r="AX23" i="7"/>
  <c r="BF23" i="7"/>
  <c r="GN25" i="7"/>
  <c r="GS25" i="7" s="1"/>
  <c r="GU25" i="7" s="1"/>
  <c r="GC25" i="7"/>
  <c r="GH25" i="7" s="1"/>
  <c r="GJ25" i="7" s="1"/>
  <c r="AQ24" i="7"/>
  <c r="EU23" i="7"/>
  <c r="EX23" i="7" s="1"/>
  <c r="EY23" i="7" s="1"/>
  <c r="EZ23" i="7"/>
  <c r="FA24" i="7"/>
  <c r="FC24" i="7" s="1"/>
  <c r="AZ24" i="7"/>
  <c r="BA24" i="7" s="1"/>
  <c r="GN26" i="7"/>
  <c r="GS26" i="7" s="1"/>
  <c r="GU26" i="7" s="1"/>
  <c r="GC26" i="7"/>
  <c r="GH26" i="7" s="1"/>
  <c r="GJ26" i="7" s="1"/>
  <c r="BP23" i="7"/>
  <c r="HE21" i="7" s="1"/>
  <c r="BH24" i="7"/>
  <c r="BK24" i="7" s="1"/>
  <c r="BM24" i="7" s="1"/>
  <c r="BN24" i="7" s="1"/>
  <c r="AN23" i="7"/>
  <c r="AP23" i="7" s="1"/>
  <c r="EM23" i="7"/>
  <c r="EO23" i="7" s="1"/>
  <c r="EQ23" i="7" s="1"/>
  <c r="AM23" i="7"/>
  <c r="AO23" i="7" s="1"/>
  <c r="GN25" i="8" l="1"/>
  <c r="GS25" i="8" s="1"/>
  <c r="GU25" i="8" s="1"/>
  <c r="BK24" i="8"/>
  <c r="BM24" i="8" s="1"/>
  <c r="BN24" i="8" s="1"/>
  <c r="FD23" i="8"/>
  <c r="FE23" i="8" s="1"/>
  <c r="HG21" i="8" s="1"/>
  <c r="HM21" i="8" s="1"/>
  <c r="FD23" i="7"/>
  <c r="FE23" i="7" s="1"/>
  <c r="HG21" i="7" s="1"/>
  <c r="HM21" i="7" s="1"/>
  <c r="FA23" i="7"/>
  <c r="FC23" i="7" s="1"/>
  <c r="GC24" i="8"/>
  <c r="GH24" i="8" s="1"/>
  <c r="GJ24" i="8" s="1"/>
  <c r="GN24" i="8"/>
  <c r="GS24" i="8" s="1"/>
  <c r="GU24" i="8" s="1"/>
  <c r="AP23" i="8"/>
  <c r="AM23" i="8"/>
  <c r="AO23" i="8" s="1"/>
  <c r="EM23" i="8"/>
  <c r="EO23" i="8" s="1"/>
  <c r="EQ23" i="8" s="1"/>
  <c r="FA23" i="8"/>
  <c r="FC23" i="8" s="1"/>
  <c r="BH23" i="8"/>
  <c r="AZ23" i="8"/>
  <c r="BA23" i="8" s="1"/>
  <c r="GN23" i="8"/>
  <c r="GS23" i="8" s="1"/>
  <c r="GU23" i="8" s="1"/>
  <c r="GC23" i="8"/>
  <c r="GH23" i="8" s="1"/>
  <c r="GJ23" i="8" s="1"/>
  <c r="BH23" i="7"/>
  <c r="GC23" i="7"/>
  <c r="GH23" i="7" s="1"/>
  <c r="GJ23" i="7" s="1"/>
  <c r="GN23" i="7"/>
  <c r="GS23" i="7" s="1"/>
  <c r="GU23" i="7" s="1"/>
  <c r="AQ23" i="7"/>
  <c r="AZ23" i="7"/>
  <c r="BA23" i="7" s="1"/>
  <c r="BK23" i="7" s="1"/>
  <c r="BM23" i="7" s="1"/>
  <c r="BN23" i="7" s="1"/>
  <c r="GN24" i="7"/>
  <c r="GS24" i="7" s="1"/>
  <c r="GU24" i="7" s="1"/>
  <c r="GC24" i="7"/>
  <c r="GH24" i="7" s="1"/>
  <c r="GJ24" i="7" s="1"/>
  <c r="BK23" i="8" l="1"/>
  <c r="BM23" i="8" s="1"/>
  <c r="BN23" i="8" s="1"/>
  <c r="AQ23" i="8"/>
  <c r="H40" i="1" l="1"/>
  <c r="G89" i="1"/>
  <c r="I89" i="1" s="1"/>
  <c r="J89" i="1" s="1"/>
  <c r="L89" i="1" l="1"/>
  <c r="BX89" i="1" s="1"/>
  <c r="P25" i="1"/>
  <c r="B25" i="1" s="1"/>
  <c r="P51" i="1"/>
  <c r="P54" i="1" s="1"/>
  <c r="B26" i="1"/>
  <c r="B27" i="1"/>
  <c r="B28" i="1"/>
  <c r="C28" i="1" s="1"/>
  <c r="B29" i="1"/>
  <c r="C29" i="1" s="1"/>
  <c r="B30" i="1"/>
  <c r="B31" i="1"/>
  <c r="B32" i="1"/>
  <c r="C32" i="1" s="1"/>
  <c r="B33" i="1"/>
  <c r="C33" i="1" s="1"/>
  <c r="B34" i="1"/>
  <c r="B35" i="1"/>
  <c r="B36" i="1"/>
  <c r="C36" i="1" s="1"/>
  <c r="B37" i="1"/>
  <c r="C37" i="1" s="1"/>
  <c r="B38" i="1"/>
  <c r="B39" i="1"/>
  <c r="B40" i="1"/>
  <c r="C40" i="1" s="1"/>
  <c r="B41" i="1"/>
  <c r="C41" i="1" s="1"/>
  <c r="B42" i="1"/>
  <c r="B43" i="1"/>
  <c r="B44" i="1"/>
  <c r="C44" i="1" s="1"/>
  <c r="B45" i="1"/>
  <c r="C45" i="1" s="1"/>
  <c r="B46" i="1"/>
  <c r="B47" i="1"/>
  <c r="B48" i="1"/>
  <c r="C48" i="1" s="1"/>
  <c r="B49" i="1"/>
  <c r="C49" i="1" s="1"/>
  <c r="B50" i="1"/>
  <c r="C50" i="1" s="1"/>
  <c r="B52" i="1"/>
  <c r="C52" i="1" s="1"/>
  <c r="B53" i="1"/>
  <c r="C53" i="1" s="1"/>
  <c r="B55" i="1"/>
  <c r="C55" i="1" s="1"/>
  <c r="B56" i="1"/>
  <c r="C56" i="1" s="1"/>
  <c r="B65" i="1"/>
  <c r="C65" i="1" s="1"/>
  <c r="B67" i="1"/>
  <c r="C67" i="1" s="1"/>
  <c r="B69" i="1"/>
  <c r="C69" i="1" s="1"/>
  <c r="B84" i="1"/>
  <c r="C84" i="1" s="1"/>
  <c r="B86" i="1"/>
  <c r="C86" i="1" s="1"/>
  <c r="B88" i="1"/>
  <c r="C88" i="1" s="1"/>
  <c r="C46" i="1" l="1"/>
  <c r="D46" i="1" s="1"/>
  <c r="C38" i="1"/>
  <c r="D30" i="1"/>
  <c r="C30" i="1"/>
  <c r="BW45" i="1"/>
  <c r="BS45" i="1"/>
  <c r="BT45" i="1"/>
  <c r="BV45" i="1"/>
  <c r="Q45" i="1"/>
  <c r="O45" i="1"/>
  <c r="BW41" i="1"/>
  <c r="BS41" i="1"/>
  <c r="BT41" i="1"/>
  <c r="BV41" i="1"/>
  <c r="Q41" i="1"/>
  <c r="O41" i="1"/>
  <c r="BW37" i="1"/>
  <c r="BS37" i="1"/>
  <c r="BT37" i="1"/>
  <c r="BV37" i="1"/>
  <c r="Q37" i="1"/>
  <c r="O37" i="1"/>
  <c r="BW33" i="1"/>
  <c r="BS33" i="1"/>
  <c r="BT33" i="1"/>
  <c r="BV33" i="1"/>
  <c r="Q33" i="1"/>
  <c r="O33" i="1"/>
  <c r="BW29" i="1"/>
  <c r="BS29" i="1"/>
  <c r="BT29" i="1"/>
  <c r="BV29" i="1"/>
  <c r="Q29" i="1"/>
  <c r="O29" i="1"/>
  <c r="C34" i="1"/>
  <c r="BW44" i="1"/>
  <c r="BT44" i="1"/>
  <c r="BS44" i="1"/>
  <c r="BV44" i="1"/>
  <c r="O44" i="1"/>
  <c r="Q44" i="1"/>
  <c r="BW40" i="1"/>
  <c r="BT40" i="1"/>
  <c r="BS40" i="1"/>
  <c r="BV40" i="1"/>
  <c r="O40" i="1"/>
  <c r="Q40" i="1"/>
  <c r="BW36" i="1"/>
  <c r="BS36" i="1"/>
  <c r="BT36" i="1"/>
  <c r="BV36" i="1"/>
  <c r="Q36" i="1"/>
  <c r="O36" i="1"/>
  <c r="BW32" i="1"/>
  <c r="BT32" i="1"/>
  <c r="BS32" i="1"/>
  <c r="BV32" i="1"/>
  <c r="O32" i="1"/>
  <c r="Q32" i="1"/>
  <c r="BW28" i="1"/>
  <c r="BT28" i="1"/>
  <c r="BS28" i="1"/>
  <c r="BV28" i="1"/>
  <c r="O28" i="1"/>
  <c r="Q28" i="1"/>
  <c r="C25" i="1"/>
  <c r="D25" i="1" s="1"/>
  <c r="E25" i="1" s="1"/>
  <c r="D42" i="1"/>
  <c r="C42" i="1"/>
  <c r="C26" i="1"/>
  <c r="D26" i="1" s="1"/>
  <c r="C47" i="1"/>
  <c r="D47" i="1" s="1"/>
  <c r="C43" i="1"/>
  <c r="D43" i="1" s="1"/>
  <c r="D39" i="1"/>
  <c r="C39" i="1"/>
  <c r="C35" i="1"/>
  <c r="C31" i="1"/>
  <c r="D31" i="1" s="1"/>
  <c r="C27" i="1"/>
  <c r="D27" i="1" s="1"/>
  <c r="BW65" i="1"/>
  <c r="BT65" i="1"/>
  <c r="BS65" i="1"/>
  <c r="EA65" i="1" s="1"/>
  <c r="BV65" i="1"/>
  <c r="BW69" i="1"/>
  <c r="BT69" i="1"/>
  <c r="BS69" i="1"/>
  <c r="EA69" i="1" s="1"/>
  <c r="BV69" i="1"/>
  <c r="BW49" i="1"/>
  <c r="BT49" i="1"/>
  <c r="BS49" i="1"/>
  <c r="EA49" i="1" s="1"/>
  <c r="BV49" i="1"/>
  <c r="BW53" i="1"/>
  <c r="BT53" i="1"/>
  <c r="BS53" i="1"/>
  <c r="EA53" i="1" s="1"/>
  <c r="BV53" i="1"/>
  <c r="BW48" i="1"/>
  <c r="BT48" i="1"/>
  <c r="BS48" i="1"/>
  <c r="EA48" i="1" s="1"/>
  <c r="BV48" i="1"/>
  <c r="BW50" i="1"/>
  <c r="BT50" i="1"/>
  <c r="BS50" i="1"/>
  <c r="EA50" i="1" s="1"/>
  <c r="BV50" i="1"/>
  <c r="BW55" i="1"/>
  <c r="BT55" i="1"/>
  <c r="BS55" i="1"/>
  <c r="EA55" i="1" s="1"/>
  <c r="BV55" i="1"/>
  <c r="F39" i="1"/>
  <c r="BZ39" i="1" s="1"/>
  <c r="CA39" i="1" s="1"/>
  <c r="F31" i="1"/>
  <c r="BZ31" i="1" s="1"/>
  <c r="CA31" i="1" s="1"/>
  <c r="F44" i="1"/>
  <c r="BZ44" i="1" s="1"/>
  <c r="CA44" i="1" s="1"/>
  <c r="F40" i="1"/>
  <c r="BZ40" i="1" s="1"/>
  <c r="CA40" i="1" s="1"/>
  <c r="F36" i="1"/>
  <c r="BZ36" i="1" s="1"/>
  <c r="CA36" i="1" s="1"/>
  <c r="F32" i="1"/>
  <c r="BZ32" i="1" s="1"/>
  <c r="CA32" i="1" s="1"/>
  <c r="F28" i="1"/>
  <c r="BZ28" i="1" s="1"/>
  <c r="CA28" i="1" s="1"/>
  <c r="F30" i="1"/>
  <c r="BZ30" i="1" s="1"/>
  <c r="CA30" i="1" s="1"/>
  <c r="Q49" i="1"/>
  <c r="O49" i="1"/>
  <c r="D49" i="1"/>
  <c r="Q53" i="1"/>
  <c r="O53" i="1"/>
  <c r="D53" i="1"/>
  <c r="Q69" i="1"/>
  <c r="O69" i="1"/>
  <c r="D69" i="1"/>
  <c r="Q48" i="1"/>
  <c r="O48" i="1"/>
  <c r="D48" i="1"/>
  <c r="Q65" i="1"/>
  <c r="O65" i="1"/>
  <c r="D65" i="1"/>
  <c r="Q55" i="1"/>
  <c r="O55" i="1"/>
  <c r="D55" i="1"/>
  <c r="D45" i="1"/>
  <c r="D41" i="1"/>
  <c r="E41" i="1" s="1"/>
  <c r="D37" i="1"/>
  <c r="D33" i="1"/>
  <c r="D29" i="1"/>
  <c r="H52" i="1"/>
  <c r="H48" i="1"/>
  <c r="F48" i="1"/>
  <c r="BZ48" i="1" s="1"/>
  <c r="CA48" i="1" s="1"/>
  <c r="H47" i="1"/>
  <c r="F47" i="1"/>
  <c r="BZ47" i="1" s="1"/>
  <c r="CA47" i="1" s="1"/>
  <c r="O50" i="1"/>
  <c r="Q50" i="1"/>
  <c r="D50" i="1"/>
  <c r="H55" i="1"/>
  <c r="B51" i="1"/>
  <c r="C51" i="1" s="1"/>
  <c r="H49" i="1"/>
  <c r="F49" i="1"/>
  <c r="BZ49" i="1" s="1"/>
  <c r="CA49" i="1" s="1"/>
  <c r="F45" i="1"/>
  <c r="BZ45" i="1" s="1"/>
  <c r="CA45" i="1" s="1"/>
  <c r="F41" i="1"/>
  <c r="BZ41" i="1" s="1"/>
  <c r="CA41" i="1" s="1"/>
  <c r="F29" i="1"/>
  <c r="BZ29" i="1" s="1"/>
  <c r="CA29" i="1" s="1"/>
  <c r="D44" i="1"/>
  <c r="E44" i="1" s="1"/>
  <c r="D40" i="1"/>
  <c r="E39" i="1" s="1"/>
  <c r="D36" i="1"/>
  <c r="D32" i="1"/>
  <c r="D28" i="1"/>
  <c r="E28" i="1" s="1"/>
  <c r="G28" i="1" s="1"/>
  <c r="I28" i="1" s="1"/>
  <c r="B54" i="1"/>
  <c r="C54" i="1" s="1"/>
  <c r="P57" i="1"/>
  <c r="E30" i="1" l="1"/>
  <c r="E46" i="1"/>
  <c r="G39" i="1"/>
  <c r="I39" i="1" s="1"/>
  <c r="E29" i="1"/>
  <c r="G29" i="1" s="1"/>
  <c r="I29" i="1" s="1"/>
  <c r="E45" i="1"/>
  <c r="F46" i="1"/>
  <c r="BZ46" i="1" s="1"/>
  <c r="CA46" i="1" s="1"/>
  <c r="F25" i="1"/>
  <c r="E42" i="1"/>
  <c r="E26" i="1"/>
  <c r="BW35" i="1"/>
  <c r="BT35" i="1"/>
  <c r="BS35" i="1"/>
  <c r="BV35" i="1"/>
  <c r="Q35" i="1"/>
  <c r="O35" i="1"/>
  <c r="CM32" i="1"/>
  <c r="DG32" i="1" s="1"/>
  <c r="EB32" i="1"/>
  <c r="BW34" i="1"/>
  <c r="BT34" i="1"/>
  <c r="BS34" i="1"/>
  <c r="BV34" i="1"/>
  <c r="O34" i="1"/>
  <c r="Q34" i="1"/>
  <c r="EA37" i="1"/>
  <c r="CL37" i="1"/>
  <c r="DF37" i="1" s="1"/>
  <c r="BU37" i="1"/>
  <c r="BW38" i="1"/>
  <c r="BS38" i="1"/>
  <c r="BT38" i="1"/>
  <c r="BV38" i="1"/>
  <c r="O38" i="1"/>
  <c r="Q38" i="1"/>
  <c r="F34" i="1"/>
  <c r="BZ34" i="1" s="1"/>
  <c r="CA34" i="1" s="1"/>
  <c r="F35" i="1"/>
  <c r="BZ35" i="1" s="1"/>
  <c r="CA35" i="1" s="1"/>
  <c r="D35" i="1"/>
  <c r="CL28" i="1"/>
  <c r="DF28" i="1" s="1"/>
  <c r="BU28" i="1"/>
  <c r="EA28" i="1"/>
  <c r="DZ32" i="1"/>
  <c r="CM36" i="1"/>
  <c r="DG36" i="1" s="1"/>
  <c r="EB36" i="1"/>
  <c r="DZ40" i="1"/>
  <c r="CL44" i="1"/>
  <c r="DF44" i="1" s="1"/>
  <c r="BU44" i="1"/>
  <c r="EA44" i="1"/>
  <c r="D34" i="1"/>
  <c r="E34" i="1" s="1"/>
  <c r="G34" i="1" s="1"/>
  <c r="I34" i="1" s="1"/>
  <c r="EB33" i="1"/>
  <c r="CM33" i="1"/>
  <c r="DG33" i="1" s="1"/>
  <c r="CM41" i="1"/>
  <c r="DG41" i="1" s="1"/>
  <c r="EB41" i="1"/>
  <c r="D38" i="1"/>
  <c r="E38" i="1" s="1"/>
  <c r="BW43" i="1"/>
  <c r="BT43" i="1"/>
  <c r="BS43" i="1"/>
  <c r="BV43" i="1"/>
  <c r="Q43" i="1"/>
  <c r="O43" i="1"/>
  <c r="BW26" i="1"/>
  <c r="BT26" i="1"/>
  <c r="BS26" i="1"/>
  <c r="BV26" i="1"/>
  <c r="O26" i="1"/>
  <c r="Q26" i="1"/>
  <c r="BW25" i="1"/>
  <c r="BS25" i="1"/>
  <c r="BT25" i="1"/>
  <c r="BV25" i="1"/>
  <c r="O25" i="1"/>
  <c r="Q25" i="1"/>
  <c r="CM40" i="1"/>
  <c r="DG40" i="1" s="1"/>
  <c r="EB40" i="1"/>
  <c r="DZ29" i="1"/>
  <c r="DZ37" i="1"/>
  <c r="DZ45" i="1"/>
  <c r="EA45" i="1"/>
  <c r="CL45" i="1"/>
  <c r="DF45" i="1" s="1"/>
  <c r="BU45" i="1"/>
  <c r="F33" i="1"/>
  <c r="BZ33" i="1" s="1"/>
  <c r="CA33" i="1" s="1"/>
  <c r="E33" i="1"/>
  <c r="G33" i="1" s="1"/>
  <c r="I33" i="1" s="1"/>
  <c r="F38" i="1"/>
  <c r="BZ38" i="1" s="1"/>
  <c r="CA38" i="1" s="1"/>
  <c r="BW31" i="1"/>
  <c r="BT31" i="1"/>
  <c r="BS31" i="1"/>
  <c r="BV31" i="1"/>
  <c r="Q31" i="1"/>
  <c r="O31" i="1"/>
  <c r="BW39" i="1"/>
  <c r="BT39" i="1"/>
  <c r="BS39" i="1"/>
  <c r="BV39" i="1"/>
  <c r="Q39" i="1"/>
  <c r="O39" i="1"/>
  <c r="BW47" i="1"/>
  <c r="BT47" i="1"/>
  <c r="BS47" i="1"/>
  <c r="BV47" i="1"/>
  <c r="Q47" i="1"/>
  <c r="O47" i="1"/>
  <c r="BW42" i="1"/>
  <c r="BT42" i="1"/>
  <c r="BS42" i="1"/>
  <c r="BV42" i="1"/>
  <c r="O42" i="1"/>
  <c r="Q42" i="1"/>
  <c r="CM28" i="1"/>
  <c r="DG28" i="1" s="1"/>
  <c r="EB28" i="1"/>
  <c r="DZ36" i="1"/>
  <c r="EC36" i="1" s="1"/>
  <c r="EA36" i="1"/>
  <c r="CL36" i="1"/>
  <c r="DF36" i="1" s="1"/>
  <c r="BU36" i="1"/>
  <c r="EB44" i="1"/>
  <c r="CM44" i="1"/>
  <c r="DG44" i="1" s="1"/>
  <c r="DZ33" i="1"/>
  <c r="EA33" i="1"/>
  <c r="BU33" i="1"/>
  <c r="CL33" i="1"/>
  <c r="DF33" i="1" s="1"/>
  <c r="DZ41" i="1"/>
  <c r="EA41" i="1"/>
  <c r="BU41" i="1"/>
  <c r="CL41" i="1"/>
  <c r="DF41" i="1" s="1"/>
  <c r="BW30" i="1"/>
  <c r="BS30" i="1"/>
  <c r="BT30" i="1"/>
  <c r="BV30" i="1"/>
  <c r="O30" i="1"/>
  <c r="Q30" i="1"/>
  <c r="BW46" i="1"/>
  <c r="BT46" i="1"/>
  <c r="BS46" i="1"/>
  <c r="BV46" i="1"/>
  <c r="O46" i="1"/>
  <c r="Q46" i="1"/>
  <c r="BW27" i="1"/>
  <c r="BT27" i="1"/>
  <c r="BS27" i="1"/>
  <c r="BV27" i="1"/>
  <c r="Q27" i="1"/>
  <c r="O27" i="1"/>
  <c r="EA29" i="1"/>
  <c r="BU29" i="1"/>
  <c r="CL29" i="1"/>
  <c r="DF29" i="1" s="1"/>
  <c r="F37" i="1"/>
  <c r="F26" i="1"/>
  <c r="BZ26" i="1" s="1"/>
  <c r="CA26" i="1" s="1"/>
  <c r="F42" i="1"/>
  <c r="BZ42" i="1" s="1"/>
  <c r="CA42" i="1" s="1"/>
  <c r="F27" i="1"/>
  <c r="BZ27" i="1" s="1"/>
  <c r="CA27" i="1" s="1"/>
  <c r="F43" i="1"/>
  <c r="BZ43" i="1" s="1"/>
  <c r="CA43" i="1" s="1"/>
  <c r="DZ28" i="1"/>
  <c r="EA32" i="1"/>
  <c r="CL32" i="1"/>
  <c r="DF32" i="1" s="1"/>
  <c r="BU32" i="1"/>
  <c r="EA40" i="1"/>
  <c r="CL40" i="1"/>
  <c r="DF40" i="1" s="1"/>
  <c r="BU40" i="1"/>
  <c r="DZ44" i="1"/>
  <c r="EC44" i="1" s="1"/>
  <c r="CM29" i="1"/>
  <c r="DG29" i="1" s="1"/>
  <c r="EB29" i="1"/>
  <c r="CM37" i="1"/>
  <c r="DG37" i="1" s="1"/>
  <c r="EB37" i="1"/>
  <c r="CM45" i="1"/>
  <c r="DG45" i="1" s="1"/>
  <c r="EB45" i="1"/>
  <c r="DZ65" i="1"/>
  <c r="DZ49" i="1"/>
  <c r="DZ55" i="1"/>
  <c r="DZ53" i="1"/>
  <c r="CM55" i="1"/>
  <c r="DG55" i="1" s="1"/>
  <c r="EB55" i="1"/>
  <c r="CM50" i="1"/>
  <c r="DG50" i="1" s="1"/>
  <c r="EB50" i="1"/>
  <c r="CM53" i="1"/>
  <c r="DG53" i="1" s="1"/>
  <c r="EB53" i="1"/>
  <c r="CM49" i="1"/>
  <c r="DG49" i="1" s="1"/>
  <c r="EB49" i="1"/>
  <c r="CM69" i="1"/>
  <c r="DG69" i="1" s="1"/>
  <c r="EB69" i="1"/>
  <c r="CM65" i="1"/>
  <c r="DG65" i="1" s="1"/>
  <c r="EB65" i="1"/>
  <c r="DZ50" i="1"/>
  <c r="DZ69" i="1"/>
  <c r="DZ48" i="1"/>
  <c r="CM48" i="1"/>
  <c r="DG48" i="1" s="1"/>
  <c r="EB48" i="1"/>
  <c r="BW56" i="1"/>
  <c r="BT56" i="1"/>
  <c r="BS56" i="1"/>
  <c r="EA56" i="1" s="1"/>
  <c r="BV56" i="1"/>
  <c r="BW88" i="1"/>
  <c r="BT88" i="1"/>
  <c r="BS88" i="1"/>
  <c r="EA88" i="1" s="1"/>
  <c r="BV88" i="1"/>
  <c r="F52" i="1"/>
  <c r="BZ52" i="1" s="1"/>
  <c r="CA52" i="1" s="1"/>
  <c r="BW52" i="1"/>
  <c r="BT52" i="1"/>
  <c r="BS52" i="1"/>
  <c r="EA52" i="1" s="1"/>
  <c r="BV52" i="1"/>
  <c r="G25" i="1"/>
  <c r="I25" i="1" s="1"/>
  <c r="BZ25" i="1"/>
  <c r="CA25" i="1" s="1"/>
  <c r="BW86" i="1"/>
  <c r="BT86" i="1"/>
  <c r="BS86" i="1"/>
  <c r="EA86" i="1" s="1"/>
  <c r="BV86" i="1"/>
  <c r="BW67" i="1"/>
  <c r="BT67" i="1"/>
  <c r="BS67" i="1"/>
  <c r="EA67" i="1" s="1"/>
  <c r="BV67" i="1"/>
  <c r="BU48" i="1"/>
  <c r="CL48" i="1"/>
  <c r="DF48" i="1" s="1"/>
  <c r="BU53" i="1"/>
  <c r="CL53" i="1"/>
  <c r="DF53" i="1" s="1"/>
  <c r="BU49" i="1"/>
  <c r="CL49" i="1"/>
  <c r="DF49" i="1" s="1"/>
  <c r="BU69" i="1"/>
  <c r="CL69" i="1"/>
  <c r="DF69" i="1" s="1"/>
  <c r="BU65" i="1"/>
  <c r="CL65" i="1"/>
  <c r="DF65" i="1" s="1"/>
  <c r="BW84" i="1"/>
  <c r="BT84" i="1"/>
  <c r="BS84" i="1"/>
  <c r="EA84" i="1" s="1"/>
  <c r="BV84" i="1"/>
  <c r="BZ37" i="1"/>
  <c r="CA37" i="1" s="1"/>
  <c r="BU55" i="1"/>
  <c r="CL55" i="1"/>
  <c r="DF55" i="1" s="1"/>
  <c r="BU50" i="1"/>
  <c r="CL50" i="1"/>
  <c r="DF50" i="1" s="1"/>
  <c r="G44" i="1"/>
  <c r="I44" i="1" s="1"/>
  <c r="G46" i="1"/>
  <c r="I46" i="1" s="1"/>
  <c r="G30" i="1"/>
  <c r="I30" i="1" s="1"/>
  <c r="E48" i="1"/>
  <c r="G42" i="1"/>
  <c r="I42" i="1" s="1"/>
  <c r="E36" i="1"/>
  <c r="G36" i="1" s="1"/>
  <c r="I36" i="1" s="1"/>
  <c r="G48" i="1"/>
  <c r="I48" i="1" s="1"/>
  <c r="G45" i="1"/>
  <c r="I45" i="1" s="1"/>
  <c r="Q88" i="1"/>
  <c r="O88" i="1"/>
  <c r="D88" i="1"/>
  <c r="H53" i="1"/>
  <c r="E32" i="1"/>
  <c r="G32" i="1" s="1"/>
  <c r="I32" i="1" s="1"/>
  <c r="Q52" i="1"/>
  <c r="O52" i="1"/>
  <c r="D52" i="1"/>
  <c r="E52" i="1" s="1"/>
  <c r="G41" i="1"/>
  <c r="I41" i="1" s="1"/>
  <c r="H54" i="1"/>
  <c r="E47" i="1"/>
  <c r="G47" i="1" s="1"/>
  <c r="I47" i="1" s="1"/>
  <c r="E27" i="1"/>
  <c r="G27" i="1" s="1"/>
  <c r="I27" i="1" s="1"/>
  <c r="E49" i="1"/>
  <c r="G49" i="1" s="1"/>
  <c r="I49" i="1" s="1"/>
  <c r="Q56" i="1"/>
  <c r="O56" i="1"/>
  <c r="D56" i="1"/>
  <c r="E55" i="1" s="1"/>
  <c r="H50" i="1"/>
  <c r="O86" i="1"/>
  <c r="Q86" i="1"/>
  <c r="D86" i="1"/>
  <c r="E35" i="1"/>
  <c r="E40" i="1"/>
  <c r="G40" i="1" s="1"/>
  <c r="I40" i="1" s="1"/>
  <c r="Q84" i="1"/>
  <c r="O84" i="1"/>
  <c r="D84" i="1"/>
  <c r="F55" i="1"/>
  <c r="BZ55" i="1" s="1"/>
  <c r="CA55" i="1" s="1"/>
  <c r="E31" i="1"/>
  <c r="G31" i="1" s="1"/>
  <c r="I31" i="1" s="1"/>
  <c r="H51" i="1"/>
  <c r="E43" i="1"/>
  <c r="G43" i="1" s="1"/>
  <c r="I43" i="1" s="1"/>
  <c r="Q67" i="1"/>
  <c r="O67" i="1"/>
  <c r="D67" i="1"/>
  <c r="P58" i="1"/>
  <c r="B57" i="1"/>
  <c r="B11" i="2"/>
  <c r="B10" i="2"/>
  <c r="C57" i="1" l="1"/>
  <c r="EC28" i="1"/>
  <c r="EC29" i="1"/>
  <c r="G35" i="1"/>
  <c r="I35" i="1" s="1"/>
  <c r="EC41" i="1"/>
  <c r="EC33" i="1"/>
  <c r="DZ47" i="1"/>
  <c r="CM47" i="1"/>
  <c r="DG47" i="1" s="1"/>
  <c r="EB47" i="1"/>
  <c r="EA25" i="1"/>
  <c r="CL25" i="1"/>
  <c r="DF25" i="1" s="1"/>
  <c r="BU25" i="1"/>
  <c r="DZ26" i="1"/>
  <c r="ED28" i="1"/>
  <c r="CD28" i="1"/>
  <c r="DI28" i="1" s="1"/>
  <c r="CM34" i="1"/>
  <c r="DG34" i="1" s="1"/>
  <c r="EB34" i="1"/>
  <c r="BU35" i="1"/>
  <c r="CL35" i="1"/>
  <c r="DF35" i="1" s="1"/>
  <c r="EA35" i="1"/>
  <c r="G26" i="1"/>
  <c r="I26" i="1" s="1"/>
  <c r="EC69" i="1"/>
  <c r="E37" i="1"/>
  <c r="G37" i="1" s="1"/>
  <c r="I37" i="1" s="1"/>
  <c r="CL46" i="1"/>
  <c r="DF46" i="1" s="1"/>
  <c r="BU46" i="1"/>
  <c r="EA46" i="1"/>
  <c r="EA30" i="1"/>
  <c r="CL30" i="1"/>
  <c r="DF30" i="1" s="1"/>
  <c r="BU30" i="1"/>
  <c r="ED33" i="1"/>
  <c r="CD33" i="1"/>
  <c r="DI33" i="1" s="1"/>
  <c r="CM42" i="1"/>
  <c r="DG42" i="1" s="1"/>
  <c r="EB42" i="1"/>
  <c r="BU31" i="1"/>
  <c r="CL31" i="1"/>
  <c r="DF31" i="1" s="1"/>
  <c r="EA31" i="1"/>
  <c r="EC37" i="1"/>
  <c r="AE4" i="1"/>
  <c r="W34" i="1" s="1"/>
  <c r="DZ25" i="1"/>
  <c r="FN4" i="1"/>
  <c r="EA43" i="1"/>
  <c r="CL43" i="1"/>
  <c r="DF43" i="1" s="1"/>
  <c r="BU43" i="1"/>
  <c r="EB38" i="1"/>
  <c r="CM38" i="1"/>
  <c r="DG38" i="1" s="1"/>
  <c r="DZ34" i="1"/>
  <c r="DZ35" i="1"/>
  <c r="CM35" i="1"/>
  <c r="DG35" i="1" s="1"/>
  <c r="EB35" i="1"/>
  <c r="ED29" i="1"/>
  <c r="CD29" i="1"/>
  <c r="DI29" i="1" s="1"/>
  <c r="EB30" i="1"/>
  <c r="CM30" i="1"/>
  <c r="DG30" i="1" s="1"/>
  <c r="ED41" i="1"/>
  <c r="CD41" i="1"/>
  <c r="DI41" i="1" s="1"/>
  <c r="ED36" i="1"/>
  <c r="CD36" i="1"/>
  <c r="DI36" i="1" s="1"/>
  <c r="BU42" i="1"/>
  <c r="EA42" i="1"/>
  <c r="CL42" i="1"/>
  <c r="DF42" i="1" s="1"/>
  <c r="ED37" i="1"/>
  <c r="CD37" i="1"/>
  <c r="DI37" i="1" s="1"/>
  <c r="G38" i="1"/>
  <c r="I38" i="1" s="1"/>
  <c r="EC48" i="1"/>
  <c r="EC55" i="1"/>
  <c r="ED32" i="1"/>
  <c r="CD32" i="1"/>
  <c r="DI32" i="1" s="1"/>
  <c r="EA27" i="1"/>
  <c r="BU27" i="1"/>
  <c r="CL27" i="1"/>
  <c r="DF27" i="1" s="1"/>
  <c r="CM46" i="1"/>
  <c r="DG46" i="1" s="1"/>
  <c r="EB46" i="1"/>
  <c r="DZ30" i="1"/>
  <c r="DZ42" i="1"/>
  <c r="EC42" i="1" s="1"/>
  <c r="W42" i="1"/>
  <c r="BU39" i="1"/>
  <c r="EA39" i="1"/>
  <c r="CL39" i="1"/>
  <c r="DF39" i="1" s="1"/>
  <c r="DZ31" i="1"/>
  <c r="CM31" i="1"/>
  <c r="DG31" i="1" s="1"/>
  <c r="EB31" i="1"/>
  <c r="EC45" i="1"/>
  <c r="CL26" i="1"/>
  <c r="DF26" i="1" s="1"/>
  <c r="BU26" i="1"/>
  <c r="DZ43" i="1"/>
  <c r="CM43" i="1"/>
  <c r="DG43" i="1" s="1"/>
  <c r="EB43" i="1"/>
  <c r="EC40" i="1"/>
  <c r="EC32" i="1"/>
  <c r="BU38" i="1"/>
  <c r="CL38" i="1"/>
  <c r="DF38" i="1" s="1"/>
  <c r="EA38" i="1"/>
  <c r="EC53" i="1"/>
  <c r="ED40" i="1"/>
  <c r="CD40" i="1"/>
  <c r="DI40" i="1" s="1"/>
  <c r="DZ27" i="1"/>
  <c r="CM27" i="1"/>
  <c r="DG27" i="1" s="1"/>
  <c r="EB27" i="1"/>
  <c r="DZ46" i="1"/>
  <c r="BU47" i="1"/>
  <c r="EA47" i="1"/>
  <c r="CL47" i="1"/>
  <c r="DF47" i="1" s="1"/>
  <c r="DZ39" i="1"/>
  <c r="W39" i="1"/>
  <c r="CM39" i="1"/>
  <c r="DG39" i="1" s="1"/>
  <c r="EB39" i="1"/>
  <c r="ED45" i="1"/>
  <c r="CD45" i="1"/>
  <c r="DI45" i="1" s="1"/>
  <c r="CM25" i="1"/>
  <c r="DG25" i="1" s="1"/>
  <c r="EB25" i="1"/>
  <c r="CM26" i="1"/>
  <c r="DG26" i="1" s="1"/>
  <c r="EB26" i="1"/>
  <c r="ED44" i="1"/>
  <c r="CD44" i="1"/>
  <c r="DI44" i="1" s="1"/>
  <c r="DZ38" i="1"/>
  <c r="CL34" i="1"/>
  <c r="DF34" i="1" s="1"/>
  <c r="EA34" i="1"/>
  <c r="BU34" i="1"/>
  <c r="CD55" i="1"/>
  <c r="DI55" i="1" s="1"/>
  <c r="ED55" i="1"/>
  <c r="CD65" i="1"/>
  <c r="DI65" i="1" s="1"/>
  <c r="ED65" i="1"/>
  <c r="CD49" i="1"/>
  <c r="DI49" i="1" s="1"/>
  <c r="ED49" i="1"/>
  <c r="DZ86" i="1"/>
  <c r="CM67" i="1"/>
  <c r="DG67" i="1" s="1"/>
  <c r="EB67" i="1"/>
  <c r="DZ67" i="1"/>
  <c r="EC67" i="1" s="1"/>
  <c r="DZ84" i="1"/>
  <c r="CM84" i="1"/>
  <c r="DG84" i="1" s="1"/>
  <c r="EB84" i="1"/>
  <c r="CM52" i="1"/>
  <c r="DG52" i="1" s="1"/>
  <c r="EB52" i="1"/>
  <c r="EC50" i="1"/>
  <c r="EC65" i="1"/>
  <c r="DZ88" i="1"/>
  <c r="CM86" i="1"/>
  <c r="DG86" i="1" s="1"/>
  <c r="EB86" i="1"/>
  <c r="W56" i="1"/>
  <c r="DZ56" i="1"/>
  <c r="DZ52" i="1"/>
  <c r="CD50" i="1"/>
  <c r="DI50" i="1" s="1"/>
  <c r="ED50" i="1"/>
  <c r="CD69" i="1"/>
  <c r="DI69" i="1" s="1"/>
  <c r="ED69" i="1"/>
  <c r="CD53" i="1"/>
  <c r="DI53" i="1" s="1"/>
  <c r="ED53" i="1"/>
  <c r="CM88" i="1"/>
  <c r="DG88" i="1" s="1"/>
  <c r="EB88" i="1"/>
  <c r="CM56" i="1"/>
  <c r="DG56" i="1" s="1"/>
  <c r="EB56" i="1"/>
  <c r="EC49" i="1"/>
  <c r="CD48" i="1"/>
  <c r="DI48" i="1" s="1"/>
  <c r="ED48" i="1"/>
  <c r="G52" i="1"/>
  <c r="I52" i="1" s="1"/>
  <c r="F53" i="1"/>
  <c r="BZ53" i="1" s="1"/>
  <c r="CA53" i="1" s="1"/>
  <c r="BW54" i="1"/>
  <c r="BT54" i="1"/>
  <c r="BS54" i="1"/>
  <c r="EA54" i="1" s="1"/>
  <c r="BV54" i="1"/>
  <c r="BU84" i="1"/>
  <c r="CL84" i="1"/>
  <c r="DF84" i="1" s="1"/>
  <c r="BU52" i="1"/>
  <c r="CL52" i="1"/>
  <c r="DF52" i="1" s="1"/>
  <c r="BU88" i="1"/>
  <c r="CL88" i="1"/>
  <c r="DF88" i="1" s="1"/>
  <c r="BU56" i="1"/>
  <c r="CL56" i="1"/>
  <c r="DF56" i="1" s="1"/>
  <c r="BW51" i="1"/>
  <c r="BT51" i="1"/>
  <c r="BS51" i="1"/>
  <c r="EA51" i="1" s="1"/>
  <c r="BV51" i="1"/>
  <c r="BU67" i="1"/>
  <c r="CL67" i="1"/>
  <c r="DF67" i="1" s="1"/>
  <c r="BU86" i="1"/>
  <c r="CL86" i="1"/>
  <c r="DF86" i="1" s="1"/>
  <c r="H56" i="1"/>
  <c r="G55" i="1"/>
  <c r="I55" i="1" s="1"/>
  <c r="Q51" i="1"/>
  <c r="O51" i="1"/>
  <c r="D51" i="1"/>
  <c r="O54" i="1"/>
  <c r="Q54" i="1"/>
  <c r="D54" i="1"/>
  <c r="F54" i="1"/>
  <c r="BZ54" i="1" s="1"/>
  <c r="CA54" i="1" s="1"/>
  <c r="F51" i="1"/>
  <c r="BZ51" i="1" s="1"/>
  <c r="CA51" i="1" s="1"/>
  <c r="F50" i="1"/>
  <c r="BZ50" i="1" s="1"/>
  <c r="CA50" i="1" s="1"/>
  <c r="P59" i="1"/>
  <c r="B58" i="1"/>
  <c r="C58" i="1" s="1"/>
  <c r="W52" i="1" l="1"/>
  <c r="W88" i="1"/>
  <c r="EC84" i="1"/>
  <c r="W67" i="1"/>
  <c r="X67" i="1" s="1"/>
  <c r="EK67" i="1" s="1"/>
  <c r="EW67" i="1" s="1"/>
  <c r="W38" i="1"/>
  <c r="W84" i="1"/>
  <c r="W86" i="1"/>
  <c r="EC46" i="1"/>
  <c r="EC27" i="1"/>
  <c r="W43" i="1"/>
  <c r="EC30" i="1"/>
  <c r="W35" i="1"/>
  <c r="X35" i="1" s="1"/>
  <c r="EK35" i="1" s="1"/>
  <c r="EW35" i="1" s="1"/>
  <c r="W46" i="1"/>
  <c r="W27" i="1"/>
  <c r="EJ27" i="1" s="1"/>
  <c r="EV27" i="1" s="1"/>
  <c r="EC43" i="1"/>
  <c r="W31" i="1"/>
  <c r="EJ31" i="1" s="1"/>
  <c r="EV31" i="1" s="1"/>
  <c r="W30" i="1"/>
  <c r="X46" i="1"/>
  <c r="EK46" i="1" s="1"/>
  <c r="EW46" i="1" s="1"/>
  <c r="EJ46" i="1"/>
  <c r="EV46" i="1" s="1"/>
  <c r="X27" i="1"/>
  <c r="EK27" i="1" s="1"/>
  <c r="EW27" i="1" s="1"/>
  <c r="ED39" i="1"/>
  <c r="CD39" i="1"/>
  <c r="DI39" i="1" s="1"/>
  <c r="EJ30" i="1"/>
  <c r="EV30" i="1" s="1"/>
  <c r="X30" i="1"/>
  <c r="EK30" i="1" s="1"/>
  <c r="EW30" i="1" s="1"/>
  <c r="ED27" i="1"/>
  <c r="CD27" i="1"/>
  <c r="DI27" i="1" s="1"/>
  <c r="X34" i="1"/>
  <c r="EK34" i="1" s="1"/>
  <c r="EW34" i="1" s="1"/>
  <c r="EJ34" i="1"/>
  <c r="EV34" i="1" s="1"/>
  <c r="ED43" i="1"/>
  <c r="CD43" i="1"/>
  <c r="DI43" i="1" s="1"/>
  <c r="EC25" i="1"/>
  <c r="ED25" i="1"/>
  <c r="CD25" i="1"/>
  <c r="DI25" i="1" s="1"/>
  <c r="X43" i="1"/>
  <c r="EK43" i="1" s="1"/>
  <c r="EW43" i="1" s="1"/>
  <c r="EJ43" i="1"/>
  <c r="EV43" i="1" s="1"/>
  <c r="ED42" i="1"/>
  <c r="CD42" i="1"/>
  <c r="DI42" i="1" s="1"/>
  <c r="EC26" i="1"/>
  <c r="EC52" i="1"/>
  <c r="EC38" i="1"/>
  <c r="X39" i="1"/>
  <c r="EK39" i="1" s="1"/>
  <c r="EW39" i="1" s="1"/>
  <c r="EJ39" i="1"/>
  <c r="EV39" i="1" s="1"/>
  <c r="ED47" i="1"/>
  <c r="CD47" i="1"/>
  <c r="DI47" i="1" s="1"/>
  <c r="ED26" i="1"/>
  <c r="CD26" i="1"/>
  <c r="DI26" i="1" s="1"/>
  <c r="EC31" i="1"/>
  <c r="X42" i="1"/>
  <c r="EK42" i="1" s="1"/>
  <c r="EW42" i="1" s="1"/>
  <c r="EJ42" i="1"/>
  <c r="EV42" i="1" s="1"/>
  <c r="EC34" i="1"/>
  <c r="W25" i="1"/>
  <c r="W29" i="1"/>
  <c r="W45" i="1"/>
  <c r="W33" i="1"/>
  <c r="W28" i="1"/>
  <c r="W55" i="1"/>
  <c r="W48" i="1"/>
  <c r="W41" i="1"/>
  <c r="W44" i="1"/>
  <c r="W49" i="1"/>
  <c r="W69" i="1"/>
  <c r="W32" i="1"/>
  <c r="W40" i="1"/>
  <c r="W65" i="1"/>
  <c r="W50" i="1"/>
  <c r="W37" i="1"/>
  <c r="W36" i="1"/>
  <c r="W53" i="1"/>
  <c r="ED31" i="1"/>
  <c r="CD31" i="1"/>
  <c r="DI31" i="1" s="1"/>
  <c r="ED35" i="1"/>
  <c r="CD35" i="1"/>
  <c r="DI35" i="1" s="1"/>
  <c r="W47" i="1"/>
  <c r="ED34" i="1"/>
  <c r="CD34" i="1"/>
  <c r="DI34" i="1" s="1"/>
  <c r="X38" i="1"/>
  <c r="EK38" i="1" s="1"/>
  <c r="EW38" i="1" s="1"/>
  <c r="EJ38" i="1"/>
  <c r="EV38" i="1" s="1"/>
  <c r="EC39" i="1"/>
  <c r="ED38" i="1"/>
  <c r="CD38" i="1"/>
  <c r="DI38" i="1" s="1"/>
  <c r="EC35" i="1"/>
  <c r="ED30" i="1"/>
  <c r="CD30" i="1"/>
  <c r="DI30" i="1" s="1"/>
  <c r="ED46" i="1"/>
  <c r="CD46" i="1"/>
  <c r="DI46" i="1" s="1"/>
  <c r="EC47" i="1"/>
  <c r="CD86" i="1"/>
  <c r="DI86" i="1" s="1"/>
  <c r="ED86" i="1"/>
  <c r="X52" i="1"/>
  <c r="EK52" i="1" s="1"/>
  <c r="EW52" i="1" s="1"/>
  <c r="EJ52" i="1"/>
  <c r="EV52" i="1" s="1"/>
  <c r="X88" i="1"/>
  <c r="EK88" i="1" s="1"/>
  <c r="EW88" i="1" s="1"/>
  <c r="EJ88" i="1"/>
  <c r="EV88" i="1" s="1"/>
  <c r="W54" i="1"/>
  <c r="DZ54" i="1"/>
  <c r="CM51" i="1"/>
  <c r="DG51" i="1" s="1"/>
  <c r="EB51" i="1"/>
  <c r="CM54" i="1"/>
  <c r="DG54" i="1" s="1"/>
  <c r="EB54" i="1"/>
  <c r="X86" i="1"/>
  <c r="EK86" i="1" s="1"/>
  <c r="EW86" i="1" s="1"/>
  <c r="EJ86" i="1"/>
  <c r="EV86" i="1" s="1"/>
  <c r="CD52" i="1"/>
  <c r="DI52" i="1" s="1"/>
  <c r="ED52" i="1"/>
  <c r="EC86" i="1"/>
  <c r="CD67" i="1"/>
  <c r="DI67" i="1" s="1"/>
  <c r="ED67" i="1"/>
  <c r="CD88" i="1"/>
  <c r="DI88" i="1" s="1"/>
  <c r="ED88" i="1"/>
  <c r="CD84" i="1"/>
  <c r="DI84" i="1" s="1"/>
  <c r="ED84" i="1"/>
  <c r="EC56" i="1"/>
  <c r="CD56" i="1"/>
  <c r="DI56" i="1" s="1"/>
  <c r="ED56" i="1"/>
  <c r="W51" i="1"/>
  <c r="DZ51" i="1"/>
  <c r="EC51" i="1" s="1"/>
  <c r="X56" i="1"/>
  <c r="EK56" i="1" s="1"/>
  <c r="EW56" i="1" s="1"/>
  <c r="EJ56" i="1"/>
  <c r="EV56" i="1" s="1"/>
  <c r="EC88" i="1"/>
  <c r="X84" i="1"/>
  <c r="EK84" i="1" s="1"/>
  <c r="EW84" i="1" s="1"/>
  <c r="EJ84" i="1"/>
  <c r="EV84" i="1" s="1"/>
  <c r="BU51" i="1"/>
  <c r="CL51" i="1"/>
  <c r="DF51" i="1" s="1"/>
  <c r="BU54" i="1"/>
  <c r="CL54" i="1"/>
  <c r="DF54" i="1" s="1"/>
  <c r="F56" i="1"/>
  <c r="BZ56" i="1" s="1"/>
  <c r="CA56" i="1" s="1"/>
  <c r="BW57" i="1"/>
  <c r="BS57" i="1"/>
  <c r="EA57" i="1" s="1"/>
  <c r="BT57" i="1"/>
  <c r="BV57" i="1"/>
  <c r="E51" i="1"/>
  <c r="G51" i="1" s="1"/>
  <c r="I51" i="1" s="1"/>
  <c r="E50" i="1"/>
  <c r="G50" i="1" s="1"/>
  <c r="I50" i="1" s="1"/>
  <c r="H57" i="1"/>
  <c r="E54" i="1"/>
  <c r="G54" i="1" s="1"/>
  <c r="I54" i="1" s="1"/>
  <c r="E53" i="1"/>
  <c r="G53" i="1" s="1"/>
  <c r="I53" i="1" s="1"/>
  <c r="Q57" i="1"/>
  <c r="O57" i="1"/>
  <c r="D57" i="1"/>
  <c r="P60" i="1"/>
  <c r="B59" i="1"/>
  <c r="C59" i="1" s="1"/>
  <c r="X31" i="1" l="1"/>
  <c r="EK31" i="1" s="1"/>
  <c r="EW31" i="1" s="1"/>
  <c r="EJ67" i="1"/>
  <c r="EV67" i="1" s="1"/>
  <c r="EJ35" i="1"/>
  <c r="EV35" i="1" s="1"/>
  <c r="EJ49" i="1"/>
  <c r="EV49" i="1" s="1"/>
  <c r="X49" i="1"/>
  <c r="EK49" i="1" s="1"/>
  <c r="EW49" i="1" s="1"/>
  <c r="EC54" i="1"/>
  <c r="EJ40" i="1"/>
  <c r="EV40" i="1" s="1"/>
  <c r="X40" i="1"/>
  <c r="EK40" i="1" s="1"/>
  <c r="EW40" i="1" s="1"/>
  <c r="X28" i="1"/>
  <c r="EK28" i="1" s="1"/>
  <c r="EW28" i="1" s="1"/>
  <c r="EJ28" i="1"/>
  <c r="EV28" i="1" s="1"/>
  <c r="EJ26" i="1"/>
  <c r="EV26" i="1" s="1"/>
  <c r="X26" i="1"/>
  <c r="EK26" i="1" s="1"/>
  <c r="EW26" i="1" s="1"/>
  <c r="X37" i="1"/>
  <c r="EK37" i="1" s="1"/>
  <c r="EW37" i="1" s="1"/>
  <c r="EJ37" i="1"/>
  <c r="EV37" i="1" s="1"/>
  <c r="EJ32" i="1"/>
  <c r="EV32" i="1" s="1"/>
  <c r="X32" i="1"/>
  <c r="EK32" i="1" s="1"/>
  <c r="EW32" i="1" s="1"/>
  <c r="X41" i="1"/>
  <c r="EK41" i="1" s="1"/>
  <c r="EW41" i="1" s="1"/>
  <c r="EJ41" i="1"/>
  <c r="EV41" i="1" s="1"/>
  <c r="X33" i="1"/>
  <c r="EK33" i="1" s="1"/>
  <c r="EW33" i="1" s="1"/>
  <c r="EJ33" i="1"/>
  <c r="EV33" i="1" s="1"/>
  <c r="X53" i="1"/>
  <c r="EK53" i="1" s="1"/>
  <c r="EW53" i="1" s="1"/>
  <c r="EJ53" i="1"/>
  <c r="EV53" i="1" s="1"/>
  <c r="X65" i="1"/>
  <c r="EK65" i="1" s="1"/>
  <c r="EW65" i="1" s="1"/>
  <c r="EJ65" i="1"/>
  <c r="EV65" i="1" s="1"/>
  <c r="EJ55" i="1"/>
  <c r="EV55" i="1" s="1"/>
  <c r="X55" i="1"/>
  <c r="EK55" i="1" s="1"/>
  <c r="EW55" i="1" s="1"/>
  <c r="X29" i="1"/>
  <c r="EK29" i="1" s="1"/>
  <c r="EW29" i="1" s="1"/>
  <c r="EJ29" i="1"/>
  <c r="EV29" i="1" s="1"/>
  <c r="X36" i="1"/>
  <c r="EK36" i="1" s="1"/>
  <c r="EW36" i="1" s="1"/>
  <c r="EJ36" i="1"/>
  <c r="EV36" i="1" s="1"/>
  <c r="EJ44" i="1"/>
  <c r="EV44" i="1" s="1"/>
  <c r="X44" i="1"/>
  <c r="EK44" i="1" s="1"/>
  <c r="EW44" i="1" s="1"/>
  <c r="EJ25" i="1"/>
  <c r="EV25" i="1" s="1"/>
  <c r="X25" i="1"/>
  <c r="EK25" i="1" s="1"/>
  <c r="EW25" i="1" s="1"/>
  <c r="EJ47" i="1"/>
  <c r="EV47" i="1" s="1"/>
  <c r="X47" i="1"/>
  <c r="EK47" i="1" s="1"/>
  <c r="EW47" i="1" s="1"/>
  <c r="X50" i="1"/>
  <c r="EK50" i="1" s="1"/>
  <c r="EW50" i="1" s="1"/>
  <c r="EJ50" i="1"/>
  <c r="EV50" i="1" s="1"/>
  <c r="X69" i="1"/>
  <c r="EK69" i="1" s="1"/>
  <c r="EW69" i="1" s="1"/>
  <c r="EJ69" i="1"/>
  <c r="EV69" i="1" s="1"/>
  <c r="X48" i="1"/>
  <c r="EK48" i="1" s="1"/>
  <c r="EW48" i="1" s="1"/>
  <c r="EJ48" i="1"/>
  <c r="EV48" i="1" s="1"/>
  <c r="X45" i="1"/>
  <c r="EK45" i="1" s="1"/>
  <c r="EW45" i="1" s="1"/>
  <c r="EJ45" i="1"/>
  <c r="EV45" i="1" s="1"/>
  <c r="X54" i="1"/>
  <c r="EK54" i="1" s="1"/>
  <c r="EW54" i="1" s="1"/>
  <c r="EJ54" i="1"/>
  <c r="EV54" i="1" s="1"/>
  <c r="CD51" i="1"/>
  <c r="DI51" i="1" s="1"/>
  <c r="ED51" i="1"/>
  <c r="X51" i="1"/>
  <c r="EK51" i="1" s="1"/>
  <c r="EW51" i="1" s="1"/>
  <c r="EJ51" i="1"/>
  <c r="EV51" i="1" s="1"/>
  <c r="CD54" i="1"/>
  <c r="DI54" i="1" s="1"/>
  <c r="ED54" i="1"/>
  <c r="W57" i="1"/>
  <c r="DZ57" i="1"/>
  <c r="CM57" i="1"/>
  <c r="DG57" i="1" s="1"/>
  <c r="EB57" i="1"/>
  <c r="F57" i="1"/>
  <c r="BZ57" i="1" s="1"/>
  <c r="CA57" i="1" s="1"/>
  <c r="BW58" i="1"/>
  <c r="BT58" i="1"/>
  <c r="BS58" i="1"/>
  <c r="EA58" i="1" s="1"/>
  <c r="BV58" i="1"/>
  <c r="BU57" i="1"/>
  <c r="CL57" i="1"/>
  <c r="DF57" i="1" s="1"/>
  <c r="E56" i="1"/>
  <c r="G56" i="1" s="1"/>
  <c r="I56" i="1" s="1"/>
  <c r="H58" i="1"/>
  <c r="O58" i="1"/>
  <c r="Q58" i="1"/>
  <c r="D58" i="1"/>
  <c r="B60" i="1"/>
  <c r="C60" i="1" s="1"/>
  <c r="P61" i="1"/>
  <c r="CM58" i="1" l="1"/>
  <c r="DG58" i="1" s="1"/>
  <c r="EB58" i="1"/>
  <c r="EC57" i="1"/>
  <c r="W58" i="1"/>
  <c r="DZ58" i="1"/>
  <c r="CD57" i="1"/>
  <c r="DI57" i="1" s="1"/>
  <c r="ED57" i="1"/>
  <c r="X57" i="1"/>
  <c r="EK57" i="1" s="1"/>
  <c r="EW57" i="1" s="1"/>
  <c r="EJ57" i="1"/>
  <c r="EV57" i="1" s="1"/>
  <c r="BU58" i="1"/>
  <c r="CL58" i="1"/>
  <c r="DF58" i="1" s="1"/>
  <c r="F58" i="1"/>
  <c r="BZ58" i="1" s="1"/>
  <c r="CA58" i="1" s="1"/>
  <c r="BW59" i="1"/>
  <c r="BT59" i="1"/>
  <c r="BS59" i="1"/>
  <c r="EA59" i="1" s="1"/>
  <c r="BV59" i="1"/>
  <c r="H59" i="1"/>
  <c r="Q59" i="1"/>
  <c r="O59" i="1"/>
  <c r="D59" i="1"/>
  <c r="E58" i="1" s="1"/>
  <c r="G58" i="1" s="1"/>
  <c r="I58" i="1" s="1"/>
  <c r="E57" i="1"/>
  <c r="G57" i="1" s="1"/>
  <c r="I57" i="1" s="1"/>
  <c r="P62" i="1"/>
  <c r="B61" i="1"/>
  <c r="C61" i="1" s="1"/>
  <c r="EC58" i="1" l="1"/>
  <c r="W59" i="1"/>
  <c r="DZ59" i="1"/>
  <c r="X58" i="1"/>
  <c r="EK58" i="1" s="1"/>
  <c r="EW58" i="1" s="1"/>
  <c r="EJ58" i="1"/>
  <c r="EV58" i="1" s="1"/>
  <c r="CM59" i="1"/>
  <c r="DG59" i="1" s="1"/>
  <c r="EB59" i="1"/>
  <c r="CD58" i="1"/>
  <c r="DI58" i="1" s="1"/>
  <c r="ED58" i="1"/>
  <c r="F59" i="1"/>
  <c r="BZ59" i="1" s="1"/>
  <c r="CA59" i="1" s="1"/>
  <c r="BW60" i="1"/>
  <c r="BT60" i="1"/>
  <c r="BS60" i="1"/>
  <c r="EA60" i="1" s="1"/>
  <c r="BV60" i="1"/>
  <c r="BU59" i="1"/>
  <c r="CL59" i="1"/>
  <c r="DF59" i="1" s="1"/>
  <c r="H60" i="1"/>
  <c r="Q60" i="1"/>
  <c r="O60" i="1"/>
  <c r="D60" i="1"/>
  <c r="E59" i="1" s="1"/>
  <c r="P63" i="1"/>
  <c r="B62" i="1"/>
  <c r="C62" i="1" s="1"/>
  <c r="W60" i="1" l="1"/>
  <c r="DZ60" i="1"/>
  <c r="CD59" i="1"/>
  <c r="DI59" i="1" s="1"/>
  <c r="ED59" i="1"/>
  <c r="EC59" i="1"/>
  <c r="CM60" i="1"/>
  <c r="DG60" i="1" s="1"/>
  <c r="EB60" i="1"/>
  <c r="X59" i="1"/>
  <c r="EK59" i="1" s="1"/>
  <c r="EW59" i="1" s="1"/>
  <c r="EJ59" i="1"/>
  <c r="EV59" i="1" s="1"/>
  <c r="BW61" i="1"/>
  <c r="BT61" i="1"/>
  <c r="BS61" i="1"/>
  <c r="EA61" i="1" s="1"/>
  <c r="BV61" i="1"/>
  <c r="G59" i="1"/>
  <c r="I59" i="1" s="1"/>
  <c r="BU60" i="1"/>
  <c r="CL60" i="1"/>
  <c r="DF60" i="1" s="1"/>
  <c r="Q61" i="1"/>
  <c r="O61" i="1"/>
  <c r="D61" i="1"/>
  <c r="E60" i="1" s="1"/>
  <c r="H61" i="1"/>
  <c r="F60" i="1"/>
  <c r="BZ60" i="1" s="1"/>
  <c r="CA60" i="1" s="1"/>
  <c r="P64" i="1"/>
  <c r="B63" i="1"/>
  <c r="C63" i="1" s="1"/>
  <c r="CM61" i="1" l="1"/>
  <c r="DG61" i="1" s="1"/>
  <c r="EB61" i="1"/>
  <c r="W61" i="1"/>
  <c r="DZ61" i="1"/>
  <c r="EC61" i="1" s="1"/>
  <c r="CD60" i="1"/>
  <c r="DI60" i="1" s="1"/>
  <c r="ED60" i="1"/>
  <c r="EC60" i="1"/>
  <c r="X60" i="1"/>
  <c r="EK60" i="1" s="1"/>
  <c r="EW60" i="1" s="1"/>
  <c r="EJ60" i="1"/>
  <c r="EV60" i="1" s="1"/>
  <c r="F61" i="1"/>
  <c r="BZ61" i="1" s="1"/>
  <c r="CA61" i="1" s="1"/>
  <c r="BW62" i="1"/>
  <c r="BT62" i="1"/>
  <c r="BS62" i="1"/>
  <c r="EA62" i="1" s="1"/>
  <c r="BV62" i="1"/>
  <c r="BU61" i="1"/>
  <c r="CL61" i="1"/>
  <c r="DF61" i="1" s="1"/>
  <c r="G60" i="1"/>
  <c r="I60" i="1" s="1"/>
  <c r="H62" i="1"/>
  <c r="O62" i="1"/>
  <c r="Q62" i="1"/>
  <c r="D62" i="1"/>
  <c r="B64" i="1"/>
  <c r="C64" i="1" s="1"/>
  <c r="P66" i="1"/>
  <c r="CM62" i="1" l="1"/>
  <c r="DG62" i="1" s="1"/>
  <c r="EB62" i="1"/>
  <c r="X61" i="1"/>
  <c r="EK61" i="1" s="1"/>
  <c r="EW61" i="1" s="1"/>
  <c r="EJ61" i="1"/>
  <c r="EV61" i="1" s="1"/>
  <c r="W62" i="1"/>
  <c r="DZ62" i="1"/>
  <c r="EC62" i="1" s="1"/>
  <c r="CD61" i="1"/>
  <c r="DI61" i="1" s="1"/>
  <c r="ED61" i="1"/>
  <c r="BU62" i="1"/>
  <c r="CL62" i="1"/>
  <c r="DF62" i="1" s="1"/>
  <c r="BW63" i="1"/>
  <c r="BT63" i="1"/>
  <c r="BS63" i="1"/>
  <c r="EA63" i="1" s="1"/>
  <c r="BV63" i="1"/>
  <c r="Q63" i="1"/>
  <c r="O63" i="1"/>
  <c r="D63" i="1"/>
  <c r="H63" i="1"/>
  <c r="F64" i="1"/>
  <c r="BZ64" i="1" s="1"/>
  <c r="CA64" i="1" s="1"/>
  <c r="H64" i="1"/>
  <c r="F62" i="1"/>
  <c r="BZ62" i="1" s="1"/>
  <c r="CA62" i="1" s="1"/>
  <c r="E61" i="1"/>
  <c r="G61" i="1" s="1"/>
  <c r="I61" i="1" s="1"/>
  <c r="P68" i="1"/>
  <c r="B66" i="1"/>
  <c r="C66" i="1" s="1"/>
  <c r="X62" i="1" l="1"/>
  <c r="EK62" i="1" s="1"/>
  <c r="EW62" i="1" s="1"/>
  <c r="EJ62" i="1"/>
  <c r="EV62" i="1" s="1"/>
  <c r="W63" i="1"/>
  <c r="DZ63" i="1"/>
  <c r="CD62" i="1"/>
  <c r="DI62" i="1" s="1"/>
  <c r="ED62" i="1"/>
  <c r="CM63" i="1"/>
  <c r="DG63" i="1" s="1"/>
  <c r="EB63" i="1"/>
  <c r="BU63" i="1"/>
  <c r="CL63" i="1"/>
  <c r="DF63" i="1" s="1"/>
  <c r="F63" i="1"/>
  <c r="BZ63" i="1" s="1"/>
  <c r="CA63" i="1" s="1"/>
  <c r="BW64" i="1"/>
  <c r="BT64" i="1"/>
  <c r="BS64" i="1"/>
  <c r="EA64" i="1" s="1"/>
  <c r="BV64" i="1"/>
  <c r="H65" i="1"/>
  <c r="H66" i="1"/>
  <c r="E62" i="1"/>
  <c r="G62" i="1" s="1"/>
  <c r="I62" i="1" s="1"/>
  <c r="Q64" i="1"/>
  <c r="O64" i="1"/>
  <c r="D64" i="1"/>
  <c r="E64" i="1" s="1"/>
  <c r="G64" i="1" s="1"/>
  <c r="I64" i="1" s="1"/>
  <c r="B68" i="1"/>
  <c r="C68" i="1" s="1"/>
  <c r="P70" i="1"/>
  <c r="CD63" i="1" l="1"/>
  <c r="DI63" i="1" s="1"/>
  <c r="ED63" i="1"/>
  <c r="W64" i="1"/>
  <c r="DZ64" i="1"/>
  <c r="EC63" i="1"/>
  <c r="CM64" i="1"/>
  <c r="DG64" i="1" s="1"/>
  <c r="EB64" i="1"/>
  <c r="X63" i="1"/>
  <c r="EK63" i="1" s="1"/>
  <c r="EW63" i="1" s="1"/>
  <c r="EJ63" i="1"/>
  <c r="EV63" i="1" s="1"/>
  <c r="F66" i="1"/>
  <c r="BZ66" i="1" s="1"/>
  <c r="CA66" i="1" s="1"/>
  <c r="BW66" i="1"/>
  <c r="BT66" i="1"/>
  <c r="BS66" i="1"/>
  <c r="EA66" i="1" s="1"/>
  <c r="BV66" i="1"/>
  <c r="BU64" i="1"/>
  <c r="CL64" i="1"/>
  <c r="DF64" i="1" s="1"/>
  <c r="E63" i="1"/>
  <c r="G63" i="1" s="1"/>
  <c r="I63" i="1" s="1"/>
  <c r="F65" i="1"/>
  <c r="BZ65" i="1" s="1"/>
  <c r="CA65" i="1" s="1"/>
  <c r="O66" i="1"/>
  <c r="Q66" i="1"/>
  <c r="D66" i="1"/>
  <c r="H67" i="1"/>
  <c r="H68" i="1"/>
  <c r="P71" i="1"/>
  <c r="B70" i="1"/>
  <c r="C70" i="1" s="1"/>
  <c r="CD64" i="1" l="1"/>
  <c r="DI64" i="1" s="1"/>
  <c r="ED64" i="1"/>
  <c r="X64" i="1"/>
  <c r="EK64" i="1" s="1"/>
  <c r="EW64" i="1" s="1"/>
  <c r="EJ64" i="1"/>
  <c r="EV64" i="1" s="1"/>
  <c r="EC64" i="1"/>
  <c r="W66" i="1"/>
  <c r="DZ66" i="1"/>
  <c r="CM66" i="1"/>
  <c r="DG66" i="1" s="1"/>
  <c r="EB66" i="1"/>
  <c r="BU66" i="1"/>
  <c r="CL66" i="1"/>
  <c r="DF66" i="1" s="1"/>
  <c r="F68" i="1"/>
  <c r="BZ68" i="1" s="1"/>
  <c r="CA68" i="1" s="1"/>
  <c r="BW68" i="1"/>
  <c r="BT68" i="1"/>
  <c r="BS68" i="1"/>
  <c r="EA68" i="1" s="1"/>
  <c r="BV68" i="1"/>
  <c r="F67" i="1"/>
  <c r="BZ67" i="1" s="1"/>
  <c r="CA67" i="1" s="1"/>
  <c r="H69" i="1"/>
  <c r="E66" i="1"/>
  <c r="G66" i="1" s="1"/>
  <c r="I66" i="1" s="1"/>
  <c r="E65" i="1"/>
  <c r="G65" i="1" s="1"/>
  <c r="I65" i="1" s="1"/>
  <c r="Q68" i="1"/>
  <c r="O68" i="1"/>
  <c r="D68" i="1"/>
  <c r="P72" i="1"/>
  <c r="B71" i="1"/>
  <c r="C71" i="1" s="1"/>
  <c r="X66" i="1" l="1"/>
  <c r="EK66" i="1" s="1"/>
  <c r="EW66" i="1" s="1"/>
  <c r="EJ66" i="1"/>
  <c r="EV66" i="1" s="1"/>
  <c r="W68" i="1"/>
  <c r="DZ68" i="1"/>
  <c r="EC68" i="1" s="1"/>
  <c r="CM68" i="1"/>
  <c r="DG68" i="1" s="1"/>
  <c r="EB68" i="1"/>
  <c r="CD66" i="1"/>
  <c r="DI66" i="1" s="1"/>
  <c r="ED66" i="1"/>
  <c r="EC66" i="1"/>
  <c r="F69" i="1"/>
  <c r="BZ69" i="1" s="1"/>
  <c r="CA69" i="1" s="1"/>
  <c r="BW70" i="1"/>
  <c r="BT70" i="1"/>
  <c r="BS70" i="1"/>
  <c r="EA70" i="1" s="1"/>
  <c r="BV70" i="1"/>
  <c r="BU68" i="1"/>
  <c r="CL68" i="1"/>
  <c r="DF68" i="1" s="1"/>
  <c r="E68" i="1"/>
  <c r="G68" i="1" s="1"/>
  <c r="I68" i="1" s="1"/>
  <c r="E67" i="1"/>
  <c r="G67" i="1" s="1"/>
  <c r="I67" i="1" s="1"/>
  <c r="H70" i="1"/>
  <c r="O70" i="1"/>
  <c r="Q70" i="1"/>
  <c r="D70" i="1"/>
  <c r="P73" i="1"/>
  <c r="B72" i="1"/>
  <c r="C72" i="1" s="1"/>
  <c r="W70" i="1" l="1"/>
  <c r="DZ70" i="1"/>
  <c r="CM70" i="1"/>
  <c r="DG70" i="1" s="1"/>
  <c r="EB70" i="1"/>
  <c r="X68" i="1"/>
  <c r="EK68" i="1" s="1"/>
  <c r="EW68" i="1" s="1"/>
  <c r="EJ68" i="1"/>
  <c r="EV68" i="1" s="1"/>
  <c r="CD68" i="1"/>
  <c r="DI68" i="1" s="1"/>
  <c r="ED68" i="1"/>
  <c r="BU70" i="1"/>
  <c r="CL70" i="1"/>
  <c r="DF70" i="1" s="1"/>
  <c r="F70" i="1"/>
  <c r="BZ70" i="1" s="1"/>
  <c r="CA70" i="1" s="1"/>
  <c r="BW71" i="1"/>
  <c r="BT71" i="1"/>
  <c r="BS71" i="1"/>
  <c r="EA71" i="1" s="1"/>
  <c r="BV71" i="1"/>
  <c r="E69" i="1"/>
  <c r="G69" i="1" s="1"/>
  <c r="I69" i="1" s="1"/>
  <c r="H71" i="1"/>
  <c r="Q71" i="1"/>
  <c r="O71" i="1"/>
  <c r="D71" i="1"/>
  <c r="E70" i="1" s="1"/>
  <c r="P74" i="1"/>
  <c r="B73" i="1"/>
  <c r="C73" i="1" l="1"/>
  <c r="G70" i="1"/>
  <c r="I70" i="1" s="1"/>
  <c r="W71" i="1"/>
  <c r="DZ71" i="1"/>
  <c r="CM71" i="1"/>
  <c r="DG71" i="1" s="1"/>
  <c r="EB71" i="1"/>
  <c r="CD70" i="1"/>
  <c r="DI70" i="1" s="1"/>
  <c r="ED70" i="1"/>
  <c r="EC70" i="1"/>
  <c r="X70" i="1"/>
  <c r="EK70" i="1" s="1"/>
  <c r="EW70" i="1" s="1"/>
  <c r="EJ70" i="1"/>
  <c r="EV70" i="1" s="1"/>
  <c r="F71" i="1"/>
  <c r="BZ71" i="1" s="1"/>
  <c r="CA71" i="1" s="1"/>
  <c r="BW72" i="1"/>
  <c r="BT72" i="1"/>
  <c r="BS72" i="1"/>
  <c r="EA72" i="1" s="1"/>
  <c r="BV72" i="1"/>
  <c r="BU71" i="1"/>
  <c r="CL71" i="1"/>
  <c r="DF71" i="1" s="1"/>
  <c r="Q72" i="1"/>
  <c r="O72" i="1"/>
  <c r="D72" i="1"/>
  <c r="E71" i="1" s="1"/>
  <c r="H72" i="1"/>
  <c r="P75" i="1"/>
  <c r="B74" i="1"/>
  <c r="C74" i="1" s="1"/>
  <c r="G71" i="1" l="1"/>
  <c r="I71" i="1" s="1"/>
  <c r="EC71" i="1"/>
  <c r="CD71" i="1"/>
  <c r="DI71" i="1" s="1"/>
  <c r="ED71" i="1"/>
  <c r="W72" i="1"/>
  <c r="DZ72" i="1"/>
  <c r="CM72" i="1"/>
  <c r="DG72" i="1" s="1"/>
  <c r="EB72" i="1"/>
  <c r="X71" i="1"/>
  <c r="EK71" i="1" s="1"/>
  <c r="EW71" i="1" s="1"/>
  <c r="EJ71" i="1"/>
  <c r="EV71" i="1" s="1"/>
  <c r="F72" i="1"/>
  <c r="BZ72" i="1" s="1"/>
  <c r="CA72" i="1" s="1"/>
  <c r="BW73" i="1"/>
  <c r="BT73" i="1"/>
  <c r="BS73" i="1"/>
  <c r="EA73" i="1" s="1"/>
  <c r="BV73" i="1"/>
  <c r="BU72" i="1"/>
  <c r="CL72" i="1"/>
  <c r="DF72" i="1" s="1"/>
  <c r="Q73" i="1"/>
  <c r="O73" i="1"/>
  <c r="D73" i="1"/>
  <c r="H73" i="1"/>
  <c r="P76" i="1"/>
  <c r="B75" i="1"/>
  <c r="C75" i="1" s="1"/>
  <c r="CM73" i="1" l="1"/>
  <c r="DG73" i="1" s="1"/>
  <c r="EB73" i="1"/>
  <c r="EC72" i="1"/>
  <c r="CD72" i="1"/>
  <c r="DI72" i="1" s="1"/>
  <c r="ED72" i="1"/>
  <c r="X72" i="1"/>
  <c r="EK72" i="1" s="1"/>
  <c r="EW72" i="1" s="1"/>
  <c r="EJ72" i="1"/>
  <c r="EV72" i="1" s="1"/>
  <c r="W73" i="1"/>
  <c r="DZ73" i="1"/>
  <c r="BW74" i="1"/>
  <c r="BT74" i="1"/>
  <c r="BS74" i="1"/>
  <c r="EA74" i="1" s="1"/>
  <c r="BV74" i="1"/>
  <c r="BU73" i="1"/>
  <c r="CL73" i="1"/>
  <c r="DF73" i="1" s="1"/>
  <c r="O74" i="1"/>
  <c r="Q74" i="1"/>
  <c r="D74" i="1"/>
  <c r="H74" i="1"/>
  <c r="F73" i="1"/>
  <c r="BZ73" i="1" s="1"/>
  <c r="CA73" i="1" s="1"/>
  <c r="E72" i="1"/>
  <c r="G72" i="1" s="1"/>
  <c r="I72" i="1" s="1"/>
  <c r="P77" i="1"/>
  <c r="B76" i="1"/>
  <c r="C76" i="1" s="1"/>
  <c r="EC73" i="1" l="1"/>
  <c r="X73" i="1"/>
  <c r="EK73" i="1" s="1"/>
  <c r="EW73" i="1" s="1"/>
  <c r="EJ73" i="1"/>
  <c r="EV73" i="1" s="1"/>
  <c r="W74" i="1"/>
  <c r="DZ74" i="1"/>
  <c r="CM74" i="1"/>
  <c r="DG74" i="1" s="1"/>
  <c r="EB74" i="1"/>
  <c r="CD73" i="1"/>
  <c r="DI73" i="1" s="1"/>
  <c r="ED73" i="1"/>
  <c r="BW75" i="1"/>
  <c r="BT75" i="1"/>
  <c r="BS75" i="1"/>
  <c r="EA75" i="1" s="1"/>
  <c r="BV75" i="1"/>
  <c r="BU74" i="1"/>
  <c r="CL74" i="1"/>
  <c r="DF74" i="1" s="1"/>
  <c r="Q75" i="1"/>
  <c r="O75" i="1"/>
  <c r="D75" i="1"/>
  <c r="E74" i="1" s="1"/>
  <c r="H75" i="1"/>
  <c r="F74" i="1"/>
  <c r="BZ74" i="1" s="1"/>
  <c r="CA74" i="1" s="1"/>
  <c r="E73" i="1"/>
  <c r="G73" i="1" s="1"/>
  <c r="I73" i="1" s="1"/>
  <c r="P78" i="1"/>
  <c r="B77" i="1"/>
  <c r="C77" i="1" s="1"/>
  <c r="CM75" i="1" l="1"/>
  <c r="DG75" i="1" s="1"/>
  <c r="EB75" i="1"/>
  <c r="CD74" i="1"/>
  <c r="DI74" i="1" s="1"/>
  <c r="ED74" i="1"/>
  <c r="EC74" i="1"/>
  <c r="W75" i="1"/>
  <c r="DZ75" i="1"/>
  <c r="X74" i="1"/>
  <c r="EK74" i="1" s="1"/>
  <c r="EW74" i="1" s="1"/>
  <c r="EJ74" i="1"/>
  <c r="EV74" i="1" s="1"/>
  <c r="BW76" i="1"/>
  <c r="BT76" i="1"/>
  <c r="BS76" i="1"/>
  <c r="EA76" i="1" s="1"/>
  <c r="BV76" i="1"/>
  <c r="BU75" i="1"/>
  <c r="CL75" i="1"/>
  <c r="DF75" i="1" s="1"/>
  <c r="G74" i="1"/>
  <c r="I74" i="1" s="1"/>
  <c r="Q76" i="1"/>
  <c r="O76" i="1"/>
  <c r="D76" i="1"/>
  <c r="E75" i="1" s="1"/>
  <c r="H76" i="1"/>
  <c r="F75" i="1"/>
  <c r="BZ75" i="1" s="1"/>
  <c r="CA75" i="1" s="1"/>
  <c r="P79" i="1"/>
  <c r="B78" i="1"/>
  <c r="C78" i="1" s="1"/>
  <c r="EC75" i="1" l="1"/>
  <c r="CM76" i="1"/>
  <c r="DG76" i="1" s="1"/>
  <c r="EB76" i="1"/>
  <c r="CD75" i="1"/>
  <c r="DI75" i="1" s="1"/>
  <c r="ED75" i="1"/>
  <c r="W76" i="1"/>
  <c r="DZ76" i="1"/>
  <c r="EC76" i="1" s="1"/>
  <c r="X75" i="1"/>
  <c r="EK75" i="1" s="1"/>
  <c r="EW75" i="1" s="1"/>
  <c r="EJ75" i="1"/>
  <c r="EV75" i="1" s="1"/>
  <c r="BW77" i="1"/>
  <c r="BT77" i="1"/>
  <c r="BS77" i="1"/>
  <c r="EA77" i="1" s="1"/>
  <c r="BV77" i="1"/>
  <c r="BU76" i="1"/>
  <c r="CL76" i="1"/>
  <c r="DF76" i="1" s="1"/>
  <c r="H77" i="1"/>
  <c r="G75" i="1"/>
  <c r="I75" i="1" s="1"/>
  <c r="Q77" i="1"/>
  <c r="O77" i="1"/>
  <c r="D77" i="1"/>
  <c r="F76" i="1"/>
  <c r="BZ76" i="1" s="1"/>
  <c r="CA76" i="1" s="1"/>
  <c r="P80" i="1"/>
  <c r="B79" i="1"/>
  <c r="C79" i="1" s="1"/>
  <c r="CM77" i="1" l="1"/>
  <c r="DG77" i="1" s="1"/>
  <c r="EB77" i="1"/>
  <c r="X76" i="1"/>
  <c r="EK76" i="1" s="1"/>
  <c r="EW76" i="1" s="1"/>
  <c r="EJ76" i="1"/>
  <c r="EV76" i="1" s="1"/>
  <c r="W77" i="1"/>
  <c r="DZ77" i="1"/>
  <c r="EC77" i="1" s="1"/>
  <c r="CD76" i="1"/>
  <c r="DI76" i="1" s="1"/>
  <c r="ED76" i="1"/>
  <c r="F77" i="1"/>
  <c r="BZ77" i="1" s="1"/>
  <c r="CA77" i="1" s="1"/>
  <c r="BW78" i="1"/>
  <c r="BT78" i="1"/>
  <c r="BS78" i="1"/>
  <c r="EA78" i="1" s="1"/>
  <c r="BV78" i="1"/>
  <c r="BU77" i="1"/>
  <c r="CL77" i="1"/>
  <c r="DF77" i="1" s="1"/>
  <c r="O78" i="1"/>
  <c r="Q78" i="1"/>
  <c r="D78" i="1"/>
  <c r="H78" i="1"/>
  <c r="E76" i="1"/>
  <c r="G76" i="1" s="1"/>
  <c r="I76" i="1" s="1"/>
  <c r="P81" i="1"/>
  <c r="B80" i="1"/>
  <c r="C80" i="1" s="1"/>
  <c r="X77" i="1" l="1"/>
  <c r="EK77" i="1" s="1"/>
  <c r="EW77" i="1" s="1"/>
  <c r="EJ77" i="1"/>
  <c r="EV77" i="1" s="1"/>
  <c r="W78" i="1"/>
  <c r="DZ78" i="1"/>
  <c r="CM78" i="1"/>
  <c r="DG78" i="1" s="1"/>
  <c r="EB78" i="1"/>
  <c r="CD77" i="1"/>
  <c r="DI77" i="1" s="1"/>
  <c r="ED77" i="1"/>
  <c r="BW79" i="1"/>
  <c r="BT79" i="1"/>
  <c r="BS79" i="1"/>
  <c r="EA79" i="1" s="1"/>
  <c r="BV79" i="1"/>
  <c r="BU78" i="1"/>
  <c r="CL78" i="1"/>
  <c r="DF78" i="1" s="1"/>
  <c r="Q79" i="1"/>
  <c r="O79" i="1"/>
  <c r="D79" i="1"/>
  <c r="F78" i="1"/>
  <c r="BZ78" i="1" s="1"/>
  <c r="CA78" i="1" s="1"/>
  <c r="H79" i="1"/>
  <c r="E77" i="1"/>
  <c r="G77" i="1" s="1"/>
  <c r="I77" i="1" s="1"/>
  <c r="P82" i="1"/>
  <c r="B81" i="1"/>
  <c r="C81" i="1" l="1"/>
  <c r="W79" i="1"/>
  <c r="DZ79" i="1"/>
  <c r="EC78" i="1"/>
  <c r="CD78" i="1"/>
  <c r="DI78" i="1" s="1"/>
  <c r="ED78" i="1"/>
  <c r="CM79" i="1"/>
  <c r="DG79" i="1" s="1"/>
  <c r="EB79" i="1"/>
  <c r="X78" i="1"/>
  <c r="EK78" i="1" s="1"/>
  <c r="EW78" i="1" s="1"/>
  <c r="EJ78" i="1"/>
  <c r="EV78" i="1" s="1"/>
  <c r="BW80" i="1"/>
  <c r="BT80" i="1"/>
  <c r="BS80" i="1"/>
  <c r="EA80" i="1" s="1"/>
  <c r="BV80" i="1"/>
  <c r="BU79" i="1"/>
  <c r="CL79" i="1"/>
  <c r="DF79" i="1" s="1"/>
  <c r="Q80" i="1"/>
  <c r="O80" i="1"/>
  <c r="D80" i="1"/>
  <c r="E78" i="1"/>
  <c r="G78" i="1" s="1"/>
  <c r="I78" i="1" s="1"/>
  <c r="H80" i="1"/>
  <c r="F79" i="1"/>
  <c r="BZ79" i="1" s="1"/>
  <c r="CA79" i="1" s="1"/>
  <c r="P83" i="1"/>
  <c r="B82" i="1"/>
  <c r="C82" i="1" s="1"/>
  <c r="CD79" i="1" l="1"/>
  <c r="DI79" i="1" s="1"/>
  <c r="ED79" i="1"/>
  <c r="CM80" i="1"/>
  <c r="DG80" i="1" s="1"/>
  <c r="EB80" i="1"/>
  <c r="W80" i="1"/>
  <c r="DZ80" i="1"/>
  <c r="EC79" i="1"/>
  <c r="X79" i="1"/>
  <c r="EK79" i="1" s="1"/>
  <c r="EW79" i="1" s="1"/>
  <c r="EJ79" i="1"/>
  <c r="EV79" i="1" s="1"/>
  <c r="BW81" i="1"/>
  <c r="BT81" i="1"/>
  <c r="BS81" i="1"/>
  <c r="EA81" i="1" s="1"/>
  <c r="BV81" i="1"/>
  <c r="BU80" i="1"/>
  <c r="CL80" i="1"/>
  <c r="DF80" i="1" s="1"/>
  <c r="H81" i="1"/>
  <c r="Q81" i="1"/>
  <c r="O81" i="1"/>
  <c r="D81" i="1"/>
  <c r="E80" i="1" s="1"/>
  <c r="F80" i="1"/>
  <c r="BZ80" i="1" s="1"/>
  <c r="CA80" i="1" s="1"/>
  <c r="E79" i="1"/>
  <c r="G79" i="1" s="1"/>
  <c r="I79" i="1" s="1"/>
  <c r="P85" i="1"/>
  <c r="B83" i="1"/>
  <c r="C83" i="1" s="1"/>
  <c r="EC80" i="1" l="1"/>
  <c r="X80" i="1"/>
  <c r="EK80" i="1" s="1"/>
  <c r="EW80" i="1" s="1"/>
  <c r="EJ80" i="1"/>
  <c r="EV80" i="1" s="1"/>
  <c r="CM81" i="1"/>
  <c r="DG81" i="1" s="1"/>
  <c r="EB81" i="1"/>
  <c r="W81" i="1"/>
  <c r="DZ81" i="1"/>
  <c r="CD80" i="1"/>
  <c r="DI80" i="1" s="1"/>
  <c r="ED80" i="1"/>
  <c r="BW82" i="1"/>
  <c r="BT82" i="1"/>
  <c r="BS82" i="1"/>
  <c r="EA82" i="1" s="1"/>
  <c r="BV82" i="1"/>
  <c r="BU81" i="1"/>
  <c r="CL81" i="1"/>
  <c r="DF81" i="1" s="1"/>
  <c r="H82" i="1"/>
  <c r="H83" i="1"/>
  <c r="G80" i="1"/>
  <c r="I80" i="1" s="1"/>
  <c r="O82" i="1"/>
  <c r="Q82" i="1"/>
  <c r="D82" i="1"/>
  <c r="E81" i="1" s="1"/>
  <c r="F81" i="1"/>
  <c r="BZ81" i="1" s="1"/>
  <c r="CA81" i="1" s="1"/>
  <c r="P87" i="1"/>
  <c r="B85" i="1"/>
  <c r="C85" i="1" l="1"/>
  <c r="EC81" i="1"/>
  <c r="W82" i="1"/>
  <c r="DZ82" i="1"/>
  <c r="EC82" i="1" s="1"/>
  <c r="CM82" i="1"/>
  <c r="DG82" i="1" s="1"/>
  <c r="EB82" i="1"/>
  <c r="CD81" i="1"/>
  <c r="DI81" i="1" s="1"/>
  <c r="ED81" i="1"/>
  <c r="X81" i="1"/>
  <c r="EK81" i="1" s="1"/>
  <c r="EW81" i="1" s="1"/>
  <c r="EJ81" i="1"/>
  <c r="EV81" i="1" s="1"/>
  <c r="BW83" i="1"/>
  <c r="BT83" i="1"/>
  <c r="BS83" i="1"/>
  <c r="EA83" i="1" s="1"/>
  <c r="BV83" i="1"/>
  <c r="BU82" i="1"/>
  <c r="CL82" i="1"/>
  <c r="DF82" i="1" s="1"/>
  <c r="G81" i="1"/>
  <c r="I81" i="1" s="1"/>
  <c r="Q83" i="1"/>
  <c r="O83" i="1"/>
  <c r="D83" i="1"/>
  <c r="E83" i="1" s="1"/>
  <c r="F83" i="1"/>
  <c r="BZ83" i="1" s="1"/>
  <c r="CA83" i="1" s="1"/>
  <c r="F82" i="1"/>
  <c r="BZ82" i="1" s="1"/>
  <c r="CA82" i="1" s="1"/>
  <c r="B87" i="1"/>
  <c r="C87" i="1" s="1"/>
  <c r="P89" i="1"/>
  <c r="B89" i="1" s="1"/>
  <c r="C89" i="1" s="1"/>
  <c r="CA89" i="1" s="1"/>
  <c r="CD82" i="1" l="1"/>
  <c r="DI82" i="1" s="1"/>
  <c r="ED82" i="1"/>
  <c r="W83" i="1"/>
  <c r="DZ83" i="1"/>
  <c r="CM83" i="1"/>
  <c r="DG83" i="1" s="1"/>
  <c r="EB83" i="1"/>
  <c r="X82" i="1"/>
  <c r="EK82" i="1" s="1"/>
  <c r="EW82" i="1" s="1"/>
  <c r="EJ82" i="1"/>
  <c r="EV82" i="1" s="1"/>
  <c r="F85" i="1"/>
  <c r="BZ85" i="1" s="1"/>
  <c r="CA85" i="1" s="1"/>
  <c r="BW85" i="1"/>
  <c r="BT85" i="1"/>
  <c r="BS85" i="1"/>
  <c r="EA85" i="1" s="1"/>
  <c r="BV85" i="1"/>
  <c r="BU83" i="1"/>
  <c r="CL83" i="1"/>
  <c r="DF83" i="1" s="1"/>
  <c r="E82" i="1"/>
  <c r="G82" i="1" s="1"/>
  <c r="I82" i="1" s="1"/>
  <c r="Q85" i="1"/>
  <c r="O85" i="1"/>
  <c r="D85" i="1"/>
  <c r="G83" i="1"/>
  <c r="I83" i="1" s="1"/>
  <c r="F84" i="1"/>
  <c r="BZ84" i="1" s="1"/>
  <c r="CA84" i="1" s="1"/>
  <c r="CM85" i="1" l="1"/>
  <c r="DG85" i="1" s="1"/>
  <c r="EB85" i="1"/>
  <c r="EC83" i="1"/>
  <c r="W85" i="1"/>
  <c r="DZ85" i="1"/>
  <c r="CD83" i="1"/>
  <c r="DI83" i="1" s="1"/>
  <c r="ED83" i="1"/>
  <c r="X83" i="1"/>
  <c r="EK83" i="1" s="1"/>
  <c r="EW83" i="1" s="1"/>
  <c r="EJ83" i="1"/>
  <c r="EV83" i="1" s="1"/>
  <c r="BU85" i="1"/>
  <c r="CL85" i="1"/>
  <c r="DF85" i="1" s="1"/>
  <c r="F86" i="1"/>
  <c r="BZ86" i="1" s="1"/>
  <c r="CA86" i="1" s="1"/>
  <c r="BW87" i="1"/>
  <c r="BT87" i="1"/>
  <c r="BS87" i="1"/>
  <c r="EA87" i="1" s="1"/>
  <c r="BV87" i="1"/>
  <c r="BW89" i="1"/>
  <c r="BY89" i="1" s="1"/>
  <c r="BT89" i="1"/>
  <c r="BS89" i="1"/>
  <c r="EA89" i="1" s="1"/>
  <c r="BV89" i="1"/>
  <c r="F87" i="1"/>
  <c r="BZ87" i="1" s="1"/>
  <c r="CA87" i="1" s="1"/>
  <c r="E85" i="1"/>
  <c r="G85" i="1" s="1"/>
  <c r="I85" i="1" s="1"/>
  <c r="E84" i="1"/>
  <c r="G84" i="1" s="1"/>
  <c r="I84" i="1" s="1"/>
  <c r="Q87" i="1"/>
  <c r="O87" i="1"/>
  <c r="D87" i="1"/>
  <c r="Q89" i="1"/>
  <c r="S89" i="1" s="1"/>
  <c r="EE89" i="1" s="1"/>
  <c r="O89" i="1"/>
  <c r="D89" i="1"/>
  <c r="E88" i="1" s="1"/>
  <c r="F88" i="1"/>
  <c r="BZ88" i="1" s="1"/>
  <c r="CA88" i="1" s="1"/>
  <c r="EC85" i="1" l="1"/>
  <c r="CM89" i="1"/>
  <c r="DG89" i="1" s="1"/>
  <c r="EB89" i="1"/>
  <c r="CM87" i="1"/>
  <c r="DG87" i="1" s="1"/>
  <c r="EB87" i="1"/>
  <c r="CD85" i="1"/>
  <c r="DI85" i="1" s="1"/>
  <c r="ED85" i="1"/>
  <c r="X85" i="1"/>
  <c r="EK85" i="1" s="1"/>
  <c r="EW85" i="1" s="1"/>
  <c r="EJ85" i="1"/>
  <c r="EV85" i="1" s="1"/>
  <c r="W87" i="1"/>
  <c r="DZ87" i="1"/>
  <c r="DZ89" i="1"/>
  <c r="W89" i="1"/>
  <c r="EJ89" i="1" s="1"/>
  <c r="EV89" i="1" s="1"/>
  <c r="CC89" i="1"/>
  <c r="CB89" i="1"/>
  <c r="BU89" i="1"/>
  <c r="ED89" i="1" s="1"/>
  <c r="CL89" i="1"/>
  <c r="DF89" i="1" s="1"/>
  <c r="BU87" i="1"/>
  <c r="CL87" i="1"/>
  <c r="DF87" i="1" s="1"/>
  <c r="G88" i="1"/>
  <c r="I88" i="1" s="1"/>
  <c r="J88" i="1" s="1"/>
  <c r="E87" i="1"/>
  <c r="G87" i="1" s="1"/>
  <c r="I87" i="1" s="1"/>
  <c r="E86" i="1"/>
  <c r="G86" i="1" s="1"/>
  <c r="I86" i="1" s="1"/>
  <c r="EC87" i="1" l="1"/>
  <c r="Z89" i="1"/>
  <c r="X87" i="1"/>
  <c r="EK87" i="1" s="1"/>
  <c r="EW87" i="1" s="1"/>
  <c r="EJ87" i="1"/>
  <c r="EV87" i="1" s="1"/>
  <c r="CD87" i="1"/>
  <c r="DI87" i="1" s="1"/>
  <c r="ED87" i="1"/>
  <c r="EC89" i="1"/>
  <c r="X89" i="1"/>
  <c r="BC89" i="1" s="1"/>
  <c r="BD89" i="1" s="1"/>
  <c r="AV89" i="1"/>
  <c r="CF89" i="1"/>
  <c r="CD89" i="1"/>
  <c r="DI89" i="1" s="1"/>
  <c r="DJ89" i="1"/>
  <c r="J87" i="1"/>
  <c r="L88" i="1"/>
  <c r="AB89" i="1"/>
  <c r="AD89" i="1" s="1"/>
  <c r="AE89" i="1" s="1"/>
  <c r="AL89" i="1"/>
  <c r="AJ89" i="1"/>
  <c r="AI89" i="1"/>
  <c r="K88" i="1"/>
  <c r="M88" i="1" s="1"/>
  <c r="S88" i="1" s="1"/>
  <c r="EE88" i="1" s="1"/>
  <c r="BX88" i="1" l="1"/>
  <c r="BO89" i="1"/>
  <c r="AF89" i="1"/>
  <c r="EK89" i="1"/>
  <c r="EW89" i="1" s="1"/>
  <c r="EX89" i="1" s="1"/>
  <c r="EY89" i="1" s="1"/>
  <c r="AX89" i="1"/>
  <c r="BG89" i="1"/>
  <c r="BF89" i="1"/>
  <c r="BI89" i="1"/>
  <c r="AK89" i="1"/>
  <c r="AN89" i="1" s="1"/>
  <c r="CE89" i="1"/>
  <c r="CH89" i="1" s="1"/>
  <c r="CJ89" i="1" s="1"/>
  <c r="CO89" i="1" s="1"/>
  <c r="CQ89" i="1" s="1"/>
  <c r="CU89" i="1" s="1"/>
  <c r="DK89" i="1"/>
  <c r="EZ89" i="1" s="1"/>
  <c r="J86" i="1"/>
  <c r="L87" i="1"/>
  <c r="BX87" i="1" s="1"/>
  <c r="CF88" i="1"/>
  <c r="BY88" i="1"/>
  <c r="CB88" i="1" s="1"/>
  <c r="K87" i="1"/>
  <c r="T88" i="1"/>
  <c r="FA89" i="1" l="1"/>
  <c r="FC89" i="1" s="1"/>
  <c r="CG89" i="1"/>
  <c r="CI89" i="1" s="1"/>
  <c r="CN89" i="1" s="1"/>
  <c r="CP89" i="1" s="1"/>
  <c r="CT89" i="1" s="1"/>
  <c r="DA89" i="1"/>
  <c r="AG89" i="1"/>
  <c r="EM89" i="1" s="1"/>
  <c r="EL89" i="1"/>
  <c r="U88" i="1"/>
  <c r="EG88" i="1"/>
  <c r="AH89" i="1"/>
  <c r="BE89" i="1"/>
  <c r="BJ89" i="1" s="1"/>
  <c r="BL89" i="1" s="1"/>
  <c r="BH89" i="1"/>
  <c r="AZ89" i="1"/>
  <c r="BA89" i="1" s="1"/>
  <c r="CE88" i="1"/>
  <c r="CG88" i="1" s="1"/>
  <c r="CI88" i="1" s="1"/>
  <c r="DJ88" i="1"/>
  <c r="CZ89" i="1"/>
  <c r="DC89" i="1" s="1"/>
  <c r="DL89" i="1" s="1"/>
  <c r="DN89" i="1" s="1"/>
  <c r="DR89" i="1" s="1"/>
  <c r="M87" i="1"/>
  <c r="S87" i="1" s="1"/>
  <c r="J85" i="1"/>
  <c r="K85" i="1" s="1"/>
  <c r="M85" i="1" s="1"/>
  <c r="S85" i="1" s="1"/>
  <c r="EE85" i="1" s="1"/>
  <c r="L86" i="1"/>
  <c r="BX86" i="1" s="1"/>
  <c r="DE89" i="1"/>
  <c r="DM89" i="1" s="1"/>
  <c r="DO89" i="1" s="1"/>
  <c r="DS89" i="1" s="1"/>
  <c r="CW89" i="1"/>
  <c r="CF87" i="1"/>
  <c r="BY87" i="1"/>
  <c r="CB87" i="1" s="1"/>
  <c r="K86" i="1"/>
  <c r="CH88" i="1" l="1"/>
  <c r="CJ88" i="1" s="1"/>
  <c r="CV89" i="1"/>
  <c r="CX89" i="1" s="1"/>
  <c r="BK89" i="1"/>
  <c r="BM89" i="1" s="1"/>
  <c r="BN89" i="1" s="1"/>
  <c r="V88" i="1"/>
  <c r="T87" i="1"/>
  <c r="EG87" i="1" s="1"/>
  <c r="EE87" i="1"/>
  <c r="AM89" i="1"/>
  <c r="AO89" i="1" s="1"/>
  <c r="EN89" i="1"/>
  <c r="AP89" i="1"/>
  <c r="Z88" i="1"/>
  <c r="AJ88" i="1" s="1"/>
  <c r="BR88" i="1"/>
  <c r="CC88" i="1" s="1"/>
  <c r="AT88" i="1"/>
  <c r="EH88" i="1" s="1"/>
  <c r="ET88" i="1" s="1"/>
  <c r="DH89" i="1"/>
  <c r="J84" i="1"/>
  <c r="K84" i="1" s="1"/>
  <c r="M84" i="1" s="1"/>
  <c r="S84" i="1" s="1"/>
  <c r="EE84" i="1" s="1"/>
  <c r="L85" i="1"/>
  <c r="DK88" i="1"/>
  <c r="AH88" i="1" s="1"/>
  <c r="EN88" i="1" s="1"/>
  <c r="CE87" i="1"/>
  <c r="CG87" i="1" s="1"/>
  <c r="CI87" i="1" s="1"/>
  <c r="DJ87" i="1"/>
  <c r="M86" i="1"/>
  <c r="S86" i="1" s="1"/>
  <c r="CO88" i="1"/>
  <c r="CQ88" i="1" s="1"/>
  <c r="CU88" i="1" s="1"/>
  <c r="DA88" i="1"/>
  <c r="CN88" i="1"/>
  <c r="CP88" i="1" s="1"/>
  <c r="CT88" i="1" s="1"/>
  <c r="CZ88" i="1"/>
  <c r="DC88" i="1" s="1"/>
  <c r="DP89" i="1"/>
  <c r="DT89" i="1" s="1"/>
  <c r="DQ89" i="1"/>
  <c r="DU89" i="1" s="1"/>
  <c r="CF86" i="1"/>
  <c r="BY86" i="1"/>
  <c r="CB86" i="1" s="1"/>
  <c r="CH87" i="1"/>
  <c r="CJ87" i="1" s="1"/>
  <c r="AB88" i="1"/>
  <c r="AD88" i="1" s="1"/>
  <c r="AE88" i="1" s="1"/>
  <c r="AL88" i="1"/>
  <c r="T85" i="1"/>
  <c r="AI88" i="1" l="1"/>
  <c r="BX85" i="1"/>
  <c r="U87" i="1"/>
  <c r="BR87" i="1" s="1"/>
  <c r="CC87" i="1" s="1"/>
  <c r="AV88" i="1"/>
  <c r="BG88" i="1" s="1"/>
  <c r="T86" i="1"/>
  <c r="U86" i="1" s="1"/>
  <c r="EE86" i="1"/>
  <c r="EZ88" i="1"/>
  <c r="EU88" i="1"/>
  <c r="EX88" i="1" s="1"/>
  <c r="EY88" i="1" s="1"/>
  <c r="AU88" i="1"/>
  <c r="BC88" i="1" s="1"/>
  <c r="BD88" i="1" s="1"/>
  <c r="AQ89" i="1"/>
  <c r="AF88" i="1"/>
  <c r="EI88" i="1"/>
  <c r="V87" i="1"/>
  <c r="U85" i="1"/>
  <c r="EG85" i="1"/>
  <c r="EG86" i="1"/>
  <c r="BE88" i="1"/>
  <c r="CE86" i="1"/>
  <c r="CG86" i="1" s="1"/>
  <c r="CI86" i="1" s="1"/>
  <c r="DJ86" i="1"/>
  <c r="CW88" i="1"/>
  <c r="DK87" i="1"/>
  <c r="AH87" i="1" s="1"/>
  <c r="EN87" i="1" s="1"/>
  <c r="J83" i="1"/>
  <c r="K83" i="1" s="1"/>
  <c r="M83" i="1" s="1"/>
  <c r="S83" i="1" s="1"/>
  <c r="EE83" i="1" s="1"/>
  <c r="L84" i="1"/>
  <c r="BX84" i="1" s="1"/>
  <c r="DE88" i="1"/>
  <c r="DM88" i="1" s="1"/>
  <c r="DO88" i="1" s="1"/>
  <c r="DS88" i="1" s="1"/>
  <c r="DV89" i="1"/>
  <c r="CN87" i="1"/>
  <c r="CP87" i="1" s="1"/>
  <c r="CT87" i="1" s="1"/>
  <c r="CZ87" i="1"/>
  <c r="DC87" i="1" s="1"/>
  <c r="CO87" i="1"/>
  <c r="CQ87" i="1" s="1"/>
  <c r="CU87" i="1" s="1"/>
  <c r="DA87" i="1"/>
  <c r="CV88" i="1"/>
  <c r="DL88" i="1"/>
  <c r="DN88" i="1" s="1"/>
  <c r="DR88" i="1" s="1"/>
  <c r="CF85" i="1"/>
  <c r="BY85" i="1"/>
  <c r="CB85" i="1" s="1"/>
  <c r="AK88" i="1"/>
  <c r="AN88" i="1" s="1"/>
  <c r="T84" i="1"/>
  <c r="AT87" i="1" l="1"/>
  <c r="EH87" i="1" s="1"/>
  <c r="ET87" i="1" s="1"/>
  <c r="Z87" i="1"/>
  <c r="AI87" i="1" s="1"/>
  <c r="BI88" i="1"/>
  <c r="FA88" i="1"/>
  <c r="FC88" i="1" s="1"/>
  <c r="FD88" i="1"/>
  <c r="BF88" i="1"/>
  <c r="AX88" i="1"/>
  <c r="FV51" i="1"/>
  <c r="FW51" i="1" s="1"/>
  <c r="FX51" i="1" s="1"/>
  <c r="BR86" i="1"/>
  <c r="CC86" i="1" s="1"/>
  <c r="Z85" i="1"/>
  <c r="AB85" i="1" s="1"/>
  <c r="AD85" i="1" s="1"/>
  <c r="AE85" i="1" s="1"/>
  <c r="CH86" i="1"/>
  <c r="CJ86" i="1" s="1"/>
  <c r="CO86" i="1" s="1"/>
  <c r="CQ86" i="1" s="1"/>
  <c r="CU86" i="1" s="1"/>
  <c r="AT85" i="1"/>
  <c r="EH85" i="1" s="1"/>
  <c r="ET85" i="1" s="1"/>
  <c r="EU85" i="1" s="1"/>
  <c r="EX85" i="1" s="1"/>
  <c r="EY85" i="1" s="1"/>
  <c r="V86" i="1"/>
  <c r="AG88" i="1"/>
  <c r="EL88" i="1"/>
  <c r="V85" i="1"/>
  <c r="BR85" i="1"/>
  <c r="CC85" i="1" s="1"/>
  <c r="Z86" i="1"/>
  <c r="AU87" i="1"/>
  <c r="BC87" i="1" s="1"/>
  <c r="BD87" i="1" s="1"/>
  <c r="AF87" i="1"/>
  <c r="EI87" i="1"/>
  <c r="EZ87" i="1"/>
  <c r="EU87" i="1"/>
  <c r="EX87" i="1" s="1"/>
  <c r="EY87" i="1" s="1"/>
  <c r="BO88" i="1"/>
  <c r="AT86" i="1"/>
  <c r="AV87" i="1"/>
  <c r="BI87" i="1" s="1"/>
  <c r="BJ88" i="1"/>
  <c r="BL88" i="1" s="1"/>
  <c r="AL87" i="1"/>
  <c r="AJ87" i="1"/>
  <c r="AK87" i="1" s="1"/>
  <c r="U84" i="1"/>
  <c r="Z84" i="1" s="1"/>
  <c r="EG84" i="1"/>
  <c r="BE87" i="1"/>
  <c r="BH88" i="1"/>
  <c r="AZ88" i="1"/>
  <c r="BA88" i="1" s="1"/>
  <c r="CX88" i="1"/>
  <c r="CE85" i="1"/>
  <c r="CH85" i="1" s="1"/>
  <c r="CJ85" i="1" s="1"/>
  <c r="DJ85" i="1"/>
  <c r="DK86" i="1"/>
  <c r="AH86" i="1" s="1"/>
  <c r="J82" i="1"/>
  <c r="K82" i="1" s="1"/>
  <c r="M82" i="1" s="1"/>
  <c r="S82" i="1" s="1"/>
  <c r="EE82" i="1" s="1"/>
  <c r="L83" i="1"/>
  <c r="DH88" i="1"/>
  <c r="DE87" i="1"/>
  <c r="DM87" i="1" s="1"/>
  <c r="DO87" i="1" s="1"/>
  <c r="DS87" i="1" s="1"/>
  <c r="CV87" i="1"/>
  <c r="DQ88" i="1"/>
  <c r="DU88" i="1" s="1"/>
  <c r="DP88" i="1"/>
  <c r="DT88" i="1" s="1"/>
  <c r="DL87" i="1"/>
  <c r="DN87" i="1" s="1"/>
  <c r="DR87" i="1" s="1"/>
  <c r="CN86" i="1"/>
  <c r="CP86" i="1" s="1"/>
  <c r="CT86" i="1" s="1"/>
  <c r="CZ86" i="1"/>
  <c r="DC86" i="1" s="1"/>
  <c r="CW87" i="1"/>
  <c r="CF84" i="1"/>
  <c r="BY84" i="1"/>
  <c r="CB84" i="1" s="1"/>
  <c r="AI85" i="1"/>
  <c r="V84" i="1"/>
  <c r="T83" i="1"/>
  <c r="CX87" i="1" l="1"/>
  <c r="AB87" i="1"/>
  <c r="AD87" i="1" s="1"/>
  <c r="AE87" i="1" s="1"/>
  <c r="AU85" i="1"/>
  <c r="BC85" i="1" s="1"/>
  <c r="BD85" i="1" s="1"/>
  <c r="AU86" i="1"/>
  <c r="BC86" i="1" s="1"/>
  <c r="BD86" i="1" s="1"/>
  <c r="EH86" i="1"/>
  <c r="ET86" i="1" s="1"/>
  <c r="EU86" i="1" s="1"/>
  <c r="FD86" i="1" s="1"/>
  <c r="AV85" i="1"/>
  <c r="AX85" i="1" s="1"/>
  <c r="FA87" i="1"/>
  <c r="FC87" i="1" s="1"/>
  <c r="FD85" i="1"/>
  <c r="FD87" i="1"/>
  <c r="DA86" i="1"/>
  <c r="FY51" i="1"/>
  <c r="GF51" i="1" s="1"/>
  <c r="AX87" i="1"/>
  <c r="AZ87" i="1" s="1"/>
  <c r="BA87" i="1" s="1"/>
  <c r="BF87" i="1"/>
  <c r="BX83" i="1"/>
  <c r="BG87" i="1"/>
  <c r="AT84" i="1"/>
  <c r="BR84" i="1"/>
  <c r="CC84" i="1" s="1"/>
  <c r="AJ85" i="1"/>
  <c r="AK85" i="1" s="1"/>
  <c r="AL85" i="1"/>
  <c r="AF84" i="1"/>
  <c r="EI84" i="1"/>
  <c r="AG87" i="1"/>
  <c r="EM87" i="1" s="1"/>
  <c r="EO87" i="1" s="1"/>
  <c r="EQ87" i="1" s="1"/>
  <c r="EL87" i="1"/>
  <c r="EM88" i="1"/>
  <c r="EO88" i="1" s="1"/>
  <c r="EQ88" i="1" s="1"/>
  <c r="AM88" i="1"/>
  <c r="AO88" i="1" s="1"/>
  <c r="BO85" i="1"/>
  <c r="AF86" i="1"/>
  <c r="EI86" i="1"/>
  <c r="EN86" i="1"/>
  <c r="AV86" i="1"/>
  <c r="AX86" i="1" s="1"/>
  <c r="BO87" i="1"/>
  <c r="AP88" i="1"/>
  <c r="AB86" i="1"/>
  <c r="AD86" i="1" s="1"/>
  <c r="AE86" i="1" s="1"/>
  <c r="AJ86" i="1"/>
  <c r="AL86" i="1"/>
  <c r="AI86" i="1"/>
  <c r="AF85" i="1"/>
  <c r="EI85" i="1"/>
  <c r="BJ87" i="1"/>
  <c r="BL87" i="1" s="1"/>
  <c r="AN87" i="1"/>
  <c r="U83" i="1"/>
  <c r="EG83" i="1"/>
  <c r="BE86" i="1"/>
  <c r="CG85" i="1"/>
  <c r="CI85" i="1" s="1"/>
  <c r="CN85" i="1" s="1"/>
  <c r="CP85" i="1" s="1"/>
  <c r="CT85" i="1" s="1"/>
  <c r="BK88" i="1"/>
  <c r="BM88" i="1" s="1"/>
  <c r="BN88" i="1" s="1"/>
  <c r="BG85" i="1"/>
  <c r="BI85" i="1"/>
  <c r="CV86" i="1"/>
  <c r="J81" i="1"/>
  <c r="L82" i="1"/>
  <c r="BX82" i="1" s="1"/>
  <c r="DK85" i="1"/>
  <c r="EZ85" i="1" s="1"/>
  <c r="FA85" i="1" s="1"/>
  <c r="FC85" i="1" s="1"/>
  <c r="CE84" i="1"/>
  <c r="CH84" i="1" s="1"/>
  <c r="CJ84" i="1" s="1"/>
  <c r="DJ84" i="1"/>
  <c r="DH87" i="1"/>
  <c r="CW86" i="1"/>
  <c r="DE86" i="1"/>
  <c r="DM86" i="1" s="1"/>
  <c r="DO86" i="1" s="1"/>
  <c r="DS86" i="1" s="1"/>
  <c r="DV88" i="1"/>
  <c r="CO85" i="1"/>
  <c r="CQ85" i="1" s="1"/>
  <c r="CU85" i="1" s="1"/>
  <c r="DA85" i="1"/>
  <c r="DL86" i="1"/>
  <c r="DN86" i="1" s="1"/>
  <c r="DR86" i="1" s="1"/>
  <c r="K81" i="1"/>
  <c r="M81" i="1" s="1"/>
  <c r="S81" i="1" s="1"/>
  <c r="EE81" i="1" s="1"/>
  <c r="CF83" i="1"/>
  <c r="BY83" i="1"/>
  <c r="CB83" i="1" s="1"/>
  <c r="AB84" i="1"/>
  <c r="AD84" i="1" s="1"/>
  <c r="AE84" i="1" s="1"/>
  <c r="AJ84" i="1"/>
  <c r="AI84" i="1"/>
  <c r="AL84" i="1"/>
  <c r="T82" i="1"/>
  <c r="EZ86" i="1" l="1"/>
  <c r="BO86" i="1"/>
  <c r="GB51" i="1"/>
  <c r="EH84" i="1"/>
  <c r="ET84" i="1" s="1"/>
  <c r="EU84" i="1" s="1"/>
  <c r="EX84" i="1" s="1"/>
  <c r="EY84" i="1" s="1"/>
  <c r="BF85" i="1"/>
  <c r="BH85" i="1" s="1"/>
  <c r="AV84" i="1"/>
  <c r="BF86" i="1"/>
  <c r="EX86" i="1"/>
  <c r="EY86" i="1" s="1"/>
  <c r="FA86" i="1" s="1"/>
  <c r="FC86" i="1" s="1"/>
  <c r="CZ85" i="1"/>
  <c r="DC85" i="1" s="1"/>
  <c r="BH87" i="1"/>
  <c r="GE51" i="1"/>
  <c r="GM51" i="1"/>
  <c r="GV51" i="1" s="1"/>
  <c r="GD51" i="1"/>
  <c r="BG86" i="1"/>
  <c r="BI86" i="1"/>
  <c r="BJ86" i="1" s="1"/>
  <c r="BL86" i="1" s="1"/>
  <c r="AN85" i="1"/>
  <c r="CX86" i="1"/>
  <c r="AT83" i="1"/>
  <c r="EH83" i="1" s="1"/>
  <c r="ET83" i="1" s="1"/>
  <c r="EU83" i="1" s="1"/>
  <c r="EX83" i="1" s="1"/>
  <c r="EY83" i="1" s="1"/>
  <c r="AU84" i="1"/>
  <c r="BC84" i="1" s="1"/>
  <c r="BD84" i="1" s="1"/>
  <c r="GA51" i="1" s="1"/>
  <c r="AK86" i="1"/>
  <c r="AN86" i="1" s="1"/>
  <c r="FV50" i="1"/>
  <c r="FW50" i="1" s="1"/>
  <c r="FX50" i="1" s="1"/>
  <c r="AP87" i="1"/>
  <c r="AM87" i="1"/>
  <c r="AO87" i="1" s="1"/>
  <c r="Z83" i="1"/>
  <c r="AI83" i="1" s="1"/>
  <c r="BR83" i="1"/>
  <c r="CC83" i="1" s="1"/>
  <c r="AQ88" i="1"/>
  <c r="V83" i="1"/>
  <c r="AG86" i="1"/>
  <c r="EL86" i="1"/>
  <c r="CG84" i="1"/>
  <c r="CI84" i="1" s="1"/>
  <c r="CZ84" i="1" s="1"/>
  <c r="DC84" i="1" s="1"/>
  <c r="AG85" i="1"/>
  <c r="EM85" i="1" s="1"/>
  <c r="EL85" i="1"/>
  <c r="BO84" i="1"/>
  <c r="AG84" i="1"/>
  <c r="EM84" i="1" s="1"/>
  <c r="EL84" i="1"/>
  <c r="U82" i="1"/>
  <c r="EG82" i="1"/>
  <c r="AH85" i="1"/>
  <c r="BE85" i="1"/>
  <c r="BJ85" i="1" s="1"/>
  <c r="BL85" i="1" s="1"/>
  <c r="BK87" i="1"/>
  <c r="BM87" i="1" s="1"/>
  <c r="BN87" i="1" s="1"/>
  <c r="AZ85" i="1"/>
  <c r="BA85" i="1" s="1"/>
  <c r="AZ86" i="1"/>
  <c r="BA86" i="1" s="1"/>
  <c r="AX84" i="1"/>
  <c r="BI84" i="1"/>
  <c r="BG84" i="1"/>
  <c r="BF84" i="1"/>
  <c r="CV85" i="1"/>
  <c r="CW85" i="1"/>
  <c r="DA84" i="1"/>
  <c r="DE84" i="1" s="1"/>
  <c r="DM84" i="1" s="1"/>
  <c r="DO84" i="1" s="1"/>
  <c r="DS84" i="1" s="1"/>
  <c r="CO84" i="1"/>
  <c r="CQ84" i="1" s="1"/>
  <c r="CU84" i="1" s="1"/>
  <c r="CE83" i="1"/>
  <c r="CG83" i="1" s="1"/>
  <c r="CI83" i="1" s="1"/>
  <c r="DJ83" i="1"/>
  <c r="J80" i="1"/>
  <c r="L81" i="1"/>
  <c r="BX81" i="1" s="1"/>
  <c r="DK84" i="1"/>
  <c r="DQ87" i="1"/>
  <c r="DU87" i="1" s="1"/>
  <c r="DH86" i="1"/>
  <c r="DE85" i="1"/>
  <c r="DM85" i="1" s="1"/>
  <c r="DO85" i="1" s="1"/>
  <c r="DS85" i="1" s="1"/>
  <c r="CN84" i="1"/>
  <c r="CP84" i="1" s="1"/>
  <c r="CT84" i="1" s="1"/>
  <c r="DL85" i="1"/>
  <c r="DN85" i="1" s="1"/>
  <c r="DR85" i="1" s="1"/>
  <c r="CF82" i="1"/>
  <c r="BY82" i="1"/>
  <c r="CB82" i="1" s="1"/>
  <c r="AK84" i="1"/>
  <c r="AN84" i="1" s="1"/>
  <c r="AJ83" i="1"/>
  <c r="T81" i="1"/>
  <c r="BH86" i="1" l="1"/>
  <c r="FD84" i="1"/>
  <c r="EZ84" i="1"/>
  <c r="FA84" i="1" s="1"/>
  <c r="FC84" i="1" s="1"/>
  <c r="AV83" i="1"/>
  <c r="BG83" i="1" s="1"/>
  <c r="AU83" i="1"/>
  <c r="BC83" i="1" s="1"/>
  <c r="BD83" i="1" s="1"/>
  <c r="FD83" i="1"/>
  <c r="GQ51" i="1"/>
  <c r="GO51" i="1"/>
  <c r="GP51" i="1"/>
  <c r="GC51" i="1"/>
  <c r="GH51" i="1" s="1"/>
  <c r="GN51" i="1"/>
  <c r="GG51" i="1"/>
  <c r="GI51" i="1" s="1"/>
  <c r="FY50" i="1"/>
  <c r="GF50" i="1" s="1"/>
  <c r="BK85" i="1"/>
  <c r="BM85" i="1" s="1"/>
  <c r="BN85" i="1" s="1"/>
  <c r="AP84" i="1"/>
  <c r="AB83" i="1"/>
  <c r="AD83" i="1" s="1"/>
  <c r="AE83" i="1" s="1"/>
  <c r="BR82" i="1"/>
  <c r="CC82" i="1" s="1"/>
  <c r="AL83" i="1"/>
  <c r="AQ87" i="1"/>
  <c r="V82" i="1"/>
  <c r="AM85" i="1"/>
  <c r="AO85" i="1" s="1"/>
  <c r="EN85" i="1"/>
  <c r="EO85" i="1" s="1"/>
  <c r="EQ85" i="1" s="1"/>
  <c r="AF83" i="1"/>
  <c r="EI83" i="1"/>
  <c r="Z82" i="1"/>
  <c r="AL82" i="1" s="1"/>
  <c r="AT82" i="1"/>
  <c r="AP85" i="1"/>
  <c r="EM86" i="1"/>
  <c r="EO86" i="1" s="1"/>
  <c r="EQ86" i="1" s="1"/>
  <c r="AM86" i="1"/>
  <c r="AO86" i="1" s="1"/>
  <c r="AP86" i="1"/>
  <c r="BO83" i="1"/>
  <c r="U81" i="1"/>
  <c r="EG81" i="1"/>
  <c r="AH84" i="1"/>
  <c r="BE84" i="1"/>
  <c r="BJ84" i="1" s="1"/>
  <c r="BL84" i="1" s="1"/>
  <c r="BK86" i="1"/>
  <c r="BM86" i="1" s="1"/>
  <c r="BN86" i="1" s="1"/>
  <c r="BH84" i="1"/>
  <c r="AZ84" i="1"/>
  <c r="BA84" i="1" s="1"/>
  <c r="CW84" i="1"/>
  <c r="CX85" i="1"/>
  <c r="CH83" i="1"/>
  <c r="CJ83" i="1" s="1"/>
  <c r="CE82" i="1"/>
  <c r="CH82" i="1" s="1"/>
  <c r="CJ82" i="1" s="1"/>
  <c r="DJ82" i="1"/>
  <c r="DK83" i="1"/>
  <c r="EZ83" i="1" s="1"/>
  <c r="FA83" i="1" s="1"/>
  <c r="FC83" i="1" s="1"/>
  <c r="J79" i="1"/>
  <c r="L80" i="1"/>
  <c r="DP87" i="1"/>
  <c r="DT87" i="1" s="1"/>
  <c r="DV87" i="1" s="1"/>
  <c r="DQ86" i="1"/>
  <c r="DU86" i="1" s="1"/>
  <c r="CV84" i="1"/>
  <c r="CX84" i="1" s="1"/>
  <c r="DH85" i="1"/>
  <c r="CN83" i="1"/>
  <c r="CP83" i="1" s="1"/>
  <c r="CT83" i="1" s="1"/>
  <c r="CZ83" i="1"/>
  <c r="DC83" i="1" s="1"/>
  <c r="DL84" i="1"/>
  <c r="DN84" i="1" s="1"/>
  <c r="DR84" i="1" s="1"/>
  <c r="DH84" i="1"/>
  <c r="K80" i="1"/>
  <c r="CF81" i="1"/>
  <c r="BY81" i="1"/>
  <c r="CB81" i="1" s="1"/>
  <c r="AK83" i="1"/>
  <c r="AB82" i="1"/>
  <c r="AD82" i="1" s="1"/>
  <c r="AE82" i="1" s="1"/>
  <c r="BF83" i="1" l="1"/>
  <c r="BI83" i="1"/>
  <c r="AX83" i="1"/>
  <c r="GB50" i="1"/>
  <c r="EH82" i="1"/>
  <c r="ET82" i="1" s="1"/>
  <c r="EU82" i="1" s="1"/>
  <c r="EX82" i="1" s="1"/>
  <c r="EY82" i="1" s="1"/>
  <c r="AN83" i="1"/>
  <c r="GR51" i="1"/>
  <c r="GT51" i="1" s="1"/>
  <c r="GS51" i="1"/>
  <c r="GJ51" i="1"/>
  <c r="GE50" i="1"/>
  <c r="GM50" i="1"/>
  <c r="GV50" i="1" s="1"/>
  <c r="GD50" i="1"/>
  <c r="AT81" i="1"/>
  <c r="EH81" i="1" s="1"/>
  <c r="ET81" i="1" s="1"/>
  <c r="EU81" i="1" s="1"/>
  <c r="EX81" i="1" s="1"/>
  <c r="EY81" i="1" s="1"/>
  <c r="DA83" i="1"/>
  <c r="BR81" i="1"/>
  <c r="CC81" i="1" s="1"/>
  <c r="Z81" i="1"/>
  <c r="AJ81" i="1" s="1"/>
  <c r="V81" i="1"/>
  <c r="EI81" i="1" s="1"/>
  <c r="BX80" i="1"/>
  <c r="FV49" i="1"/>
  <c r="FW49" i="1" s="1"/>
  <c r="FX49" i="1" s="1"/>
  <c r="AI82" i="1"/>
  <c r="CG82" i="1"/>
  <c r="CI82" i="1" s="1"/>
  <c r="CN82" i="1" s="1"/>
  <c r="CP82" i="1" s="1"/>
  <c r="CT82" i="1" s="1"/>
  <c r="AJ82" i="1"/>
  <c r="AQ85" i="1"/>
  <c r="AQ86" i="1"/>
  <c r="AF82" i="1"/>
  <c r="EI82" i="1"/>
  <c r="AM84" i="1"/>
  <c r="AO84" i="1" s="1"/>
  <c r="AQ84" i="1" s="1"/>
  <c r="EN84" i="1"/>
  <c r="EO84" i="1" s="1"/>
  <c r="EQ84" i="1" s="1"/>
  <c r="AF81" i="1"/>
  <c r="AV82" i="1"/>
  <c r="BI82" i="1" s="1"/>
  <c r="AU82" i="1"/>
  <c r="BC82" i="1" s="1"/>
  <c r="BD82" i="1" s="1"/>
  <c r="GA50" i="1" s="1"/>
  <c r="AG83" i="1"/>
  <c r="EM83" i="1" s="1"/>
  <c r="EL83" i="1"/>
  <c r="CO83" i="1"/>
  <c r="CQ83" i="1" s="1"/>
  <c r="CU83" i="1" s="1"/>
  <c r="CW83" i="1" s="1"/>
  <c r="AH83" i="1"/>
  <c r="BE83" i="1"/>
  <c r="BJ83" i="1" s="1"/>
  <c r="BL83" i="1" s="1"/>
  <c r="BK84" i="1"/>
  <c r="BM84" i="1" s="1"/>
  <c r="BN84" i="1" s="1"/>
  <c r="AU81" i="1"/>
  <c r="BC81" i="1" s="1"/>
  <c r="BD81" i="1" s="1"/>
  <c r="AZ83" i="1"/>
  <c r="BA83" i="1" s="1"/>
  <c r="BH83" i="1"/>
  <c r="AV81" i="1"/>
  <c r="CE81" i="1"/>
  <c r="CG81" i="1" s="1"/>
  <c r="CI81" i="1" s="1"/>
  <c r="DJ81" i="1"/>
  <c r="T80" i="1"/>
  <c r="M80" i="1"/>
  <c r="S80" i="1" s="1"/>
  <c r="EE80" i="1" s="1"/>
  <c r="J78" i="1"/>
  <c r="L79" i="1"/>
  <c r="BX79" i="1" s="1"/>
  <c r="DK82" i="1"/>
  <c r="EZ82" i="1" s="1"/>
  <c r="FA82" i="1" s="1"/>
  <c r="FC82" i="1" s="1"/>
  <c r="DP86" i="1"/>
  <c r="DT86" i="1" s="1"/>
  <c r="DV86" i="1" s="1"/>
  <c r="DQ85" i="1"/>
  <c r="DU85" i="1" s="1"/>
  <c r="CV83" i="1"/>
  <c r="DE83" i="1"/>
  <c r="DM83" i="1" s="1"/>
  <c r="DO83" i="1" s="1"/>
  <c r="DS83" i="1" s="1"/>
  <c r="CO82" i="1"/>
  <c r="CQ82" i="1" s="1"/>
  <c r="CU82" i="1" s="1"/>
  <c r="DA82" i="1"/>
  <c r="DQ84" i="1"/>
  <c r="DU84" i="1" s="1"/>
  <c r="DP84" i="1"/>
  <c r="DT84" i="1" s="1"/>
  <c r="DL83" i="1"/>
  <c r="DN83" i="1" s="1"/>
  <c r="DR83" i="1" s="1"/>
  <c r="K79" i="1"/>
  <c r="M79" i="1" s="1"/>
  <c r="S79" i="1" s="1"/>
  <c r="CF80" i="1"/>
  <c r="BY80" i="1"/>
  <c r="CB80" i="1" s="1"/>
  <c r="AX82" i="1" l="1"/>
  <c r="BO82" i="1"/>
  <c r="FD82" i="1"/>
  <c r="FD81" i="1"/>
  <c r="AK82" i="1"/>
  <c r="AN82" i="1" s="1"/>
  <c r="CZ82" i="1"/>
  <c r="DC82" i="1" s="1"/>
  <c r="GU51" i="1"/>
  <c r="GQ50" i="1"/>
  <c r="GO50" i="1"/>
  <c r="GP50" i="1"/>
  <c r="GC50" i="1"/>
  <c r="GH50" i="1" s="1"/>
  <c r="GN50" i="1"/>
  <c r="GG50" i="1"/>
  <c r="GI50" i="1" s="1"/>
  <c r="FY49" i="1"/>
  <c r="GF49" i="1" s="1"/>
  <c r="AI81" i="1"/>
  <c r="AK81" i="1" s="1"/>
  <c r="AL81" i="1"/>
  <c r="AB81" i="1"/>
  <c r="AD81" i="1" s="1"/>
  <c r="AE81" i="1" s="1"/>
  <c r="CH81" i="1"/>
  <c r="CJ81" i="1" s="1"/>
  <c r="K78" i="1"/>
  <c r="M78" i="1" s="1"/>
  <c r="S78" i="1" s="1"/>
  <c r="EE78" i="1" s="1"/>
  <c r="AP83" i="1"/>
  <c r="AG82" i="1"/>
  <c r="EM82" i="1" s="1"/>
  <c r="EL82" i="1"/>
  <c r="BF82" i="1"/>
  <c r="T79" i="1"/>
  <c r="U79" i="1" s="1"/>
  <c r="EE79" i="1"/>
  <c r="BG82" i="1"/>
  <c r="AM83" i="1"/>
  <c r="AO83" i="1" s="1"/>
  <c r="EN83" i="1"/>
  <c r="EO83" i="1" s="1"/>
  <c r="EQ83" i="1" s="1"/>
  <c r="AG81" i="1"/>
  <c r="EM81" i="1" s="1"/>
  <c r="EL81" i="1"/>
  <c r="BO81" i="1"/>
  <c r="U80" i="1"/>
  <c r="EG80" i="1"/>
  <c r="AH82" i="1"/>
  <c r="BE82" i="1"/>
  <c r="BJ82" i="1" s="1"/>
  <c r="BL82" i="1" s="1"/>
  <c r="BK83" i="1"/>
  <c r="AX81" i="1"/>
  <c r="BI81" i="1"/>
  <c r="BG81" i="1"/>
  <c r="BF81" i="1"/>
  <c r="AZ82" i="1"/>
  <c r="BA82" i="1" s="1"/>
  <c r="CW82" i="1"/>
  <c r="CX83" i="1"/>
  <c r="AT80" i="1"/>
  <c r="CE80" i="1"/>
  <c r="CH80" i="1" s="1"/>
  <c r="CJ80" i="1" s="1"/>
  <c r="DJ80" i="1"/>
  <c r="DK81" i="1"/>
  <c r="EZ81" i="1" s="1"/>
  <c r="FA81" i="1" s="1"/>
  <c r="FC81" i="1" s="1"/>
  <c r="J77" i="1"/>
  <c r="K77" i="1" s="1"/>
  <c r="M77" i="1" s="1"/>
  <c r="S77" i="1" s="1"/>
  <c r="EE77" i="1" s="1"/>
  <c r="L78" i="1"/>
  <c r="DP85" i="1"/>
  <c r="DT85" i="1" s="1"/>
  <c r="DV85" i="1" s="1"/>
  <c r="DV84" i="1"/>
  <c r="DH83" i="1"/>
  <c r="DQ83" i="1" s="1"/>
  <c r="DU83" i="1" s="1"/>
  <c r="DE82" i="1"/>
  <c r="DM82" i="1" s="1"/>
  <c r="DO82" i="1" s="1"/>
  <c r="DS82" i="1" s="1"/>
  <c r="CO81" i="1"/>
  <c r="CQ81" i="1" s="1"/>
  <c r="CU81" i="1" s="1"/>
  <c r="DA81" i="1"/>
  <c r="CN81" i="1"/>
  <c r="CP81" i="1" s="1"/>
  <c r="CT81" i="1" s="1"/>
  <c r="CZ81" i="1"/>
  <c r="DC81" i="1" s="1"/>
  <c r="CV82" i="1"/>
  <c r="DL82" i="1"/>
  <c r="DN82" i="1" s="1"/>
  <c r="DR82" i="1" s="1"/>
  <c r="CG80" i="1"/>
  <c r="CI80" i="1" s="1"/>
  <c r="CF79" i="1"/>
  <c r="BY79" i="1"/>
  <c r="CB79" i="1" s="1"/>
  <c r="T78" i="1"/>
  <c r="AQ83" i="1" l="1"/>
  <c r="GB49" i="1"/>
  <c r="EH80" i="1"/>
  <c r="ET80" i="1" s="1"/>
  <c r="EU80" i="1" s="1"/>
  <c r="EX80" i="1" s="1"/>
  <c r="EY80" i="1" s="1"/>
  <c r="GR50" i="1"/>
  <c r="GT50" i="1" s="1"/>
  <c r="GS50" i="1"/>
  <c r="GJ50" i="1"/>
  <c r="GE49" i="1"/>
  <c r="GM49" i="1"/>
  <c r="GV49" i="1" s="1"/>
  <c r="GD49" i="1"/>
  <c r="AN81" i="1"/>
  <c r="AP81" i="1" s="1"/>
  <c r="BX78" i="1"/>
  <c r="FV48" i="1"/>
  <c r="FW48" i="1" s="1"/>
  <c r="FX48" i="1" s="1"/>
  <c r="BR80" i="1"/>
  <c r="CC80" i="1" s="1"/>
  <c r="EG79" i="1"/>
  <c r="BH82" i="1"/>
  <c r="BK82" i="1" s="1"/>
  <c r="BM82" i="1" s="1"/>
  <c r="BN82" i="1" s="1"/>
  <c r="CX82" i="1"/>
  <c r="AT79" i="1"/>
  <c r="EH79" i="1" s="1"/>
  <c r="ET79" i="1" s="1"/>
  <c r="EU79" i="1" s="1"/>
  <c r="EX79" i="1" s="1"/>
  <c r="EY79" i="1" s="1"/>
  <c r="AM82" i="1"/>
  <c r="AO82" i="1" s="1"/>
  <c r="EN82" i="1"/>
  <c r="EO82" i="1" s="1"/>
  <c r="EQ82" i="1" s="1"/>
  <c r="AP82" i="1"/>
  <c r="Z79" i="1"/>
  <c r="AB79" i="1" s="1"/>
  <c r="AD79" i="1" s="1"/>
  <c r="AE79" i="1" s="1"/>
  <c r="V79" i="1"/>
  <c r="BR79" i="1"/>
  <c r="CC79" i="1" s="1"/>
  <c r="U78" i="1"/>
  <c r="EG78" i="1"/>
  <c r="Z80" i="1"/>
  <c r="V80" i="1"/>
  <c r="AH81" i="1"/>
  <c r="BE81" i="1"/>
  <c r="BJ81" i="1" s="1"/>
  <c r="BL81" i="1" s="1"/>
  <c r="BM83" i="1"/>
  <c r="BN83" i="1" s="1"/>
  <c r="AZ81" i="1"/>
  <c r="BA81" i="1" s="1"/>
  <c r="BH81" i="1"/>
  <c r="AU80" i="1"/>
  <c r="BC80" i="1" s="1"/>
  <c r="BD80" i="1" s="1"/>
  <c r="GA49" i="1" s="1"/>
  <c r="CW81" i="1"/>
  <c r="AV80" i="1"/>
  <c r="AV79" i="1"/>
  <c r="CE79" i="1"/>
  <c r="CH79" i="1" s="1"/>
  <c r="CJ79" i="1" s="1"/>
  <c r="DJ79" i="1"/>
  <c r="J76" i="1"/>
  <c r="L77" i="1"/>
  <c r="BX77" i="1" s="1"/>
  <c r="DK80" i="1"/>
  <c r="AH80" i="1" s="1"/>
  <c r="EN80" i="1" s="1"/>
  <c r="DP83" i="1"/>
  <c r="DT83" i="1" s="1"/>
  <c r="DV83" i="1" s="1"/>
  <c r="DH82" i="1"/>
  <c r="DE81" i="1"/>
  <c r="DM81" i="1" s="1"/>
  <c r="DO81" i="1" s="1"/>
  <c r="DS81" i="1" s="1"/>
  <c r="DL81" i="1"/>
  <c r="DN81" i="1" s="1"/>
  <c r="DR81" i="1" s="1"/>
  <c r="CO80" i="1"/>
  <c r="CQ80" i="1" s="1"/>
  <c r="CU80" i="1" s="1"/>
  <c r="DA80" i="1"/>
  <c r="CV81" i="1"/>
  <c r="CN80" i="1"/>
  <c r="CP80" i="1" s="1"/>
  <c r="CT80" i="1" s="1"/>
  <c r="CZ80" i="1"/>
  <c r="DC80" i="1" s="1"/>
  <c r="CG79" i="1"/>
  <c r="CI79" i="1" s="1"/>
  <c r="CF78" i="1"/>
  <c r="BY78" i="1"/>
  <c r="CB78" i="1" s="1"/>
  <c r="K76" i="1"/>
  <c r="M76" i="1" s="1"/>
  <c r="S76" i="1" s="1"/>
  <c r="EE76" i="1" s="1"/>
  <c r="T77" i="1"/>
  <c r="AU79" i="1" l="1"/>
  <c r="BC79" i="1" s="1"/>
  <c r="BD79" i="1" s="1"/>
  <c r="FD79" i="1"/>
  <c r="FD80" i="1"/>
  <c r="GU50" i="1"/>
  <c r="GQ49" i="1"/>
  <c r="GO49" i="1"/>
  <c r="GP49" i="1"/>
  <c r="GC49" i="1"/>
  <c r="GH49" i="1" s="1"/>
  <c r="GN49" i="1"/>
  <c r="GG49" i="1"/>
  <c r="GI49" i="1" s="1"/>
  <c r="FY48" i="1"/>
  <c r="GF48" i="1" s="1"/>
  <c r="AJ79" i="1"/>
  <c r="AT78" i="1"/>
  <c r="AU78" i="1" s="1"/>
  <c r="BC78" i="1" s="1"/>
  <c r="BD78" i="1" s="1"/>
  <c r="GA48" i="1" s="1"/>
  <c r="BR78" i="1"/>
  <c r="CC78" i="1" s="1"/>
  <c r="V78" i="1"/>
  <c r="Z78" i="1"/>
  <c r="AB78" i="1" s="1"/>
  <c r="AD78" i="1" s="1"/>
  <c r="AE78" i="1" s="1"/>
  <c r="AM81" i="1"/>
  <c r="AO81" i="1" s="1"/>
  <c r="AQ81" i="1" s="1"/>
  <c r="EN81" i="1"/>
  <c r="EO81" i="1" s="1"/>
  <c r="EQ81" i="1" s="1"/>
  <c r="AL79" i="1"/>
  <c r="AQ82" i="1"/>
  <c r="AF80" i="1"/>
  <c r="EI80" i="1"/>
  <c r="AI79" i="1"/>
  <c r="AF78" i="1"/>
  <c r="EI78" i="1"/>
  <c r="AF79" i="1"/>
  <c r="EI79" i="1"/>
  <c r="EZ80" i="1"/>
  <c r="FA80" i="1" s="1"/>
  <c r="FC80" i="1" s="1"/>
  <c r="BO80" i="1"/>
  <c r="BK81" i="1"/>
  <c r="BM81" i="1" s="1"/>
  <c r="BN81" i="1" s="1"/>
  <c r="AJ80" i="1"/>
  <c r="AI80" i="1"/>
  <c r="AL80" i="1"/>
  <c r="AB80" i="1"/>
  <c r="AD80" i="1" s="1"/>
  <c r="AE80" i="1" s="1"/>
  <c r="U77" i="1"/>
  <c r="EG77" i="1"/>
  <c r="BE80" i="1"/>
  <c r="AX80" i="1"/>
  <c r="BI80" i="1"/>
  <c r="BG80" i="1"/>
  <c r="BF80" i="1"/>
  <c r="AX79" i="1"/>
  <c r="BG79" i="1"/>
  <c r="BF79" i="1"/>
  <c r="BI79" i="1"/>
  <c r="CW80" i="1"/>
  <c r="CX81" i="1"/>
  <c r="AV78" i="1"/>
  <c r="CE78" i="1"/>
  <c r="CG78" i="1" s="1"/>
  <c r="CI78" i="1" s="1"/>
  <c r="DJ78" i="1"/>
  <c r="J75" i="1"/>
  <c r="L76" i="1"/>
  <c r="DK79" i="1"/>
  <c r="EZ79" i="1" s="1"/>
  <c r="FA79" i="1" s="1"/>
  <c r="FC79" i="1" s="1"/>
  <c r="DP82" i="1"/>
  <c r="DT82" i="1" s="1"/>
  <c r="DH81" i="1"/>
  <c r="DQ81" i="1" s="1"/>
  <c r="DU81" i="1" s="1"/>
  <c r="DE80" i="1"/>
  <c r="DM80" i="1" s="1"/>
  <c r="DO80" i="1" s="1"/>
  <c r="DS80" i="1" s="1"/>
  <c r="CN79" i="1"/>
  <c r="CP79" i="1" s="1"/>
  <c r="CT79" i="1" s="1"/>
  <c r="CZ79" i="1"/>
  <c r="DC79" i="1" s="1"/>
  <c r="CO79" i="1"/>
  <c r="CQ79" i="1" s="1"/>
  <c r="CU79" i="1" s="1"/>
  <c r="DA79" i="1"/>
  <c r="DL80" i="1"/>
  <c r="DN80" i="1" s="1"/>
  <c r="DR80" i="1" s="1"/>
  <c r="CV80" i="1"/>
  <c r="CX80" i="1" s="1"/>
  <c r="CF77" i="1"/>
  <c r="BY77" i="1"/>
  <c r="CB77" i="1" s="1"/>
  <c r="AJ78" i="1"/>
  <c r="AI78" i="1"/>
  <c r="T76" i="1"/>
  <c r="AK79" i="1" l="1"/>
  <c r="BO79" i="1"/>
  <c r="GB48" i="1"/>
  <c r="GC48" i="1" s="1"/>
  <c r="EH78" i="1"/>
  <c r="ET78" i="1" s="1"/>
  <c r="EU78" i="1" s="1"/>
  <c r="FD78" i="1" s="1"/>
  <c r="GR49" i="1"/>
  <c r="GT49" i="1" s="1"/>
  <c r="GS49" i="1"/>
  <c r="GJ49" i="1"/>
  <c r="GE48" i="1"/>
  <c r="GM48" i="1"/>
  <c r="GV48" i="1" s="1"/>
  <c r="GD48" i="1"/>
  <c r="AL78" i="1"/>
  <c r="BX76" i="1"/>
  <c r="FV47" i="1"/>
  <c r="FW47" i="1" s="1"/>
  <c r="FX47" i="1" s="1"/>
  <c r="BJ80" i="1"/>
  <c r="BL80" i="1" s="1"/>
  <c r="AN79" i="1"/>
  <c r="Z77" i="1"/>
  <c r="AI77" i="1" s="1"/>
  <c r="AG79" i="1"/>
  <c r="EM79" i="1" s="1"/>
  <c r="EL79" i="1"/>
  <c r="V77" i="1"/>
  <c r="CH78" i="1"/>
  <c r="CJ78" i="1" s="1"/>
  <c r="CO78" i="1" s="1"/>
  <c r="CQ78" i="1" s="1"/>
  <c r="CU78" i="1" s="1"/>
  <c r="AT77" i="1"/>
  <c r="BR77" i="1"/>
  <c r="CC77" i="1" s="1"/>
  <c r="AK80" i="1"/>
  <c r="AN80" i="1" s="1"/>
  <c r="AG78" i="1"/>
  <c r="EM78" i="1" s="1"/>
  <c r="EL78" i="1"/>
  <c r="AG80" i="1"/>
  <c r="EM80" i="1" s="1"/>
  <c r="EO80" i="1" s="1"/>
  <c r="EQ80" i="1" s="1"/>
  <c r="EL80" i="1"/>
  <c r="BO78" i="1"/>
  <c r="U76" i="1"/>
  <c r="V76" i="1" s="1"/>
  <c r="EG76" i="1"/>
  <c r="AH79" i="1"/>
  <c r="BE79" i="1"/>
  <c r="BJ79" i="1" s="1"/>
  <c r="BL79" i="1" s="1"/>
  <c r="BH79" i="1"/>
  <c r="AZ79" i="1"/>
  <c r="BA79" i="1" s="1"/>
  <c r="AZ80" i="1"/>
  <c r="BA80" i="1" s="1"/>
  <c r="BH80" i="1"/>
  <c r="AX78" i="1"/>
  <c r="BG78" i="1"/>
  <c r="BF78" i="1"/>
  <c r="BI78" i="1"/>
  <c r="CE77" i="1"/>
  <c r="CG77" i="1" s="1"/>
  <c r="CI77" i="1" s="1"/>
  <c r="DJ77" i="1"/>
  <c r="J74" i="1"/>
  <c r="L75" i="1"/>
  <c r="DK78" i="1"/>
  <c r="AT76" i="1"/>
  <c r="DH80" i="1"/>
  <c r="DP81" i="1"/>
  <c r="DT81" i="1" s="1"/>
  <c r="DV81" i="1" s="1"/>
  <c r="DQ82" i="1"/>
  <c r="DU82" i="1" s="1"/>
  <c r="DV82" i="1" s="1"/>
  <c r="CW79" i="1"/>
  <c r="DE79" i="1"/>
  <c r="DM79" i="1" s="1"/>
  <c r="DO79" i="1" s="1"/>
  <c r="DS79" i="1" s="1"/>
  <c r="CV79" i="1"/>
  <c r="CN78" i="1"/>
  <c r="CP78" i="1" s="1"/>
  <c r="CT78" i="1" s="1"/>
  <c r="CZ78" i="1"/>
  <c r="DC78" i="1" s="1"/>
  <c r="DL79" i="1"/>
  <c r="DN79" i="1" s="1"/>
  <c r="DR79" i="1" s="1"/>
  <c r="DQ80" i="1"/>
  <c r="DU80" i="1" s="1"/>
  <c r="DP80" i="1"/>
  <c r="DT80" i="1" s="1"/>
  <c r="K75" i="1"/>
  <c r="M75" i="1" s="1"/>
  <c r="S75" i="1" s="1"/>
  <c r="CF76" i="1"/>
  <c r="BY76" i="1"/>
  <c r="CB76" i="1" s="1"/>
  <c r="AK78" i="1"/>
  <c r="Z76" i="1"/>
  <c r="AJ77" i="1" l="1"/>
  <c r="EX78" i="1"/>
  <c r="EY78" i="1" s="1"/>
  <c r="FA78" i="1" s="1"/>
  <c r="FC78" i="1" s="1"/>
  <c r="AN78" i="1"/>
  <c r="AB77" i="1"/>
  <c r="AD77" i="1" s="1"/>
  <c r="AE77" i="1" s="1"/>
  <c r="AL77" i="1"/>
  <c r="EZ78" i="1"/>
  <c r="GB47" i="1"/>
  <c r="EH76" i="1"/>
  <c r="ET76" i="1" s="1"/>
  <c r="EU76" i="1" s="1"/>
  <c r="EX76" i="1" s="1"/>
  <c r="EY76" i="1" s="1"/>
  <c r="AU77" i="1"/>
  <c r="BC77" i="1" s="1"/>
  <c r="BD77" i="1" s="1"/>
  <c r="EH77" i="1"/>
  <c r="ET77" i="1" s="1"/>
  <c r="EU77" i="1" s="1"/>
  <c r="EX77" i="1" s="1"/>
  <c r="EY77" i="1" s="1"/>
  <c r="GU49" i="1"/>
  <c r="DA78" i="1"/>
  <c r="GQ48" i="1"/>
  <c r="GO48" i="1"/>
  <c r="GP48" i="1"/>
  <c r="GN48" i="1"/>
  <c r="GG48" i="1"/>
  <c r="GI48" i="1" s="1"/>
  <c r="GH48" i="1"/>
  <c r="FY47" i="1"/>
  <c r="GF47" i="1" s="1"/>
  <c r="BR76" i="1"/>
  <c r="CC76" i="1" s="1"/>
  <c r="AP78" i="1"/>
  <c r="K74" i="1"/>
  <c r="M74" i="1" s="1"/>
  <c r="S74" i="1" s="1"/>
  <c r="EE74" i="1" s="1"/>
  <c r="BX75" i="1"/>
  <c r="FV46" i="1"/>
  <c r="FW46" i="1" s="1"/>
  <c r="FX46" i="1" s="1"/>
  <c r="AV77" i="1"/>
  <c r="BG77" i="1" s="1"/>
  <c r="AP80" i="1"/>
  <c r="AM80" i="1"/>
  <c r="AO80" i="1" s="1"/>
  <c r="BK79" i="1"/>
  <c r="BM79" i="1" s="1"/>
  <c r="BN79" i="1" s="1"/>
  <c r="AF76" i="1"/>
  <c r="EI76" i="1"/>
  <c r="T75" i="1"/>
  <c r="U75" i="1" s="1"/>
  <c r="EE75" i="1"/>
  <c r="AM79" i="1"/>
  <c r="AO79" i="1" s="1"/>
  <c r="EN79" i="1"/>
  <c r="EO79" i="1" s="1"/>
  <c r="EQ79" i="1" s="1"/>
  <c r="AF77" i="1"/>
  <c r="EI77" i="1"/>
  <c r="AP79" i="1"/>
  <c r="AH78" i="1"/>
  <c r="BE78" i="1"/>
  <c r="BJ78" i="1" s="1"/>
  <c r="BL78" i="1" s="1"/>
  <c r="BK80" i="1"/>
  <c r="BM80" i="1" s="1"/>
  <c r="BN80" i="1" s="1"/>
  <c r="BH78" i="1"/>
  <c r="AU76" i="1"/>
  <c r="BC76" i="1" s="1"/>
  <c r="BD76" i="1" s="1"/>
  <c r="GA47" i="1" s="1"/>
  <c r="AZ78" i="1"/>
  <c r="BA78" i="1" s="1"/>
  <c r="CX79" i="1"/>
  <c r="CV78" i="1"/>
  <c r="DH79" i="1"/>
  <c r="AV76" i="1"/>
  <c r="CH77" i="1"/>
  <c r="CJ77" i="1" s="1"/>
  <c r="DA77" i="1" s="1"/>
  <c r="CN77" i="1"/>
  <c r="CP77" i="1" s="1"/>
  <c r="CT77" i="1" s="1"/>
  <c r="CZ77" i="1"/>
  <c r="DC77" i="1" s="1"/>
  <c r="DL77" i="1" s="1"/>
  <c r="DN77" i="1" s="1"/>
  <c r="DR77" i="1" s="1"/>
  <c r="J73" i="1"/>
  <c r="L74" i="1"/>
  <c r="BX74" i="1" s="1"/>
  <c r="CE76" i="1"/>
  <c r="CH76" i="1" s="1"/>
  <c r="CJ76" i="1" s="1"/>
  <c r="DJ76" i="1"/>
  <c r="DK77" i="1"/>
  <c r="EZ77" i="1" s="1"/>
  <c r="FA77" i="1" s="1"/>
  <c r="FC77" i="1" s="1"/>
  <c r="CW78" i="1"/>
  <c r="DE78" i="1"/>
  <c r="DM78" i="1" s="1"/>
  <c r="DO78" i="1" s="1"/>
  <c r="DS78" i="1" s="1"/>
  <c r="DV80" i="1"/>
  <c r="DP79" i="1"/>
  <c r="DT79" i="1" s="1"/>
  <c r="DQ79" i="1"/>
  <c r="DU79" i="1" s="1"/>
  <c r="DL78" i="1"/>
  <c r="DN78" i="1" s="1"/>
  <c r="DR78" i="1" s="1"/>
  <c r="AK77" i="1"/>
  <c r="CF75" i="1"/>
  <c r="BY75" i="1"/>
  <c r="CB75" i="1" s="1"/>
  <c r="AB76" i="1"/>
  <c r="AD76" i="1" s="1"/>
  <c r="AE76" i="1" s="1"/>
  <c r="AJ76" i="1"/>
  <c r="AI76" i="1"/>
  <c r="AL76" i="1"/>
  <c r="K73" i="1"/>
  <c r="M73" i="1" s="1"/>
  <c r="S73" i="1" s="1"/>
  <c r="EE73" i="1" s="1"/>
  <c r="T74" i="1"/>
  <c r="AN77" i="1" l="1"/>
  <c r="FD77" i="1"/>
  <c r="BI77" i="1"/>
  <c r="BF77" i="1"/>
  <c r="BH77" i="1" s="1"/>
  <c r="AX77" i="1"/>
  <c r="BO77" i="1"/>
  <c r="FD76" i="1"/>
  <c r="GR48" i="1"/>
  <c r="GT48" i="1" s="1"/>
  <c r="GS48" i="1"/>
  <c r="GC47" i="1"/>
  <c r="GE47" i="1"/>
  <c r="GM47" i="1"/>
  <c r="GV47" i="1" s="1"/>
  <c r="GJ48" i="1"/>
  <c r="GD47" i="1"/>
  <c r="FY46" i="1"/>
  <c r="GF46" i="1" s="1"/>
  <c r="AT75" i="1"/>
  <c r="AV75" i="1" s="1"/>
  <c r="BR75" i="1"/>
  <c r="CC75" i="1" s="1"/>
  <c r="V75" i="1"/>
  <c r="EI75" i="1" s="1"/>
  <c r="Z75" i="1"/>
  <c r="EG75" i="1"/>
  <c r="AQ80" i="1"/>
  <c r="AM78" i="1"/>
  <c r="AO78" i="1" s="1"/>
  <c r="AQ78" i="1" s="1"/>
  <c r="EN78" i="1"/>
  <c r="EO78" i="1" s="1"/>
  <c r="EQ78" i="1" s="1"/>
  <c r="AG77" i="1"/>
  <c r="EM77" i="1" s="1"/>
  <c r="EL77" i="1"/>
  <c r="CX78" i="1"/>
  <c r="DH78" i="1"/>
  <c r="CO77" i="1"/>
  <c r="CQ77" i="1" s="1"/>
  <c r="CU77" i="1" s="1"/>
  <c r="BK78" i="1"/>
  <c r="BM78" i="1" s="1"/>
  <c r="BN78" i="1" s="1"/>
  <c r="AQ79" i="1"/>
  <c r="BO76" i="1"/>
  <c r="AG76" i="1"/>
  <c r="EM76" i="1" s="1"/>
  <c r="EL76" i="1"/>
  <c r="U74" i="1"/>
  <c r="EG74" i="1"/>
  <c r="CG76" i="1"/>
  <c r="CI76" i="1" s="1"/>
  <c r="CZ76" i="1" s="1"/>
  <c r="DC76" i="1" s="1"/>
  <c r="DL76" i="1" s="1"/>
  <c r="DN76" i="1" s="1"/>
  <c r="DR76" i="1" s="1"/>
  <c r="AH77" i="1"/>
  <c r="BE77" i="1"/>
  <c r="BJ77" i="1" s="1"/>
  <c r="BL77" i="1" s="1"/>
  <c r="AZ77" i="1"/>
  <c r="BA77" i="1" s="1"/>
  <c r="AX76" i="1"/>
  <c r="BI76" i="1"/>
  <c r="BG76" i="1"/>
  <c r="BF76" i="1"/>
  <c r="CE75" i="1"/>
  <c r="CG75" i="1" s="1"/>
  <c r="CI75" i="1" s="1"/>
  <c r="DJ75" i="1"/>
  <c r="CV77" i="1"/>
  <c r="J72" i="1"/>
  <c r="L73" i="1"/>
  <c r="DK76" i="1"/>
  <c r="EZ76" i="1" s="1"/>
  <c r="FA76" i="1" s="1"/>
  <c r="FC76" i="1" s="1"/>
  <c r="DE77" i="1"/>
  <c r="DM77" i="1" s="1"/>
  <c r="DO77" i="1" s="1"/>
  <c r="DS77" i="1" s="1"/>
  <c r="DP78" i="1"/>
  <c r="DT78" i="1" s="1"/>
  <c r="DQ78" i="1"/>
  <c r="DU78" i="1" s="1"/>
  <c r="CO76" i="1"/>
  <c r="CQ76" i="1" s="1"/>
  <c r="CU76" i="1" s="1"/>
  <c r="DA76" i="1"/>
  <c r="DV79" i="1"/>
  <c r="CF74" i="1"/>
  <c r="BY74" i="1"/>
  <c r="CB74" i="1" s="1"/>
  <c r="AK76" i="1"/>
  <c r="AN76" i="1" s="1"/>
  <c r="AB75" i="1"/>
  <c r="AD75" i="1" s="1"/>
  <c r="AE75" i="1" s="1"/>
  <c r="AJ75" i="1"/>
  <c r="AL75" i="1"/>
  <c r="AI75" i="1"/>
  <c r="T73" i="1"/>
  <c r="AP76" i="1" l="1"/>
  <c r="AF75" i="1"/>
  <c r="AG75" i="1" s="1"/>
  <c r="EM75" i="1" s="1"/>
  <c r="GB46" i="1"/>
  <c r="EH75" i="1"/>
  <c r="ET75" i="1" s="1"/>
  <c r="EU75" i="1" s="1"/>
  <c r="EX75" i="1" s="1"/>
  <c r="EY75" i="1" s="1"/>
  <c r="AU75" i="1"/>
  <c r="BC75" i="1" s="1"/>
  <c r="BD75" i="1" s="1"/>
  <c r="GA46" i="1" s="1"/>
  <c r="GH47" i="1"/>
  <c r="GU48" i="1"/>
  <c r="GQ47" i="1"/>
  <c r="GO47" i="1"/>
  <c r="GP47" i="1"/>
  <c r="GN47" i="1"/>
  <c r="GE46" i="1"/>
  <c r="GM46" i="1"/>
  <c r="GV46" i="1" s="1"/>
  <c r="GG47" i="1"/>
  <c r="GD46" i="1"/>
  <c r="AT74" i="1"/>
  <c r="EH74" i="1" s="1"/>
  <c r="ET74" i="1" s="1"/>
  <c r="EU74" i="1" s="1"/>
  <c r="EX74" i="1" s="1"/>
  <c r="EY74" i="1" s="1"/>
  <c r="CN76" i="1"/>
  <c r="CP76" i="1" s="1"/>
  <c r="CT76" i="1" s="1"/>
  <c r="BX73" i="1"/>
  <c r="FV45" i="1"/>
  <c r="FW45" i="1" s="1"/>
  <c r="FX45" i="1" s="1"/>
  <c r="AP77" i="1"/>
  <c r="CW77" i="1"/>
  <c r="CX77" i="1" s="1"/>
  <c r="BR74" i="1"/>
  <c r="CC74" i="1" s="1"/>
  <c r="AM77" i="1"/>
  <c r="AO77" i="1" s="1"/>
  <c r="EN77" i="1"/>
  <c r="EO77" i="1" s="1"/>
  <c r="EQ77" i="1" s="1"/>
  <c r="BO75" i="1"/>
  <c r="BK77" i="1"/>
  <c r="BM77" i="1" s="1"/>
  <c r="BN77" i="1" s="1"/>
  <c r="Z74" i="1"/>
  <c r="AB74" i="1" s="1"/>
  <c r="AD74" i="1" s="1"/>
  <c r="AE74" i="1" s="1"/>
  <c r="V74" i="1"/>
  <c r="U73" i="1"/>
  <c r="EG73" i="1"/>
  <c r="AH76" i="1"/>
  <c r="BE76" i="1"/>
  <c r="BJ76" i="1" s="1"/>
  <c r="BL76" i="1" s="1"/>
  <c r="BH76" i="1"/>
  <c r="AX75" i="1"/>
  <c r="BI75" i="1"/>
  <c r="BG75" i="1"/>
  <c r="BF75" i="1"/>
  <c r="AZ76" i="1"/>
  <c r="BA76" i="1" s="1"/>
  <c r="CH75" i="1"/>
  <c r="CJ75" i="1" s="1"/>
  <c r="DA75" i="1" s="1"/>
  <c r="CN75" i="1"/>
  <c r="CP75" i="1" s="1"/>
  <c r="CT75" i="1" s="1"/>
  <c r="CZ75" i="1"/>
  <c r="DC75" i="1" s="1"/>
  <c r="DL75" i="1" s="1"/>
  <c r="DN75" i="1" s="1"/>
  <c r="DR75" i="1" s="1"/>
  <c r="DK75" i="1"/>
  <c r="CE74" i="1"/>
  <c r="CG74" i="1" s="1"/>
  <c r="CI74" i="1" s="1"/>
  <c r="DJ74" i="1"/>
  <c r="J71" i="1"/>
  <c r="L72" i="1"/>
  <c r="BX72" i="1" s="1"/>
  <c r="DH77" i="1"/>
  <c r="DE76" i="1"/>
  <c r="DM76" i="1" s="1"/>
  <c r="DO76" i="1" s="1"/>
  <c r="DS76" i="1" s="1"/>
  <c r="DV78" i="1"/>
  <c r="CW76" i="1"/>
  <c r="CV76" i="1"/>
  <c r="K72" i="1"/>
  <c r="K71" i="1" s="1"/>
  <c r="M71" i="1" s="1"/>
  <c r="S71" i="1" s="1"/>
  <c r="EE71" i="1" s="1"/>
  <c r="CF73" i="1"/>
  <c r="BY73" i="1"/>
  <c r="CB73" i="1" s="1"/>
  <c r="AK75" i="1"/>
  <c r="AN75" i="1" s="1"/>
  <c r="EZ75" i="1" l="1"/>
  <c r="AI74" i="1"/>
  <c r="EL75" i="1"/>
  <c r="AQ77" i="1"/>
  <c r="GC46" i="1"/>
  <c r="GH46" i="1" s="1"/>
  <c r="AV74" i="1"/>
  <c r="AU74" i="1"/>
  <c r="BC74" i="1" s="1"/>
  <c r="BD74" i="1" s="1"/>
  <c r="FA75" i="1"/>
  <c r="FC75" i="1" s="1"/>
  <c r="FD75" i="1"/>
  <c r="FD74" i="1"/>
  <c r="GR47" i="1"/>
  <c r="GT47" i="1" s="1"/>
  <c r="GQ46" i="1"/>
  <c r="GI47" i="1"/>
  <c r="GJ47" i="1" s="1"/>
  <c r="GS47" i="1"/>
  <c r="GO46" i="1"/>
  <c r="GP46" i="1"/>
  <c r="GN46" i="1"/>
  <c r="GG46" i="1"/>
  <c r="GI46" i="1" s="1"/>
  <c r="FY45" i="1"/>
  <c r="GF45" i="1" s="1"/>
  <c r="AP75" i="1"/>
  <c r="CH74" i="1"/>
  <c r="CJ74" i="1" s="1"/>
  <c r="CO74" i="1" s="1"/>
  <c r="CQ74" i="1" s="1"/>
  <c r="CU74" i="1" s="1"/>
  <c r="AJ74" i="1"/>
  <c r="AK74" i="1" s="1"/>
  <c r="CO75" i="1"/>
  <c r="CQ75" i="1" s="1"/>
  <c r="CU75" i="1" s="1"/>
  <c r="BO74" i="1"/>
  <c r="Z73" i="1"/>
  <c r="AI73" i="1" s="1"/>
  <c r="AL74" i="1"/>
  <c r="AT73" i="1"/>
  <c r="AU73" i="1" s="1"/>
  <c r="BC73" i="1" s="1"/>
  <c r="BD73" i="1" s="1"/>
  <c r="GA45" i="1" s="1"/>
  <c r="CV75" i="1"/>
  <c r="BK76" i="1"/>
  <c r="BM76" i="1" s="1"/>
  <c r="AM76" i="1"/>
  <c r="AO76" i="1" s="1"/>
  <c r="AQ76" i="1" s="1"/>
  <c r="EN76" i="1"/>
  <c r="EO76" i="1" s="1"/>
  <c r="EQ76" i="1" s="1"/>
  <c r="V73" i="1"/>
  <c r="CW75" i="1"/>
  <c r="CX75" i="1" s="1"/>
  <c r="BR73" i="1"/>
  <c r="CC73" i="1" s="1"/>
  <c r="AF74" i="1"/>
  <c r="EI74" i="1"/>
  <c r="BN76" i="1"/>
  <c r="AH75" i="1"/>
  <c r="BE75" i="1"/>
  <c r="BJ75" i="1" s="1"/>
  <c r="BL75" i="1" s="1"/>
  <c r="BH75" i="1"/>
  <c r="AZ75" i="1"/>
  <c r="BA75" i="1" s="1"/>
  <c r="AX74" i="1"/>
  <c r="BG74" i="1"/>
  <c r="BF74" i="1"/>
  <c r="BI74" i="1"/>
  <c r="M72" i="1"/>
  <c r="S72" i="1" s="1"/>
  <c r="CE73" i="1"/>
  <c r="CG73" i="1" s="1"/>
  <c r="CI73" i="1" s="1"/>
  <c r="DJ73" i="1"/>
  <c r="J70" i="1"/>
  <c r="K70" i="1" s="1"/>
  <c r="M70" i="1" s="1"/>
  <c r="S70" i="1" s="1"/>
  <c r="EE70" i="1" s="1"/>
  <c r="L71" i="1"/>
  <c r="DK74" i="1"/>
  <c r="EZ74" i="1" s="1"/>
  <c r="FA74" i="1" s="1"/>
  <c r="FC74" i="1" s="1"/>
  <c r="DH76" i="1"/>
  <c r="DQ76" i="1" s="1"/>
  <c r="DU76" i="1" s="1"/>
  <c r="DP77" i="1"/>
  <c r="DT77" i="1" s="1"/>
  <c r="DQ77" i="1"/>
  <c r="DU77" i="1" s="1"/>
  <c r="DE75" i="1"/>
  <c r="DH75" i="1" s="1"/>
  <c r="CX76" i="1"/>
  <c r="CN74" i="1"/>
  <c r="CP74" i="1" s="1"/>
  <c r="CT74" i="1" s="1"/>
  <c r="CZ74" i="1"/>
  <c r="DC74" i="1" s="1"/>
  <c r="CF72" i="1"/>
  <c r="BY72" i="1"/>
  <c r="CB72" i="1" s="1"/>
  <c r="AL73" i="1"/>
  <c r="AJ73" i="1"/>
  <c r="T71" i="1"/>
  <c r="GB45" i="1" l="1"/>
  <c r="GC45" i="1" s="1"/>
  <c r="EH73" i="1"/>
  <c r="ET73" i="1" s="1"/>
  <c r="EU73" i="1" s="1"/>
  <c r="EX73" i="1" s="1"/>
  <c r="EY73" i="1" s="1"/>
  <c r="GR46" i="1"/>
  <c r="GT46" i="1" s="1"/>
  <c r="DA74" i="1"/>
  <c r="GU47" i="1"/>
  <c r="GS46" i="1"/>
  <c r="GE45" i="1"/>
  <c r="GM45" i="1"/>
  <c r="GV45" i="1" s="1"/>
  <c r="GJ46" i="1"/>
  <c r="GD45" i="1"/>
  <c r="AB73" i="1"/>
  <c r="AD73" i="1" s="1"/>
  <c r="AE73" i="1" s="1"/>
  <c r="BX71" i="1"/>
  <c r="FV44" i="1"/>
  <c r="FW44" i="1" s="1"/>
  <c r="FX44" i="1" s="1"/>
  <c r="AN74" i="1"/>
  <c r="BK75" i="1"/>
  <c r="BM75" i="1" s="1"/>
  <c r="BN75" i="1" s="1"/>
  <c r="AG74" i="1"/>
  <c r="EM74" i="1" s="1"/>
  <c r="EL74" i="1"/>
  <c r="T72" i="1"/>
  <c r="EG72" i="1" s="1"/>
  <c r="EE72" i="1"/>
  <c r="AM75" i="1"/>
  <c r="AO75" i="1" s="1"/>
  <c r="AQ75" i="1" s="1"/>
  <c r="EN75" i="1"/>
  <c r="EO75" i="1" s="1"/>
  <c r="EQ75" i="1" s="1"/>
  <c r="AF73" i="1"/>
  <c r="EI73" i="1"/>
  <c r="BO73" i="1"/>
  <c r="AV73" i="1"/>
  <c r="BG73" i="1" s="1"/>
  <c r="U71" i="1"/>
  <c r="BR71" i="1" s="1"/>
  <c r="CC71" i="1" s="1"/>
  <c r="EG71" i="1"/>
  <c r="CH73" i="1"/>
  <c r="CJ73" i="1" s="1"/>
  <c r="AH74" i="1"/>
  <c r="BE74" i="1"/>
  <c r="BJ74" i="1" s="1"/>
  <c r="BL74" i="1" s="1"/>
  <c r="BH74" i="1"/>
  <c r="AZ74" i="1"/>
  <c r="BA74" i="1" s="1"/>
  <c r="J69" i="1"/>
  <c r="L70" i="1"/>
  <c r="BX70" i="1" s="1"/>
  <c r="CE72" i="1"/>
  <c r="CH72" i="1" s="1"/>
  <c r="CJ72" i="1" s="1"/>
  <c r="DJ72" i="1"/>
  <c r="CV74" i="1"/>
  <c r="DK73" i="1"/>
  <c r="EZ73" i="1" s="1"/>
  <c r="FA73" i="1" s="1"/>
  <c r="FC73" i="1" s="1"/>
  <c r="DM75" i="1"/>
  <c r="DO75" i="1" s="1"/>
  <c r="DS75" i="1" s="1"/>
  <c r="DP76" i="1"/>
  <c r="DT76" i="1" s="1"/>
  <c r="DV76" i="1" s="1"/>
  <c r="DP75" i="1"/>
  <c r="DT75" i="1" s="1"/>
  <c r="CW74" i="1"/>
  <c r="DV77" i="1"/>
  <c r="DE74" i="1"/>
  <c r="DM74" i="1" s="1"/>
  <c r="DO74" i="1" s="1"/>
  <c r="DS74" i="1" s="1"/>
  <c r="DL74" i="1"/>
  <c r="DN74" i="1" s="1"/>
  <c r="DR74" i="1" s="1"/>
  <c r="CN73" i="1"/>
  <c r="CP73" i="1" s="1"/>
  <c r="CT73" i="1" s="1"/>
  <c r="CZ73" i="1"/>
  <c r="DC73" i="1" s="1"/>
  <c r="CF71" i="1"/>
  <c r="BY71" i="1"/>
  <c r="CB71" i="1" s="1"/>
  <c r="AK73" i="1"/>
  <c r="AN73" i="1" s="1"/>
  <c r="V71" i="1"/>
  <c r="T70" i="1"/>
  <c r="FD73" i="1" l="1"/>
  <c r="AT71" i="1"/>
  <c r="EH71" i="1" s="1"/>
  <c r="ET71" i="1" s="1"/>
  <c r="EU71" i="1" s="1"/>
  <c r="EX71" i="1" s="1"/>
  <c r="EY71" i="1" s="1"/>
  <c r="Z71" i="1"/>
  <c r="GU46" i="1"/>
  <c r="DA73" i="1"/>
  <c r="DH74" i="1"/>
  <c r="GQ45" i="1"/>
  <c r="GO45" i="1"/>
  <c r="GP45" i="1"/>
  <c r="GN45" i="1"/>
  <c r="GH45" i="1"/>
  <c r="GG45" i="1"/>
  <c r="GI45" i="1" s="1"/>
  <c r="FY44" i="1"/>
  <c r="GF44" i="1" s="1"/>
  <c r="AP74" i="1"/>
  <c r="BK74" i="1"/>
  <c r="BM74" i="1" s="1"/>
  <c r="BN74" i="1" s="1"/>
  <c r="CO73" i="1"/>
  <c r="CQ73" i="1" s="1"/>
  <c r="CU73" i="1" s="1"/>
  <c r="CW73" i="1" s="1"/>
  <c r="BI73" i="1"/>
  <c r="U72" i="1"/>
  <c r="BF73" i="1"/>
  <c r="BH73" i="1" s="1"/>
  <c r="AX73" i="1"/>
  <c r="AZ73" i="1" s="1"/>
  <c r="BA73" i="1" s="1"/>
  <c r="AM74" i="1"/>
  <c r="AO74" i="1" s="1"/>
  <c r="EN74" i="1"/>
  <c r="EO74" i="1" s="1"/>
  <c r="EQ74" i="1" s="1"/>
  <c r="CG72" i="1"/>
  <c r="CI72" i="1" s="1"/>
  <c r="CN72" i="1" s="1"/>
  <c r="CP72" i="1" s="1"/>
  <c r="CT72" i="1" s="1"/>
  <c r="AG73" i="1"/>
  <c r="EM73" i="1" s="1"/>
  <c r="EL73" i="1"/>
  <c r="AF71" i="1"/>
  <c r="EI71" i="1"/>
  <c r="AT72" i="1"/>
  <c r="AV72" i="1" s="1"/>
  <c r="U70" i="1"/>
  <c r="EG70" i="1"/>
  <c r="AH73" i="1"/>
  <c r="BE73" i="1"/>
  <c r="AU71" i="1"/>
  <c r="BC71" i="1" s="1"/>
  <c r="BD71" i="1" s="1"/>
  <c r="AV71" i="1"/>
  <c r="CX74" i="1"/>
  <c r="J68" i="1"/>
  <c r="L69" i="1"/>
  <c r="CE71" i="1"/>
  <c r="CH71" i="1" s="1"/>
  <c r="CJ71" i="1" s="1"/>
  <c r="DJ71" i="1"/>
  <c r="DK72" i="1"/>
  <c r="DQ75" i="1"/>
  <c r="DU75" i="1" s="1"/>
  <c r="DV75" i="1" s="1"/>
  <c r="DE73" i="1"/>
  <c r="DM73" i="1" s="1"/>
  <c r="DO73" i="1" s="1"/>
  <c r="DS73" i="1" s="1"/>
  <c r="CV73" i="1"/>
  <c r="DL73" i="1"/>
  <c r="DN73" i="1" s="1"/>
  <c r="DR73" i="1" s="1"/>
  <c r="CO72" i="1"/>
  <c r="CQ72" i="1" s="1"/>
  <c r="CU72" i="1" s="1"/>
  <c r="DA72" i="1"/>
  <c r="DP74" i="1"/>
  <c r="DT74" i="1" s="1"/>
  <c r="DQ74" i="1"/>
  <c r="DU74" i="1" s="1"/>
  <c r="CF70" i="1"/>
  <c r="BY70" i="1"/>
  <c r="CB70" i="1" s="1"/>
  <c r="K69" i="1"/>
  <c r="AB71" i="1"/>
  <c r="AD71" i="1" s="1"/>
  <c r="AE71" i="1" s="1"/>
  <c r="AJ71" i="1"/>
  <c r="AI71" i="1"/>
  <c r="AL71" i="1"/>
  <c r="V70" i="1"/>
  <c r="GB44" i="1" l="1"/>
  <c r="EH72" i="1"/>
  <c r="ET72" i="1" s="1"/>
  <c r="FD71" i="1"/>
  <c r="CZ72" i="1"/>
  <c r="DC72" i="1" s="1"/>
  <c r="GR45" i="1"/>
  <c r="GT45" i="1" s="1"/>
  <c r="GS45" i="1"/>
  <c r="GE44" i="1"/>
  <c r="GM44" i="1"/>
  <c r="GV44" i="1" s="1"/>
  <c r="GJ45" i="1"/>
  <c r="GD44" i="1"/>
  <c r="AQ74" i="1"/>
  <c r="BJ73" i="1"/>
  <c r="BL73" i="1" s="1"/>
  <c r="Z70" i="1"/>
  <c r="AT70" i="1"/>
  <c r="EH70" i="1" s="1"/>
  <c r="ET70" i="1" s="1"/>
  <c r="EU70" i="1" s="1"/>
  <c r="EX70" i="1" s="1"/>
  <c r="EY70" i="1" s="1"/>
  <c r="AU72" i="1"/>
  <c r="BC72" i="1" s="1"/>
  <c r="BD72" i="1" s="1"/>
  <c r="GA44" i="1" s="1"/>
  <c r="BR72" i="1"/>
  <c r="CC72" i="1" s="1"/>
  <c r="BX69" i="1"/>
  <c r="FV43" i="1"/>
  <c r="FW43" i="1" s="1"/>
  <c r="FX43" i="1" s="1"/>
  <c r="BR70" i="1"/>
  <c r="CC70" i="1" s="1"/>
  <c r="Z72" i="1"/>
  <c r="AJ72" i="1" s="1"/>
  <c r="V72" i="1"/>
  <c r="AF72" i="1" s="1"/>
  <c r="AH72" i="1"/>
  <c r="EN72" i="1" s="1"/>
  <c r="BK73" i="1"/>
  <c r="BM73" i="1" s="1"/>
  <c r="AP73" i="1"/>
  <c r="BO72" i="1"/>
  <c r="AL72" i="1"/>
  <c r="AG71" i="1"/>
  <c r="EM71" i="1" s="1"/>
  <c r="EL71" i="1"/>
  <c r="BO71" i="1"/>
  <c r="CG71" i="1"/>
  <c r="CI71" i="1" s="1"/>
  <c r="AF70" i="1"/>
  <c r="EI70" i="1"/>
  <c r="BE72" i="1"/>
  <c r="AM73" i="1"/>
  <c r="AO73" i="1" s="1"/>
  <c r="AQ73" i="1" s="1"/>
  <c r="EN73" i="1"/>
  <c r="EO73" i="1" s="1"/>
  <c r="EQ73" i="1" s="1"/>
  <c r="EI72" i="1"/>
  <c r="AU70" i="1"/>
  <c r="BC70" i="1" s="1"/>
  <c r="BD70" i="1" s="1"/>
  <c r="AX72" i="1"/>
  <c r="BI72" i="1"/>
  <c r="BG72" i="1"/>
  <c r="BF72" i="1"/>
  <c r="AX71" i="1"/>
  <c r="BI71" i="1"/>
  <c r="BG71" i="1"/>
  <c r="BF71" i="1"/>
  <c r="AV70" i="1"/>
  <c r="CE70" i="1"/>
  <c r="CH70" i="1" s="1"/>
  <c r="CJ70" i="1" s="1"/>
  <c r="DJ70" i="1"/>
  <c r="J67" i="1"/>
  <c r="L68" i="1"/>
  <c r="BX68" i="1" s="1"/>
  <c r="K68" i="1"/>
  <c r="M68" i="1" s="1"/>
  <c r="S68" i="1" s="1"/>
  <c r="EE68" i="1" s="1"/>
  <c r="M69" i="1"/>
  <c r="S69" i="1" s="1"/>
  <c r="DK71" i="1"/>
  <c r="EZ71" i="1" s="1"/>
  <c r="FA71" i="1" s="1"/>
  <c r="FC71" i="1" s="1"/>
  <c r="CX73" i="1"/>
  <c r="DH73" i="1"/>
  <c r="DE72" i="1"/>
  <c r="DM72" i="1" s="1"/>
  <c r="DO72" i="1" s="1"/>
  <c r="DS72" i="1" s="1"/>
  <c r="DV74" i="1"/>
  <c r="DL72" i="1"/>
  <c r="DN72" i="1" s="1"/>
  <c r="DR72" i="1" s="1"/>
  <c r="CO71" i="1"/>
  <c r="CQ71" i="1" s="1"/>
  <c r="CU71" i="1" s="1"/>
  <c r="DA71" i="1"/>
  <c r="CV72" i="1"/>
  <c r="CW72" i="1"/>
  <c r="CF69" i="1"/>
  <c r="BY69" i="1"/>
  <c r="CB69" i="1" s="1"/>
  <c r="AK71" i="1"/>
  <c r="AN71" i="1" s="1"/>
  <c r="AB70" i="1"/>
  <c r="AD70" i="1" s="1"/>
  <c r="AE70" i="1" s="1"/>
  <c r="AL70" i="1"/>
  <c r="AJ70" i="1"/>
  <c r="AI70" i="1"/>
  <c r="K67" i="1"/>
  <c r="M67" i="1" s="1"/>
  <c r="S67" i="1" s="1"/>
  <c r="EE67" i="1" s="1"/>
  <c r="AI72" i="1" l="1"/>
  <c r="BN73" i="1"/>
  <c r="AB72" i="1"/>
  <c r="AD72" i="1" s="1"/>
  <c r="AE72" i="1" s="1"/>
  <c r="EZ72" i="1"/>
  <c r="EU72" i="1"/>
  <c r="EX72" i="1" s="1"/>
  <c r="EY72" i="1" s="1"/>
  <c r="FD70" i="1"/>
  <c r="CZ71" i="1"/>
  <c r="DC71" i="1" s="1"/>
  <c r="CN71" i="1"/>
  <c r="CP71" i="1" s="1"/>
  <c r="CT71" i="1" s="1"/>
  <c r="AK72" i="1"/>
  <c r="GU45" i="1"/>
  <c r="GQ44" i="1"/>
  <c r="GO44" i="1"/>
  <c r="GP44" i="1"/>
  <c r="GC44" i="1"/>
  <c r="GH44" i="1" s="1"/>
  <c r="GN44" i="1"/>
  <c r="GG44" i="1"/>
  <c r="GI44" i="1" s="1"/>
  <c r="FY43" i="1"/>
  <c r="GF43" i="1" s="1"/>
  <c r="AP71" i="1"/>
  <c r="CG70" i="1"/>
  <c r="CI70" i="1" s="1"/>
  <c r="T68" i="1"/>
  <c r="EG68" i="1" s="1"/>
  <c r="T69" i="1"/>
  <c r="U69" i="1" s="1"/>
  <c r="EE69" i="1"/>
  <c r="BJ72" i="1"/>
  <c r="BL72" i="1" s="1"/>
  <c r="AG70" i="1"/>
  <c r="EM70" i="1" s="1"/>
  <c r="EL70" i="1"/>
  <c r="AG72" i="1"/>
  <c r="EL72" i="1"/>
  <c r="BO70" i="1"/>
  <c r="AN72" i="1"/>
  <c r="U68" i="1"/>
  <c r="BR68" i="1" s="1"/>
  <c r="CC68" i="1" s="1"/>
  <c r="AH71" i="1"/>
  <c r="BE71" i="1"/>
  <c r="BJ71" i="1" s="1"/>
  <c r="BL71" i="1" s="1"/>
  <c r="BH71" i="1"/>
  <c r="BH72" i="1"/>
  <c r="AX70" i="1"/>
  <c r="BI70" i="1"/>
  <c r="BG70" i="1"/>
  <c r="BF70" i="1"/>
  <c r="AZ71" i="1"/>
  <c r="BA71" i="1" s="1"/>
  <c r="AZ72" i="1"/>
  <c r="BA72" i="1" s="1"/>
  <c r="DK70" i="1"/>
  <c r="EZ70" i="1" s="1"/>
  <c r="FA70" i="1" s="1"/>
  <c r="FC70" i="1" s="1"/>
  <c r="CE69" i="1"/>
  <c r="CH69" i="1" s="1"/>
  <c r="CJ69" i="1" s="1"/>
  <c r="DJ69" i="1"/>
  <c r="J66" i="1"/>
  <c r="L67" i="1"/>
  <c r="DQ73" i="1"/>
  <c r="DU73" i="1" s="1"/>
  <c r="CW71" i="1"/>
  <c r="DH72" i="1"/>
  <c r="DE71" i="1"/>
  <c r="DM71" i="1" s="1"/>
  <c r="DO71" i="1" s="1"/>
  <c r="DS71" i="1" s="1"/>
  <c r="CO70" i="1"/>
  <c r="CQ70" i="1" s="1"/>
  <c r="CU70" i="1" s="1"/>
  <c r="DA70" i="1"/>
  <c r="DL71" i="1"/>
  <c r="DN71" i="1" s="1"/>
  <c r="DR71" i="1" s="1"/>
  <c r="DH71" i="1"/>
  <c r="CN70" i="1"/>
  <c r="CP70" i="1" s="1"/>
  <c r="CT70" i="1" s="1"/>
  <c r="CV70" i="1" s="1"/>
  <c r="CZ70" i="1"/>
  <c r="DC70" i="1" s="1"/>
  <c r="CV71" i="1"/>
  <c r="CX72" i="1"/>
  <c r="CF68" i="1"/>
  <c r="BY68" i="1"/>
  <c r="CB68" i="1" s="1"/>
  <c r="AK70" i="1"/>
  <c r="AN70" i="1" s="1"/>
  <c r="V68" i="1"/>
  <c r="K66" i="1"/>
  <c r="M66" i="1" s="1"/>
  <c r="S66" i="1" s="1"/>
  <c r="EE66" i="1" s="1"/>
  <c r="T67" i="1"/>
  <c r="FD72" i="1" l="1"/>
  <c r="EG69" i="1"/>
  <c r="FA72" i="1"/>
  <c r="FC72" i="1" s="1"/>
  <c r="GR44" i="1"/>
  <c r="GT44" i="1" s="1"/>
  <c r="GS44" i="1"/>
  <c r="GJ44" i="1"/>
  <c r="GE43" i="1"/>
  <c r="GM43" i="1"/>
  <c r="GV43" i="1" s="1"/>
  <c r="GD43" i="1"/>
  <c r="AP70" i="1"/>
  <c r="BX67" i="1"/>
  <c r="FV42" i="1"/>
  <c r="FW42" i="1" s="1"/>
  <c r="FX42" i="1" s="1"/>
  <c r="AP72" i="1"/>
  <c r="BR69" i="1"/>
  <c r="CC69" i="1" s="1"/>
  <c r="AT69" i="1"/>
  <c r="EH69" i="1" s="1"/>
  <c r="ET69" i="1" s="1"/>
  <c r="BK72" i="1"/>
  <c r="BM72" i="1" s="1"/>
  <c r="BN72" i="1" s="1"/>
  <c r="Z68" i="1"/>
  <c r="AI68" i="1" s="1"/>
  <c r="BK71" i="1"/>
  <c r="BM71" i="1" s="1"/>
  <c r="BN71" i="1" s="1"/>
  <c r="AM71" i="1"/>
  <c r="AO71" i="1" s="1"/>
  <c r="AQ71" i="1" s="1"/>
  <c r="EN71" i="1"/>
  <c r="EO71" i="1" s="1"/>
  <c r="EQ71" i="1" s="1"/>
  <c r="EM72" i="1"/>
  <c r="EO72" i="1" s="1"/>
  <c r="EQ72" i="1" s="1"/>
  <c r="AM72" i="1"/>
  <c r="AO72" i="1" s="1"/>
  <c r="AF68" i="1"/>
  <c r="EI68" i="1"/>
  <c r="AT68" i="1"/>
  <c r="BH70" i="1"/>
  <c r="U67" i="1"/>
  <c r="EG67" i="1"/>
  <c r="V69" i="1"/>
  <c r="Z69" i="1"/>
  <c r="AH70" i="1"/>
  <c r="BE70" i="1"/>
  <c r="BJ70" i="1" s="1"/>
  <c r="BL70" i="1" s="1"/>
  <c r="AZ70" i="1"/>
  <c r="BA70" i="1" s="1"/>
  <c r="CX71" i="1"/>
  <c r="CG69" i="1"/>
  <c r="CI69" i="1" s="1"/>
  <c r="CZ69" i="1" s="1"/>
  <c r="DC69" i="1" s="1"/>
  <c r="DK69" i="1"/>
  <c r="CE68" i="1"/>
  <c r="DJ68" i="1"/>
  <c r="J65" i="1"/>
  <c r="K65" i="1" s="1"/>
  <c r="M65" i="1" s="1"/>
  <c r="S65" i="1" s="1"/>
  <c r="EE65" i="1" s="1"/>
  <c r="L66" i="1"/>
  <c r="BX66" i="1" s="1"/>
  <c r="DP73" i="1"/>
  <c r="DT73" i="1" s="1"/>
  <c r="DV73" i="1" s="1"/>
  <c r="DQ72" i="1"/>
  <c r="DU72" i="1" s="1"/>
  <c r="CW70" i="1"/>
  <c r="CX70" i="1" s="1"/>
  <c r="DE70" i="1"/>
  <c r="DM70" i="1" s="1"/>
  <c r="DO70" i="1" s="1"/>
  <c r="DS70" i="1" s="1"/>
  <c r="DL70" i="1"/>
  <c r="DN70" i="1" s="1"/>
  <c r="DR70" i="1" s="1"/>
  <c r="CN69" i="1"/>
  <c r="CP69" i="1" s="1"/>
  <c r="CT69" i="1" s="1"/>
  <c r="CO69" i="1"/>
  <c r="CQ69" i="1" s="1"/>
  <c r="CU69" i="1" s="1"/>
  <c r="DA69" i="1"/>
  <c r="DQ71" i="1"/>
  <c r="DU71" i="1" s="1"/>
  <c r="DP71" i="1"/>
  <c r="DT71" i="1" s="1"/>
  <c r="CH68" i="1"/>
  <c r="CJ68" i="1" s="1"/>
  <c r="CG68" i="1"/>
  <c r="CI68" i="1" s="1"/>
  <c r="CF67" i="1"/>
  <c r="BY67" i="1"/>
  <c r="CB67" i="1" s="1"/>
  <c r="AJ68" i="1"/>
  <c r="T66" i="1"/>
  <c r="AU68" i="1" l="1"/>
  <c r="BC68" i="1" s="1"/>
  <c r="BD68" i="1" s="1"/>
  <c r="EH68" i="1"/>
  <c r="ET68" i="1" s="1"/>
  <c r="EU68" i="1" s="1"/>
  <c r="EX68" i="1" s="1"/>
  <c r="EY68" i="1" s="1"/>
  <c r="GU44" i="1"/>
  <c r="GQ43" i="1"/>
  <c r="GO43" i="1"/>
  <c r="GP43" i="1"/>
  <c r="GG43" i="1"/>
  <c r="GI43" i="1" s="1"/>
  <c r="FY42" i="1"/>
  <c r="GF42" i="1" s="1"/>
  <c r="AQ72" i="1"/>
  <c r="AU69" i="1"/>
  <c r="BC69" i="1" s="1"/>
  <c r="BD69" i="1" s="1"/>
  <c r="GA43" i="1" s="1"/>
  <c r="GB43" i="1"/>
  <c r="Z67" i="1"/>
  <c r="AB67" i="1" s="1"/>
  <c r="AD67" i="1" s="1"/>
  <c r="AE67" i="1" s="1"/>
  <c r="AT67" i="1"/>
  <c r="AV67" i="1" s="1"/>
  <c r="CV69" i="1"/>
  <c r="AV68" i="1"/>
  <c r="BF68" i="1" s="1"/>
  <c r="BE69" i="1"/>
  <c r="AV69" i="1"/>
  <c r="BG69" i="1" s="1"/>
  <c r="BK70" i="1"/>
  <c r="BM70" i="1" s="1"/>
  <c r="BN70" i="1" s="1"/>
  <c r="AM70" i="1"/>
  <c r="AO70" i="1" s="1"/>
  <c r="AQ70" i="1" s="1"/>
  <c r="EN70" i="1"/>
  <c r="EO70" i="1" s="1"/>
  <c r="EQ70" i="1" s="1"/>
  <c r="V67" i="1"/>
  <c r="AB68" i="1"/>
  <c r="AD68" i="1" s="1"/>
  <c r="AE68" i="1" s="1"/>
  <c r="BR67" i="1"/>
  <c r="CC67" i="1" s="1"/>
  <c r="AG68" i="1"/>
  <c r="EM68" i="1" s="1"/>
  <c r="EL68" i="1"/>
  <c r="AL68" i="1"/>
  <c r="AF69" i="1"/>
  <c r="EI69" i="1"/>
  <c r="BO68" i="1"/>
  <c r="AH69" i="1"/>
  <c r="EN69" i="1" s="1"/>
  <c r="EZ69" i="1"/>
  <c r="EU69" i="1"/>
  <c r="EX69" i="1" s="1"/>
  <c r="EY69" i="1" s="1"/>
  <c r="FA69" i="1" s="1"/>
  <c r="FC69" i="1" s="1"/>
  <c r="AI69" i="1"/>
  <c r="AB69" i="1"/>
  <c r="AD69" i="1" s="1"/>
  <c r="AE69" i="1" s="1"/>
  <c r="AL69" i="1"/>
  <c r="AJ69" i="1"/>
  <c r="U66" i="1"/>
  <c r="Z66" i="1" s="1"/>
  <c r="EG66" i="1"/>
  <c r="J64" i="1"/>
  <c r="L65" i="1"/>
  <c r="BX65" i="1" s="1"/>
  <c r="CE67" i="1"/>
  <c r="CH67" i="1" s="1"/>
  <c r="CJ67" i="1" s="1"/>
  <c r="DJ67" i="1"/>
  <c r="CW69" i="1"/>
  <c r="CX69" i="1" s="1"/>
  <c r="DK68" i="1"/>
  <c r="EZ68" i="1" s="1"/>
  <c r="FA68" i="1" s="1"/>
  <c r="FC68" i="1" s="1"/>
  <c r="DV71" i="1"/>
  <c r="DH70" i="1"/>
  <c r="DQ70" i="1" s="1"/>
  <c r="DU70" i="1" s="1"/>
  <c r="DP72" i="1"/>
  <c r="DT72" i="1" s="1"/>
  <c r="DV72" i="1" s="1"/>
  <c r="DE69" i="1"/>
  <c r="DM69" i="1" s="1"/>
  <c r="DO69" i="1" s="1"/>
  <c r="DS69" i="1" s="1"/>
  <c r="CN68" i="1"/>
  <c r="CP68" i="1" s="1"/>
  <c r="CT68" i="1" s="1"/>
  <c r="CZ68" i="1"/>
  <c r="DC68" i="1" s="1"/>
  <c r="DL69" i="1"/>
  <c r="DN69" i="1" s="1"/>
  <c r="DR69" i="1" s="1"/>
  <c r="CO68" i="1"/>
  <c r="CQ68" i="1" s="1"/>
  <c r="CU68" i="1" s="1"/>
  <c r="DA68" i="1"/>
  <c r="CG67" i="1"/>
  <c r="CI67" i="1" s="1"/>
  <c r="CF66" i="1"/>
  <c r="BY66" i="1"/>
  <c r="CB66" i="1" s="1"/>
  <c r="AK68" i="1"/>
  <c r="AJ67" i="1"/>
  <c r="T65" i="1"/>
  <c r="AI67" i="1" l="1"/>
  <c r="AL67" i="1"/>
  <c r="FD68" i="1"/>
  <c r="BR66" i="1"/>
  <c r="CC66" i="1" s="1"/>
  <c r="BF69" i="1"/>
  <c r="AX69" i="1"/>
  <c r="AZ69" i="1" s="1"/>
  <c r="BA69" i="1" s="1"/>
  <c r="BO69" i="1"/>
  <c r="GB42" i="1"/>
  <c r="EH67" i="1"/>
  <c r="ET67" i="1" s="1"/>
  <c r="EU67" i="1" s="1"/>
  <c r="EX67" i="1" s="1"/>
  <c r="EY67" i="1" s="1"/>
  <c r="AU67" i="1"/>
  <c r="BO67" i="1" s="1"/>
  <c r="FD69" i="1"/>
  <c r="FD67" i="1"/>
  <c r="GR43" i="1"/>
  <c r="GT43" i="1" s="1"/>
  <c r="GN43" i="1"/>
  <c r="GS43" i="1" s="1"/>
  <c r="GE42" i="1"/>
  <c r="GM42" i="1"/>
  <c r="GV42" i="1" s="1"/>
  <c r="GD42" i="1"/>
  <c r="BG68" i="1"/>
  <c r="BH68" i="1" s="1"/>
  <c r="BI68" i="1"/>
  <c r="AX68" i="1"/>
  <c r="AZ68" i="1" s="1"/>
  <c r="BA68" i="1" s="1"/>
  <c r="BI69" i="1"/>
  <c r="BJ69" i="1" s="1"/>
  <c r="BL69" i="1" s="1"/>
  <c r="GC43" i="1"/>
  <c r="GH43" i="1" s="1"/>
  <c r="GJ43" i="1" s="1"/>
  <c r="V66" i="1"/>
  <c r="AT66" i="1"/>
  <c r="EH66" i="1" s="1"/>
  <c r="ET66" i="1" s="1"/>
  <c r="EU66" i="1" s="1"/>
  <c r="EX66" i="1" s="1"/>
  <c r="EY66" i="1" s="1"/>
  <c r="AF67" i="1"/>
  <c r="EI67" i="1"/>
  <c r="AF66" i="1"/>
  <c r="EI66" i="1"/>
  <c r="AG69" i="1"/>
  <c r="EM69" i="1" s="1"/>
  <c r="EO69" i="1" s="1"/>
  <c r="EQ69" i="1" s="1"/>
  <c r="EL69" i="1"/>
  <c r="AN68" i="1"/>
  <c r="AP68" i="1" s="1"/>
  <c r="AK69" i="1"/>
  <c r="AN69" i="1" s="1"/>
  <c r="U65" i="1"/>
  <c r="Z65" i="1" s="1"/>
  <c r="EG65" i="1"/>
  <c r="AH68" i="1"/>
  <c r="BE68" i="1"/>
  <c r="BJ68" i="1" s="1"/>
  <c r="BL68" i="1" s="1"/>
  <c r="AX67" i="1"/>
  <c r="BI67" i="1"/>
  <c r="BG67" i="1"/>
  <c r="BF67" i="1"/>
  <c r="BH69" i="1"/>
  <c r="J63" i="1"/>
  <c r="L64" i="1"/>
  <c r="BX64" i="1" s="1"/>
  <c r="AT65" i="1"/>
  <c r="EH65" i="1" s="1"/>
  <c r="CE66" i="1"/>
  <c r="CH66" i="1" s="1"/>
  <c r="CJ66" i="1" s="1"/>
  <c r="DJ66" i="1"/>
  <c r="DK67" i="1"/>
  <c r="EZ67" i="1" s="1"/>
  <c r="FA67" i="1" s="1"/>
  <c r="FC67" i="1" s="1"/>
  <c r="DP70" i="1"/>
  <c r="DT70" i="1" s="1"/>
  <c r="DV70" i="1" s="1"/>
  <c r="CW68" i="1"/>
  <c r="DH69" i="1"/>
  <c r="CV68" i="1"/>
  <c r="DE68" i="1"/>
  <c r="DM68" i="1" s="1"/>
  <c r="DO68" i="1" s="1"/>
  <c r="DS68" i="1" s="1"/>
  <c r="DL68" i="1"/>
  <c r="DN68" i="1" s="1"/>
  <c r="DR68" i="1" s="1"/>
  <c r="CO67" i="1"/>
  <c r="CQ67" i="1" s="1"/>
  <c r="CU67" i="1" s="1"/>
  <c r="CW67" i="1" s="1"/>
  <c r="DA67" i="1"/>
  <c r="CN67" i="1"/>
  <c r="CP67" i="1" s="1"/>
  <c r="CT67" i="1" s="1"/>
  <c r="CZ67" i="1"/>
  <c r="DC67" i="1" s="1"/>
  <c r="K64" i="1"/>
  <c r="CF65" i="1"/>
  <c r="BY65" i="1"/>
  <c r="CB65" i="1" s="1"/>
  <c r="AK67" i="1"/>
  <c r="AN67" i="1" s="1"/>
  <c r="AB66" i="1"/>
  <c r="AD66" i="1" s="1"/>
  <c r="AE66" i="1" s="1"/>
  <c r="AL66" i="1"/>
  <c r="AJ66" i="1"/>
  <c r="AI66" i="1"/>
  <c r="AP69" i="1" l="1"/>
  <c r="AU66" i="1"/>
  <c r="BC66" i="1" s="1"/>
  <c r="BD66" i="1" s="1"/>
  <c r="AV66" i="1"/>
  <c r="ET65" i="1"/>
  <c r="EU65" i="1" s="1"/>
  <c r="EX65" i="1" s="1"/>
  <c r="EY65" i="1" s="1"/>
  <c r="BC67" i="1"/>
  <c r="BD67" i="1" s="1"/>
  <c r="GA42" i="1" s="1"/>
  <c r="GN42" i="1" s="1"/>
  <c r="FD66" i="1"/>
  <c r="GU43" i="1"/>
  <c r="GQ42" i="1"/>
  <c r="GO42" i="1"/>
  <c r="GP42" i="1"/>
  <c r="GG42" i="1"/>
  <c r="GI42" i="1" s="1"/>
  <c r="BK68" i="1"/>
  <c r="BM68" i="1" s="1"/>
  <c r="BN68" i="1" s="1"/>
  <c r="BR65" i="1"/>
  <c r="CC65" i="1" s="1"/>
  <c r="V65" i="1"/>
  <c r="AF65" i="1" s="1"/>
  <c r="BK69" i="1"/>
  <c r="BM69" i="1" s="1"/>
  <c r="BN69" i="1" s="1"/>
  <c r="EI65" i="1"/>
  <c r="BO66" i="1"/>
  <c r="AM69" i="1"/>
  <c r="AO69" i="1" s="1"/>
  <c r="AQ69" i="1" s="1"/>
  <c r="AM68" i="1"/>
  <c r="AO68" i="1" s="1"/>
  <c r="AQ68" i="1" s="1"/>
  <c r="EN68" i="1"/>
  <c r="EO68" i="1" s="1"/>
  <c r="EQ68" i="1" s="1"/>
  <c r="AG66" i="1"/>
  <c r="EM66" i="1" s="1"/>
  <c r="EL66" i="1"/>
  <c r="AG67" i="1"/>
  <c r="EM67" i="1" s="1"/>
  <c r="EL67" i="1"/>
  <c r="BH67" i="1"/>
  <c r="CX68" i="1"/>
  <c r="CG66" i="1"/>
  <c r="CI66" i="1" s="1"/>
  <c r="AH67" i="1"/>
  <c r="BE67" i="1"/>
  <c r="BJ67" i="1" s="1"/>
  <c r="BL67" i="1" s="1"/>
  <c r="AZ67" i="1"/>
  <c r="BA67" i="1" s="1"/>
  <c r="AU65" i="1"/>
  <c r="BC65" i="1" s="1"/>
  <c r="BD65" i="1" s="1"/>
  <c r="AX66" i="1"/>
  <c r="BI66" i="1"/>
  <c r="BG66" i="1"/>
  <c r="BF66" i="1"/>
  <c r="AV65" i="1"/>
  <c r="CE65" i="1"/>
  <c r="CG65" i="1" s="1"/>
  <c r="CI65" i="1" s="1"/>
  <c r="DJ65" i="1"/>
  <c r="J62" i="1"/>
  <c r="L63" i="1"/>
  <c r="M64" i="1"/>
  <c r="S64" i="1" s="1"/>
  <c r="DK66" i="1"/>
  <c r="EZ66" i="1" s="1"/>
  <c r="FA66" i="1" s="1"/>
  <c r="FC66" i="1" s="1"/>
  <c r="DH68" i="1"/>
  <c r="DP68" i="1" s="1"/>
  <c r="DT68" i="1" s="1"/>
  <c r="DQ69" i="1"/>
  <c r="DU69" i="1" s="1"/>
  <c r="CV67" i="1"/>
  <c r="CX67" i="1" s="1"/>
  <c r="DE67" i="1"/>
  <c r="DM67" i="1" s="1"/>
  <c r="DO67" i="1" s="1"/>
  <c r="DS67" i="1" s="1"/>
  <c r="CO66" i="1"/>
  <c r="CQ66" i="1" s="1"/>
  <c r="CU66" i="1" s="1"/>
  <c r="CW66" i="1" s="1"/>
  <c r="DA66" i="1"/>
  <c r="DL67" i="1"/>
  <c r="DN67" i="1" s="1"/>
  <c r="DR67" i="1" s="1"/>
  <c r="CZ66" i="1"/>
  <c r="DC66" i="1" s="1"/>
  <c r="K63" i="1"/>
  <c r="CF64" i="1"/>
  <c r="BY64" i="1"/>
  <c r="CB64" i="1" s="1"/>
  <c r="AB65" i="1"/>
  <c r="AD65" i="1" s="1"/>
  <c r="AE65" i="1" s="1"/>
  <c r="AL65" i="1"/>
  <c r="AJ65" i="1"/>
  <c r="AI65" i="1"/>
  <c r="AK66" i="1"/>
  <c r="AN66" i="1" s="1"/>
  <c r="GC42" i="1" l="1"/>
  <c r="GH42" i="1" s="1"/>
  <c r="GJ42" i="1" s="1"/>
  <c r="FD65" i="1"/>
  <c r="GR42" i="1"/>
  <c r="GT42" i="1" s="1"/>
  <c r="GS42" i="1"/>
  <c r="AP66" i="1"/>
  <c r="CN66" i="1"/>
  <c r="CP66" i="1" s="1"/>
  <c r="CT66" i="1" s="1"/>
  <c r="BX63" i="1"/>
  <c r="FV41" i="1"/>
  <c r="FW41" i="1" s="1"/>
  <c r="FX41" i="1" s="1"/>
  <c r="AM67" i="1"/>
  <c r="AO67" i="1" s="1"/>
  <c r="EN67" i="1"/>
  <c r="EO67" i="1" s="1"/>
  <c r="EQ67" i="1" s="1"/>
  <c r="AP67" i="1"/>
  <c r="BK67" i="1"/>
  <c r="BM67" i="1" s="1"/>
  <c r="BN67" i="1" s="1"/>
  <c r="AG65" i="1"/>
  <c r="EM65" i="1" s="1"/>
  <c r="EL65" i="1"/>
  <c r="T64" i="1"/>
  <c r="U64" i="1" s="1"/>
  <c r="EE64" i="1"/>
  <c r="BO65" i="1"/>
  <c r="AH66" i="1"/>
  <c r="BE66" i="1"/>
  <c r="BJ66" i="1" s="1"/>
  <c r="BL66" i="1" s="1"/>
  <c r="BH66" i="1"/>
  <c r="AZ66" i="1"/>
  <c r="BA66" i="1" s="1"/>
  <c r="AX65" i="1"/>
  <c r="BI65" i="1"/>
  <c r="BG65" i="1"/>
  <c r="BF65" i="1"/>
  <c r="CH65" i="1"/>
  <c r="CJ65" i="1" s="1"/>
  <c r="J61" i="1"/>
  <c r="L62" i="1"/>
  <c r="BX62" i="1" s="1"/>
  <c r="K62" i="1"/>
  <c r="M62" i="1" s="1"/>
  <c r="S62" i="1" s="1"/>
  <c r="EE62" i="1" s="1"/>
  <c r="M63" i="1"/>
  <c r="S63" i="1" s="1"/>
  <c r="DK65" i="1"/>
  <c r="EZ65" i="1" s="1"/>
  <c r="FA65" i="1" s="1"/>
  <c r="FC65" i="1" s="1"/>
  <c r="CE64" i="1"/>
  <c r="DJ64" i="1"/>
  <c r="DQ68" i="1"/>
  <c r="DU68" i="1" s="1"/>
  <c r="DV68" i="1" s="1"/>
  <c r="DP69" i="1"/>
  <c r="DT69" i="1" s="1"/>
  <c r="DV69" i="1" s="1"/>
  <c r="DH67" i="1"/>
  <c r="DP67" i="1" s="1"/>
  <c r="DT67" i="1" s="1"/>
  <c r="CV66" i="1"/>
  <c r="CX66" i="1" s="1"/>
  <c r="DE66" i="1"/>
  <c r="DM66" i="1" s="1"/>
  <c r="DO66" i="1" s="1"/>
  <c r="DS66" i="1" s="1"/>
  <c r="DL66" i="1"/>
  <c r="DN66" i="1" s="1"/>
  <c r="DR66" i="1" s="1"/>
  <c r="DA65" i="1"/>
  <c r="CN65" i="1"/>
  <c r="CP65" i="1" s="1"/>
  <c r="CT65" i="1" s="1"/>
  <c r="CZ65" i="1"/>
  <c r="DC65" i="1" s="1"/>
  <c r="AK65" i="1"/>
  <c r="AN65" i="1" s="1"/>
  <c r="CG64" i="1"/>
  <c r="CI64" i="1" s="1"/>
  <c r="CH64" i="1"/>
  <c r="CJ64" i="1" s="1"/>
  <c r="CF63" i="1"/>
  <c r="BY63" i="1"/>
  <c r="CB63" i="1" s="1"/>
  <c r="GU42" i="1" l="1"/>
  <c r="FY41" i="1"/>
  <c r="GF41" i="1" s="1"/>
  <c r="AP65" i="1"/>
  <c r="Z64" i="1"/>
  <c r="BR64" i="1"/>
  <c r="CC64" i="1" s="1"/>
  <c r="V64" i="1"/>
  <c r="AT64" i="1"/>
  <c r="EH64" i="1" s="1"/>
  <c r="ET64" i="1" s="1"/>
  <c r="AM66" i="1"/>
  <c r="AO66" i="1" s="1"/>
  <c r="AQ66" i="1" s="1"/>
  <c r="EN66" i="1"/>
  <c r="EO66" i="1" s="1"/>
  <c r="EQ66" i="1" s="1"/>
  <c r="T62" i="1"/>
  <c r="U62" i="1" s="1"/>
  <c r="CO65" i="1"/>
  <c r="CQ65" i="1" s="1"/>
  <c r="CU65" i="1" s="1"/>
  <c r="CW65" i="1" s="1"/>
  <c r="BK66" i="1"/>
  <c r="BM66" i="1" s="1"/>
  <c r="BN66" i="1" s="1"/>
  <c r="K61" i="1"/>
  <c r="M61" i="1" s="1"/>
  <c r="S61" i="1" s="1"/>
  <c r="EE61" i="1" s="1"/>
  <c r="EG64" i="1"/>
  <c r="T63" i="1"/>
  <c r="U63" i="1" s="1"/>
  <c r="AT63" i="1" s="1"/>
  <c r="EE63" i="1"/>
  <c r="AQ67" i="1"/>
  <c r="AH65" i="1"/>
  <c r="BE65" i="1"/>
  <c r="BJ65" i="1" s="1"/>
  <c r="BL65" i="1" s="1"/>
  <c r="AZ65" i="1"/>
  <c r="BA65" i="1" s="1"/>
  <c r="BH65" i="1"/>
  <c r="CE63" i="1"/>
  <c r="CH63" i="1" s="1"/>
  <c r="CJ63" i="1" s="1"/>
  <c r="DJ63" i="1"/>
  <c r="DK64" i="1"/>
  <c r="AH64" i="1" s="1"/>
  <c r="J60" i="1"/>
  <c r="L61" i="1"/>
  <c r="DQ67" i="1"/>
  <c r="DU67" i="1" s="1"/>
  <c r="DV67" i="1" s="1"/>
  <c r="CV65" i="1"/>
  <c r="DE65" i="1"/>
  <c r="DM65" i="1" s="1"/>
  <c r="DO65" i="1" s="1"/>
  <c r="DS65" i="1" s="1"/>
  <c r="DH66" i="1"/>
  <c r="CO64" i="1"/>
  <c r="CQ64" i="1" s="1"/>
  <c r="CU64" i="1" s="1"/>
  <c r="DA64" i="1"/>
  <c r="DL65" i="1"/>
  <c r="DN65" i="1" s="1"/>
  <c r="DR65" i="1" s="1"/>
  <c r="CN64" i="1"/>
  <c r="CP64" i="1" s="1"/>
  <c r="CT64" i="1" s="1"/>
  <c r="CZ64" i="1"/>
  <c r="DC64" i="1" s="1"/>
  <c r="CG63" i="1"/>
  <c r="CI63" i="1" s="1"/>
  <c r="CF62" i="1"/>
  <c r="BY62" i="1"/>
  <c r="CB62" i="1" s="1"/>
  <c r="K60" i="1"/>
  <c r="M60" i="1" s="1"/>
  <c r="S60" i="1" s="1"/>
  <c r="EE60" i="1" s="1"/>
  <c r="T61" i="1"/>
  <c r="AV64" i="1" l="1"/>
  <c r="GB41" i="1"/>
  <c r="EH63" i="1"/>
  <c r="AU64" i="1"/>
  <c r="BC64" i="1" s="1"/>
  <c r="BD64" i="1" s="1"/>
  <c r="GE41" i="1"/>
  <c r="GM41" i="1"/>
  <c r="GV41" i="1" s="1"/>
  <c r="GD41" i="1"/>
  <c r="BX61" i="1"/>
  <c r="FV40" i="1"/>
  <c r="FW40" i="1" s="1"/>
  <c r="FX40" i="1" s="1"/>
  <c r="EG63" i="1"/>
  <c r="BR62" i="1"/>
  <c r="CC62" i="1" s="1"/>
  <c r="AT62" i="1"/>
  <c r="AV62" i="1" s="1"/>
  <c r="V62" i="1"/>
  <c r="Z62" i="1"/>
  <c r="AJ62" i="1" s="1"/>
  <c r="BR63" i="1"/>
  <c r="CC63" i="1" s="1"/>
  <c r="ET63" i="1"/>
  <c r="EG62" i="1"/>
  <c r="AF64" i="1"/>
  <c r="EI64" i="1"/>
  <c r="AM65" i="1"/>
  <c r="AO65" i="1" s="1"/>
  <c r="AQ65" i="1" s="1"/>
  <c r="EN65" i="1"/>
  <c r="EO65" i="1" s="1"/>
  <c r="EQ65" i="1" s="1"/>
  <c r="AL64" i="1"/>
  <c r="AB64" i="1"/>
  <c r="AD64" i="1" s="1"/>
  <c r="AE64" i="1" s="1"/>
  <c r="AI64" i="1"/>
  <c r="AJ64" i="1"/>
  <c r="EN64" i="1"/>
  <c r="EZ64" i="1"/>
  <c r="EU64" i="1"/>
  <c r="EX64" i="1" s="1"/>
  <c r="EY64" i="1" s="1"/>
  <c r="V63" i="1"/>
  <c r="Z63" i="1"/>
  <c r="U61" i="1"/>
  <c r="V61" i="1" s="1"/>
  <c r="EG61" i="1"/>
  <c r="BE64" i="1"/>
  <c r="BK65" i="1"/>
  <c r="BM65" i="1" s="1"/>
  <c r="BN65" i="1" s="1"/>
  <c r="AX64" i="1"/>
  <c r="BI64" i="1"/>
  <c r="BF64" i="1"/>
  <c r="BG64" i="1"/>
  <c r="AU63" i="1"/>
  <c r="BC63" i="1" s="1"/>
  <c r="BD63" i="1" s="1"/>
  <c r="CX65" i="1"/>
  <c r="AV63" i="1"/>
  <c r="CE62" i="1"/>
  <c r="CH62" i="1" s="1"/>
  <c r="CJ62" i="1" s="1"/>
  <c r="DJ62" i="1"/>
  <c r="CW64" i="1"/>
  <c r="DK63" i="1"/>
  <c r="AT61" i="1"/>
  <c r="J59" i="1"/>
  <c r="L60" i="1"/>
  <c r="BX60" i="1" s="1"/>
  <c r="DH65" i="1"/>
  <c r="DQ65" i="1" s="1"/>
  <c r="DU65" i="1" s="1"/>
  <c r="DP66" i="1"/>
  <c r="DT66" i="1" s="1"/>
  <c r="DE64" i="1"/>
  <c r="DM64" i="1" s="1"/>
  <c r="DO64" i="1" s="1"/>
  <c r="DS64" i="1" s="1"/>
  <c r="CN63" i="1"/>
  <c r="CP63" i="1" s="1"/>
  <c r="CT63" i="1" s="1"/>
  <c r="CZ63" i="1"/>
  <c r="DC63" i="1" s="1"/>
  <c r="CO63" i="1"/>
  <c r="CQ63" i="1" s="1"/>
  <c r="CU63" i="1" s="1"/>
  <c r="DA63" i="1"/>
  <c r="CV64" i="1"/>
  <c r="DL64" i="1"/>
  <c r="DN64" i="1" s="1"/>
  <c r="DR64" i="1" s="1"/>
  <c r="CG62" i="1"/>
  <c r="CI62" i="1" s="1"/>
  <c r="CF61" i="1"/>
  <c r="BY61" i="1"/>
  <c r="CB61" i="1" s="1"/>
  <c r="K59" i="1"/>
  <c r="M59" i="1" s="1"/>
  <c r="S59" i="1" s="1"/>
  <c r="EE59" i="1" s="1"/>
  <c r="T60" i="1"/>
  <c r="GA41" i="1" l="1"/>
  <c r="GC41" i="1" s="1"/>
  <c r="GH41" i="1" s="1"/>
  <c r="BR61" i="1"/>
  <c r="CC61" i="1" s="1"/>
  <c r="BO64" i="1"/>
  <c r="Z61" i="1"/>
  <c r="AB61" i="1" s="1"/>
  <c r="AD61" i="1" s="1"/>
  <c r="AE61" i="1" s="1"/>
  <c r="AU62" i="1"/>
  <c r="BC62" i="1" s="1"/>
  <c r="BD62" i="1" s="1"/>
  <c r="EH62" i="1"/>
  <c r="ET62" i="1" s="1"/>
  <c r="GB40" i="1"/>
  <c r="EH61" i="1"/>
  <c r="ET61" i="1" s="1"/>
  <c r="EU61" i="1" s="1"/>
  <c r="EX61" i="1" s="1"/>
  <c r="EY61" i="1" s="1"/>
  <c r="FA64" i="1"/>
  <c r="FC64" i="1" s="1"/>
  <c r="FD64" i="1"/>
  <c r="BJ64" i="1"/>
  <c r="BL64" i="1" s="1"/>
  <c r="GQ41" i="1"/>
  <c r="GO41" i="1"/>
  <c r="GP41" i="1"/>
  <c r="GG41" i="1"/>
  <c r="GI41" i="1" s="1"/>
  <c r="FY40" i="1"/>
  <c r="GF40" i="1" s="1"/>
  <c r="AI62" i="1"/>
  <c r="AK62" i="1" s="1"/>
  <c r="AL62" i="1"/>
  <c r="AB62" i="1"/>
  <c r="AD62" i="1" s="1"/>
  <c r="AE62" i="1" s="1"/>
  <c r="AK64" i="1"/>
  <c r="AN64" i="1" s="1"/>
  <c r="AF61" i="1"/>
  <c r="EI61" i="1"/>
  <c r="AH63" i="1"/>
  <c r="EN63" i="1" s="1"/>
  <c r="EZ63" i="1"/>
  <c r="AF63" i="1"/>
  <c r="EI63" i="1"/>
  <c r="AF62" i="1"/>
  <c r="EI62" i="1"/>
  <c r="EU63" i="1"/>
  <c r="EX63" i="1" s="1"/>
  <c r="EY63" i="1" s="1"/>
  <c r="FA63" i="1" s="1"/>
  <c r="FC63" i="1" s="1"/>
  <c r="AG64" i="1"/>
  <c r="EL64" i="1"/>
  <c r="BO63" i="1"/>
  <c r="EU62" i="1"/>
  <c r="FD62" i="1" s="1"/>
  <c r="AI63" i="1"/>
  <c r="AB63" i="1"/>
  <c r="AD63" i="1" s="1"/>
  <c r="AE63" i="1" s="1"/>
  <c r="AL63" i="1"/>
  <c r="AJ63" i="1"/>
  <c r="U60" i="1"/>
  <c r="EG60" i="1"/>
  <c r="BE63" i="1"/>
  <c r="CV63" i="1"/>
  <c r="AU61" i="1"/>
  <c r="BC61" i="1" s="1"/>
  <c r="BD61" i="1" s="1"/>
  <c r="GA40" i="1" s="1"/>
  <c r="AX62" i="1"/>
  <c r="BG62" i="1"/>
  <c r="BF62" i="1"/>
  <c r="BI62" i="1"/>
  <c r="BH64" i="1"/>
  <c r="AX63" i="1"/>
  <c r="BG63" i="1"/>
  <c r="BF63" i="1"/>
  <c r="BI63" i="1"/>
  <c r="AZ64" i="1"/>
  <c r="BA64" i="1" s="1"/>
  <c r="AV61" i="1"/>
  <c r="CX64" i="1"/>
  <c r="DK62" i="1"/>
  <c r="EZ62" i="1" s="1"/>
  <c r="CE61" i="1"/>
  <c r="CG61" i="1" s="1"/>
  <c r="CI61" i="1" s="1"/>
  <c r="DJ61" i="1"/>
  <c r="J58" i="1"/>
  <c r="L59" i="1"/>
  <c r="DH64" i="1"/>
  <c r="DP65" i="1"/>
  <c r="DT65" i="1" s="1"/>
  <c r="DV65" i="1" s="1"/>
  <c r="DQ66" i="1"/>
  <c r="DU66" i="1" s="1"/>
  <c r="DV66" i="1" s="1"/>
  <c r="CW63" i="1"/>
  <c r="DE63" i="1"/>
  <c r="DM63" i="1" s="1"/>
  <c r="DO63" i="1" s="1"/>
  <c r="DS63" i="1" s="1"/>
  <c r="CN62" i="1"/>
  <c r="CP62" i="1" s="1"/>
  <c r="CT62" i="1" s="1"/>
  <c r="CZ62" i="1"/>
  <c r="DC62" i="1" s="1"/>
  <c r="DP64" i="1"/>
  <c r="DT64" i="1" s="1"/>
  <c r="DQ64" i="1"/>
  <c r="DU64" i="1" s="1"/>
  <c r="CO62" i="1"/>
  <c r="CQ62" i="1" s="1"/>
  <c r="CU62" i="1" s="1"/>
  <c r="DA62" i="1"/>
  <c r="DL63" i="1"/>
  <c r="DN63" i="1" s="1"/>
  <c r="DR63" i="1" s="1"/>
  <c r="CH61" i="1"/>
  <c r="CJ61" i="1" s="1"/>
  <c r="CF60" i="1"/>
  <c r="BY60" i="1"/>
  <c r="CB60" i="1" s="1"/>
  <c r="AI61" i="1"/>
  <c r="K58" i="1"/>
  <c r="M58" i="1" s="1"/>
  <c r="S58" i="1" s="1"/>
  <c r="EE58" i="1" s="1"/>
  <c r="T59" i="1"/>
  <c r="GN41" i="1" l="1"/>
  <c r="GS41" i="1" s="1"/>
  <c r="AJ61" i="1"/>
  <c r="AL61" i="1"/>
  <c r="BO62" i="1"/>
  <c r="FD63" i="1"/>
  <c r="FD61" i="1"/>
  <c r="BJ63" i="1"/>
  <c r="BL63" i="1" s="1"/>
  <c r="CX63" i="1"/>
  <c r="GR41" i="1"/>
  <c r="GT41" i="1" s="1"/>
  <c r="GJ41" i="1"/>
  <c r="GE40" i="1"/>
  <c r="GM40" i="1"/>
  <c r="GV40" i="1" s="1"/>
  <c r="GC40" i="1"/>
  <c r="GD40" i="1"/>
  <c r="AN62" i="1"/>
  <c r="Z60" i="1"/>
  <c r="AI60" i="1" s="1"/>
  <c r="EX62" i="1"/>
  <c r="EY62" i="1" s="1"/>
  <c r="FA62" i="1" s="1"/>
  <c r="FC62" i="1" s="1"/>
  <c r="V60" i="1"/>
  <c r="AF60" i="1" s="1"/>
  <c r="AT60" i="1"/>
  <c r="EH60" i="1" s="1"/>
  <c r="ET60" i="1" s="1"/>
  <c r="EU60" i="1" s="1"/>
  <c r="EX60" i="1" s="1"/>
  <c r="EY60" i="1" s="1"/>
  <c r="BX59" i="1"/>
  <c r="FV39" i="1"/>
  <c r="FW39" i="1" s="1"/>
  <c r="FX39" i="1" s="1"/>
  <c r="BR60" i="1"/>
  <c r="CC60" i="1" s="1"/>
  <c r="BH63" i="1"/>
  <c r="AG62" i="1"/>
  <c r="EM62" i="1" s="1"/>
  <c r="EL62" i="1"/>
  <c r="EM64" i="1"/>
  <c r="EO64" i="1" s="1"/>
  <c r="EQ64" i="1" s="1"/>
  <c r="AM64" i="1"/>
  <c r="AO64" i="1" s="1"/>
  <c r="CV62" i="1"/>
  <c r="EI60" i="1"/>
  <c r="BO61" i="1"/>
  <c r="AP64" i="1"/>
  <c r="AG63" i="1"/>
  <c r="EL63" i="1"/>
  <c r="AG61" i="1"/>
  <c r="EM61" i="1" s="1"/>
  <c r="EL61" i="1"/>
  <c r="AK63" i="1"/>
  <c r="AN63" i="1" s="1"/>
  <c r="AP63" i="1" s="1"/>
  <c r="U59" i="1"/>
  <c r="V59" i="1" s="1"/>
  <c r="EG59" i="1"/>
  <c r="AH62" i="1"/>
  <c r="BE62" i="1"/>
  <c r="BJ62" i="1" s="1"/>
  <c r="BL62" i="1" s="1"/>
  <c r="BH62" i="1"/>
  <c r="BK64" i="1"/>
  <c r="BM64" i="1" s="1"/>
  <c r="BN64" i="1" s="1"/>
  <c r="AX61" i="1"/>
  <c r="BG61" i="1"/>
  <c r="BF61" i="1"/>
  <c r="BI61" i="1"/>
  <c r="AZ63" i="1"/>
  <c r="BA63" i="1" s="1"/>
  <c r="BK63" i="1" s="1"/>
  <c r="BM63" i="1" s="1"/>
  <c r="AU60" i="1"/>
  <c r="BC60" i="1" s="1"/>
  <c r="BD60" i="1" s="1"/>
  <c r="AZ62" i="1"/>
  <c r="BA62" i="1" s="1"/>
  <c r="BK62" i="1" s="1"/>
  <c r="BM62" i="1" s="1"/>
  <c r="AV60" i="1"/>
  <c r="J57" i="1"/>
  <c r="L58" i="1"/>
  <c r="DK61" i="1"/>
  <c r="EZ61" i="1" s="1"/>
  <c r="FA61" i="1" s="1"/>
  <c r="FC61" i="1" s="1"/>
  <c r="CE60" i="1"/>
  <c r="CH60" i="1" s="1"/>
  <c r="CJ60" i="1" s="1"/>
  <c r="DJ60" i="1"/>
  <c r="CW62" i="1"/>
  <c r="DH63" i="1"/>
  <c r="DP63" i="1" s="1"/>
  <c r="DT63" i="1" s="1"/>
  <c r="DE62" i="1"/>
  <c r="DM62" i="1" s="1"/>
  <c r="DO62" i="1" s="1"/>
  <c r="DS62" i="1" s="1"/>
  <c r="CO61" i="1"/>
  <c r="CQ61" i="1" s="1"/>
  <c r="CU61" i="1" s="1"/>
  <c r="CW61" i="1" s="1"/>
  <c r="DA61" i="1"/>
  <c r="DV64" i="1"/>
  <c r="CN61" i="1"/>
  <c r="CP61" i="1" s="1"/>
  <c r="CT61" i="1" s="1"/>
  <c r="CZ61" i="1"/>
  <c r="DC61" i="1" s="1"/>
  <c r="DL62" i="1"/>
  <c r="DN62" i="1" s="1"/>
  <c r="DR62" i="1" s="1"/>
  <c r="CG60" i="1"/>
  <c r="CI60" i="1" s="1"/>
  <c r="CF59" i="1"/>
  <c r="BY59" i="1"/>
  <c r="CB59" i="1" s="1"/>
  <c r="AK61" i="1"/>
  <c r="AN61" i="1" s="1"/>
  <c r="AB60" i="1"/>
  <c r="AD60" i="1" s="1"/>
  <c r="AE60" i="1" s="1"/>
  <c r="AL60" i="1"/>
  <c r="K57" i="1"/>
  <c r="M57" i="1" s="1"/>
  <c r="S57" i="1" s="1"/>
  <c r="EE57" i="1" s="1"/>
  <c r="T58" i="1"/>
  <c r="AT59" i="1" l="1"/>
  <c r="Z59" i="1"/>
  <c r="BR59" i="1"/>
  <c r="CC59" i="1" s="1"/>
  <c r="BN63" i="1"/>
  <c r="GB39" i="1"/>
  <c r="EH59" i="1"/>
  <c r="ET59" i="1" s="1"/>
  <c r="EU59" i="1" s="1"/>
  <c r="EX59" i="1" s="1"/>
  <c r="EY59" i="1" s="1"/>
  <c r="FD60" i="1"/>
  <c r="CX62" i="1"/>
  <c r="GU41" i="1"/>
  <c r="GQ40" i="1"/>
  <c r="GO40" i="1"/>
  <c r="GP40" i="1"/>
  <c r="GN40" i="1"/>
  <c r="GH40" i="1"/>
  <c r="GG40" i="1"/>
  <c r="GI40" i="1" s="1"/>
  <c r="FY39" i="1"/>
  <c r="GF39" i="1" s="1"/>
  <c r="AJ60" i="1"/>
  <c r="BX58" i="1"/>
  <c r="FV38" i="1"/>
  <c r="FW38" i="1" s="1"/>
  <c r="FX38" i="1" s="1"/>
  <c r="AP61" i="1"/>
  <c r="BO60" i="1"/>
  <c r="AP62" i="1"/>
  <c r="AQ64" i="1"/>
  <c r="AF59" i="1"/>
  <c r="EI59" i="1"/>
  <c r="AM62" i="1"/>
  <c r="AO62" i="1" s="1"/>
  <c r="AQ62" i="1" s="1"/>
  <c r="EN62" i="1"/>
  <c r="EO62" i="1" s="1"/>
  <c r="EQ62" i="1" s="1"/>
  <c r="AG60" i="1"/>
  <c r="EM60" i="1" s="1"/>
  <c r="EL60" i="1"/>
  <c r="EM63" i="1"/>
  <c r="EO63" i="1" s="1"/>
  <c r="EQ63" i="1" s="1"/>
  <c r="AM63" i="1"/>
  <c r="AO63" i="1" s="1"/>
  <c r="AQ63" i="1" s="1"/>
  <c r="U58" i="1"/>
  <c r="V58" i="1" s="1"/>
  <c r="EG58" i="1"/>
  <c r="CO60" i="1"/>
  <c r="CQ60" i="1" s="1"/>
  <c r="CU60" i="1" s="1"/>
  <c r="DA60" i="1"/>
  <c r="AH61" i="1"/>
  <c r="BE61" i="1"/>
  <c r="BJ61" i="1" s="1"/>
  <c r="BL61" i="1" s="1"/>
  <c r="BN62" i="1"/>
  <c r="AU59" i="1"/>
  <c r="BC59" i="1" s="1"/>
  <c r="BD59" i="1" s="1"/>
  <c r="GA39" i="1" s="1"/>
  <c r="AZ61" i="1"/>
  <c r="BA61" i="1" s="1"/>
  <c r="AX60" i="1"/>
  <c r="BI60" i="1"/>
  <c r="BG60" i="1"/>
  <c r="BF60" i="1"/>
  <c r="BH61" i="1"/>
  <c r="AV59" i="1"/>
  <c r="CE59" i="1"/>
  <c r="CH59" i="1" s="1"/>
  <c r="CJ59" i="1" s="1"/>
  <c r="DJ59" i="1"/>
  <c r="DK60" i="1"/>
  <c r="EZ60" i="1" s="1"/>
  <c r="FA60" i="1" s="1"/>
  <c r="FC60" i="1" s="1"/>
  <c r="J56" i="1"/>
  <c r="K56" i="1" s="1"/>
  <c r="M56" i="1" s="1"/>
  <c r="S56" i="1" s="1"/>
  <c r="EE56" i="1" s="1"/>
  <c r="L57" i="1"/>
  <c r="BX57" i="1" s="1"/>
  <c r="DH62" i="1"/>
  <c r="DQ63" i="1"/>
  <c r="DU63" i="1" s="1"/>
  <c r="DV63" i="1" s="1"/>
  <c r="DE61" i="1"/>
  <c r="DM61" i="1" s="1"/>
  <c r="DO61" i="1" s="1"/>
  <c r="DS61" i="1" s="1"/>
  <c r="DE60" i="1"/>
  <c r="DM60" i="1" s="1"/>
  <c r="DO60" i="1" s="1"/>
  <c r="DS60" i="1" s="1"/>
  <c r="CV61" i="1"/>
  <c r="CX61" i="1" s="1"/>
  <c r="DL61" i="1"/>
  <c r="DN61" i="1" s="1"/>
  <c r="DR61" i="1" s="1"/>
  <c r="CN60" i="1"/>
  <c r="CP60" i="1" s="1"/>
  <c r="CT60" i="1" s="1"/>
  <c r="CZ60" i="1"/>
  <c r="DC60" i="1" s="1"/>
  <c r="DP62" i="1"/>
  <c r="DT62" i="1" s="1"/>
  <c r="DQ62" i="1"/>
  <c r="DU62" i="1" s="1"/>
  <c r="CF58" i="1"/>
  <c r="BY58" i="1"/>
  <c r="CB58" i="1" s="1"/>
  <c r="AK60" i="1"/>
  <c r="AN60" i="1" s="1"/>
  <c r="AB59" i="1"/>
  <c r="AD59" i="1" s="1"/>
  <c r="AE59" i="1" s="1"/>
  <c r="AJ59" i="1"/>
  <c r="AI59" i="1"/>
  <c r="AL59" i="1"/>
  <c r="T57" i="1"/>
  <c r="Z58" i="1" l="1"/>
  <c r="BR58" i="1"/>
  <c r="CC58" i="1" s="1"/>
  <c r="FD59" i="1"/>
  <c r="GR40" i="1"/>
  <c r="GT40" i="1" s="1"/>
  <c r="GS40" i="1"/>
  <c r="GE39" i="1"/>
  <c r="GM39" i="1"/>
  <c r="GV39" i="1" s="1"/>
  <c r="GJ40" i="1"/>
  <c r="GC39" i="1"/>
  <c r="GD39" i="1"/>
  <c r="FY38" i="1"/>
  <c r="GF38" i="1" s="1"/>
  <c r="CW60" i="1"/>
  <c r="BO59" i="1"/>
  <c r="AP60" i="1"/>
  <c r="AT58" i="1"/>
  <c r="EH58" i="1" s="1"/>
  <c r="ET58" i="1" s="1"/>
  <c r="EU58" i="1" s="1"/>
  <c r="EX58" i="1" s="1"/>
  <c r="EY58" i="1" s="1"/>
  <c r="AM61" i="1"/>
  <c r="AO61" i="1" s="1"/>
  <c r="AQ61" i="1" s="1"/>
  <c r="EN61" i="1"/>
  <c r="EO61" i="1" s="1"/>
  <c r="EQ61" i="1" s="1"/>
  <c r="AF58" i="1"/>
  <c r="EI58" i="1"/>
  <c r="AG59" i="1"/>
  <c r="EM59" i="1" s="1"/>
  <c r="EL59" i="1"/>
  <c r="U57" i="1"/>
  <c r="EG57" i="1"/>
  <c r="CG59" i="1"/>
  <c r="CI59" i="1" s="1"/>
  <c r="CN59" i="1" s="1"/>
  <c r="CP59" i="1" s="1"/>
  <c r="CT59" i="1" s="1"/>
  <c r="AH60" i="1"/>
  <c r="BE60" i="1"/>
  <c r="BJ60" i="1" s="1"/>
  <c r="BL60" i="1" s="1"/>
  <c r="BH60" i="1"/>
  <c r="BK61" i="1"/>
  <c r="BM61" i="1" s="1"/>
  <c r="BN61" i="1" s="1"/>
  <c r="AX59" i="1"/>
  <c r="BI59" i="1"/>
  <c r="BG59" i="1"/>
  <c r="BF59" i="1"/>
  <c r="AZ60" i="1"/>
  <c r="BA60" i="1" s="1"/>
  <c r="AV58" i="1"/>
  <c r="J55" i="1"/>
  <c r="L56" i="1"/>
  <c r="BX56" i="1" s="1"/>
  <c r="AT57" i="1"/>
  <c r="EH57" i="1" s="1"/>
  <c r="DK59" i="1"/>
  <c r="EZ59" i="1" s="1"/>
  <c r="FA59" i="1" s="1"/>
  <c r="FC59" i="1" s="1"/>
  <c r="CE58" i="1"/>
  <c r="CH58" i="1" s="1"/>
  <c r="CJ58" i="1" s="1"/>
  <c r="DJ58" i="1"/>
  <c r="DH61" i="1"/>
  <c r="DQ61" i="1" s="1"/>
  <c r="DU61" i="1" s="1"/>
  <c r="CV60" i="1"/>
  <c r="DV62" i="1"/>
  <c r="CO59" i="1"/>
  <c r="CQ59" i="1" s="1"/>
  <c r="CU59" i="1" s="1"/>
  <c r="DA59" i="1"/>
  <c r="DH60" i="1"/>
  <c r="DL60" i="1"/>
  <c r="DN60" i="1" s="1"/>
  <c r="DR60" i="1" s="1"/>
  <c r="CZ59" i="1"/>
  <c r="DC59" i="1" s="1"/>
  <c r="CG58" i="1"/>
  <c r="CI58" i="1" s="1"/>
  <c r="CF57" i="1"/>
  <c r="BY57" i="1"/>
  <c r="CB57" i="1" s="1"/>
  <c r="AK59" i="1"/>
  <c r="AN59" i="1" s="1"/>
  <c r="AP59" i="1" s="1"/>
  <c r="AB58" i="1"/>
  <c r="AD58" i="1" s="1"/>
  <c r="AE58" i="1" s="1"/>
  <c r="AL58" i="1"/>
  <c r="AJ58" i="1"/>
  <c r="AI58" i="1"/>
  <c r="V57" i="1"/>
  <c r="T56" i="1"/>
  <c r="CX60" i="1" l="1"/>
  <c r="ET57" i="1"/>
  <c r="FD58" i="1"/>
  <c r="GU40" i="1"/>
  <c r="GQ39" i="1"/>
  <c r="GO39" i="1"/>
  <c r="GP39" i="1"/>
  <c r="GN39" i="1"/>
  <c r="GE38" i="1"/>
  <c r="GM38" i="1"/>
  <c r="GV38" i="1" s="1"/>
  <c r="GG39" i="1"/>
  <c r="GI39" i="1" s="1"/>
  <c r="GH39" i="1"/>
  <c r="GD38" i="1"/>
  <c r="AU58" i="1"/>
  <c r="BC58" i="1" s="1"/>
  <c r="BD58" i="1" s="1"/>
  <c r="GA38" i="1" s="1"/>
  <c r="GB38" i="1"/>
  <c r="Z57" i="1"/>
  <c r="AB57" i="1" s="1"/>
  <c r="AD57" i="1" s="1"/>
  <c r="AE57" i="1" s="1"/>
  <c r="BK60" i="1"/>
  <c r="BM60" i="1" s="1"/>
  <c r="BN60" i="1" s="1"/>
  <c r="AG58" i="1"/>
  <c r="EM58" i="1" s="1"/>
  <c r="EL58" i="1"/>
  <c r="BO58" i="1"/>
  <c r="AM60" i="1"/>
  <c r="AO60" i="1" s="1"/>
  <c r="AQ60" i="1" s="1"/>
  <c r="EN60" i="1"/>
  <c r="EO60" i="1" s="1"/>
  <c r="EQ60" i="1" s="1"/>
  <c r="AF57" i="1"/>
  <c r="EI57" i="1"/>
  <c r="BR57" i="1"/>
  <c r="CC57" i="1" s="1"/>
  <c r="EU57" i="1"/>
  <c r="EX57" i="1" s="1"/>
  <c r="EY57" i="1" s="1"/>
  <c r="U56" i="1"/>
  <c r="EG56" i="1"/>
  <c r="AH59" i="1"/>
  <c r="BE59" i="1"/>
  <c r="BJ59" i="1" s="1"/>
  <c r="BL59" i="1" s="1"/>
  <c r="BH59" i="1"/>
  <c r="AZ59" i="1"/>
  <c r="BA59" i="1" s="1"/>
  <c r="AU57" i="1"/>
  <c r="BC57" i="1" s="1"/>
  <c r="BD57" i="1" s="1"/>
  <c r="AX58" i="1"/>
  <c r="BG58" i="1"/>
  <c r="BF58" i="1"/>
  <c r="BI58" i="1"/>
  <c r="AV57" i="1"/>
  <c r="BR56" i="1"/>
  <c r="CC56" i="1" s="1"/>
  <c r="CE57" i="1"/>
  <c r="CH57" i="1" s="1"/>
  <c r="CJ57" i="1" s="1"/>
  <c r="DJ57" i="1"/>
  <c r="J54" i="1"/>
  <c r="L55" i="1"/>
  <c r="DK58" i="1"/>
  <c r="EZ58" i="1" s="1"/>
  <c r="FA58" i="1" s="1"/>
  <c r="FC58" i="1" s="1"/>
  <c r="CW59" i="1"/>
  <c r="DP61" i="1"/>
  <c r="DT61" i="1" s="1"/>
  <c r="DV61" i="1" s="1"/>
  <c r="CV59" i="1"/>
  <c r="DE59" i="1"/>
  <c r="DM59" i="1" s="1"/>
  <c r="DO59" i="1" s="1"/>
  <c r="DS59" i="1" s="1"/>
  <c r="CO58" i="1"/>
  <c r="CQ58" i="1" s="1"/>
  <c r="CU58" i="1" s="1"/>
  <c r="DA58" i="1"/>
  <c r="CN58" i="1"/>
  <c r="CP58" i="1" s="1"/>
  <c r="CT58" i="1" s="1"/>
  <c r="CZ58" i="1"/>
  <c r="DC58" i="1" s="1"/>
  <c r="DQ60" i="1"/>
  <c r="DU60" i="1" s="1"/>
  <c r="DP60" i="1"/>
  <c r="DT60" i="1" s="1"/>
  <c r="DL59" i="1"/>
  <c r="DN59" i="1" s="1"/>
  <c r="DR59" i="1" s="1"/>
  <c r="CG57" i="1"/>
  <c r="CI57" i="1" s="1"/>
  <c r="K55" i="1"/>
  <c r="M55" i="1" s="1"/>
  <c r="S55" i="1" s="1"/>
  <c r="EE55" i="1" s="1"/>
  <c r="CF56" i="1"/>
  <c r="BY56" i="1"/>
  <c r="CB56" i="1" s="1"/>
  <c r="AK58" i="1"/>
  <c r="AN58" i="1" s="1"/>
  <c r="AP58" i="1" s="1"/>
  <c r="V56" i="1"/>
  <c r="Z56" i="1"/>
  <c r="AI57" i="1" l="1"/>
  <c r="AJ57" i="1"/>
  <c r="FD57" i="1"/>
  <c r="GR39" i="1"/>
  <c r="GT39" i="1" s="1"/>
  <c r="GQ38" i="1"/>
  <c r="GS39" i="1"/>
  <c r="GO38" i="1"/>
  <c r="GP38" i="1"/>
  <c r="GN38" i="1"/>
  <c r="GJ39" i="1"/>
  <c r="GG38" i="1"/>
  <c r="GI38" i="1" s="1"/>
  <c r="AL57" i="1"/>
  <c r="GC38" i="1"/>
  <c r="GH38" i="1" s="1"/>
  <c r="BX55" i="1"/>
  <c r="FV37" i="1"/>
  <c r="FW37" i="1" s="1"/>
  <c r="FX37" i="1" s="1"/>
  <c r="AT56" i="1"/>
  <c r="EH56" i="1" s="1"/>
  <c r="ET56" i="1" s="1"/>
  <c r="EU56" i="1" s="1"/>
  <c r="EX56" i="1" s="1"/>
  <c r="EY56" i="1" s="1"/>
  <c r="BK59" i="1"/>
  <c r="BM59" i="1" s="1"/>
  <c r="BN59" i="1" s="1"/>
  <c r="T55" i="1"/>
  <c r="EG55" i="1" s="1"/>
  <c r="K54" i="1"/>
  <c r="M54" i="1" s="1"/>
  <c r="S54" i="1" s="1"/>
  <c r="EE54" i="1" s="1"/>
  <c r="AG57" i="1"/>
  <c r="EM57" i="1" s="1"/>
  <c r="EL57" i="1"/>
  <c r="AM59" i="1"/>
  <c r="AO59" i="1" s="1"/>
  <c r="AQ59" i="1" s="1"/>
  <c r="EN59" i="1"/>
  <c r="EO59" i="1" s="1"/>
  <c r="EQ59" i="1" s="1"/>
  <c r="AF56" i="1"/>
  <c r="EI56" i="1"/>
  <c r="BO57" i="1"/>
  <c r="U55" i="1"/>
  <c r="AH58" i="1"/>
  <c r="BE58" i="1"/>
  <c r="BJ58" i="1" s="1"/>
  <c r="BL58" i="1" s="1"/>
  <c r="BH58" i="1"/>
  <c r="AX57" i="1"/>
  <c r="BG57" i="1"/>
  <c r="BF57" i="1"/>
  <c r="BI57" i="1"/>
  <c r="AZ58" i="1"/>
  <c r="BA58" i="1" s="1"/>
  <c r="CX59" i="1"/>
  <c r="CE56" i="1"/>
  <c r="CH56" i="1" s="1"/>
  <c r="CJ56" i="1" s="1"/>
  <c r="DJ56" i="1"/>
  <c r="J53" i="1"/>
  <c r="L54" i="1"/>
  <c r="BX54" i="1" s="1"/>
  <c r="DK57" i="1"/>
  <c r="EZ57" i="1" s="1"/>
  <c r="FA57" i="1" s="1"/>
  <c r="FC57" i="1" s="1"/>
  <c r="DH59" i="1"/>
  <c r="DQ59" i="1" s="1"/>
  <c r="DU59" i="1" s="1"/>
  <c r="CW58" i="1"/>
  <c r="DE58" i="1"/>
  <c r="DM58" i="1" s="1"/>
  <c r="DO58" i="1" s="1"/>
  <c r="DS58" i="1" s="1"/>
  <c r="DV60" i="1"/>
  <c r="CV58" i="1"/>
  <c r="DL58" i="1"/>
  <c r="DN58" i="1" s="1"/>
  <c r="DR58" i="1" s="1"/>
  <c r="CN57" i="1"/>
  <c r="CP57" i="1" s="1"/>
  <c r="CT57" i="1" s="1"/>
  <c r="CZ57" i="1"/>
  <c r="DC57" i="1" s="1"/>
  <c r="CO57" i="1"/>
  <c r="CQ57" i="1" s="1"/>
  <c r="CU57" i="1" s="1"/>
  <c r="DA57" i="1"/>
  <c r="CF55" i="1"/>
  <c r="BY55" i="1"/>
  <c r="CB55" i="1" s="1"/>
  <c r="AK57" i="1"/>
  <c r="AB56" i="1"/>
  <c r="AD56" i="1" s="1"/>
  <c r="AE56" i="1" s="1"/>
  <c r="AJ56" i="1"/>
  <c r="AI56" i="1"/>
  <c r="AL56" i="1"/>
  <c r="AU56" i="1" l="1"/>
  <c r="BC56" i="1" s="1"/>
  <c r="BD56" i="1" s="1"/>
  <c r="AN57" i="1"/>
  <c r="AV56" i="1"/>
  <c r="BF56" i="1" s="1"/>
  <c r="FD56" i="1"/>
  <c r="GU39" i="1"/>
  <c r="GR38" i="1"/>
  <c r="GT38" i="1" s="1"/>
  <c r="GS38" i="1"/>
  <c r="GJ38" i="1"/>
  <c r="FY37" i="1"/>
  <c r="GF37" i="1" s="1"/>
  <c r="Z55" i="1"/>
  <c r="V55" i="1"/>
  <c r="EI55" i="1" s="1"/>
  <c r="AT55" i="1"/>
  <c r="AU55" i="1" s="1"/>
  <c r="BC55" i="1" s="1"/>
  <c r="BD55" i="1" s="1"/>
  <c r="GA37" i="1" s="1"/>
  <c r="K53" i="1"/>
  <c r="M53" i="1" s="1"/>
  <c r="S53" i="1" s="1"/>
  <c r="EE53" i="1" s="1"/>
  <c r="AP57" i="1"/>
  <c r="AG56" i="1"/>
  <c r="EM56" i="1" s="1"/>
  <c r="EL56" i="1"/>
  <c r="BO56" i="1"/>
  <c r="CG56" i="1"/>
  <c r="CI56" i="1" s="1"/>
  <c r="CR56" i="1" s="1"/>
  <c r="BR55" i="1"/>
  <c r="CC55" i="1" s="1"/>
  <c r="T54" i="1"/>
  <c r="EG54" i="1" s="1"/>
  <c r="AM58" i="1"/>
  <c r="AO58" i="1" s="1"/>
  <c r="AQ58" i="1" s="1"/>
  <c r="EN58" i="1"/>
  <c r="EO58" i="1" s="1"/>
  <c r="EQ58" i="1" s="1"/>
  <c r="BH57" i="1"/>
  <c r="AH57" i="1"/>
  <c r="BE57" i="1"/>
  <c r="BJ57" i="1" s="1"/>
  <c r="BL57" i="1" s="1"/>
  <c r="BK58" i="1"/>
  <c r="BM58" i="1" s="1"/>
  <c r="BN58" i="1" s="1"/>
  <c r="AZ57" i="1"/>
  <c r="BA57" i="1" s="1"/>
  <c r="BG56" i="1"/>
  <c r="CX58" i="1"/>
  <c r="CE55" i="1"/>
  <c r="CG55" i="1" s="1"/>
  <c r="CI55" i="1" s="1"/>
  <c r="CR55" i="1" s="1"/>
  <c r="DJ55" i="1"/>
  <c r="J52" i="1"/>
  <c r="L53" i="1"/>
  <c r="BX53" i="1" s="1"/>
  <c r="DK56" i="1"/>
  <c r="EZ56" i="1" s="1"/>
  <c r="FA56" i="1" s="1"/>
  <c r="FC56" i="1" s="1"/>
  <c r="DP59" i="1"/>
  <c r="DT59" i="1" s="1"/>
  <c r="DV59" i="1" s="1"/>
  <c r="DH58" i="1"/>
  <c r="DQ58" i="1" s="1"/>
  <c r="DU58" i="1" s="1"/>
  <c r="DE57" i="1"/>
  <c r="DM57" i="1" s="1"/>
  <c r="DO57" i="1" s="1"/>
  <c r="DS57" i="1" s="1"/>
  <c r="CV57" i="1"/>
  <c r="CW57" i="1"/>
  <c r="CN56" i="1"/>
  <c r="CP56" i="1" s="1"/>
  <c r="CT56" i="1" s="1"/>
  <c r="CZ56" i="1"/>
  <c r="DC56" i="1" s="1"/>
  <c r="DW56" i="1" s="1"/>
  <c r="DL57" i="1"/>
  <c r="DN57" i="1" s="1"/>
  <c r="DR57" i="1" s="1"/>
  <c r="CO56" i="1"/>
  <c r="CQ56" i="1" s="1"/>
  <c r="CU56" i="1" s="1"/>
  <c r="DA56" i="1"/>
  <c r="CH55" i="1"/>
  <c r="CJ55" i="1" s="1"/>
  <c r="CF54" i="1"/>
  <c r="BY54" i="1"/>
  <c r="CB54" i="1" s="1"/>
  <c r="AK56" i="1"/>
  <c r="AN56" i="1" s="1"/>
  <c r="AB55" i="1"/>
  <c r="AD55" i="1" s="1"/>
  <c r="AE55" i="1" s="1"/>
  <c r="AI55" i="1"/>
  <c r="AL55" i="1"/>
  <c r="AJ55" i="1"/>
  <c r="AV55" i="1" l="1"/>
  <c r="BI56" i="1"/>
  <c r="AF55" i="1"/>
  <c r="EL55" i="1" s="1"/>
  <c r="AX56" i="1"/>
  <c r="AZ56" i="1" s="1"/>
  <c r="BA56" i="1" s="1"/>
  <c r="GB37" i="1"/>
  <c r="GC37" i="1" s="1"/>
  <c r="EH55" i="1"/>
  <c r="ET55" i="1" s="1"/>
  <c r="EU55" i="1" s="1"/>
  <c r="FD55" i="1" s="1"/>
  <c r="GU38" i="1"/>
  <c r="GE37" i="1"/>
  <c r="GM37" i="1"/>
  <c r="GV37" i="1" s="1"/>
  <c r="GD37" i="1"/>
  <c r="AP56" i="1"/>
  <c r="K52" i="1"/>
  <c r="M52" i="1" s="1"/>
  <c r="S52" i="1" s="1"/>
  <c r="EE52" i="1" s="1"/>
  <c r="T53" i="1"/>
  <c r="U53" i="1" s="1"/>
  <c r="U54" i="1"/>
  <c r="AM57" i="1"/>
  <c r="AO57" i="1" s="1"/>
  <c r="AQ57" i="1" s="1"/>
  <c r="EN57" i="1"/>
  <c r="EO57" i="1" s="1"/>
  <c r="EQ57" i="1" s="1"/>
  <c r="AG55" i="1"/>
  <c r="EM55" i="1" s="1"/>
  <c r="EX55" i="1"/>
  <c r="EY55" i="1" s="1"/>
  <c r="CW56" i="1"/>
  <c r="BK57" i="1"/>
  <c r="BM57" i="1" s="1"/>
  <c r="BN57" i="1" s="1"/>
  <c r="BO55" i="1"/>
  <c r="EG53" i="1"/>
  <c r="AH56" i="1"/>
  <c r="BE56" i="1"/>
  <c r="BJ56" i="1" s="1"/>
  <c r="BL56" i="1" s="1"/>
  <c r="BH56" i="1"/>
  <c r="AX55" i="1"/>
  <c r="BI55" i="1"/>
  <c r="BG55" i="1"/>
  <c r="BF55" i="1"/>
  <c r="J51" i="1"/>
  <c r="K51" i="1" s="1"/>
  <c r="M51" i="1" s="1"/>
  <c r="S51" i="1" s="1"/>
  <c r="EE51" i="1" s="1"/>
  <c r="L52" i="1"/>
  <c r="BX52" i="1" s="1"/>
  <c r="CE54" i="1"/>
  <c r="CH54" i="1" s="1"/>
  <c r="CJ54" i="1" s="1"/>
  <c r="DJ54" i="1"/>
  <c r="DK55" i="1"/>
  <c r="EZ55" i="1" s="1"/>
  <c r="DH57" i="1"/>
  <c r="DP58" i="1"/>
  <c r="DT58" i="1" s="1"/>
  <c r="DV58" i="1" s="1"/>
  <c r="CV56" i="1"/>
  <c r="DE56" i="1"/>
  <c r="DM56" i="1" s="1"/>
  <c r="DO56" i="1" s="1"/>
  <c r="DS56" i="1" s="1"/>
  <c r="CX57" i="1"/>
  <c r="DL56" i="1"/>
  <c r="DN56" i="1" s="1"/>
  <c r="DR56" i="1" s="1"/>
  <c r="DQ57" i="1"/>
  <c r="DU57" i="1" s="1"/>
  <c r="DP57" i="1"/>
  <c r="DT57" i="1" s="1"/>
  <c r="CO55" i="1"/>
  <c r="CQ55" i="1" s="1"/>
  <c r="CU55" i="1" s="1"/>
  <c r="DA55" i="1"/>
  <c r="CN55" i="1"/>
  <c r="CP55" i="1" s="1"/>
  <c r="CT55" i="1" s="1"/>
  <c r="CZ55" i="1"/>
  <c r="DC55" i="1" s="1"/>
  <c r="DW55" i="1" s="1"/>
  <c r="CF53" i="1"/>
  <c r="BY53" i="1"/>
  <c r="CB53" i="1" s="1"/>
  <c r="AK55" i="1"/>
  <c r="AN55" i="1" s="1"/>
  <c r="T52" i="1"/>
  <c r="V53" i="1" l="1"/>
  <c r="Z53" i="1"/>
  <c r="AT53" i="1"/>
  <c r="EH53" i="1" s="1"/>
  <c r="ET53" i="1" s="1"/>
  <c r="EU53" i="1" s="1"/>
  <c r="EX53" i="1" s="1"/>
  <c r="EY53" i="1" s="1"/>
  <c r="BR53" i="1"/>
  <c r="CC53" i="1" s="1"/>
  <c r="FA55" i="1"/>
  <c r="FC55" i="1" s="1"/>
  <c r="CX56" i="1"/>
  <c r="GQ37" i="1"/>
  <c r="GO37" i="1"/>
  <c r="GP37" i="1"/>
  <c r="GN37" i="1"/>
  <c r="GH37" i="1"/>
  <c r="GG37" i="1"/>
  <c r="GI37" i="1" s="1"/>
  <c r="Z54" i="1"/>
  <c r="V54" i="1"/>
  <c r="BR54" i="1"/>
  <c r="CC54" i="1" s="1"/>
  <c r="AT54" i="1"/>
  <c r="EH54" i="1" s="1"/>
  <c r="ET54" i="1" s="1"/>
  <c r="AP55" i="1"/>
  <c r="BK56" i="1"/>
  <c r="BM56" i="1" s="1"/>
  <c r="BN56" i="1" s="1"/>
  <c r="AM56" i="1"/>
  <c r="AO56" i="1" s="1"/>
  <c r="AQ56" i="1" s="1"/>
  <c r="EN56" i="1"/>
  <c r="EO56" i="1" s="1"/>
  <c r="EQ56" i="1" s="1"/>
  <c r="AF53" i="1"/>
  <c r="EI53" i="1"/>
  <c r="U52" i="1"/>
  <c r="EG52" i="1"/>
  <c r="AH55" i="1"/>
  <c r="BE55" i="1"/>
  <c r="BJ55" i="1" s="1"/>
  <c r="BL55" i="1" s="1"/>
  <c r="BH55" i="1"/>
  <c r="AZ55" i="1"/>
  <c r="BA55" i="1" s="1"/>
  <c r="AU53" i="1"/>
  <c r="BC53" i="1" s="1"/>
  <c r="BD53" i="1" s="1"/>
  <c r="AV53" i="1"/>
  <c r="CG54" i="1"/>
  <c r="CI54" i="1" s="1"/>
  <c r="CV55" i="1"/>
  <c r="CW55" i="1"/>
  <c r="CO54" i="1"/>
  <c r="CQ54" i="1" s="1"/>
  <c r="CU54" i="1" s="1"/>
  <c r="DA54" i="1"/>
  <c r="J50" i="1"/>
  <c r="L51" i="1"/>
  <c r="BX51" i="1" s="1"/>
  <c r="CE53" i="1"/>
  <c r="CG53" i="1" s="1"/>
  <c r="CI53" i="1" s="1"/>
  <c r="CR53" i="1" s="1"/>
  <c r="DJ53" i="1"/>
  <c r="DK54" i="1"/>
  <c r="DH56" i="1"/>
  <c r="DQ56" i="1" s="1"/>
  <c r="DU56" i="1" s="1"/>
  <c r="DE54" i="1"/>
  <c r="DM54" i="1" s="1"/>
  <c r="DO54" i="1" s="1"/>
  <c r="DS54" i="1" s="1"/>
  <c r="DE55" i="1"/>
  <c r="DM55" i="1" s="1"/>
  <c r="DO55" i="1" s="1"/>
  <c r="DS55" i="1" s="1"/>
  <c r="DV57" i="1"/>
  <c r="DL55" i="1"/>
  <c r="DN55" i="1" s="1"/>
  <c r="DR55" i="1" s="1"/>
  <c r="CF52" i="1"/>
  <c r="BY52" i="1"/>
  <c r="CB52" i="1" s="1"/>
  <c r="AB53" i="1"/>
  <c r="AD53" i="1" s="1"/>
  <c r="AE53" i="1" s="1"/>
  <c r="AL53" i="1"/>
  <c r="AJ53" i="1"/>
  <c r="AI53" i="1"/>
  <c r="T51" i="1"/>
  <c r="CN54" i="1" l="1"/>
  <c r="CP54" i="1" s="1"/>
  <c r="CT54" i="1" s="1"/>
  <c r="CR54" i="1"/>
  <c r="EZ54" i="1"/>
  <c r="FD53" i="1"/>
  <c r="CW54" i="1"/>
  <c r="GR37" i="1"/>
  <c r="GT37" i="1" s="1"/>
  <c r="GS37" i="1"/>
  <c r="GJ37" i="1"/>
  <c r="BK55" i="1"/>
  <c r="BM55" i="1" s="1"/>
  <c r="BR52" i="1"/>
  <c r="CC52" i="1" s="1"/>
  <c r="Z52" i="1"/>
  <c r="AJ52" i="1" s="1"/>
  <c r="V52" i="1"/>
  <c r="AF52" i="1" s="1"/>
  <c r="AF54" i="1"/>
  <c r="EI54" i="1"/>
  <c r="AI54" i="1"/>
  <c r="AB54" i="1"/>
  <c r="AD54" i="1" s="1"/>
  <c r="AE54" i="1" s="1"/>
  <c r="AL54" i="1"/>
  <c r="AJ54" i="1"/>
  <c r="AV54" i="1"/>
  <c r="AU54" i="1"/>
  <c r="EU54" i="1"/>
  <c r="EX54" i="1" s="1"/>
  <c r="EY54" i="1" s="1"/>
  <c r="FA54" i="1" s="1"/>
  <c r="FC54" i="1" s="1"/>
  <c r="AM55" i="1"/>
  <c r="AO55" i="1" s="1"/>
  <c r="AQ55" i="1" s="1"/>
  <c r="EN55" i="1"/>
  <c r="EO55" i="1" s="1"/>
  <c r="EQ55" i="1" s="1"/>
  <c r="AG53" i="1"/>
  <c r="EM53" i="1" s="1"/>
  <c r="EL53" i="1"/>
  <c r="CH53" i="1"/>
  <c r="CJ53" i="1" s="1"/>
  <c r="DA53" i="1" s="1"/>
  <c r="AT52" i="1"/>
  <c r="BO53" i="1"/>
  <c r="BN55" i="1"/>
  <c r="U51" i="1"/>
  <c r="AT51" i="1" s="1"/>
  <c r="EH51" i="1" s="1"/>
  <c r="EG51" i="1"/>
  <c r="AH54" i="1"/>
  <c r="BE54" i="1"/>
  <c r="CV54" i="1"/>
  <c r="CZ54" i="1"/>
  <c r="DC54" i="1" s="1"/>
  <c r="AX53" i="1"/>
  <c r="BG53" i="1"/>
  <c r="BF53" i="1"/>
  <c r="BI53" i="1"/>
  <c r="CX55" i="1"/>
  <c r="J49" i="1"/>
  <c r="L50" i="1"/>
  <c r="DK53" i="1"/>
  <c r="EZ53" i="1" s="1"/>
  <c r="FA53" i="1" s="1"/>
  <c r="FC53" i="1" s="1"/>
  <c r="CE52" i="1"/>
  <c r="CG52" i="1" s="1"/>
  <c r="CI52" i="1" s="1"/>
  <c r="CR52" i="1" s="1"/>
  <c r="DJ52" i="1"/>
  <c r="DH55" i="1"/>
  <c r="DP55" i="1" s="1"/>
  <c r="DT55" i="1" s="1"/>
  <c r="DP56" i="1"/>
  <c r="DT56" i="1" s="1"/>
  <c r="DV56" i="1" s="1"/>
  <c r="CO53" i="1"/>
  <c r="CQ53" i="1" s="1"/>
  <c r="CU53" i="1" s="1"/>
  <c r="CN53" i="1"/>
  <c r="CP53" i="1" s="1"/>
  <c r="CT53" i="1" s="1"/>
  <c r="CZ53" i="1"/>
  <c r="DC53" i="1" s="1"/>
  <c r="DW53" i="1" s="1"/>
  <c r="CF51" i="1"/>
  <c r="BY51" i="1"/>
  <c r="CB51" i="1" s="1"/>
  <c r="K50" i="1"/>
  <c r="AK53" i="1"/>
  <c r="AN53" i="1" s="1"/>
  <c r="AB52" i="1"/>
  <c r="AD52" i="1" s="1"/>
  <c r="AE52" i="1" s="1"/>
  <c r="AI52" i="1"/>
  <c r="AL52" i="1"/>
  <c r="Z51" i="1"/>
  <c r="EI52" i="1" l="1"/>
  <c r="DL54" i="1"/>
  <c r="DN54" i="1" s="1"/>
  <c r="DR54" i="1" s="1"/>
  <c r="DW54" i="1"/>
  <c r="CX54" i="1"/>
  <c r="ET51" i="1"/>
  <c r="AU52" i="1"/>
  <c r="BC52" i="1" s="1"/>
  <c r="BD52" i="1" s="1"/>
  <c r="EH52" i="1"/>
  <c r="ET52" i="1" s="1"/>
  <c r="EU52" i="1" s="1"/>
  <c r="EX52" i="1" s="1"/>
  <c r="EY52" i="1" s="1"/>
  <c r="AV52" i="1"/>
  <c r="AX52" i="1" s="1"/>
  <c r="FD54" i="1"/>
  <c r="CH52" i="1"/>
  <c r="CJ52" i="1" s="1"/>
  <c r="GU37" i="1"/>
  <c r="V51" i="1"/>
  <c r="EI51" i="1" s="1"/>
  <c r="BR51" i="1"/>
  <c r="CC51" i="1" s="1"/>
  <c r="BX50" i="1"/>
  <c r="FV36" i="1"/>
  <c r="FW36" i="1" s="1"/>
  <c r="FX36" i="1" s="1"/>
  <c r="AK54" i="1"/>
  <c r="AN54" i="1" s="1"/>
  <c r="BF54" i="1"/>
  <c r="AX54" i="1"/>
  <c r="AZ54" i="1" s="1"/>
  <c r="BA54" i="1" s="1"/>
  <c r="BI54" i="1"/>
  <c r="BG54" i="1"/>
  <c r="BC54" i="1"/>
  <c r="BD54" i="1" s="1"/>
  <c r="BO54" i="1"/>
  <c r="AG54" i="1"/>
  <c r="EM54" i="1" s="1"/>
  <c r="EO54" i="1" s="1"/>
  <c r="EQ54" i="1" s="1"/>
  <c r="EL54" i="1"/>
  <c r="AP53" i="1"/>
  <c r="EN54" i="1"/>
  <c r="AG52" i="1"/>
  <c r="EM52" i="1" s="1"/>
  <c r="EL52" i="1"/>
  <c r="EU51" i="1"/>
  <c r="EX51" i="1" s="1"/>
  <c r="EY51" i="1" s="1"/>
  <c r="BO52" i="1"/>
  <c r="DH54" i="1"/>
  <c r="AH53" i="1"/>
  <c r="BE53" i="1"/>
  <c r="BJ53" i="1" s="1"/>
  <c r="BL53" i="1" s="1"/>
  <c r="AU51" i="1"/>
  <c r="BC51" i="1" s="1"/>
  <c r="BD51" i="1" s="1"/>
  <c r="AZ53" i="1"/>
  <c r="BA53" i="1" s="1"/>
  <c r="BF52" i="1"/>
  <c r="BH53" i="1"/>
  <c r="CW53" i="1"/>
  <c r="AV51" i="1"/>
  <c r="J48" i="1"/>
  <c r="L49" i="1"/>
  <c r="BX49" i="1" s="1"/>
  <c r="CE51" i="1"/>
  <c r="CG51" i="1" s="1"/>
  <c r="CI51" i="1" s="1"/>
  <c r="CR51" i="1" s="1"/>
  <c r="DJ51" i="1"/>
  <c r="M50" i="1"/>
  <c r="S50" i="1" s="1"/>
  <c r="CV53" i="1"/>
  <c r="DK52" i="1"/>
  <c r="DQ55" i="1"/>
  <c r="DU55" i="1" s="1"/>
  <c r="DV55" i="1" s="1"/>
  <c r="DE53" i="1"/>
  <c r="DM53" i="1" s="1"/>
  <c r="DO53" i="1" s="1"/>
  <c r="DS53" i="1" s="1"/>
  <c r="CO52" i="1"/>
  <c r="CQ52" i="1" s="1"/>
  <c r="CU52" i="1" s="1"/>
  <c r="DA52" i="1"/>
  <c r="CN52" i="1"/>
  <c r="CP52" i="1" s="1"/>
  <c r="CT52" i="1" s="1"/>
  <c r="CZ52" i="1"/>
  <c r="DC52" i="1" s="1"/>
  <c r="DW52" i="1" s="1"/>
  <c r="DP54" i="1"/>
  <c r="DT54" i="1" s="1"/>
  <c r="DQ54" i="1"/>
  <c r="DU54" i="1" s="1"/>
  <c r="DL53" i="1"/>
  <c r="DN53" i="1" s="1"/>
  <c r="DR53" i="1" s="1"/>
  <c r="DH53" i="1"/>
  <c r="K49" i="1"/>
  <c r="CH51" i="1"/>
  <c r="CJ51" i="1" s="1"/>
  <c r="CF50" i="1"/>
  <c r="BY50" i="1"/>
  <c r="CB50" i="1" s="1"/>
  <c r="AK52" i="1"/>
  <c r="AN52" i="1" s="1"/>
  <c r="AB51" i="1"/>
  <c r="AD51" i="1" s="1"/>
  <c r="AE51" i="1" s="1"/>
  <c r="AJ51" i="1"/>
  <c r="AL51" i="1"/>
  <c r="AI51" i="1"/>
  <c r="BG52" i="1" l="1"/>
  <c r="BI52" i="1"/>
  <c r="AF51" i="1"/>
  <c r="EZ52" i="1"/>
  <c r="FA52" i="1" s="1"/>
  <c r="FC52" i="1" s="1"/>
  <c r="FD52" i="1"/>
  <c r="BJ54" i="1"/>
  <c r="BL54" i="1" s="1"/>
  <c r="FD51" i="1"/>
  <c r="FY36" i="1"/>
  <c r="GF36" i="1" s="1"/>
  <c r="BH54" i="1"/>
  <c r="BK54" i="1" s="1"/>
  <c r="BM54" i="1" s="1"/>
  <c r="AM54" i="1"/>
  <c r="AO54" i="1" s="1"/>
  <c r="AP54" i="1"/>
  <c r="AP52" i="1"/>
  <c r="AG51" i="1"/>
  <c r="EM51" i="1" s="1"/>
  <c r="EL51" i="1"/>
  <c r="CX53" i="1"/>
  <c r="AM53" i="1"/>
  <c r="AO53" i="1" s="1"/>
  <c r="AQ53" i="1" s="1"/>
  <c r="EN53" i="1"/>
  <c r="EO53" i="1" s="1"/>
  <c r="EQ53" i="1" s="1"/>
  <c r="T50" i="1"/>
  <c r="U50" i="1" s="1"/>
  <c r="EE50" i="1"/>
  <c r="BO51" i="1"/>
  <c r="BH52" i="1"/>
  <c r="BK53" i="1"/>
  <c r="BM53" i="1" s="1"/>
  <c r="BN53" i="1" s="1"/>
  <c r="AH52" i="1"/>
  <c r="BE52" i="1"/>
  <c r="BJ52" i="1" s="1"/>
  <c r="BL52" i="1" s="1"/>
  <c r="AX51" i="1"/>
  <c r="BI51" i="1"/>
  <c r="BG51" i="1"/>
  <c r="BF51" i="1"/>
  <c r="AZ52" i="1"/>
  <c r="BA52" i="1" s="1"/>
  <c r="DK51" i="1"/>
  <c r="EZ51" i="1" s="1"/>
  <c r="FA51" i="1" s="1"/>
  <c r="FC51" i="1" s="1"/>
  <c r="CE50" i="1"/>
  <c r="CG50" i="1" s="1"/>
  <c r="CI50" i="1" s="1"/>
  <c r="CR50" i="1" s="1"/>
  <c r="DJ50" i="1"/>
  <c r="K48" i="1"/>
  <c r="M48" i="1" s="1"/>
  <c r="S48" i="1" s="1"/>
  <c r="M49" i="1"/>
  <c r="S49" i="1" s="1"/>
  <c r="J47" i="1"/>
  <c r="L48" i="1"/>
  <c r="BX48" i="1" s="1"/>
  <c r="DE52" i="1"/>
  <c r="DM52" i="1" s="1"/>
  <c r="DO52" i="1" s="1"/>
  <c r="DS52" i="1" s="1"/>
  <c r="CV52" i="1"/>
  <c r="DV54" i="1"/>
  <c r="CW52" i="1"/>
  <c r="DL52" i="1"/>
  <c r="DN52" i="1" s="1"/>
  <c r="DR52" i="1" s="1"/>
  <c r="CN51" i="1"/>
  <c r="CP51" i="1" s="1"/>
  <c r="CT51" i="1" s="1"/>
  <c r="CZ51" i="1"/>
  <c r="DC51" i="1" s="1"/>
  <c r="DW51" i="1" s="1"/>
  <c r="CO51" i="1"/>
  <c r="CQ51" i="1" s="1"/>
  <c r="CU51" i="1" s="1"/>
  <c r="DA51" i="1"/>
  <c r="DP53" i="1"/>
  <c r="DT53" i="1" s="1"/>
  <c r="DQ53" i="1"/>
  <c r="DU53" i="1" s="1"/>
  <c r="CH50" i="1"/>
  <c r="CJ50" i="1" s="1"/>
  <c r="CF49" i="1"/>
  <c r="BY49" i="1"/>
  <c r="CB49" i="1" s="1"/>
  <c r="AK51" i="1"/>
  <c r="AN51" i="1" s="1"/>
  <c r="AP51" i="1" s="1"/>
  <c r="BN54" i="1" l="1"/>
  <c r="GE36" i="1"/>
  <c r="GM36" i="1"/>
  <c r="GV36" i="1" s="1"/>
  <c r="GD36" i="1"/>
  <c r="AT50" i="1"/>
  <c r="EG50" i="1"/>
  <c r="AQ54" i="1"/>
  <c r="BK52" i="1"/>
  <c r="BM52" i="1" s="1"/>
  <c r="BN52" i="1" s="1"/>
  <c r="T49" i="1"/>
  <c r="EG49" i="1" s="1"/>
  <c r="EE49" i="1"/>
  <c r="BR50" i="1"/>
  <c r="CC50" i="1" s="1"/>
  <c r="Z50" i="1"/>
  <c r="AI50" i="1" s="1"/>
  <c r="AM52" i="1"/>
  <c r="AO52" i="1" s="1"/>
  <c r="AQ52" i="1" s="1"/>
  <c r="EN52" i="1"/>
  <c r="EO52" i="1" s="1"/>
  <c r="EQ52" i="1" s="1"/>
  <c r="V50" i="1"/>
  <c r="T48" i="1"/>
  <c r="U48" i="1" s="1"/>
  <c r="EE48" i="1"/>
  <c r="AH51" i="1"/>
  <c r="BE51" i="1"/>
  <c r="BJ51" i="1" s="1"/>
  <c r="BL51" i="1" s="1"/>
  <c r="AZ51" i="1"/>
  <c r="BA51" i="1" s="1"/>
  <c r="AU50" i="1"/>
  <c r="BC50" i="1" s="1"/>
  <c r="BD50" i="1" s="1"/>
  <c r="GA36" i="1" s="1"/>
  <c r="BH51" i="1"/>
  <c r="CX52" i="1"/>
  <c r="AV50" i="1"/>
  <c r="J46" i="1"/>
  <c r="L47" i="1"/>
  <c r="DK50" i="1"/>
  <c r="AH50" i="1" s="1"/>
  <c r="EN50" i="1" s="1"/>
  <c r="CE49" i="1"/>
  <c r="CH49" i="1" s="1"/>
  <c r="CJ49" i="1" s="1"/>
  <c r="DJ49" i="1"/>
  <c r="CV51" i="1"/>
  <c r="DH52" i="1"/>
  <c r="DP52" i="1" s="1"/>
  <c r="DT52" i="1" s="1"/>
  <c r="DE51" i="1"/>
  <c r="DM51" i="1" s="1"/>
  <c r="DO51" i="1" s="1"/>
  <c r="DS51" i="1" s="1"/>
  <c r="CW51" i="1"/>
  <c r="DV53" i="1"/>
  <c r="CN50" i="1"/>
  <c r="CP50" i="1" s="1"/>
  <c r="CT50" i="1" s="1"/>
  <c r="CZ50" i="1"/>
  <c r="DC50" i="1" s="1"/>
  <c r="DW50" i="1" s="1"/>
  <c r="DL51" i="1"/>
  <c r="DN51" i="1" s="1"/>
  <c r="DR51" i="1" s="1"/>
  <c r="DQ52" i="1"/>
  <c r="DU52" i="1" s="1"/>
  <c r="CO50" i="1"/>
  <c r="CQ50" i="1" s="1"/>
  <c r="CU50" i="1" s="1"/>
  <c r="DA50" i="1"/>
  <c r="K47" i="1"/>
  <c r="CF48" i="1"/>
  <c r="BY48" i="1"/>
  <c r="CB48" i="1" s="1"/>
  <c r="U49" i="1" l="1"/>
  <c r="Z49" i="1" s="1"/>
  <c r="AL49" i="1" s="1"/>
  <c r="GB36" i="1"/>
  <c r="GC36" i="1" s="1"/>
  <c r="GH36" i="1" s="1"/>
  <c r="EH50" i="1"/>
  <c r="ET50" i="1" s="1"/>
  <c r="EU50" i="1" s="1"/>
  <c r="EX50" i="1" s="1"/>
  <c r="EY50" i="1" s="1"/>
  <c r="FD50" i="1"/>
  <c r="GQ36" i="1"/>
  <c r="GO36" i="1"/>
  <c r="GP36" i="1"/>
  <c r="GG36" i="1"/>
  <c r="GI36" i="1" s="1"/>
  <c r="EG48" i="1"/>
  <c r="V48" i="1"/>
  <c r="EI48" i="1" s="1"/>
  <c r="Z48" i="1"/>
  <c r="AT48" i="1"/>
  <c r="BX47" i="1"/>
  <c r="FV35" i="1"/>
  <c r="FW35" i="1" s="1"/>
  <c r="FX35" i="1" s="1"/>
  <c r="AJ50" i="1"/>
  <c r="AK50" i="1" s="1"/>
  <c r="CG49" i="1"/>
  <c r="CI49" i="1" s="1"/>
  <c r="AL50" i="1"/>
  <c r="AB50" i="1"/>
  <c r="AD50" i="1" s="1"/>
  <c r="AE50" i="1" s="1"/>
  <c r="AB49" i="1"/>
  <c r="AD49" i="1" s="1"/>
  <c r="AE49" i="1" s="1"/>
  <c r="K46" i="1"/>
  <c r="M46" i="1" s="1"/>
  <c r="S46" i="1" s="1"/>
  <c r="EE46" i="1" s="1"/>
  <c r="AT49" i="1"/>
  <c r="EH49" i="1" s="1"/>
  <c r="ET49" i="1" s="1"/>
  <c r="EU49" i="1" s="1"/>
  <c r="EX49" i="1" s="1"/>
  <c r="EY49" i="1" s="1"/>
  <c r="AI49" i="1"/>
  <c r="AJ49" i="1"/>
  <c r="BR49" i="1"/>
  <c r="CC49" i="1" s="1"/>
  <c r="AM51" i="1"/>
  <c r="AO51" i="1" s="1"/>
  <c r="AQ51" i="1" s="1"/>
  <c r="EN51" i="1"/>
  <c r="EO51" i="1" s="1"/>
  <c r="EQ51" i="1" s="1"/>
  <c r="EZ50" i="1"/>
  <c r="FA50" i="1" s="1"/>
  <c r="FC50" i="1" s="1"/>
  <c r="BO50" i="1"/>
  <c r="V49" i="1"/>
  <c r="AF50" i="1"/>
  <c r="EI50" i="1"/>
  <c r="AF48" i="1"/>
  <c r="BR48" i="1"/>
  <c r="CC48" i="1" s="1"/>
  <c r="CW50" i="1"/>
  <c r="BE50" i="1"/>
  <c r="BK51" i="1"/>
  <c r="BM51" i="1" s="1"/>
  <c r="BN51" i="1" s="1"/>
  <c r="AU49" i="1"/>
  <c r="BC49" i="1" s="1"/>
  <c r="BD49" i="1" s="1"/>
  <c r="AX50" i="1"/>
  <c r="BI50" i="1"/>
  <c r="BG50" i="1"/>
  <c r="BF50" i="1"/>
  <c r="AV49" i="1"/>
  <c r="CV50" i="1"/>
  <c r="DK49" i="1"/>
  <c r="CX51" i="1"/>
  <c r="J45" i="1"/>
  <c r="K45" i="1" s="1"/>
  <c r="M45" i="1" s="1"/>
  <c r="S45" i="1" s="1"/>
  <c r="EE45" i="1" s="1"/>
  <c r="L46" i="1"/>
  <c r="BX46" i="1" s="1"/>
  <c r="CE48" i="1"/>
  <c r="CH48" i="1" s="1"/>
  <c r="CJ48" i="1" s="1"/>
  <c r="DJ48" i="1"/>
  <c r="M47" i="1"/>
  <c r="S47" i="1" s="1"/>
  <c r="EE47" i="1" s="1"/>
  <c r="DH51" i="1"/>
  <c r="DE50" i="1"/>
  <c r="DM50" i="1" s="1"/>
  <c r="DO50" i="1" s="1"/>
  <c r="DS50" i="1" s="1"/>
  <c r="DV52" i="1"/>
  <c r="DL50" i="1"/>
  <c r="DN50" i="1" s="1"/>
  <c r="DR50" i="1" s="1"/>
  <c r="CO49" i="1"/>
  <c r="CQ49" i="1" s="1"/>
  <c r="CU49" i="1" s="1"/>
  <c r="DA49" i="1"/>
  <c r="DP51" i="1"/>
  <c r="DT51" i="1" s="1"/>
  <c r="DQ51" i="1"/>
  <c r="DU51" i="1" s="1"/>
  <c r="CF47" i="1"/>
  <c r="BY47" i="1"/>
  <c r="CB47" i="1" s="1"/>
  <c r="AB48" i="1"/>
  <c r="AD48" i="1" s="1"/>
  <c r="AE48" i="1" s="1"/>
  <c r="AJ48" i="1"/>
  <c r="AI48" i="1"/>
  <c r="AL48" i="1"/>
  <c r="CN49" i="1" l="1"/>
  <c r="CP49" i="1" s="1"/>
  <c r="CT49" i="1" s="1"/>
  <c r="CR49" i="1"/>
  <c r="CZ49" i="1"/>
  <c r="DC49" i="1" s="1"/>
  <c r="DW49" i="1" s="1"/>
  <c r="GN36" i="1"/>
  <c r="GS36" i="1" s="1"/>
  <c r="AU48" i="1"/>
  <c r="BC48" i="1" s="1"/>
  <c r="BD48" i="1" s="1"/>
  <c r="EH48" i="1"/>
  <c r="ET48" i="1" s="1"/>
  <c r="EU48" i="1" s="1"/>
  <c r="EX48" i="1" s="1"/>
  <c r="EY48" i="1" s="1"/>
  <c r="FD49" i="1"/>
  <c r="AN50" i="1"/>
  <c r="GR36" i="1"/>
  <c r="GT36" i="1" s="1"/>
  <c r="GJ36" i="1"/>
  <c r="FY35" i="1"/>
  <c r="GF35" i="1" s="1"/>
  <c r="T46" i="1"/>
  <c r="AV48" i="1"/>
  <c r="AK49" i="1"/>
  <c r="AN49" i="1" s="1"/>
  <c r="BO48" i="1"/>
  <c r="AH49" i="1"/>
  <c r="EZ49" i="1"/>
  <c r="FA49" i="1" s="1"/>
  <c r="FC49" i="1" s="1"/>
  <c r="AG50" i="1"/>
  <c r="EL50" i="1"/>
  <c r="AF49" i="1"/>
  <c r="EI49" i="1"/>
  <c r="BO49" i="1"/>
  <c r="T47" i="1"/>
  <c r="EG47" i="1" s="1"/>
  <c r="AG48" i="1"/>
  <c r="EM48" i="1" s="1"/>
  <c r="EL48" i="1"/>
  <c r="BJ50" i="1"/>
  <c r="BL50" i="1" s="1"/>
  <c r="U46" i="1"/>
  <c r="V46" i="1" s="1"/>
  <c r="EG46" i="1"/>
  <c r="CX50" i="1"/>
  <c r="BE49" i="1"/>
  <c r="BH50" i="1"/>
  <c r="AX48" i="1"/>
  <c r="BI48" i="1"/>
  <c r="BG48" i="1"/>
  <c r="BF48" i="1"/>
  <c r="AX49" i="1"/>
  <c r="BG49" i="1"/>
  <c r="BF49" i="1"/>
  <c r="BI49" i="1"/>
  <c r="AZ50" i="1"/>
  <c r="BA50" i="1" s="1"/>
  <c r="CG48" i="1"/>
  <c r="CI48" i="1" s="1"/>
  <c r="J44" i="1"/>
  <c r="K44" i="1" s="1"/>
  <c r="M44" i="1" s="1"/>
  <c r="S44" i="1" s="1"/>
  <c r="EE44" i="1" s="1"/>
  <c r="L45" i="1"/>
  <c r="BX45" i="1" s="1"/>
  <c r="CE47" i="1"/>
  <c r="CG47" i="1" s="1"/>
  <c r="CI47" i="1" s="1"/>
  <c r="CR47" i="1" s="1"/>
  <c r="DJ47" i="1"/>
  <c r="DK48" i="1"/>
  <c r="DH50" i="1"/>
  <c r="DP50" i="1" s="1"/>
  <c r="DT50" i="1" s="1"/>
  <c r="CW49" i="1"/>
  <c r="DE49" i="1"/>
  <c r="DM49" i="1" s="1"/>
  <c r="DO49" i="1" s="1"/>
  <c r="DS49" i="1" s="1"/>
  <c r="CV49" i="1"/>
  <c r="DV51" i="1"/>
  <c r="DL49" i="1"/>
  <c r="DN49" i="1" s="1"/>
  <c r="DR49" i="1" s="1"/>
  <c r="CO48" i="1"/>
  <c r="CQ48" i="1" s="1"/>
  <c r="CU48" i="1" s="1"/>
  <c r="DA48" i="1"/>
  <c r="CH47" i="1"/>
  <c r="CJ47" i="1" s="1"/>
  <c r="CF46" i="1"/>
  <c r="BY46" i="1"/>
  <c r="CB46" i="1" s="1"/>
  <c r="AK48" i="1"/>
  <c r="AN48" i="1" s="1"/>
  <c r="T45" i="1"/>
  <c r="AP48" i="1" l="1"/>
  <c r="CN48" i="1"/>
  <c r="CP48" i="1" s="1"/>
  <c r="CT48" i="1" s="1"/>
  <c r="CR48" i="1"/>
  <c r="U47" i="1"/>
  <c r="AT47" i="1" s="1"/>
  <c r="EH47" i="1" s="1"/>
  <c r="ET47" i="1" s="1"/>
  <c r="BJ49" i="1"/>
  <c r="BL49" i="1" s="1"/>
  <c r="FD48" i="1"/>
  <c r="EZ48" i="1"/>
  <c r="FA48" i="1" s="1"/>
  <c r="FC48" i="1" s="1"/>
  <c r="GB35" i="1"/>
  <c r="GU36" i="1"/>
  <c r="GE35" i="1"/>
  <c r="GM35" i="1"/>
  <c r="GV35" i="1" s="1"/>
  <c r="GD35" i="1"/>
  <c r="EM50" i="1"/>
  <c r="EO50" i="1" s="1"/>
  <c r="EQ50" i="1" s="1"/>
  <c r="AP50" i="1"/>
  <c r="AM50" i="1"/>
  <c r="AO50" i="1" s="1"/>
  <c r="CX49" i="1"/>
  <c r="AG49" i="1"/>
  <c r="AM49" i="1" s="1"/>
  <c r="AO49" i="1" s="1"/>
  <c r="EL49" i="1"/>
  <c r="BK50" i="1"/>
  <c r="BM50" i="1" s="1"/>
  <c r="BN50" i="1" s="1"/>
  <c r="EN49" i="1"/>
  <c r="Z46" i="1"/>
  <c r="AI46" i="1" s="1"/>
  <c r="AT46" i="1"/>
  <c r="EH46" i="1" s="1"/>
  <c r="ET46" i="1" s="1"/>
  <c r="EU46" i="1" s="1"/>
  <c r="EX46" i="1" s="1"/>
  <c r="EY46" i="1" s="1"/>
  <c r="BR46" i="1"/>
  <c r="CC46" i="1" s="1"/>
  <c r="AF46" i="1"/>
  <c r="EI46" i="1"/>
  <c r="CV48" i="1"/>
  <c r="U45" i="1"/>
  <c r="EG45" i="1"/>
  <c r="CZ48" i="1"/>
  <c r="DC48" i="1" s="1"/>
  <c r="AH48" i="1"/>
  <c r="BE48" i="1"/>
  <c r="BJ48" i="1" s="1"/>
  <c r="BL48" i="1" s="1"/>
  <c r="BH49" i="1"/>
  <c r="AZ48" i="1"/>
  <c r="BA48" i="1" s="1"/>
  <c r="BH48" i="1"/>
  <c r="AZ49" i="1"/>
  <c r="BA49" i="1" s="1"/>
  <c r="AV47" i="1"/>
  <c r="DH49" i="1"/>
  <c r="DK47" i="1"/>
  <c r="J43" i="1"/>
  <c r="K43" i="1" s="1"/>
  <c r="M43" i="1" s="1"/>
  <c r="S43" i="1" s="1"/>
  <c r="EE43" i="1" s="1"/>
  <c r="L44" i="1"/>
  <c r="BX44" i="1" s="1"/>
  <c r="CE46" i="1"/>
  <c r="CG46" i="1" s="1"/>
  <c r="CI46" i="1" s="1"/>
  <c r="CR46" i="1" s="1"/>
  <c r="DJ46" i="1"/>
  <c r="DQ50" i="1"/>
  <c r="DU50" i="1" s="1"/>
  <c r="DV50" i="1" s="1"/>
  <c r="DE48" i="1"/>
  <c r="DM48" i="1" s="1"/>
  <c r="DO48" i="1" s="1"/>
  <c r="DS48" i="1" s="1"/>
  <c r="DP49" i="1"/>
  <c r="DT49" i="1" s="1"/>
  <c r="DQ49" i="1"/>
  <c r="DU49" i="1" s="1"/>
  <c r="CO47" i="1"/>
  <c r="CQ47" i="1" s="1"/>
  <c r="CU47" i="1" s="1"/>
  <c r="DA47" i="1"/>
  <c r="CW48" i="1"/>
  <c r="CN47" i="1"/>
  <c r="CP47" i="1" s="1"/>
  <c r="CT47" i="1" s="1"/>
  <c r="CZ47" i="1"/>
  <c r="DC47" i="1" s="1"/>
  <c r="DW47" i="1" s="1"/>
  <c r="CF45" i="1"/>
  <c r="BY45" i="1"/>
  <c r="CB45" i="1" s="1"/>
  <c r="T44" i="1"/>
  <c r="DL48" i="1" l="1"/>
  <c r="DN48" i="1" s="1"/>
  <c r="DR48" i="1" s="1"/>
  <c r="DW48" i="1"/>
  <c r="AU47" i="1"/>
  <c r="BC47" i="1" s="1"/>
  <c r="BD47" i="1" s="1"/>
  <c r="GA35" i="1" s="1"/>
  <c r="GC35" i="1" s="1"/>
  <c r="GH35" i="1" s="1"/>
  <c r="Z47" i="1"/>
  <c r="AL47" i="1" s="1"/>
  <c r="V47" i="1"/>
  <c r="BR47" i="1"/>
  <c r="CC47" i="1" s="1"/>
  <c r="AV46" i="1"/>
  <c r="AU46" i="1"/>
  <c r="BC46" i="1" s="1"/>
  <c r="BD46" i="1" s="1"/>
  <c r="FD46" i="1"/>
  <c r="GQ35" i="1"/>
  <c r="GO35" i="1"/>
  <c r="GP35" i="1"/>
  <c r="GG35" i="1"/>
  <c r="GI35" i="1" s="1"/>
  <c r="AQ50" i="1"/>
  <c r="AJ46" i="1"/>
  <c r="CH46" i="1"/>
  <c r="CJ46" i="1" s="1"/>
  <c r="EM49" i="1"/>
  <c r="EO49" i="1" s="1"/>
  <c r="EQ49" i="1" s="1"/>
  <c r="AP49" i="1"/>
  <c r="AQ49" i="1" s="1"/>
  <c r="Z45" i="1"/>
  <c r="AB45" i="1" s="1"/>
  <c r="AD45" i="1" s="1"/>
  <c r="AE45" i="1" s="1"/>
  <c r="AL46" i="1"/>
  <c r="AM48" i="1"/>
  <c r="AO48" i="1" s="1"/>
  <c r="AQ48" i="1" s="1"/>
  <c r="EN48" i="1"/>
  <c r="EO48" i="1" s="1"/>
  <c r="EQ48" i="1" s="1"/>
  <c r="AH47" i="1"/>
  <c r="EZ47" i="1"/>
  <c r="V45" i="1"/>
  <c r="AG46" i="1"/>
  <c r="EM46" i="1" s="1"/>
  <c r="EL46" i="1"/>
  <c r="BO47" i="1"/>
  <c r="AF47" i="1"/>
  <c r="EI47" i="1"/>
  <c r="AB46" i="1"/>
  <c r="AD46" i="1" s="1"/>
  <c r="AE46" i="1" s="1"/>
  <c r="AT45" i="1"/>
  <c r="AV45" i="1" s="1"/>
  <c r="CX48" i="1"/>
  <c r="BR45" i="1"/>
  <c r="CC45" i="1" s="1"/>
  <c r="AJ47" i="1"/>
  <c r="EU47" i="1"/>
  <c r="FD47" i="1" s="1"/>
  <c r="U44" i="1"/>
  <c r="EG44" i="1"/>
  <c r="BE47" i="1"/>
  <c r="BK49" i="1"/>
  <c r="BM49" i="1" s="1"/>
  <c r="BN49" i="1" s="1"/>
  <c r="BK48" i="1"/>
  <c r="BM48" i="1" s="1"/>
  <c r="BN48" i="1" s="1"/>
  <c r="AX46" i="1"/>
  <c r="BI46" i="1"/>
  <c r="BG46" i="1"/>
  <c r="BF46" i="1"/>
  <c r="AX47" i="1"/>
  <c r="BI47" i="1"/>
  <c r="BJ47" i="1" s="1"/>
  <c r="BL47" i="1" s="1"/>
  <c r="BG47" i="1"/>
  <c r="BF47" i="1"/>
  <c r="CE45" i="1"/>
  <c r="CH45" i="1" s="1"/>
  <c r="CJ45" i="1" s="1"/>
  <c r="DJ45" i="1"/>
  <c r="J42" i="1"/>
  <c r="K42" i="1" s="1"/>
  <c r="M42" i="1" s="1"/>
  <c r="S42" i="1" s="1"/>
  <c r="EE42" i="1" s="1"/>
  <c r="L43" i="1"/>
  <c r="BX43" i="1" s="1"/>
  <c r="DK46" i="1"/>
  <c r="EZ46" i="1" s="1"/>
  <c r="FA46" i="1" s="1"/>
  <c r="FC46" i="1" s="1"/>
  <c r="DH48" i="1"/>
  <c r="DQ48" i="1" s="1"/>
  <c r="DU48" i="1" s="1"/>
  <c r="CV47" i="1"/>
  <c r="DE47" i="1"/>
  <c r="DM47" i="1" s="1"/>
  <c r="DO47" i="1" s="1"/>
  <c r="DS47" i="1" s="1"/>
  <c r="CW47" i="1"/>
  <c r="DV49" i="1"/>
  <c r="CN46" i="1"/>
  <c r="CP46" i="1" s="1"/>
  <c r="CT46" i="1" s="1"/>
  <c r="CZ46" i="1"/>
  <c r="DC46" i="1" s="1"/>
  <c r="DW46" i="1" s="1"/>
  <c r="DL47" i="1"/>
  <c r="DN47" i="1" s="1"/>
  <c r="DR47" i="1" s="1"/>
  <c r="CO46" i="1"/>
  <c r="CQ46" i="1" s="1"/>
  <c r="CU46" i="1" s="1"/>
  <c r="DA46" i="1"/>
  <c r="DP48" i="1"/>
  <c r="DT48" i="1" s="1"/>
  <c r="CF44" i="1"/>
  <c r="BY44" i="1"/>
  <c r="CB44" i="1" s="1"/>
  <c r="AK46" i="1"/>
  <c r="AI45" i="1"/>
  <c r="T43" i="1"/>
  <c r="AI47" i="1" l="1"/>
  <c r="BO46" i="1"/>
  <c r="AB47" i="1"/>
  <c r="AD47" i="1" s="1"/>
  <c r="AE47" i="1" s="1"/>
  <c r="GN35" i="1"/>
  <c r="GS35" i="1" s="1"/>
  <c r="AU45" i="1"/>
  <c r="BC45" i="1" s="1"/>
  <c r="BD45" i="1" s="1"/>
  <c r="EH45" i="1"/>
  <c r="ET45" i="1" s="1"/>
  <c r="EU45" i="1" s="1"/>
  <c r="EX45" i="1" s="1"/>
  <c r="EY45" i="1" s="1"/>
  <c r="GR35" i="1"/>
  <c r="GT35" i="1" s="1"/>
  <c r="GJ35" i="1"/>
  <c r="AT44" i="1"/>
  <c r="Z44" i="1"/>
  <c r="AL44" i="1" s="1"/>
  <c r="AN46" i="1"/>
  <c r="AP46" i="1" s="1"/>
  <c r="AK47" i="1"/>
  <c r="AN47" i="1" s="1"/>
  <c r="EX47" i="1"/>
  <c r="EY47" i="1" s="1"/>
  <c r="FA47" i="1" s="1"/>
  <c r="FC47" i="1" s="1"/>
  <c r="BH47" i="1"/>
  <c r="BH46" i="1"/>
  <c r="AG47" i="1"/>
  <c r="EM47" i="1" s="1"/>
  <c r="EL47" i="1"/>
  <c r="AJ45" i="1"/>
  <c r="AK45" i="1" s="1"/>
  <c r="BO45" i="1"/>
  <c r="AF45" i="1"/>
  <c r="EI45" i="1"/>
  <c r="AL45" i="1"/>
  <c r="CX47" i="1"/>
  <c r="EN47" i="1"/>
  <c r="V44" i="1"/>
  <c r="BR44" i="1"/>
  <c r="CC44" i="1" s="1"/>
  <c r="U43" i="1"/>
  <c r="EG43" i="1"/>
  <c r="AH46" i="1"/>
  <c r="BE46" i="1"/>
  <c r="BJ46" i="1" s="1"/>
  <c r="BL46" i="1" s="1"/>
  <c r="AX45" i="1"/>
  <c r="BI45" i="1"/>
  <c r="BG45" i="1"/>
  <c r="BF45" i="1"/>
  <c r="AZ47" i="1"/>
  <c r="BA47" i="1" s="1"/>
  <c r="AZ46" i="1"/>
  <c r="BA46" i="1" s="1"/>
  <c r="BK46" i="1" s="1"/>
  <c r="BM46" i="1" s="1"/>
  <c r="CV46" i="1"/>
  <c r="CE44" i="1"/>
  <c r="CG44" i="1" s="1"/>
  <c r="CI44" i="1" s="1"/>
  <c r="CR44" i="1" s="1"/>
  <c r="DJ44" i="1"/>
  <c r="DH47" i="1"/>
  <c r="J41" i="1"/>
  <c r="K41" i="1" s="1"/>
  <c r="M41" i="1" s="1"/>
  <c r="S41" i="1" s="1"/>
  <c r="EE41" i="1" s="1"/>
  <c r="L42" i="1"/>
  <c r="CG45" i="1"/>
  <c r="CI45" i="1" s="1"/>
  <c r="AT43" i="1"/>
  <c r="EH43" i="1" s="1"/>
  <c r="DK45" i="1"/>
  <c r="EZ45" i="1" s="1"/>
  <c r="FA45" i="1" s="1"/>
  <c r="FC45" i="1" s="1"/>
  <c r="CW46" i="1"/>
  <c r="DE46" i="1"/>
  <c r="DM46" i="1" s="1"/>
  <c r="DO46" i="1" s="1"/>
  <c r="DS46" i="1" s="1"/>
  <c r="DV48" i="1"/>
  <c r="DQ47" i="1"/>
  <c r="DU47" i="1" s="1"/>
  <c r="DP47" i="1"/>
  <c r="DT47" i="1" s="1"/>
  <c r="CO45" i="1"/>
  <c r="CQ45" i="1" s="1"/>
  <c r="CU45" i="1" s="1"/>
  <c r="DA45" i="1"/>
  <c r="DL46" i="1"/>
  <c r="DN46" i="1" s="1"/>
  <c r="DR46" i="1" s="1"/>
  <c r="CF43" i="1"/>
  <c r="BY43" i="1"/>
  <c r="CB43" i="1" s="1"/>
  <c r="Z43" i="1"/>
  <c r="V43" i="1"/>
  <c r="T42" i="1"/>
  <c r="FD45" i="1" l="1"/>
  <c r="CN45" i="1"/>
  <c r="CP45" i="1" s="1"/>
  <c r="CT45" i="1" s="1"/>
  <c r="CR45" i="1"/>
  <c r="AJ44" i="1"/>
  <c r="EO47" i="1"/>
  <c r="EQ47" i="1" s="1"/>
  <c r="AU44" i="1"/>
  <c r="BC44" i="1" s="1"/>
  <c r="BD44" i="1" s="1"/>
  <c r="EH44" i="1"/>
  <c r="ET44" i="1" s="1"/>
  <c r="EU44" i="1" s="1"/>
  <c r="EX44" i="1" s="1"/>
  <c r="EY44" i="1" s="1"/>
  <c r="ET43" i="1"/>
  <c r="EU43" i="1" s="1"/>
  <c r="EX43" i="1" s="1"/>
  <c r="EY43" i="1" s="1"/>
  <c r="GU35" i="1"/>
  <c r="AI44" i="1"/>
  <c r="AB44" i="1"/>
  <c r="AD44" i="1" s="1"/>
  <c r="AE44" i="1" s="1"/>
  <c r="AV44" i="1"/>
  <c r="BI44" i="1" s="1"/>
  <c r="BX42" i="1"/>
  <c r="FV34" i="1"/>
  <c r="FW34" i="1" s="1"/>
  <c r="FX34" i="1" s="1"/>
  <c r="BR43" i="1"/>
  <c r="CC43" i="1" s="1"/>
  <c r="BK47" i="1"/>
  <c r="BM47" i="1" s="1"/>
  <c r="BN47" i="1" s="1"/>
  <c r="CV45" i="1"/>
  <c r="AP47" i="1"/>
  <c r="CZ45" i="1"/>
  <c r="DC45" i="1" s="1"/>
  <c r="AM47" i="1"/>
  <c r="AO47" i="1" s="1"/>
  <c r="AN45" i="1"/>
  <c r="AF44" i="1"/>
  <c r="EI44" i="1"/>
  <c r="AG45" i="1"/>
  <c r="EM45" i="1" s="1"/>
  <c r="EL45" i="1"/>
  <c r="AF43" i="1"/>
  <c r="EI43" i="1"/>
  <c r="AM46" i="1"/>
  <c r="AO46" i="1" s="1"/>
  <c r="AQ46" i="1" s="1"/>
  <c r="EN46" i="1"/>
  <c r="EO46" i="1" s="1"/>
  <c r="EQ46" i="1" s="1"/>
  <c r="U42" i="1"/>
  <c r="Z42" i="1" s="1"/>
  <c r="EG42" i="1"/>
  <c r="BN46" i="1"/>
  <c r="CH44" i="1"/>
  <c r="CJ44" i="1" s="1"/>
  <c r="CO44" i="1" s="1"/>
  <c r="CQ44" i="1" s="1"/>
  <c r="CU44" i="1" s="1"/>
  <c r="CX46" i="1"/>
  <c r="AH45" i="1"/>
  <c r="BE45" i="1"/>
  <c r="BJ45" i="1" s="1"/>
  <c r="BL45" i="1" s="1"/>
  <c r="BH45" i="1"/>
  <c r="AU43" i="1"/>
  <c r="BC43" i="1" s="1"/>
  <c r="BD43" i="1" s="1"/>
  <c r="AZ45" i="1"/>
  <c r="BA45" i="1" s="1"/>
  <c r="AV43" i="1"/>
  <c r="CE43" i="1"/>
  <c r="CH43" i="1" s="1"/>
  <c r="CJ43" i="1" s="1"/>
  <c r="DJ43" i="1"/>
  <c r="J40" i="1"/>
  <c r="L41" i="1"/>
  <c r="BX41" i="1" s="1"/>
  <c r="DK44" i="1"/>
  <c r="DH46" i="1"/>
  <c r="DQ46" i="1" s="1"/>
  <c r="DU46" i="1" s="1"/>
  <c r="CW45" i="1"/>
  <c r="DE45" i="1"/>
  <c r="DM45" i="1" s="1"/>
  <c r="DO45" i="1" s="1"/>
  <c r="DS45" i="1" s="1"/>
  <c r="DV47" i="1"/>
  <c r="CN44" i="1"/>
  <c r="CP44" i="1" s="1"/>
  <c r="CT44" i="1" s="1"/>
  <c r="CZ44" i="1"/>
  <c r="DC44" i="1" s="1"/>
  <c r="DW44" i="1" s="1"/>
  <c r="CF42" i="1"/>
  <c r="BY42" i="1"/>
  <c r="CB42" i="1" s="1"/>
  <c r="AK44" i="1"/>
  <c r="AN44" i="1" s="1"/>
  <c r="AB43" i="1"/>
  <c r="AD43" i="1" s="1"/>
  <c r="AE43" i="1" s="1"/>
  <c r="AI43" i="1"/>
  <c r="AL43" i="1"/>
  <c r="AJ43" i="1"/>
  <c r="T41" i="1"/>
  <c r="DL45" i="1" l="1"/>
  <c r="DN45" i="1" s="1"/>
  <c r="DR45" i="1" s="1"/>
  <c r="DW45" i="1"/>
  <c r="EZ44" i="1"/>
  <c r="FA44" i="1" s="1"/>
  <c r="FC44" i="1" s="1"/>
  <c r="AX44" i="1"/>
  <c r="BO44" i="1"/>
  <c r="FD44" i="1"/>
  <c r="FD43" i="1"/>
  <c r="DA44" i="1"/>
  <c r="CX45" i="1"/>
  <c r="FY34" i="1"/>
  <c r="GF34" i="1" s="1"/>
  <c r="BF44" i="1"/>
  <c r="BH44" i="1" s="1"/>
  <c r="BG44" i="1"/>
  <c r="AQ47" i="1"/>
  <c r="AG43" i="1"/>
  <c r="EM43" i="1" s="1"/>
  <c r="EL43" i="1"/>
  <c r="BR42" i="1"/>
  <c r="CC42" i="1" s="1"/>
  <c r="AP45" i="1"/>
  <c r="BK45" i="1"/>
  <c r="BM45" i="1" s="1"/>
  <c r="BN45" i="1" s="1"/>
  <c r="AM45" i="1"/>
  <c r="AO45" i="1" s="1"/>
  <c r="EN45" i="1"/>
  <c r="EO45" i="1" s="1"/>
  <c r="EQ45" i="1" s="1"/>
  <c r="AG44" i="1"/>
  <c r="EM44" i="1" s="1"/>
  <c r="EL44" i="1"/>
  <c r="BO43" i="1"/>
  <c r="V42" i="1"/>
  <c r="AT42" i="1"/>
  <c r="U41" i="1"/>
  <c r="EG41" i="1"/>
  <c r="AH44" i="1"/>
  <c r="BE44" i="1"/>
  <c r="BJ44" i="1" s="1"/>
  <c r="BL44" i="1" s="1"/>
  <c r="AZ44" i="1"/>
  <c r="BA44" i="1" s="1"/>
  <c r="AX43" i="1"/>
  <c r="BI43" i="1"/>
  <c r="BG43" i="1"/>
  <c r="BF43" i="1"/>
  <c r="CG43" i="1"/>
  <c r="CI43" i="1" s="1"/>
  <c r="DK43" i="1"/>
  <c r="EZ43" i="1" s="1"/>
  <c r="FA43" i="1" s="1"/>
  <c r="FC43" i="1" s="1"/>
  <c r="CE42" i="1"/>
  <c r="CH42" i="1" s="1"/>
  <c r="CJ42" i="1" s="1"/>
  <c r="DJ42" i="1"/>
  <c r="J39" i="1"/>
  <c r="L40" i="1"/>
  <c r="DP46" i="1"/>
  <c r="DT46" i="1" s="1"/>
  <c r="DV46" i="1" s="1"/>
  <c r="CW44" i="1"/>
  <c r="DH45" i="1"/>
  <c r="DE44" i="1"/>
  <c r="DM44" i="1" s="1"/>
  <c r="DO44" i="1" s="1"/>
  <c r="DS44" i="1" s="1"/>
  <c r="CV44" i="1"/>
  <c r="CO43" i="1"/>
  <c r="CQ43" i="1" s="1"/>
  <c r="CU43" i="1" s="1"/>
  <c r="DA43" i="1"/>
  <c r="DL44" i="1"/>
  <c r="DN44" i="1" s="1"/>
  <c r="DR44" i="1" s="1"/>
  <c r="K40" i="1"/>
  <c r="M40" i="1" s="1"/>
  <c r="S40" i="1" s="1"/>
  <c r="CF41" i="1"/>
  <c r="BY41" i="1"/>
  <c r="CB41" i="1" s="1"/>
  <c r="AK43" i="1"/>
  <c r="AN43" i="1" s="1"/>
  <c r="AP43" i="1" s="1"/>
  <c r="AB42" i="1"/>
  <c r="AD42" i="1" s="1"/>
  <c r="AE42" i="1" s="1"/>
  <c r="AL42" i="1"/>
  <c r="AJ42" i="1"/>
  <c r="AI42" i="1"/>
  <c r="Z41" i="1"/>
  <c r="CZ43" i="1" l="1"/>
  <c r="DC43" i="1" s="1"/>
  <c r="CR43" i="1"/>
  <c r="GB34" i="1"/>
  <c r="EH42" i="1"/>
  <c r="ET42" i="1" s="1"/>
  <c r="EU42" i="1" s="1"/>
  <c r="EX42" i="1" s="1"/>
  <c r="EY42" i="1" s="1"/>
  <c r="GE34" i="1"/>
  <c r="GM34" i="1"/>
  <c r="GV34" i="1" s="1"/>
  <c r="GD34" i="1"/>
  <c r="BX40" i="1"/>
  <c r="FV33" i="1"/>
  <c r="FW33" i="1" s="1"/>
  <c r="FX33" i="1" s="1"/>
  <c r="BK44" i="1"/>
  <c r="BM44" i="1" s="1"/>
  <c r="BN44" i="1" s="1"/>
  <c r="AT41" i="1"/>
  <c r="EH41" i="1" s="1"/>
  <c r="ET41" i="1" s="1"/>
  <c r="EU41" i="1" s="1"/>
  <c r="FD41" i="1" s="1"/>
  <c r="AU42" i="1"/>
  <c r="BC42" i="1" s="1"/>
  <c r="BD42" i="1" s="1"/>
  <c r="GA34" i="1" s="1"/>
  <c r="AP44" i="1"/>
  <c r="V41" i="1"/>
  <c r="BR41" i="1"/>
  <c r="CC41" i="1" s="1"/>
  <c r="AM44" i="1"/>
  <c r="AO44" i="1" s="1"/>
  <c r="EN44" i="1"/>
  <c r="EO44" i="1" s="1"/>
  <c r="EQ44" i="1" s="1"/>
  <c r="AF42" i="1"/>
  <c r="EI42" i="1"/>
  <c r="T40" i="1"/>
  <c r="U40" i="1" s="1"/>
  <c r="EE40" i="1"/>
  <c r="CN43" i="1"/>
  <c r="CP43" i="1" s="1"/>
  <c r="CT43" i="1" s="1"/>
  <c r="AQ45" i="1"/>
  <c r="AV42" i="1"/>
  <c r="BF42" i="1" s="1"/>
  <c r="CG42" i="1"/>
  <c r="CI42" i="1" s="1"/>
  <c r="AH43" i="1"/>
  <c r="BE43" i="1"/>
  <c r="BJ43" i="1" s="1"/>
  <c r="BL43" i="1" s="1"/>
  <c r="CW43" i="1"/>
  <c r="BH43" i="1"/>
  <c r="AZ43" i="1"/>
  <c r="BA43" i="1" s="1"/>
  <c r="AU41" i="1"/>
  <c r="BC41" i="1" s="1"/>
  <c r="BD41" i="1" s="1"/>
  <c r="CX44" i="1"/>
  <c r="J38" i="1"/>
  <c r="L39" i="1"/>
  <c r="CE41" i="1"/>
  <c r="CH41" i="1" s="1"/>
  <c r="CJ41" i="1" s="1"/>
  <c r="DJ41" i="1"/>
  <c r="DK42" i="1"/>
  <c r="EZ42" i="1" s="1"/>
  <c r="DP45" i="1"/>
  <c r="DT45" i="1" s="1"/>
  <c r="DH44" i="1"/>
  <c r="DQ44" i="1" s="1"/>
  <c r="DU44" i="1" s="1"/>
  <c r="DE43" i="1"/>
  <c r="DM43" i="1" s="1"/>
  <c r="DO43" i="1" s="1"/>
  <c r="DS43" i="1" s="1"/>
  <c r="CO42" i="1"/>
  <c r="CQ42" i="1" s="1"/>
  <c r="CU42" i="1" s="1"/>
  <c r="DA42" i="1"/>
  <c r="CF40" i="1"/>
  <c r="BY40" i="1"/>
  <c r="CB40" i="1" s="1"/>
  <c r="K39" i="1"/>
  <c r="CV43" i="1"/>
  <c r="AB41" i="1"/>
  <c r="AD41" i="1" s="1"/>
  <c r="AE41" i="1" s="1"/>
  <c r="AL41" i="1"/>
  <c r="AJ41" i="1"/>
  <c r="AI41" i="1"/>
  <c r="AK42" i="1"/>
  <c r="AN42" i="1" s="1"/>
  <c r="CZ42" i="1" l="1"/>
  <c r="DC42" i="1" s="1"/>
  <c r="DW42" i="1" s="1"/>
  <c r="CR42" i="1"/>
  <c r="DL43" i="1"/>
  <c r="DN43" i="1" s="1"/>
  <c r="DR43" i="1" s="1"/>
  <c r="DW43" i="1"/>
  <c r="AV41" i="1"/>
  <c r="FA42" i="1"/>
  <c r="FC42" i="1" s="1"/>
  <c r="FD42" i="1"/>
  <c r="GQ34" i="1"/>
  <c r="GO34" i="1"/>
  <c r="GP34" i="1"/>
  <c r="GC34" i="1"/>
  <c r="GH34" i="1" s="1"/>
  <c r="GN34" i="1"/>
  <c r="GG34" i="1"/>
  <c r="GI34" i="1" s="1"/>
  <c r="FY33" i="1"/>
  <c r="GF33" i="1" s="1"/>
  <c r="BI42" i="1"/>
  <c r="BX39" i="1"/>
  <c r="FV32" i="1"/>
  <c r="FW32" i="1" s="1"/>
  <c r="FX32" i="1" s="1"/>
  <c r="AX42" i="1"/>
  <c r="AZ42" i="1" s="1"/>
  <c r="BA42" i="1" s="1"/>
  <c r="AQ44" i="1"/>
  <c r="EG40" i="1"/>
  <c r="CN42" i="1"/>
  <c r="CP42" i="1" s="1"/>
  <c r="CT42" i="1" s="1"/>
  <c r="BK43" i="1"/>
  <c r="BM43" i="1" s="1"/>
  <c r="BN43" i="1" s="1"/>
  <c r="BO42" i="1"/>
  <c r="BR40" i="1"/>
  <c r="CC40" i="1" s="1"/>
  <c r="Z40" i="1"/>
  <c r="AI40" i="1" s="1"/>
  <c r="V40" i="1"/>
  <c r="EI40" i="1" s="1"/>
  <c r="CX43" i="1"/>
  <c r="CG41" i="1"/>
  <c r="CI41" i="1" s="1"/>
  <c r="CR41" i="1" s="1"/>
  <c r="EX41" i="1"/>
  <c r="EY41" i="1" s="1"/>
  <c r="AM43" i="1"/>
  <c r="AO43" i="1" s="1"/>
  <c r="AQ43" i="1" s="1"/>
  <c r="EN43" i="1"/>
  <c r="EO43" i="1" s="1"/>
  <c r="EQ43" i="1" s="1"/>
  <c r="AT40" i="1"/>
  <c r="AG42" i="1"/>
  <c r="EM42" i="1" s="1"/>
  <c r="EL42" i="1"/>
  <c r="AF41" i="1"/>
  <c r="EI41" i="1"/>
  <c r="BO41" i="1"/>
  <c r="BG42" i="1"/>
  <c r="BH42" i="1" s="1"/>
  <c r="AH42" i="1"/>
  <c r="BE42" i="1"/>
  <c r="AX41" i="1"/>
  <c r="BI41" i="1"/>
  <c r="BG41" i="1"/>
  <c r="BF41" i="1"/>
  <c r="M39" i="1"/>
  <c r="S39" i="1" s="1"/>
  <c r="J37" i="1"/>
  <c r="L38" i="1"/>
  <c r="BX38" i="1" s="1"/>
  <c r="CE40" i="1"/>
  <c r="CH40" i="1" s="1"/>
  <c r="CJ40" i="1" s="1"/>
  <c r="DJ40" i="1"/>
  <c r="DK41" i="1"/>
  <c r="EZ41" i="1" s="1"/>
  <c r="DQ45" i="1"/>
  <c r="DU45" i="1" s="1"/>
  <c r="DV45" i="1" s="1"/>
  <c r="DP44" i="1"/>
  <c r="DT44" i="1" s="1"/>
  <c r="DV44" i="1" s="1"/>
  <c r="CW42" i="1"/>
  <c r="DH43" i="1"/>
  <c r="DE42" i="1"/>
  <c r="DM42" i="1" s="1"/>
  <c r="DO42" i="1" s="1"/>
  <c r="DS42" i="1" s="1"/>
  <c r="CO41" i="1"/>
  <c r="CQ41" i="1" s="1"/>
  <c r="CU41" i="1" s="1"/>
  <c r="DA41" i="1"/>
  <c r="CV42" i="1"/>
  <c r="CN41" i="1"/>
  <c r="CP41" i="1" s="1"/>
  <c r="CT41" i="1" s="1"/>
  <c r="CZ41" i="1"/>
  <c r="DC41" i="1" s="1"/>
  <c r="DW41" i="1" s="1"/>
  <c r="DL42" i="1"/>
  <c r="DN42" i="1" s="1"/>
  <c r="DR42" i="1" s="1"/>
  <c r="K38" i="1"/>
  <c r="AK41" i="1"/>
  <c r="AN41" i="1" s="1"/>
  <c r="CG40" i="1"/>
  <c r="CI40" i="1" s="1"/>
  <c r="CR40" i="1" s="1"/>
  <c r="CF39" i="1"/>
  <c r="BY39" i="1"/>
  <c r="CB39" i="1" s="1"/>
  <c r="AJ40" i="1" l="1"/>
  <c r="AF40" i="1"/>
  <c r="FA41" i="1"/>
  <c r="FC41" i="1" s="1"/>
  <c r="GB33" i="1"/>
  <c r="EH40" i="1"/>
  <c r="ET40" i="1" s="1"/>
  <c r="EU40" i="1" s="1"/>
  <c r="EX40" i="1" s="1"/>
  <c r="EY40" i="1" s="1"/>
  <c r="BJ42" i="1"/>
  <c r="BL42" i="1" s="1"/>
  <c r="GR34" i="1"/>
  <c r="GT34" i="1" s="1"/>
  <c r="GS34" i="1"/>
  <c r="GJ34" i="1"/>
  <c r="GE33" i="1"/>
  <c r="GM33" i="1"/>
  <c r="GV33" i="1" s="1"/>
  <c r="GD33" i="1"/>
  <c r="FY32" i="1"/>
  <c r="GF32" i="1" s="1"/>
  <c r="AU40" i="1"/>
  <c r="BC40" i="1" s="1"/>
  <c r="BD40" i="1" s="1"/>
  <c r="GA33" i="1" s="1"/>
  <c r="AV40" i="1"/>
  <c r="BG40" i="1" s="1"/>
  <c r="AL40" i="1"/>
  <c r="AB40" i="1"/>
  <c r="AD40" i="1" s="1"/>
  <c r="AE40" i="1" s="1"/>
  <c r="AP42" i="1"/>
  <c r="T39" i="1"/>
  <c r="EG39" i="1" s="1"/>
  <c r="EE39" i="1"/>
  <c r="AM42" i="1"/>
  <c r="AO42" i="1" s="1"/>
  <c r="EN42" i="1"/>
  <c r="EO42" i="1" s="1"/>
  <c r="EQ42" i="1" s="1"/>
  <c r="AG40" i="1"/>
  <c r="EM40" i="1" s="1"/>
  <c r="EL40" i="1"/>
  <c r="AG41" i="1"/>
  <c r="EM41" i="1" s="1"/>
  <c r="EL41" i="1"/>
  <c r="BK42" i="1"/>
  <c r="BM42" i="1" s="1"/>
  <c r="BH41" i="1"/>
  <c r="AH41" i="1"/>
  <c r="BE41" i="1"/>
  <c r="BJ41" i="1" s="1"/>
  <c r="BL41" i="1" s="1"/>
  <c r="AZ41" i="1"/>
  <c r="BA41" i="1" s="1"/>
  <c r="CE39" i="1"/>
  <c r="CH39" i="1" s="1"/>
  <c r="CJ39" i="1" s="1"/>
  <c r="DJ39" i="1"/>
  <c r="J36" i="1"/>
  <c r="L37" i="1"/>
  <c r="BX37" i="1" s="1"/>
  <c r="K37" i="1"/>
  <c r="M37" i="1" s="1"/>
  <c r="S37" i="1" s="1"/>
  <c r="EE37" i="1" s="1"/>
  <c r="M38" i="1"/>
  <c r="S38" i="1" s="1"/>
  <c r="CX42" i="1"/>
  <c r="DK40" i="1"/>
  <c r="EZ40" i="1" s="1"/>
  <c r="DH42" i="1"/>
  <c r="CV41" i="1"/>
  <c r="CW41" i="1"/>
  <c r="DP43" i="1"/>
  <c r="DT43" i="1" s="1"/>
  <c r="DQ43" i="1"/>
  <c r="DU43" i="1" s="1"/>
  <c r="DE41" i="1"/>
  <c r="DM41" i="1" s="1"/>
  <c r="DO41" i="1" s="1"/>
  <c r="DS41" i="1" s="1"/>
  <c r="CO40" i="1"/>
  <c r="CQ40" i="1" s="1"/>
  <c r="CU40" i="1" s="1"/>
  <c r="DA40" i="1"/>
  <c r="DP42" i="1"/>
  <c r="DT42" i="1" s="1"/>
  <c r="DQ42" i="1"/>
  <c r="DU42" i="1" s="1"/>
  <c r="DL41" i="1"/>
  <c r="DN41" i="1" s="1"/>
  <c r="DR41" i="1" s="1"/>
  <c r="CN40" i="1"/>
  <c r="CP40" i="1" s="1"/>
  <c r="CT40" i="1" s="1"/>
  <c r="CZ40" i="1"/>
  <c r="DC40" i="1" s="1"/>
  <c r="DW40" i="1" s="1"/>
  <c r="CF38" i="1"/>
  <c r="BY38" i="1"/>
  <c r="CB38" i="1" s="1"/>
  <c r="AK40" i="1"/>
  <c r="BN42" i="1" l="1"/>
  <c r="BO40" i="1"/>
  <c r="BI40" i="1"/>
  <c r="AX40" i="1"/>
  <c r="AZ40" i="1" s="1"/>
  <c r="BA40" i="1" s="1"/>
  <c r="FA40" i="1"/>
  <c r="FC40" i="1" s="1"/>
  <c r="FD40" i="1"/>
  <c r="GU34" i="1"/>
  <c r="GQ33" i="1"/>
  <c r="GO33" i="1"/>
  <c r="GP33" i="1"/>
  <c r="GC33" i="1"/>
  <c r="GH33" i="1" s="1"/>
  <c r="GN33" i="1"/>
  <c r="GE32" i="1"/>
  <c r="GM32" i="1"/>
  <c r="GV32" i="1" s="1"/>
  <c r="GG33" i="1"/>
  <c r="GD32" i="1"/>
  <c r="BF40" i="1"/>
  <c r="BH40" i="1" s="1"/>
  <c r="BK41" i="1"/>
  <c r="BM41" i="1" s="1"/>
  <c r="BN41" i="1" s="1"/>
  <c r="AN40" i="1"/>
  <c r="AP40" i="1" s="1"/>
  <c r="AQ42" i="1"/>
  <c r="U39" i="1"/>
  <c r="BR39" i="1" s="1"/>
  <c r="CC39" i="1" s="1"/>
  <c r="CG39" i="1"/>
  <c r="CI39" i="1" s="1"/>
  <c r="T37" i="1"/>
  <c r="AP41" i="1"/>
  <c r="V39" i="1"/>
  <c r="AF39" i="1" s="1"/>
  <c r="T38" i="1"/>
  <c r="EG38" i="1" s="1"/>
  <c r="EE38" i="1"/>
  <c r="AM41" i="1"/>
  <c r="AO41" i="1" s="1"/>
  <c r="EN41" i="1"/>
  <c r="EO41" i="1" s="1"/>
  <c r="EQ41" i="1" s="1"/>
  <c r="U37" i="1"/>
  <c r="Z37" i="1" s="1"/>
  <c r="EG37" i="1"/>
  <c r="AH40" i="1"/>
  <c r="BE40" i="1"/>
  <c r="BJ40" i="1" s="1"/>
  <c r="BL40" i="1" s="1"/>
  <c r="CX41" i="1"/>
  <c r="CW40" i="1"/>
  <c r="DK39" i="1"/>
  <c r="CE38" i="1"/>
  <c r="CH38" i="1" s="1"/>
  <c r="CJ38" i="1" s="1"/>
  <c r="DJ38" i="1"/>
  <c r="J35" i="1"/>
  <c r="L36" i="1"/>
  <c r="DH41" i="1"/>
  <c r="DP41" i="1" s="1"/>
  <c r="DT41" i="1" s="1"/>
  <c r="CV40" i="1"/>
  <c r="DV43" i="1"/>
  <c r="DE40" i="1"/>
  <c r="DM40" i="1" s="1"/>
  <c r="DO40" i="1" s="1"/>
  <c r="DS40" i="1" s="1"/>
  <c r="DV42" i="1"/>
  <c r="DQ41" i="1"/>
  <c r="DU41" i="1" s="1"/>
  <c r="CO39" i="1"/>
  <c r="CQ39" i="1" s="1"/>
  <c r="CU39" i="1" s="1"/>
  <c r="DA39" i="1"/>
  <c r="DL40" i="1"/>
  <c r="DN40" i="1" s="1"/>
  <c r="DR40" i="1" s="1"/>
  <c r="K36" i="1"/>
  <c r="CF37" i="1"/>
  <c r="BY37" i="1"/>
  <c r="CB37" i="1" s="1"/>
  <c r="CN39" i="1" l="1"/>
  <c r="CP39" i="1" s="1"/>
  <c r="CT39" i="1" s="1"/>
  <c r="CR39" i="1"/>
  <c r="AT37" i="1"/>
  <c r="EH37" i="1" s="1"/>
  <c r="V37" i="1"/>
  <c r="AF37" i="1" s="1"/>
  <c r="U38" i="1"/>
  <c r="BR38" i="1" s="1"/>
  <c r="CC38" i="1" s="1"/>
  <c r="ET37" i="1"/>
  <c r="CZ39" i="1"/>
  <c r="DC39" i="1" s="1"/>
  <c r="DW39" i="1" s="1"/>
  <c r="GR33" i="1"/>
  <c r="GT33" i="1" s="1"/>
  <c r="GQ32" i="1"/>
  <c r="GS33" i="1"/>
  <c r="GI33" i="1"/>
  <c r="GJ33" i="1" s="1"/>
  <c r="GO32" i="1"/>
  <c r="GP32" i="1"/>
  <c r="GG32" i="1"/>
  <c r="GI32" i="1" s="1"/>
  <c r="BR37" i="1"/>
  <c r="CC37" i="1" s="1"/>
  <c r="BX36" i="1"/>
  <c r="FV31" i="1"/>
  <c r="FW31" i="1" s="1"/>
  <c r="FX31" i="1" s="1"/>
  <c r="AT39" i="1"/>
  <c r="EH39" i="1" s="1"/>
  <c r="ET39" i="1" s="1"/>
  <c r="Z39" i="1"/>
  <c r="EI39" i="1"/>
  <c r="AQ41" i="1"/>
  <c r="EI37" i="1"/>
  <c r="CX40" i="1"/>
  <c r="AT38" i="1"/>
  <c r="AV38" i="1" s="1"/>
  <c r="AH39" i="1"/>
  <c r="AM40" i="1"/>
  <c r="AO40" i="1" s="1"/>
  <c r="AQ40" i="1" s="1"/>
  <c r="EN40" i="1"/>
  <c r="EO40" i="1" s="1"/>
  <c r="EQ40" i="1" s="1"/>
  <c r="EU37" i="1"/>
  <c r="EX37" i="1" s="1"/>
  <c r="EY37" i="1" s="1"/>
  <c r="AG39" i="1"/>
  <c r="EM39" i="1" s="1"/>
  <c r="EL39" i="1"/>
  <c r="Z38" i="1"/>
  <c r="V38" i="1"/>
  <c r="BK40" i="1"/>
  <c r="BM40" i="1" s="1"/>
  <c r="BN40" i="1" s="1"/>
  <c r="AU37" i="1"/>
  <c r="BC37" i="1" s="1"/>
  <c r="BD37" i="1" s="1"/>
  <c r="CG38" i="1"/>
  <c r="CI38" i="1" s="1"/>
  <c r="CR38" i="1" s="1"/>
  <c r="DH40" i="1"/>
  <c r="AV37" i="1"/>
  <c r="J34" i="1"/>
  <c r="L35" i="1"/>
  <c r="BX35" i="1" s="1"/>
  <c r="K35" i="1"/>
  <c r="M35" i="1" s="1"/>
  <c r="S35" i="1" s="1"/>
  <c r="EE35" i="1" s="1"/>
  <c r="M36" i="1"/>
  <c r="S36" i="1" s="1"/>
  <c r="EE36" i="1" s="1"/>
  <c r="CE37" i="1"/>
  <c r="CH37" i="1" s="1"/>
  <c r="CJ37" i="1" s="1"/>
  <c r="DJ37" i="1"/>
  <c r="DK38" i="1"/>
  <c r="CW39" i="1"/>
  <c r="CV39" i="1"/>
  <c r="DE39" i="1"/>
  <c r="DM39" i="1" s="1"/>
  <c r="DO39" i="1" s="1"/>
  <c r="DS39" i="1" s="1"/>
  <c r="DV41" i="1"/>
  <c r="DL39" i="1"/>
  <c r="DN39" i="1" s="1"/>
  <c r="DR39" i="1" s="1"/>
  <c r="CO38" i="1"/>
  <c r="CQ38" i="1" s="1"/>
  <c r="CU38" i="1" s="1"/>
  <c r="DA38" i="1"/>
  <c r="DP40" i="1"/>
  <c r="DT40" i="1" s="1"/>
  <c r="DQ40" i="1"/>
  <c r="DU40" i="1" s="1"/>
  <c r="T36" i="1"/>
  <c r="CF36" i="1"/>
  <c r="BY36" i="1"/>
  <c r="CB36" i="1" s="1"/>
  <c r="AB37" i="1"/>
  <c r="AD37" i="1" s="1"/>
  <c r="AE37" i="1" s="1"/>
  <c r="AL37" i="1"/>
  <c r="AJ37" i="1"/>
  <c r="AI37" i="1"/>
  <c r="AU38" i="1" l="1"/>
  <c r="BC38" i="1" s="1"/>
  <c r="BD38" i="1" s="1"/>
  <c r="EH38" i="1"/>
  <c r="ET38" i="1" s="1"/>
  <c r="EU38" i="1" s="1"/>
  <c r="EX38" i="1" s="1"/>
  <c r="EY38" i="1" s="1"/>
  <c r="BE39" i="1"/>
  <c r="GR32" i="1"/>
  <c r="GT32" i="1" s="1"/>
  <c r="EU39" i="1"/>
  <c r="EX39" i="1" s="1"/>
  <c r="EY39" i="1" s="1"/>
  <c r="FD38" i="1"/>
  <c r="FD37" i="1"/>
  <c r="GU33" i="1"/>
  <c r="FY31" i="1"/>
  <c r="GF31" i="1" s="1"/>
  <c r="CZ38" i="1"/>
  <c r="DC38" i="1" s="1"/>
  <c r="DW38" i="1" s="1"/>
  <c r="AJ39" i="1"/>
  <c r="AI39" i="1"/>
  <c r="AB39" i="1"/>
  <c r="AD39" i="1" s="1"/>
  <c r="AE39" i="1" s="1"/>
  <c r="AL39" i="1"/>
  <c r="EZ39" i="1"/>
  <c r="GB32" i="1"/>
  <c r="AV39" i="1"/>
  <c r="AU39" i="1"/>
  <c r="CN38" i="1"/>
  <c r="CP38" i="1" s="1"/>
  <c r="CT38" i="1" s="1"/>
  <c r="CV38" i="1" s="1"/>
  <c r="CG37" i="1"/>
  <c r="CI37" i="1" s="1"/>
  <c r="T35" i="1"/>
  <c r="U35" i="1" s="1"/>
  <c r="K34" i="1"/>
  <c r="M34" i="1" s="1"/>
  <c r="S34" i="1" s="1"/>
  <c r="EE34" i="1" s="1"/>
  <c r="BO37" i="1"/>
  <c r="AM39" i="1"/>
  <c r="AO39" i="1" s="1"/>
  <c r="EN39" i="1"/>
  <c r="EO39" i="1" s="1"/>
  <c r="EQ39" i="1" s="1"/>
  <c r="AG37" i="1"/>
  <c r="EM37" i="1" s="1"/>
  <c r="EL37" i="1"/>
  <c r="AH38" i="1"/>
  <c r="EN38" i="1" s="1"/>
  <c r="EZ38" i="1"/>
  <c r="FA38" i="1" s="1"/>
  <c r="FC38" i="1" s="1"/>
  <c r="AF38" i="1"/>
  <c r="EI38" i="1"/>
  <c r="EG35" i="1"/>
  <c r="U36" i="1"/>
  <c r="EG36" i="1"/>
  <c r="AJ38" i="1"/>
  <c r="AB38" i="1"/>
  <c r="AD38" i="1" s="1"/>
  <c r="AE38" i="1" s="1"/>
  <c r="AL38" i="1"/>
  <c r="AI38" i="1"/>
  <c r="BE38" i="1"/>
  <c r="AX37" i="1"/>
  <c r="BI37" i="1"/>
  <c r="BG37" i="1"/>
  <c r="BF37" i="1"/>
  <c r="AX38" i="1"/>
  <c r="BI38" i="1"/>
  <c r="BG38" i="1"/>
  <c r="BF38" i="1"/>
  <c r="CX39" i="1"/>
  <c r="DK37" i="1"/>
  <c r="EZ37" i="1" s="1"/>
  <c r="FA37" i="1" s="1"/>
  <c r="FC37" i="1" s="1"/>
  <c r="CW38" i="1"/>
  <c r="CE36" i="1"/>
  <c r="CH36" i="1" s="1"/>
  <c r="CJ36" i="1" s="1"/>
  <c r="DA36" i="1" s="1"/>
  <c r="DJ36" i="1"/>
  <c r="J33" i="1"/>
  <c r="L34" i="1"/>
  <c r="BX34" i="1" s="1"/>
  <c r="DH39" i="1"/>
  <c r="DE38" i="1"/>
  <c r="DM38" i="1" s="1"/>
  <c r="DO38" i="1" s="1"/>
  <c r="DS38" i="1" s="1"/>
  <c r="DV40" i="1"/>
  <c r="CO37" i="1"/>
  <c r="CQ37" i="1" s="1"/>
  <c r="CU37" i="1" s="1"/>
  <c r="DA37" i="1"/>
  <c r="DL38" i="1"/>
  <c r="DN38" i="1" s="1"/>
  <c r="DR38" i="1" s="1"/>
  <c r="CF35" i="1"/>
  <c r="BY35" i="1"/>
  <c r="CB35" i="1" s="1"/>
  <c r="AK37" i="1"/>
  <c r="AN37" i="1" s="1"/>
  <c r="T34" i="1"/>
  <c r="CN37" i="1" l="1"/>
  <c r="CP37" i="1" s="1"/>
  <c r="CT37" i="1" s="1"/>
  <c r="CR37" i="1"/>
  <c r="BJ38" i="1"/>
  <c r="BL38" i="1" s="1"/>
  <c r="FA39" i="1"/>
  <c r="FC39" i="1" s="1"/>
  <c r="BO38" i="1"/>
  <c r="FD39" i="1"/>
  <c r="CX38" i="1"/>
  <c r="GE31" i="1"/>
  <c r="GM31" i="1"/>
  <c r="GV31" i="1" s="1"/>
  <c r="GD31" i="1"/>
  <c r="AT35" i="1"/>
  <c r="EH35" i="1" s="1"/>
  <c r="ET35" i="1" s="1"/>
  <c r="EU35" i="1" s="1"/>
  <c r="EX35" i="1" s="1"/>
  <c r="EY35" i="1" s="1"/>
  <c r="BR36" i="1"/>
  <c r="CC36" i="1" s="1"/>
  <c r="CV37" i="1"/>
  <c r="AK39" i="1"/>
  <c r="AN39" i="1" s="1"/>
  <c r="AP39" i="1" s="1"/>
  <c r="AQ39" i="1" s="1"/>
  <c r="AP37" i="1"/>
  <c r="CZ37" i="1"/>
  <c r="DC37" i="1" s="1"/>
  <c r="DW37" i="1" s="1"/>
  <c r="BI39" i="1"/>
  <c r="AX39" i="1"/>
  <c r="AZ39" i="1" s="1"/>
  <c r="BA39" i="1" s="1"/>
  <c r="BG39" i="1"/>
  <c r="BF39" i="1"/>
  <c r="BC39" i="1"/>
  <c r="BD39" i="1" s="1"/>
  <c r="BO39" i="1"/>
  <c r="BR35" i="1"/>
  <c r="CC35" i="1" s="1"/>
  <c r="V35" i="1"/>
  <c r="AF35" i="1" s="1"/>
  <c r="Z35" i="1"/>
  <c r="AL35" i="1" s="1"/>
  <c r="AK38" i="1"/>
  <c r="AN38" i="1" s="1"/>
  <c r="V36" i="1"/>
  <c r="Z36" i="1"/>
  <c r="AI36" i="1" s="1"/>
  <c r="AT36" i="1"/>
  <c r="EH36" i="1" s="1"/>
  <c r="ET36" i="1" s="1"/>
  <c r="EU36" i="1" s="1"/>
  <c r="EX36" i="1" s="1"/>
  <c r="EY36" i="1" s="1"/>
  <c r="AG38" i="1"/>
  <c r="EM38" i="1" s="1"/>
  <c r="EO38" i="1" s="1"/>
  <c r="EQ38" i="1" s="1"/>
  <c r="EL38" i="1"/>
  <c r="U34" i="1"/>
  <c r="EG34" i="1"/>
  <c r="AH37" i="1"/>
  <c r="BE37" i="1"/>
  <c r="BJ37" i="1" s="1"/>
  <c r="BL37" i="1" s="1"/>
  <c r="BH37" i="1"/>
  <c r="AU35" i="1"/>
  <c r="BC35" i="1" s="1"/>
  <c r="BD35" i="1" s="1"/>
  <c r="AZ38" i="1"/>
  <c r="BA38" i="1" s="1"/>
  <c r="BH38" i="1"/>
  <c r="AZ37" i="1"/>
  <c r="BA37" i="1" s="1"/>
  <c r="BK37" i="1" s="1"/>
  <c r="BM37" i="1" s="1"/>
  <c r="AV35" i="1"/>
  <c r="DK36" i="1"/>
  <c r="J32" i="1"/>
  <c r="L33" i="1"/>
  <c r="K33" i="1"/>
  <c r="M33" i="1" s="1"/>
  <c r="S33" i="1" s="1"/>
  <c r="CE35" i="1"/>
  <c r="CG35" i="1" s="1"/>
  <c r="CI35" i="1" s="1"/>
  <c r="CR35" i="1" s="1"/>
  <c r="DJ35" i="1"/>
  <c r="DH38" i="1"/>
  <c r="DP38" i="1" s="1"/>
  <c r="DT38" i="1" s="1"/>
  <c r="DQ39" i="1"/>
  <c r="DU39" i="1" s="1"/>
  <c r="CW37" i="1"/>
  <c r="DE36" i="1"/>
  <c r="DM36" i="1" s="1"/>
  <c r="DO36" i="1" s="1"/>
  <c r="DS36" i="1" s="1"/>
  <c r="DE37" i="1"/>
  <c r="DM37" i="1" s="1"/>
  <c r="DO37" i="1" s="1"/>
  <c r="DS37" i="1" s="1"/>
  <c r="DL37" i="1"/>
  <c r="DN37" i="1" s="1"/>
  <c r="DR37" i="1" s="1"/>
  <c r="DQ38" i="1"/>
  <c r="DU38" i="1" s="1"/>
  <c r="CG36" i="1"/>
  <c r="CI36" i="1" s="1"/>
  <c r="CR36" i="1" s="1"/>
  <c r="AB36" i="1"/>
  <c r="AD36" i="1" s="1"/>
  <c r="AE36" i="1" s="1"/>
  <c r="CO36" i="1"/>
  <c r="CQ36" i="1" s="1"/>
  <c r="CU36" i="1" s="1"/>
  <c r="CF34" i="1"/>
  <c r="BY34" i="1"/>
  <c r="CB34" i="1" s="1"/>
  <c r="EI35" i="1" l="1"/>
  <c r="FD35" i="1"/>
  <c r="FD36" i="1"/>
  <c r="GQ31" i="1"/>
  <c r="GO31" i="1"/>
  <c r="GP31" i="1"/>
  <c r="GG31" i="1"/>
  <c r="GI31" i="1" s="1"/>
  <c r="AI35" i="1"/>
  <c r="AJ35" i="1"/>
  <c r="AB35" i="1"/>
  <c r="AD35" i="1" s="1"/>
  <c r="AE35" i="1" s="1"/>
  <c r="BX33" i="1"/>
  <c r="FV30" i="1"/>
  <c r="FW30" i="1" s="1"/>
  <c r="FX30" i="1" s="1"/>
  <c r="AV36" i="1"/>
  <c r="AX36" i="1" s="1"/>
  <c r="GB31" i="1"/>
  <c r="AP38" i="1"/>
  <c r="GA32" i="1"/>
  <c r="BJ39" i="1"/>
  <c r="BL39" i="1" s="1"/>
  <c r="V34" i="1"/>
  <c r="AF34" i="1" s="1"/>
  <c r="BH39" i="1"/>
  <c r="BK39" i="1" s="1"/>
  <c r="BM39" i="1" s="1"/>
  <c r="BO35" i="1"/>
  <c r="AT34" i="1"/>
  <c r="Z34" i="1"/>
  <c r="AL34" i="1" s="1"/>
  <c r="BR34" i="1"/>
  <c r="CC34" i="1" s="1"/>
  <c r="CH35" i="1"/>
  <c r="CJ35" i="1" s="1"/>
  <c r="CX37" i="1"/>
  <c r="AU36" i="1"/>
  <c r="BC36" i="1" s="1"/>
  <c r="BD36" i="1" s="1"/>
  <c r="GA31" i="1" s="1"/>
  <c r="AL36" i="1"/>
  <c r="AM37" i="1"/>
  <c r="AO37" i="1" s="1"/>
  <c r="AQ37" i="1" s="1"/>
  <c r="EN37" i="1"/>
  <c r="EO37" i="1" s="1"/>
  <c r="EQ37" i="1" s="1"/>
  <c r="AM38" i="1"/>
  <c r="AO38" i="1" s="1"/>
  <c r="AQ38" i="1" s="1"/>
  <c r="AJ36" i="1"/>
  <c r="AK36" i="1" s="1"/>
  <c r="AN36" i="1" s="1"/>
  <c r="T33" i="1"/>
  <c r="U33" i="1" s="1"/>
  <c r="EE33" i="1"/>
  <c r="AF36" i="1"/>
  <c r="EI36" i="1"/>
  <c r="AH36" i="1"/>
  <c r="EN36" i="1" s="1"/>
  <c r="EZ36" i="1"/>
  <c r="FA36" i="1" s="1"/>
  <c r="FC36" i="1" s="1"/>
  <c r="AG35" i="1"/>
  <c r="EM35" i="1" s="1"/>
  <c r="EL35" i="1"/>
  <c r="BN37" i="1"/>
  <c r="BE36" i="1"/>
  <c r="BK38" i="1"/>
  <c r="BM38" i="1" s="1"/>
  <c r="BN38" i="1" s="1"/>
  <c r="BG36" i="1"/>
  <c r="BF36" i="1"/>
  <c r="AX35" i="1"/>
  <c r="BI35" i="1"/>
  <c r="BG35" i="1"/>
  <c r="BF35" i="1"/>
  <c r="DK35" i="1"/>
  <c r="EZ35" i="1" s="1"/>
  <c r="FA35" i="1" s="1"/>
  <c r="FC35" i="1" s="1"/>
  <c r="J31" i="1"/>
  <c r="L32" i="1"/>
  <c r="BX32" i="1" s="1"/>
  <c r="CE34" i="1"/>
  <c r="CH34" i="1" s="1"/>
  <c r="CJ34" i="1" s="1"/>
  <c r="DJ34" i="1"/>
  <c r="K32" i="1"/>
  <c r="M32" i="1" s="1"/>
  <c r="S32" i="1" s="1"/>
  <c r="DH37" i="1"/>
  <c r="DP37" i="1" s="1"/>
  <c r="DT37" i="1" s="1"/>
  <c r="DP39" i="1"/>
  <c r="DT39" i="1" s="1"/>
  <c r="DV39" i="1" s="1"/>
  <c r="CO35" i="1"/>
  <c r="CQ35" i="1" s="1"/>
  <c r="CU35" i="1" s="1"/>
  <c r="DA35" i="1"/>
  <c r="CN35" i="1"/>
  <c r="CP35" i="1" s="1"/>
  <c r="CT35" i="1" s="1"/>
  <c r="CZ35" i="1"/>
  <c r="DC35" i="1" s="1"/>
  <c r="DW35" i="1" s="1"/>
  <c r="CN36" i="1"/>
  <c r="CP36" i="1" s="1"/>
  <c r="CT36" i="1" s="1"/>
  <c r="CZ36" i="1"/>
  <c r="DC36" i="1" s="1"/>
  <c r="DW36" i="1" s="1"/>
  <c r="DV38" i="1"/>
  <c r="CW36" i="1"/>
  <c r="CG34" i="1"/>
  <c r="CI34" i="1" s="1"/>
  <c r="CR34" i="1" s="1"/>
  <c r="CF33" i="1"/>
  <c r="BY33" i="1"/>
  <c r="CB33" i="1" s="1"/>
  <c r="AK35" i="1"/>
  <c r="AN35" i="1" s="1"/>
  <c r="AP35" i="1" s="1"/>
  <c r="BI36" i="1" l="1"/>
  <c r="AU34" i="1"/>
  <c r="BC34" i="1" s="1"/>
  <c r="BD34" i="1" s="1"/>
  <c r="EH34" i="1"/>
  <c r="ET34" i="1" s="1"/>
  <c r="EU34" i="1" s="1"/>
  <c r="EX34" i="1" s="1"/>
  <c r="EY34" i="1" s="1"/>
  <c r="BN39" i="1"/>
  <c r="GR31" i="1"/>
  <c r="GT31" i="1" s="1"/>
  <c r="GN31" i="1"/>
  <c r="GS31" i="1" s="1"/>
  <c r="GC32" i="1"/>
  <c r="GH32" i="1" s="1"/>
  <c r="GJ32" i="1" s="1"/>
  <c r="GN32" i="1"/>
  <c r="GS32" i="1" s="1"/>
  <c r="GU32" i="1" s="1"/>
  <c r="FY30" i="1"/>
  <c r="GF30" i="1" s="1"/>
  <c r="AB34" i="1"/>
  <c r="AD34" i="1" s="1"/>
  <c r="AE34" i="1" s="1"/>
  <c r="EI34" i="1"/>
  <c r="GC31" i="1"/>
  <c r="GH31" i="1" s="1"/>
  <c r="GJ31" i="1" s="1"/>
  <c r="AV34" i="1"/>
  <c r="AX34" i="1" s="1"/>
  <c r="BO36" i="1"/>
  <c r="AI34" i="1"/>
  <c r="AJ34" i="1"/>
  <c r="BO34" i="1"/>
  <c r="BH35" i="1"/>
  <c r="V33" i="1"/>
  <c r="ET33" i="1"/>
  <c r="AT33" i="1"/>
  <c r="EH33" i="1" s="1"/>
  <c r="T32" i="1"/>
  <c r="U32" i="1" s="1"/>
  <c r="EE32" i="1"/>
  <c r="EG33" i="1"/>
  <c r="AG36" i="1"/>
  <c r="AP36" i="1" s="1"/>
  <c r="EL36" i="1"/>
  <c r="AG34" i="1"/>
  <c r="EM34" i="1" s="1"/>
  <c r="EL34" i="1"/>
  <c r="BJ36" i="1"/>
  <c r="BL36" i="1" s="1"/>
  <c r="BR33" i="1"/>
  <c r="CC33" i="1" s="1"/>
  <c r="Z33" i="1"/>
  <c r="AJ33" i="1" s="1"/>
  <c r="AH35" i="1"/>
  <c r="BE35" i="1"/>
  <c r="BJ35" i="1" s="1"/>
  <c r="BL35" i="1" s="1"/>
  <c r="BH36" i="1"/>
  <c r="BG34" i="1"/>
  <c r="BI34" i="1"/>
  <c r="AZ35" i="1"/>
  <c r="BA35" i="1" s="1"/>
  <c r="BK35" i="1" s="1"/>
  <c r="BM35" i="1" s="1"/>
  <c r="AZ36" i="1"/>
  <c r="BA36" i="1" s="1"/>
  <c r="K31" i="1"/>
  <c r="M31" i="1" s="1"/>
  <c r="S31" i="1" s="1"/>
  <c r="EE31" i="1" s="1"/>
  <c r="CE33" i="1"/>
  <c r="CH33" i="1" s="1"/>
  <c r="CJ33" i="1" s="1"/>
  <c r="DJ33" i="1"/>
  <c r="DK34" i="1"/>
  <c r="J30" i="1"/>
  <c r="L31" i="1"/>
  <c r="DQ37" i="1"/>
  <c r="DU37" i="1" s="1"/>
  <c r="DV37" i="1" s="1"/>
  <c r="CW35" i="1"/>
  <c r="DE35" i="1"/>
  <c r="DM35" i="1" s="1"/>
  <c r="DO35" i="1" s="1"/>
  <c r="DS35" i="1" s="1"/>
  <c r="DL35" i="1"/>
  <c r="DN35" i="1" s="1"/>
  <c r="DR35" i="1" s="1"/>
  <c r="CN34" i="1"/>
  <c r="CP34" i="1" s="1"/>
  <c r="CT34" i="1" s="1"/>
  <c r="CZ34" i="1"/>
  <c r="DC34" i="1" s="1"/>
  <c r="DW34" i="1" s="1"/>
  <c r="CV36" i="1"/>
  <c r="CX36" i="1" s="1"/>
  <c r="CO34" i="1"/>
  <c r="CQ34" i="1" s="1"/>
  <c r="CU34" i="1" s="1"/>
  <c r="DA34" i="1"/>
  <c r="CV35" i="1"/>
  <c r="CX35" i="1" s="1"/>
  <c r="DH36" i="1"/>
  <c r="DL36" i="1"/>
  <c r="DN36" i="1" s="1"/>
  <c r="DR36" i="1" s="1"/>
  <c r="CF32" i="1"/>
  <c r="BY32" i="1"/>
  <c r="CB32" i="1" s="1"/>
  <c r="T31" i="1"/>
  <c r="EZ34" i="1" l="1"/>
  <c r="FA34" i="1" s="1"/>
  <c r="FC34" i="1" s="1"/>
  <c r="FD34" i="1"/>
  <c r="AK34" i="1"/>
  <c r="AN34" i="1" s="1"/>
  <c r="AP34" i="1" s="1"/>
  <c r="GU31" i="1"/>
  <c r="GE30" i="1"/>
  <c r="GM30" i="1"/>
  <c r="GV30" i="1" s="1"/>
  <c r="GD30" i="1"/>
  <c r="BF34" i="1"/>
  <c r="AL33" i="1"/>
  <c r="BX31" i="1"/>
  <c r="FV29" i="1"/>
  <c r="FW29" i="1" s="1"/>
  <c r="FX29" i="1" s="1"/>
  <c r="AU33" i="1"/>
  <c r="BC33" i="1" s="1"/>
  <c r="BD33" i="1" s="1"/>
  <c r="GA30" i="1" s="1"/>
  <c r="GB30" i="1"/>
  <c r="K30" i="1"/>
  <c r="M30" i="1" s="1"/>
  <c r="S30" i="1" s="1"/>
  <c r="EE30" i="1" s="1"/>
  <c r="AV33" i="1"/>
  <c r="BI33" i="1" s="1"/>
  <c r="AB33" i="1"/>
  <c r="AD33" i="1" s="1"/>
  <c r="AE33" i="1" s="1"/>
  <c r="AI33" i="1"/>
  <c r="AK33" i="1" s="1"/>
  <c r="Z32" i="1"/>
  <c r="AI32" i="1" s="1"/>
  <c r="V32" i="1"/>
  <c r="BR32" i="1"/>
  <c r="CC32" i="1" s="1"/>
  <c r="AT32" i="1"/>
  <c r="AM35" i="1"/>
  <c r="AO35" i="1" s="1"/>
  <c r="AQ35" i="1" s="1"/>
  <c r="EN35" i="1"/>
  <c r="EO35" i="1" s="1"/>
  <c r="EQ35" i="1" s="1"/>
  <c r="EG32" i="1"/>
  <c r="EM36" i="1"/>
  <c r="EO36" i="1" s="1"/>
  <c r="EQ36" i="1" s="1"/>
  <c r="AM36" i="1"/>
  <c r="AO36" i="1" s="1"/>
  <c r="AQ36" i="1" s="1"/>
  <c r="BO33" i="1"/>
  <c r="EU33" i="1"/>
  <c r="EX33" i="1" s="1"/>
  <c r="EY33" i="1" s="1"/>
  <c r="AF33" i="1"/>
  <c r="EI33" i="1"/>
  <c r="BK36" i="1"/>
  <c r="BM36" i="1" s="1"/>
  <c r="BN36" i="1" s="1"/>
  <c r="U31" i="1"/>
  <c r="EG31" i="1"/>
  <c r="DH35" i="1"/>
  <c r="AH34" i="1"/>
  <c r="BE34" i="1"/>
  <c r="BJ34" i="1" s="1"/>
  <c r="BL34" i="1" s="1"/>
  <c r="BN35" i="1"/>
  <c r="CG33" i="1"/>
  <c r="CI33" i="1" s="1"/>
  <c r="AZ34" i="1"/>
  <c r="BA34" i="1" s="1"/>
  <c r="BH34" i="1"/>
  <c r="J29" i="1"/>
  <c r="K29" i="1" s="1"/>
  <c r="M29" i="1" s="1"/>
  <c r="L30" i="1"/>
  <c r="BX30" i="1" s="1"/>
  <c r="DK33" i="1"/>
  <c r="EZ33" i="1" s="1"/>
  <c r="CE32" i="1"/>
  <c r="CG32" i="1" s="1"/>
  <c r="CI32" i="1" s="1"/>
  <c r="CR32" i="1" s="1"/>
  <c r="DJ32" i="1"/>
  <c r="DE34" i="1"/>
  <c r="DM34" i="1" s="1"/>
  <c r="DO34" i="1" s="1"/>
  <c r="DS34" i="1" s="1"/>
  <c r="CW34" i="1"/>
  <c r="CO33" i="1"/>
  <c r="CQ33" i="1" s="1"/>
  <c r="CU33" i="1" s="1"/>
  <c r="DA33" i="1"/>
  <c r="CV34" i="1"/>
  <c r="DP36" i="1"/>
  <c r="DT36" i="1" s="1"/>
  <c r="DQ36" i="1"/>
  <c r="DU36" i="1" s="1"/>
  <c r="DL34" i="1"/>
  <c r="DN34" i="1" s="1"/>
  <c r="DR34" i="1" s="1"/>
  <c r="DQ35" i="1"/>
  <c r="DU35" i="1" s="1"/>
  <c r="DP35" i="1"/>
  <c r="DT35" i="1" s="1"/>
  <c r="CF31" i="1"/>
  <c r="BY31" i="1"/>
  <c r="CB31" i="1" s="1"/>
  <c r="AJ32" i="1"/>
  <c r="V31" i="1"/>
  <c r="Z31" i="1"/>
  <c r="T30" i="1"/>
  <c r="CN33" i="1" l="1"/>
  <c r="CP33" i="1" s="1"/>
  <c r="CT33" i="1" s="1"/>
  <c r="CR33" i="1"/>
  <c r="AU32" i="1"/>
  <c r="BC32" i="1" s="1"/>
  <c r="BD32" i="1" s="1"/>
  <c r="EH32" i="1"/>
  <c r="ET32" i="1" s="1"/>
  <c r="AX33" i="1"/>
  <c r="FA33" i="1"/>
  <c r="FC33" i="1" s="1"/>
  <c r="FD33" i="1"/>
  <c r="GQ30" i="1"/>
  <c r="GO30" i="1"/>
  <c r="GP30" i="1"/>
  <c r="GN30" i="1"/>
  <c r="GG30" i="1"/>
  <c r="GI30" i="1" s="1"/>
  <c r="FY29" i="1"/>
  <c r="GF29" i="1" s="1"/>
  <c r="BG33" i="1"/>
  <c r="BF33" i="1"/>
  <c r="AB32" i="1"/>
  <c r="AD32" i="1" s="1"/>
  <c r="AE32" i="1" s="1"/>
  <c r="AN33" i="1"/>
  <c r="AL32" i="1"/>
  <c r="AT31" i="1"/>
  <c r="GC30" i="1"/>
  <c r="GH30" i="1" s="1"/>
  <c r="CH32" i="1"/>
  <c r="CJ32" i="1" s="1"/>
  <c r="CZ33" i="1"/>
  <c r="DC33" i="1" s="1"/>
  <c r="DW33" i="1" s="1"/>
  <c r="BR31" i="1"/>
  <c r="CC31" i="1" s="1"/>
  <c r="CV33" i="1"/>
  <c r="AV32" i="1"/>
  <c r="BI32" i="1" s="1"/>
  <c r="EE29" i="1"/>
  <c r="T29" i="1"/>
  <c r="EG29" i="1" s="1"/>
  <c r="AF32" i="1"/>
  <c r="EI32" i="1"/>
  <c r="AM34" i="1"/>
  <c r="AO34" i="1" s="1"/>
  <c r="AQ34" i="1" s="1"/>
  <c r="EN34" i="1"/>
  <c r="EO34" i="1" s="1"/>
  <c r="EQ34" i="1" s="1"/>
  <c r="AG33" i="1"/>
  <c r="EM33" i="1" s="1"/>
  <c r="EL33" i="1"/>
  <c r="AF31" i="1"/>
  <c r="EI31" i="1"/>
  <c r="BO32" i="1"/>
  <c r="EU32" i="1"/>
  <c r="EX32" i="1" s="1"/>
  <c r="EY32" i="1" s="1"/>
  <c r="U30" i="1"/>
  <c r="AT30" i="1" s="1"/>
  <c r="EH30" i="1" s="1"/>
  <c r="EG30" i="1"/>
  <c r="AH33" i="1"/>
  <c r="BE33" i="1"/>
  <c r="BJ33" i="1" s="1"/>
  <c r="BL33" i="1" s="1"/>
  <c r="BK34" i="1"/>
  <c r="BM34" i="1" s="1"/>
  <c r="BN34" i="1" s="1"/>
  <c r="AU31" i="1"/>
  <c r="BC31" i="1" s="1"/>
  <c r="BD31" i="1" s="1"/>
  <c r="GA29" i="1" s="1"/>
  <c r="AX32" i="1"/>
  <c r="AZ33" i="1"/>
  <c r="BA33" i="1" s="1"/>
  <c r="AV31" i="1"/>
  <c r="CE31" i="1"/>
  <c r="CH31" i="1" s="1"/>
  <c r="CJ31" i="1" s="1"/>
  <c r="DJ31" i="1"/>
  <c r="DK32" i="1"/>
  <c r="EZ32" i="1" s="1"/>
  <c r="J28" i="1"/>
  <c r="L29" i="1"/>
  <c r="BX29" i="1" s="1"/>
  <c r="DH34" i="1"/>
  <c r="DQ34" i="1" s="1"/>
  <c r="DU34" i="1" s="1"/>
  <c r="CX34" i="1"/>
  <c r="DE33" i="1"/>
  <c r="DM33" i="1" s="1"/>
  <c r="DO33" i="1" s="1"/>
  <c r="DS33" i="1" s="1"/>
  <c r="DV35" i="1"/>
  <c r="CW33" i="1"/>
  <c r="DV36" i="1"/>
  <c r="CO32" i="1"/>
  <c r="CQ32" i="1" s="1"/>
  <c r="CU32" i="1" s="1"/>
  <c r="DA32" i="1"/>
  <c r="CN32" i="1"/>
  <c r="CP32" i="1" s="1"/>
  <c r="CT32" i="1" s="1"/>
  <c r="CZ32" i="1"/>
  <c r="DC32" i="1" s="1"/>
  <c r="DW32" i="1" s="1"/>
  <c r="DL33" i="1"/>
  <c r="DN33" i="1" s="1"/>
  <c r="DR33" i="1" s="1"/>
  <c r="CF30" i="1"/>
  <c r="BY30" i="1"/>
  <c r="CB30" i="1" s="1"/>
  <c r="AK32" i="1"/>
  <c r="AN32" i="1" s="1"/>
  <c r="AB31" i="1"/>
  <c r="AD31" i="1" s="1"/>
  <c r="AE31" i="1" s="1"/>
  <c r="AI31" i="1"/>
  <c r="AL31" i="1"/>
  <c r="AJ31" i="1"/>
  <c r="K28" i="1"/>
  <c r="M28" i="1" s="1"/>
  <c r="S28" i="1" s="1"/>
  <c r="EE28" i="1" s="1"/>
  <c r="BF32" i="1" l="1"/>
  <c r="GB29" i="1"/>
  <c r="GC29" i="1" s="1"/>
  <c r="EH31" i="1"/>
  <c r="ET31" i="1" s="1"/>
  <c r="EU31" i="1" s="1"/>
  <c r="EX31" i="1" s="1"/>
  <c r="EY31" i="1" s="1"/>
  <c r="BG32" i="1"/>
  <c r="ET30" i="1"/>
  <c r="FA32" i="1"/>
  <c r="FC32" i="1" s="1"/>
  <c r="BH33" i="1"/>
  <c r="FD32" i="1"/>
  <c r="GR30" i="1"/>
  <c r="GT30" i="1" s="1"/>
  <c r="GS30" i="1"/>
  <c r="GJ30" i="1"/>
  <c r="GE29" i="1"/>
  <c r="GM29" i="1"/>
  <c r="GV29" i="1" s="1"/>
  <c r="GD29" i="1"/>
  <c r="U29" i="1"/>
  <c r="AP33" i="1"/>
  <c r="EU30" i="1"/>
  <c r="EX30" i="1" s="1"/>
  <c r="EY30" i="1" s="1"/>
  <c r="BR30" i="1"/>
  <c r="CC30" i="1" s="1"/>
  <c r="BO31" i="1"/>
  <c r="Z30" i="1"/>
  <c r="AJ30" i="1" s="1"/>
  <c r="AM33" i="1"/>
  <c r="AO33" i="1" s="1"/>
  <c r="EN33" i="1"/>
  <c r="EO33" i="1" s="1"/>
  <c r="EQ33" i="1" s="1"/>
  <c r="AG32" i="1"/>
  <c r="EM32" i="1" s="1"/>
  <c r="EL32" i="1"/>
  <c r="V30" i="1"/>
  <c r="AG31" i="1"/>
  <c r="EM31" i="1" s="1"/>
  <c r="EL31" i="1"/>
  <c r="BK33" i="1"/>
  <c r="BM33" i="1" s="1"/>
  <c r="BN33" i="1" s="1"/>
  <c r="BH32" i="1"/>
  <c r="AH32" i="1"/>
  <c r="BE32" i="1"/>
  <c r="BJ32" i="1" s="1"/>
  <c r="BL32" i="1" s="1"/>
  <c r="AU30" i="1"/>
  <c r="BC30" i="1" s="1"/>
  <c r="BD30" i="1" s="1"/>
  <c r="AX31" i="1"/>
  <c r="BI31" i="1"/>
  <c r="BG31" i="1"/>
  <c r="BF31" i="1"/>
  <c r="AZ32" i="1"/>
  <c r="BA32" i="1" s="1"/>
  <c r="CW32" i="1"/>
  <c r="CX33" i="1"/>
  <c r="DH33" i="1"/>
  <c r="AV30" i="1"/>
  <c r="CG31" i="1"/>
  <c r="CI31" i="1" s="1"/>
  <c r="CR31" i="1" s="1"/>
  <c r="CO31" i="1"/>
  <c r="CQ31" i="1" s="1"/>
  <c r="CU31" i="1" s="1"/>
  <c r="DA31" i="1"/>
  <c r="DE31" i="1" s="1"/>
  <c r="DM31" i="1" s="1"/>
  <c r="DO31" i="1" s="1"/>
  <c r="DS31" i="1" s="1"/>
  <c r="J27" i="1"/>
  <c r="L28" i="1"/>
  <c r="BX28" i="1" s="1"/>
  <c r="BR29" i="1"/>
  <c r="CC29" i="1" s="1"/>
  <c r="AT29" i="1"/>
  <c r="EH29" i="1" s="1"/>
  <c r="DK31" i="1"/>
  <c r="CE30" i="1"/>
  <c r="CH30" i="1" s="1"/>
  <c r="CJ30" i="1" s="1"/>
  <c r="DJ30" i="1"/>
  <c r="DP34" i="1"/>
  <c r="DT34" i="1" s="1"/>
  <c r="DV34" i="1" s="1"/>
  <c r="DE32" i="1"/>
  <c r="DM32" i="1" s="1"/>
  <c r="DO32" i="1" s="1"/>
  <c r="DS32" i="1" s="1"/>
  <c r="CN31" i="1"/>
  <c r="CP31" i="1" s="1"/>
  <c r="CT31" i="1" s="1"/>
  <c r="CV31" i="1" s="1"/>
  <c r="DP33" i="1"/>
  <c r="DT33" i="1" s="1"/>
  <c r="DQ33" i="1"/>
  <c r="DU33" i="1" s="1"/>
  <c r="CV32" i="1"/>
  <c r="DL32" i="1"/>
  <c r="DN32" i="1" s="1"/>
  <c r="DR32" i="1" s="1"/>
  <c r="CF29" i="1"/>
  <c r="BY29" i="1"/>
  <c r="CB29" i="1" s="1"/>
  <c r="AK31" i="1"/>
  <c r="AN31" i="1" s="1"/>
  <c r="V29" i="1"/>
  <c r="Z29" i="1"/>
  <c r="EZ31" i="1" l="1"/>
  <c r="FA31" i="1" s="1"/>
  <c r="FC31" i="1" s="1"/>
  <c r="ET29" i="1"/>
  <c r="EU29" i="1" s="1"/>
  <c r="EX29" i="1" s="1"/>
  <c r="EY29" i="1" s="1"/>
  <c r="FD31" i="1"/>
  <c r="AL30" i="1"/>
  <c r="FD30" i="1"/>
  <c r="GU30" i="1"/>
  <c r="GQ29" i="1"/>
  <c r="GO29" i="1"/>
  <c r="GP29" i="1"/>
  <c r="GN29" i="1"/>
  <c r="GH29" i="1"/>
  <c r="GG29" i="1"/>
  <c r="GI29" i="1" s="1"/>
  <c r="AQ33" i="1"/>
  <c r="AB30" i="1"/>
  <c r="AD30" i="1" s="1"/>
  <c r="AE30" i="1" s="1"/>
  <c r="AI30" i="1"/>
  <c r="CG30" i="1"/>
  <c r="CI30" i="1" s="1"/>
  <c r="CR30" i="1" s="1"/>
  <c r="AP31" i="1"/>
  <c r="CZ31" i="1"/>
  <c r="DC31" i="1" s="1"/>
  <c r="DW31" i="1" s="1"/>
  <c r="AF29" i="1"/>
  <c r="EI29" i="1"/>
  <c r="BK32" i="1"/>
  <c r="BM32" i="1" s="1"/>
  <c r="BN32" i="1" s="1"/>
  <c r="AM32" i="1"/>
  <c r="AO32" i="1" s="1"/>
  <c r="EN32" i="1"/>
  <c r="EO32" i="1" s="1"/>
  <c r="EQ32" i="1" s="1"/>
  <c r="AF30" i="1"/>
  <c r="EI30" i="1"/>
  <c r="CX32" i="1"/>
  <c r="AP32" i="1"/>
  <c r="BO30" i="1"/>
  <c r="U28" i="1"/>
  <c r="EG28" i="1"/>
  <c r="DH32" i="1"/>
  <c r="AH31" i="1"/>
  <c r="BE31" i="1"/>
  <c r="BJ31" i="1" s="1"/>
  <c r="BL31" i="1" s="1"/>
  <c r="BH31" i="1"/>
  <c r="AZ31" i="1"/>
  <c r="BA31" i="1" s="1"/>
  <c r="AX30" i="1"/>
  <c r="BI30" i="1"/>
  <c r="BG30" i="1"/>
  <c r="BF30" i="1"/>
  <c r="AU29" i="1"/>
  <c r="BC29" i="1" s="1"/>
  <c r="BD29" i="1" s="1"/>
  <c r="CW31" i="1"/>
  <c r="CX31" i="1" s="1"/>
  <c r="AV29" i="1"/>
  <c r="J26" i="1"/>
  <c r="L27" i="1"/>
  <c r="DK30" i="1"/>
  <c r="EZ30" i="1" s="1"/>
  <c r="FA30" i="1" s="1"/>
  <c r="FC30" i="1" s="1"/>
  <c r="CE29" i="1"/>
  <c r="CH29" i="1" s="1"/>
  <c r="CJ29" i="1" s="1"/>
  <c r="DA29" i="1" s="1"/>
  <c r="DJ29" i="1"/>
  <c r="DV33" i="1"/>
  <c r="CZ30" i="1"/>
  <c r="DC30" i="1" s="1"/>
  <c r="DW30" i="1" s="1"/>
  <c r="DQ32" i="1"/>
  <c r="DU32" i="1" s="1"/>
  <c r="DP32" i="1"/>
  <c r="DT32" i="1" s="1"/>
  <c r="DH31" i="1"/>
  <c r="DL31" i="1"/>
  <c r="DN31" i="1" s="1"/>
  <c r="DR31" i="1" s="1"/>
  <c r="CO30" i="1"/>
  <c r="CQ30" i="1" s="1"/>
  <c r="CU30" i="1" s="1"/>
  <c r="CW30" i="1" s="1"/>
  <c r="DA30" i="1"/>
  <c r="CG29" i="1"/>
  <c r="CI29" i="1" s="1"/>
  <c r="CR29" i="1" s="1"/>
  <c r="CF28" i="1"/>
  <c r="BY28" i="1"/>
  <c r="CB28" i="1" s="1"/>
  <c r="K27" i="1"/>
  <c r="AK30" i="1"/>
  <c r="AN30" i="1" s="1"/>
  <c r="AB29" i="1"/>
  <c r="AD29" i="1" s="1"/>
  <c r="AE29" i="1" s="1"/>
  <c r="AL29" i="1"/>
  <c r="AJ29" i="1"/>
  <c r="AI29" i="1"/>
  <c r="V28" i="1"/>
  <c r="FD29" i="1" l="1"/>
  <c r="Z28" i="1"/>
  <c r="CN30" i="1"/>
  <c r="CP30" i="1" s="1"/>
  <c r="CT30" i="1" s="1"/>
  <c r="CV30" i="1" s="1"/>
  <c r="CX30" i="1" s="1"/>
  <c r="GR29" i="1"/>
  <c r="GT29" i="1" s="1"/>
  <c r="GS29" i="1"/>
  <c r="GJ29" i="1"/>
  <c r="BK31" i="1"/>
  <c r="BM31" i="1" s="1"/>
  <c r="BN31" i="1" s="1"/>
  <c r="AT28" i="1"/>
  <c r="EH28" i="1" s="1"/>
  <c r="ET28" i="1" s="1"/>
  <c r="EU28" i="1" s="1"/>
  <c r="EX28" i="1" s="1"/>
  <c r="EY28" i="1" s="1"/>
  <c r="BX27" i="1"/>
  <c r="FV28" i="1"/>
  <c r="FW28" i="1" s="1"/>
  <c r="FX28" i="1" s="1"/>
  <c r="BO29" i="1"/>
  <c r="AM31" i="1"/>
  <c r="AO31" i="1" s="1"/>
  <c r="AQ31" i="1" s="1"/>
  <c r="EN31" i="1"/>
  <c r="EO31" i="1" s="1"/>
  <c r="EQ31" i="1" s="1"/>
  <c r="AG30" i="1"/>
  <c r="EM30" i="1" s="1"/>
  <c r="EL30" i="1"/>
  <c r="BR28" i="1"/>
  <c r="CC28" i="1" s="1"/>
  <c r="AQ32" i="1"/>
  <c r="AF28" i="1"/>
  <c r="EI28" i="1"/>
  <c r="AG29" i="1"/>
  <c r="EM29" i="1" s="1"/>
  <c r="EL29" i="1"/>
  <c r="AH30" i="1"/>
  <c r="BE30" i="1"/>
  <c r="BJ30" i="1" s="1"/>
  <c r="BL30" i="1" s="1"/>
  <c r="AX29" i="1"/>
  <c r="BI29" i="1"/>
  <c r="BG29" i="1"/>
  <c r="BF29" i="1"/>
  <c r="AZ30" i="1"/>
  <c r="BA30" i="1" s="1"/>
  <c r="AU28" i="1"/>
  <c r="BC28" i="1" s="1"/>
  <c r="BD28" i="1" s="1"/>
  <c r="BH30" i="1"/>
  <c r="AV28" i="1"/>
  <c r="M27" i="1"/>
  <c r="S27" i="1" s="1"/>
  <c r="J25" i="1"/>
  <c r="L25" i="1" s="1"/>
  <c r="L26" i="1"/>
  <c r="CE28" i="1"/>
  <c r="CG28" i="1" s="1"/>
  <c r="CI28" i="1" s="1"/>
  <c r="CR28" i="1" s="1"/>
  <c r="DJ28" i="1"/>
  <c r="DK29" i="1"/>
  <c r="EZ29" i="1" s="1"/>
  <c r="FA29" i="1" s="1"/>
  <c r="FC29" i="1" s="1"/>
  <c r="DE29" i="1"/>
  <c r="DM29" i="1" s="1"/>
  <c r="DE30" i="1"/>
  <c r="DH30" i="1" s="1"/>
  <c r="DV32" i="1"/>
  <c r="CN29" i="1"/>
  <c r="CP29" i="1" s="1"/>
  <c r="CT29" i="1" s="1"/>
  <c r="CZ29" i="1"/>
  <c r="DC29" i="1" s="1"/>
  <c r="DL30" i="1"/>
  <c r="DN30" i="1" s="1"/>
  <c r="DR30" i="1" s="1"/>
  <c r="DP31" i="1"/>
  <c r="DT31" i="1" s="1"/>
  <c r="DQ31" i="1"/>
  <c r="DU31" i="1" s="1"/>
  <c r="K26" i="1"/>
  <c r="M26" i="1" s="1"/>
  <c r="S26" i="1" s="1"/>
  <c r="CO29" i="1"/>
  <c r="CQ29" i="1" s="1"/>
  <c r="CU29" i="1" s="1"/>
  <c r="CF27" i="1"/>
  <c r="BY27" i="1"/>
  <c r="CB27" i="1" s="1"/>
  <c r="AK29" i="1"/>
  <c r="AN29" i="1" s="1"/>
  <c r="AB28" i="1"/>
  <c r="AD28" i="1" s="1"/>
  <c r="AE28" i="1" s="1"/>
  <c r="AJ28" i="1"/>
  <c r="AI28" i="1"/>
  <c r="AL28" i="1"/>
  <c r="DP29" i="1" l="1"/>
  <c r="DW29" i="1"/>
  <c r="DO29" i="1"/>
  <c r="DS29" i="1" s="1"/>
  <c r="FD28" i="1"/>
  <c r="GU29" i="1"/>
  <c r="FY28" i="1"/>
  <c r="GF28" i="1" s="1"/>
  <c r="BX26" i="1"/>
  <c r="FV27" i="1"/>
  <c r="FW27" i="1" s="1"/>
  <c r="FX27" i="1" s="1"/>
  <c r="AP30" i="1"/>
  <c r="AP29" i="1"/>
  <c r="BX25" i="1"/>
  <c r="FV26" i="1"/>
  <c r="FV25" i="1"/>
  <c r="CH28" i="1"/>
  <c r="CJ28" i="1" s="1"/>
  <c r="DA28" i="1" s="1"/>
  <c r="AM30" i="1"/>
  <c r="AO30" i="1" s="1"/>
  <c r="EN30" i="1"/>
  <c r="EO30" i="1" s="1"/>
  <c r="EQ30" i="1" s="1"/>
  <c r="EG26" i="1"/>
  <c r="EE26" i="1"/>
  <c r="T27" i="1"/>
  <c r="U27" i="1" s="1"/>
  <c r="EE27" i="1"/>
  <c r="AG28" i="1"/>
  <c r="EM28" i="1" s="1"/>
  <c r="EL28" i="1"/>
  <c r="BO28" i="1"/>
  <c r="AH29" i="1"/>
  <c r="BE29" i="1"/>
  <c r="BJ29" i="1" s="1"/>
  <c r="BL29" i="1" s="1"/>
  <c r="BK30" i="1"/>
  <c r="BM30" i="1" s="1"/>
  <c r="BN30" i="1" s="1"/>
  <c r="AX28" i="1"/>
  <c r="BI28" i="1"/>
  <c r="BG28" i="1"/>
  <c r="BF28" i="1"/>
  <c r="AZ29" i="1"/>
  <c r="BA29" i="1" s="1"/>
  <c r="BH29" i="1"/>
  <c r="DK28" i="1"/>
  <c r="EZ28" i="1" s="1"/>
  <c r="FA28" i="1" s="1"/>
  <c r="FC28" i="1" s="1"/>
  <c r="K25" i="1"/>
  <c r="M25" i="1" s="1"/>
  <c r="S25" i="1" s="1"/>
  <c r="CE27" i="1"/>
  <c r="CG27" i="1" s="1"/>
  <c r="CI27" i="1" s="1"/>
  <c r="CR27" i="1" s="1"/>
  <c r="DJ27" i="1"/>
  <c r="CV29" i="1"/>
  <c r="DM30" i="1"/>
  <c r="DO30" i="1" s="1"/>
  <c r="DS30" i="1" s="1"/>
  <c r="DV31" i="1"/>
  <c r="DL29" i="1"/>
  <c r="DN29" i="1" s="1"/>
  <c r="DR29" i="1" s="1"/>
  <c r="DH29" i="1"/>
  <c r="CO28" i="1"/>
  <c r="CQ28" i="1" s="1"/>
  <c r="CU28" i="1" s="1"/>
  <c r="DP30" i="1"/>
  <c r="DT30" i="1" s="1"/>
  <c r="DQ30" i="1"/>
  <c r="CN28" i="1"/>
  <c r="CP28" i="1" s="1"/>
  <c r="CT28" i="1" s="1"/>
  <c r="CZ28" i="1"/>
  <c r="DC28" i="1" s="1"/>
  <c r="CW29" i="1"/>
  <c r="CF26" i="1"/>
  <c r="BY26" i="1"/>
  <c r="CB26" i="1" s="1"/>
  <c r="CF25" i="1"/>
  <c r="BY25" i="1"/>
  <c r="CB25" i="1" s="1"/>
  <c r="DJ25" i="1" s="1"/>
  <c r="AK28" i="1"/>
  <c r="AN28" i="1" s="1"/>
  <c r="AP28" i="1" s="1"/>
  <c r="DL28" i="1" l="1"/>
  <c r="DN28" i="1" s="1"/>
  <c r="DW28" i="1"/>
  <c r="GE28" i="1"/>
  <c r="GM28" i="1"/>
  <c r="GV28" i="1" s="1"/>
  <c r="GD28" i="1"/>
  <c r="FY27" i="1"/>
  <c r="GF27" i="1" s="1"/>
  <c r="AQ30" i="1"/>
  <c r="CX29" i="1"/>
  <c r="FW26" i="1"/>
  <c r="FX26" i="1" s="1"/>
  <c r="FY26" i="1" s="1"/>
  <c r="FW25" i="1"/>
  <c r="FX25" i="1" s="1"/>
  <c r="EG27" i="1"/>
  <c r="BR27" i="1"/>
  <c r="CC27" i="1" s="1"/>
  <c r="Z27" i="1"/>
  <c r="AI27" i="1" s="1"/>
  <c r="V27" i="1"/>
  <c r="EI27" i="1" s="1"/>
  <c r="CH27" i="1"/>
  <c r="CJ27" i="1" s="1"/>
  <c r="AT27" i="1"/>
  <c r="AM29" i="1"/>
  <c r="AO29" i="1" s="1"/>
  <c r="AQ29" i="1" s="1"/>
  <c r="EN29" i="1"/>
  <c r="EO29" i="1" s="1"/>
  <c r="EQ29" i="1" s="1"/>
  <c r="BK29" i="1"/>
  <c r="BM29" i="1" s="1"/>
  <c r="BN29" i="1" s="1"/>
  <c r="U25" i="1"/>
  <c r="AH28" i="1"/>
  <c r="BE28" i="1"/>
  <c r="BJ28" i="1" s="1"/>
  <c r="BL28" i="1" s="1"/>
  <c r="BH28" i="1"/>
  <c r="AZ28" i="1"/>
  <c r="BA28" i="1" s="1"/>
  <c r="CE26" i="1"/>
  <c r="CH26" i="1" s="1"/>
  <c r="CJ26" i="1" s="1"/>
  <c r="DJ26" i="1"/>
  <c r="BR25" i="1"/>
  <c r="CC25" i="1" s="1"/>
  <c r="AT25" i="1"/>
  <c r="EH25" i="1" s="1"/>
  <c r="CE25" i="1"/>
  <c r="CH25" i="1" s="1"/>
  <c r="CJ25" i="1" s="1"/>
  <c r="DK27" i="1"/>
  <c r="DU30" i="1"/>
  <c r="DV30" i="1" s="1"/>
  <c r="DE28" i="1"/>
  <c r="DO28" i="1" s="1"/>
  <c r="DS28" i="1" s="1"/>
  <c r="CW28" i="1"/>
  <c r="CV28" i="1"/>
  <c r="CN27" i="1"/>
  <c r="CP27" i="1" s="1"/>
  <c r="CT27" i="1" s="1"/>
  <c r="CZ27" i="1"/>
  <c r="DC27" i="1" s="1"/>
  <c r="DW27" i="1" s="1"/>
  <c r="DT29" i="1"/>
  <c r="DU29" i="1"/>
  <c r="DH28" i="1"/>
  <c r="DR28" i="1"/>
  <c r="CO27" i="1"/>
  <c r="CQ27" i="1" s="1"/>
  <c r="CU27" i="1" s="1"/>
  <c r="DA27" i="1"/>
  <c r="CG26" i="1"/>
  <c r="V25" i="1"/>
  <c r="Z25" i="1"/>
  <c r="ET25" i="1" l="1"/>
  <c r="GB28" i="1"/>
  <c r="EH27" i="1"/>
  <c r="ET27" i="1" s="1"/>
  <c r="EU27" i="1" s="1"/>
  <c r="EX27" i="1" s="1"/>
  <c r="EY27" i="1" s="1"/>
  <c r="GQ28" i="1"/>
  <c r="GO28" i="1"/>
  <c r="GP28" i="1"/>
  <c r="GE27" i="1"/>
  <c r="GM27" i="1"/>
  <c r="GV27" i="1" s="1"/>
  <c r="GG28" i="1"/>
  <c r="GI28" i="1" s="1"/>
  <c r="GD27" i="1"/>
  <c r="GF26" i="1"/>
  <c r="FY25" i="1"/>
  <c r="GF25" i="1" s="1"/>
  <c r="AU27" i="1"/>
  <c r="BC27" i="1" s="1"/>
  <c r="BD27" i="1" s="1"/>
  <c r="GA28" i="1" s="1"/>
  <c r="AF27" i="1"/>
  <c r="AG27" i="1" s="1"/>
  <c r="EM27" i="1" s="1"/>
  <c r="AV27" i="1"/>
  <c r="BI27" i="1" s="1"/>
  <c r="AL27" i="1"/>
  <c r="BK28" i="1"/>
  <c r="BM28" i="1" s="1"/>
  <c r="BN28" i="1" s="1"/>
  <c r="AJ27" i="1"/>
  <c r="AK27" i="1" s="1"/>
  <c r="AB27" i="1"/>
  <c r="AD27" i="1" s="1"/>
  <c r="AE27" i="1" s="1"/>
  <c r="AT26" i="1"/>
  <c r="Z26" i="1"/>
  <c r="BR26" i="1"/>
  <c r="CC26" i="1" s="1"/>
  <c r="V26" i="1"/>
  <c r="AH27" i="1"/>
  <c r="EZ27" i="1"/>
  <c r="EU25" i="1"/>
  <c r="FD25" i="1" s="1"/>
  <c r="AF25" i="1"/>
  <c r="EI25" i="1"/>
  <c r="AM28" i="1"/>
  <c r="AO28" i="1" s="1"/>
  <c r="AQ28" i="1" s="1"/>
  <c r="EN28" i="1"/>
  <c r="EO28" i="1" s="1"/>
  <c r="EQ28" i="1" s="1"/>
  <c r="BE27" i="1"/>
  <c r="CG25" i="1"/>
  <c r="CI25" i="1" s="1"/>
  <c r="AX27" i="1"/>
  <c r="BG27" i="1"/>
  <c r="AU25" i="1"/>
  <c r="BC25" i="1" s="1"/>
  <c r="BD25" i="1" s="1"/>
  <c r="CW27" i="1"/>
  <c r="DK25" i="1"/>
  <c r="BE25" i="1" s="1"/>
  <c r="CX28" i="1"/>
  <c r="AV25" i="1"/>
  <c r="DK26" i="1"/>
  <c r="CV27" i="1"/>
  <c r="DE27" i="1"/>
  <c r="DM27" i="1" s="1"/>
  <c r="DO27" i="1" s="1"/>
  <c r="DS27" i="1" s="1"/>
  <c r="DV29" i="1"/>
  <c r="DQ28" i="1"/>
  <c r="DU28" i="1" s="1"/>
  <c r="DP28" i="1"/>
  <c r="DT28" i="1" s="1"/>
  <c r="DL27" i="1"/>
  <c r="DN27" i="1" s="1"/>
  <c r="DR27" i="1" s="1"/>
  <c r="CO26" i="1"/>
  <c r="CQ26" i="1" s="1"/>
  <c r="CU26" i="1" s="1"/>
  <c r="DA26" i="1"/>
  <c r="CN26" i="1"/>
  <c r="CP26" i="1" s="1"/>
  <c r="CT26" i="1" s="1"/>
  <c r="CV26" i="1" s="1"/>
  <c r="CZ26" i="1"/>
  <c r="DC26" i="1" s="1"/>
  <c r="CO25" i="1"/>
  <c r="CQ25" i="1" s="1"/>
  <c r="CU25" i="1" s="1"/>
  <c r="DA25" i="1"/>
  <c r="AB25" i="1"/>
  <c r="AD25" i="1" s="1"/>
  <c r="AE25" i="1" s="1"/>
  <c r="AL25" i="1"/>
  <c r="AI25" i="1"/>
  <c r="AJ25" i="1"/>
  <c r="CN25" i="1" l="1"/>
  <c r="CP25" i="1" s="1"/>
  <c r="CT25" i="1" s="1"/>
  <c r="CR25" i="1"/>
  <c r="EL27" i="1"/>
  <c r="BF27" i="1"/>
  <c r="GB27" i="1"/>
  <c r="EH26" i="1"/>
  <c r="ET26" i="1" s="1"/>
  <c r="EU26" i="1" s="1"/>
  <c r="EX26" i="1" s="1"/>
  <c r="EY26" i="1" s="1"/>
  <c r="FA27" i="1"/>
  <c r="FC27" i="1" s="1"/>
  <c r="FD27" i="1"/>
  <c r="GR28" i="1"/>
  <c r="GT28" i="1" s="1"/>
  <c r="GQ27" i="1"/>
  <c r="GO27" i="1"/>
  <c r="GP27" i="1"/>
  <c r="GC28" i="1"/>
  <c r="GH28" i="1" s="1"/>
  <c r="GJ28" i="1" s="1"/>
  <c r="GN28" i="1"/>
  <c r="GS28" i="1" s="1"/>
  <c r="GE26" i="1"/>
  <c r="GM26" i="1"/>
  <c r="GV26" i="1" s="1"/>
  <c r="GE25" i="1"/>
  <c r="GM25" i="1"/>
  <c r="GV25" i="1" s="1"/>
  <c r="GG27" i="1"/>
  <c r="GI27" i="1" s="1"/>
  <c r="GD26" i="1"/>
  <c r="GD25" i="1"/>
  <c r="BO27" i="1"/>
  <c r="GB26" i="1"/>
  <c r="GB25" i="1"/>
  <c r="CZ25" i="1"/>
  <c r="DC25" i="1" s="1"/>
  <c r="EZ26" i="1"/>
  <c r="EX25" i="1"/>
  <c r="EY25" i="1" s="1"/>
  <c r="AN27" i="1"/>
  <c r="AP27" i="1" s="1"/>
  <c r="AI26" i="1"/>
  <c r="AB26" i="1"/>
  <c r="AD26" i="1" s="1"/>
  <c r="AE26" i="1" s="1"/>
  <c r="AJ26" i="1"/>
  <c r="BO25" i="1"/>
  <c r="AU26" i="1"/>
  <c r="AV26" i="1"/>
  <c r="AF26" i="1"/>
  <c r="EI26" i="1"/>
  <c r="AM27" i="1"/>
  <c r="AO27" i="1" s="1"/>
  <c r="EN27" i="1"/>
  <c r="EO27" i="1" s="1"/>
  <c r="EQ27" i="1" s="1"/>
  <c r="CX27" i="1"/>
  <c r="AH25" i="1"/>
  <c r="EN25" i="1" s="1"/>
  <c r="EZ25" i="1"/>
  <c r="AG25" i="1"/>
  <c r="EM25" i="1" s="1"/>
  <c r="EO25" i="1" s="1"/>
  <c r="EQ25" i="1" s="1"/>
  <c r="EL25" i="1"/>
  <c r="BH27" i="1"/>
  <c r="BJ27" i="1"/>
  <c r="BL27" i="1" s="1"/>
  <c r="DH27" i="1"/>
  <c r="AH26" i="1"/>
  <c r="BE26" i="1"/>
  <c r="AZ27" i="1"/>
  <c r="BA27" i="1" s="1"/>
  <c r="AX25" i="1"/>
  <c r="BG25" i="1"/>
  <c r="BI25" i="1"/>
  <c r="BJ25" i="1" s="1"/>
  <c r="BL25" i="1" s="1"/>
  <c r="BF25" i="1"/>
  <c r="CW26" i="1"/>
  <c r="DE26" i="1"/>
  <c r="DM26" i="1" s="1"/>
  <c r="DO26" i="1" s="1"/>
  <c r="DS26" i="1" s="1"/>
  <c r="CW25" i="1"/>
  <c r="CV25" i="1"/>
  <c r="DE25" i="1"/>
  <c r="DM25" i="1" s="1"/>
  <c r="DO25" i="1" s="1"/>
  <c r="DS25" i="1" s="1"/>
  <c r="DV28" i="1"/>
  <c r="DP27" i="1"/>
  <c r="DT27" i="1" s="1"/>
  <c r="DQ27" i="1"/>
  <c r="DU27" i="1" s="1"/>
  <c r="DL26" i="1"/>
  <c r="DN26" i="1" s="1"/>
  <c r="DR26" i="1" s="1"/>
  <c r="CX26" i="1"/>
  <c r="AK25" i="1"/>
  <c r="AN25" i="1" s="1"/>
  <c r="DL25" i="1" l="1"/>
  <c r="DN25" i="1" s="1"/>
  <c r="DR25" i="1" s="1"/>
  <c r="DW25" i="1"/>
  <c r="DX25" i="1" s="1"/>
  <c r="HI23" i="1" s="1"/>
  <c r="FA26" i="1"/>
  <c r="FC26" i="1" s="1"/>
  <c r="FA25" i="1"/>
  <c r="FC25" i="1" s="1"/>
  <c r="FD26" i="1"/>
  <c r="DH26" i="1"/>
  <c r="GW25" i="1"/>
  <c r="HK23" i="1" s="1"/>
  <c r="GR27" i="1"/>
  <c r="GT27" i="1" s="1"/>
  <c r="GU28" i="1"/>
  <c r="GQ26" i="1"/>
  <c r="GQ25" i="1"/>
  <c r="GO26" i="1"/>
  <c r="GP26" i="1"/>
  <c r="GO25" i="1"/>
  <c r="GP25" i="1"/>
  <c r="GG26" i="1"/>
  <c r="GI26" i="1" s="1"/>
  <c r="GG25" i="1"/>
  <c r="GI25" i="1" s="1"/>
  <c r="AP25" i="1"/>
  <c r="BK27" i="1"/>
  <c r="BM27" i="1" s="1"/>
  <c r="BN27" i="1" s="1"/>
  <c r="AM25" i="1"/>
  <c r="AO25" i="1" s="1"/>
  <c r="AQ25" i="1" s="1"/>
  <c r="BG26" i="1"/>
  <c r="BF26" i="1"/>
  <c r="BI26" i="1"/>
  <c r="AX26" i="1"/>
  <c r="BC26" i="1"/>
  <c r="BD26" i="1" s="1"/>
  <c r="BO26" i="1"/>
  <c r="FE25" i="1"/>
  <c r="HG23" i="1" s="1"/>
  <c r="AG26" i="1"/>
  <c r="EM26" i="1" s="1"/>
  <c r="EL26" i="1"/>
  <c r="BP25" i="1"/>
  <c r="HE23" i="1" s="1"/>
  <c r="AK26" i="1"/>
  <c r="AN26" i="1" s="1"/>
  <c r="AM26" i="1"/>
  <c r="AO26" i="1" s="1"/>
  <c r="EN26" i="1"/>
  <c r="AQ27" i="1"/>
  <c r="BH25" i="1"/>
  <c r="AZ25" i="1"/>
  <c r="BA25" i="1" s="1"/>
  <c r="CX25" i="1"/>
  <c r="DH25" i="1"/>
  <c r="DV27" i="1"/>
  <c r="DQ26" i="1"/>
  <c r="DU26" i="1" s="1"/>
  <c r="DP26" i="1"/>
  <c r="DT26" i="1" s="1"/>
  <c r="EO26" i="1" l="1"/>
  <c r="EQ26" i="1" s="1"/>
  <c r="HM23" i="1"/>
  <c r="GR25" i="1"/>
  <c r="GT25" i="1" s="1"/>
  <c r="GR26" i="1"/>
  <c r="GT26" i="1" s="1"/>
  <c r="AP26" i="1"/>
  <c r="AQ26" i="1" s="1"/>
  <c r="BJ26" i="1"/>
  <c r="BL26" i="1" s="1"/>
  <c r="GA27" i="1"/>
  <c r="GA26" i="1"/>
  <c r="GA25" i="1"/>
  <c r="BH26" i="1"/>
  <c r="AZ26" i="1"/>
  <c r="BA26" i="1" s="1"/>
  <c r="BK25" i="1"/>
  <c r="BM25" i="1" s="1"/>
  <c r="BN25" i="1" s="1"/>
  <c r="DP25" i="1"/>
  <c r="DT25" i="1" s="1"/>
  <c r="DV26" i="1"/>
  <c r="BK26" i="1" l="1"/>
  <c r="BM26" i="1" s="1"/>
  <c r="BN26" i="1" s="1"/>
  <c r="GC27" i="1"/>
  <c r="GH27" i="1" s="1"/>
  <c r="GJ27" i="1" s="1"/>
  <c r="GN27" i="1"/>
  <c r="GS27" i="1" s="1"/>
  <c r="GU27" i="1" s="1"/>
  <c r="GC26" i="1"/>
  <c r="GH26" i="1" s="1"/>
  <c r="GJ26" i="1" s="1"/>
  <c r="GN26" i="1"/>
  <c r="GS26" i="1" s="1"/>
  <c r="GU26" i="1" s="1"/>
  <c r="GC25" i="1"/>
  <c r="GH25" i="1" s="1"/>
  <c r="GN25" i="1"/>
  <c r="GS25" i="1" s="1"/>
  <c r="GU25" i="1" s="1"/>
  <c r="DQ25" i="1"/>
  <c r="DU25" i="1" s="1"/>
  <c r="DV25" i="1" s="1"/>
  <c r="GJ25" i="1" l="1"/>
</calcChain>
</file>

<file path=xl/sharedStrings.xml><?xml version="1.0" encoding="utf-8"?>
<sst xmlns="http://schemas.openxmlformats.org/spreadsheetml/2006/main" count="1365" uniqueCount="210">
  <si>
    <t>y</t>
  </si>
  <si>
    <t>CL</t>
  </si>
  <si>
    <t>S</t>
  </si>
  <si>
    <t>L</t>
  </si>
  <si>
    <t>SF</t>
  </si>
  <si>
    <t>M</t>
  </si>
  <si>
    <t>Mass</t>
  </si>
  <si>
    <t>cl(y)</t>
  </si>
  <si>
    <t>delta L</t>
  </si>
  <si>
    <t>Gross weight(kg)</t>
  </si>
  <si>
    <t>1 Engine weight(kg)</t>
  </si>
  <si>
    <t>Fuel weight(kg)</t>
  </si>
  <si>
    <r>
      <t>V</t>
    </r>
    <r>
      <rPr>
        <vertAlign val="subscript"/>
        <sz val="11"/>
        <color indexed="8"/>
        <rFont val="Calibri"/>
        <family val="2"/>
      </rPr>
      <t>cruise</t>
    </r>
    <r>
      <rPr>
        <sz val="11"/>
        <color theme="1"/>
        <rFont val="Calibri"/>
        <family val="2"/>
        <scheme val="minor"/>
      </rPr>
      <t>(m/s)</t>
    </r>
  </si>
  <si>
    <r>
      <t>S(m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)</t>
    </r>
  </si>
  <si>
    <t>b(m)</t>
  </si>
  <si>
    <t>Taper ratio</t>
  </si>
  <si>
    <t>C planform</t>
  </si>
  <si>
    <t>h</t>
  </si>
  <si>
    <t>w</t>
  </si>
  <si>
    <t>Safety factor</t>
  </si>
  <si>
    <t>Ks</t>
  </si>
  <si>
    <t>K</t>
  </si>
  <si>
    <t>A</t>
  </si>
  <si>
    <t>FB</t>
  </si>
  <si>
    <t>t</t>
  </si>
  <si>
    <t>KẾT CẤU HÀNG KHÔNG 2</t>
  </si>
  <si>
    <t xml:space="preserve">Thông số </t>
  </si>
  <si>
    <t>Số ribs</t>
  </si>
  <si>
    <t>Trọng lượng tổng cộng của máy bay lúc bay bằng</t>
  </si>
  <si>
    <t>Wcr</t>
  </si>
  <si>
    <t>kg</t>
  </si>
  <si>
    <t>N</t>
  </si>
  <si>
    <t>Số stringers</t>
  </si>
  <si>
    <t>Họ tên</t>
  </si>
  <si>
    <t>GV: TS.Lý Hùng Anh</t>
  </si>
  <si>
    <t>Trọng lượng 1 động cơ</t>
  </si>
  <si>
    <t>PE</t>
  </si>
  <si>
    <t>MSSV</t>
  </si>
  <si>
    <t>Trọng lượng nhiên liệu ( cho 1 nửa cánh)</t>
  </si>
  <si>
    <t>PF</t>
  </si>
  <si>
    <t>Mat. Prop</t>
  </si>
  <si>
    <t>Untimate tensile strength (MPa)</t>
  </si>
  <si>
    <t>Shear strength (MPa)</t>
  </si>
  <si>
    <t>E (Mpa)</t>
  </si>
  <si>
    <t xml:space="preserve"> c2 (MPa)</t>
  </si>
  <si>
    <t>m</t>
  </si>
  <si>
    <t>fn (MPa)</t>
  </si>
  <si>
    <t xml:space="preserve"> rho (kg/m^3)</t>
  </si>
  <si>
    <t>Lớp</t>
  </si>
  <si>
    <t>Ngày nộp</t>
  </si>
  <si>
    <t>Khối lượng riêng của không khí tại độ cao h = 2438 m</t>
  </si>
  <si>
    <t>pro</t>
  </si>
  <si>
    <t xml:space="preserve"> kg/m^3</t>
  </si>
  <si>
    <t>kg/m^3</t>
  </si>
  <si>
    <t>Al 7075-T6 (DTD 5014)</t>
  </si>
  <si>
    <t>Vận tốc bay bằng</t>
  </si>
  <si>
    <t>Vcruise</t>
  </si>
  <si>
    <t xml:space="preserve"> m/s</t>
  </si>
  <si>
    <t>m/s</t>
  </si>
  <si>
    <t>Diện tích cánh</t>
  </si>
  <si>
    <t xml:space="preserve"> m^2</t>
  </si>
  <si>
    <t>m^2</t>
  </si>
  <si>
    <t>C_M</t>
  </si>
  <si>
    <t>Sải cánh</t>
  </si>
  <si>
    <t>b</t>
  </si>
  <si>
    <t xml:space="preserve"> m</t>
  </si>
  <si>
    <t>%Flap</t>
  </si>
  <si>
    <t>Hệ số vuốt nhọn</t>
  </si>
  <si>
    <t>Load factor</t>
  </si>
  <si>
    <t>Cl_flap</t>
  </si>
  <si>
    <t>Hệ số lực nâng của toàn bộ máy bay khi bay bằng</t>
  </si>
  <si>
    <t>V_takeoff</t>
  </si>
  <si>
    <t>K (hinged)</t>
  </si>
  <si>
    <t>rho_takeoff</t>
  </si>
  <si>
    <t>Initial sizing upper skin</t>
  </si>
  <si>
    <t>Checking (compression and shear interaction criteria, buckling)</t>
  </si>
  <si>
    <t>Actual sizing upper skin</t>
  </si>
  <si>
    <t>Initial sizing spar webs</t>
  </si>
  <si>
    <t>Checking due to shear</t>
  </si>
  <si>
    <t>Actual sizing spar webs</t>
  </si>
  <si>
    <t>Checking</t>
  </si>
  <si>
    <t>Initial sizing ribs web</t>
  </si>
  <si>
    <t>h_front</t>
  </si>
  <si>
    <t>l</t>
  </si>
  <si>
    <t>b_w</t>
  </si>
  <si>
    <t>t/b</t>
  </si>
  <si>
    <t>f_be</t>
  </si>
  <si>
    <t>f_b</t>
  </si>
  <si>
    <t>f_c</t>
  </si>
  <si>
    <t>f_cr</t>
  </si>
  <si>
    <t>σ_cr min</t>
  </si>
  <si>
    <t>t_w</t>
  </si>
  <si>
    <t xml:space="preserve">f_c </t>
  </si>
  <si>
    <t>A_eff</t>
  </si>
  <si>
    <t>Volume</t>
  </si>
  <si>
    <t>Tac</t>
  </si>
  <si>
    <t>T</t>
  </si>
  <si>
    <t>b_rear</t>
  </si>
  <si>
    <t>t_w/b</t>
  </si>
  <si>
    <t>h_rear</t>
  </si>
  <si>
    <t>τ</t>
  </si>
  <si>
    <t>c_flap</t>
  </si>
  <si>
    <t>Lift_flap</t>
  </si>
  <si>
    <t>R</t>
  </si>
  <si>
    <t>A_flange</t>
  </si>
  <si>
    <t>Flange_thickness</t>
  </si>
  <si>
    <t>Flange_width</t>
  </si>
  <si>
    <t>Denta SF</t>
  </si>
  <si>
    <t>q3</t>
  </si>
  <si>
    <t>t_ribs</t>
  </si>
  <si>
    <t>choose</t>
  </si>
  <si>
    <t>σ_upper</t>
  </si>
  <si>
    <t>t_panel</t>
  </si>
  <si>
    <t>Min</t>
  </si>
  <si>
    <t>Mpa</t>
  </si>
  <si>
    <t>MPa</t>
  </si>
  <si>
    <t>Nm</t>
  </si>
  <si>
    <t>N/m</t>
  </si>
  <si>
    <t>σ_cr,σ_shear</t>
  </si>
  <si>
    <t>σ_n &lt; f_cr</t>
  </si>
  <si>
    <t>σ_shear &lt; min</t>
  </si>
  <si>
    <t xml:space="preserve">fb </t>
  </si>
  <si>
    <t>Rib pitch L (m)</t>
  </si>
  <si>
    <t>Stringer pitch b (m)</t>
  </si>
  <si>
    <t>σ_comp</t>
  </si>
  <si>
    <t>m2</t>
  </si>
  <si>
    <t>P</t>
  </si>
  <si>
    <t>f_cr,skin</t>
  </si>
  <si>
    <t>K (clam)</t>
  </si>
  <si>
    <t>σ_cr</t>
  </si>
  <si>
    <t>Sizing Spar web</t>
  </si>
  <si>
    <t>x_CG</t>
  </si>
  <si>
    <t>chord(y)</t>
  </si>
  <si>
    <t>T of SF</t>
  </si>
  <si>
    <t>delta S</t>
  </si>
  <si>
    <t>CM</t>
  </si>
  <si>
    <t>QT</t>
  </si>
  <si>
    <t>Qv</t>
  </si>
  <si>
    <t>Qw_front</t>
  </si>
  <si>
    <t>x từ SF đến CG</t>
  </si>
  <si>
    <t>Qw_rear</t>
  </si>
  <si>
    <t>t_w front</t>
  </si>
  <si>
    <t>t_w rear</t>
  </si>
  <si>
    <t>t_w/b front</t>
  </si>
  <si>
    <t>b front</t>
  </si>
  <si>
    <t>t_w/b rear</t>
  </si>
  <si>
    <t>σ_cr  front</t>
  </si>
  <si>
    <t>σ_cr  rear</t>
  </si>
  <si>
    <t>Wing box</t>
  </si>
  <si>
    <t>Sizing upper skin</t>
  </si>
  <si>
    <t>τ_s front</t>
  </si>
  <si>
    <t>τ_s rear</t>
  </si>
  <si>
    <t>τ_all front</t>
  </si>
  <si>
    <t>τ_all rear</t>
  </si>
  <si>
    <t>τ_all/τ_s</t>
  </si>
  <si>
    <t>front</t>
  </si>
  <si>
    <t>rear</t>
  </si>
  <si>
    <t>Kết quả</t>
  </si>
  <si>
    <t>h_T</t>
  </si>
  <si>
    <t>SF w (SF &amp; LF)</t>
  </si>
  <si>
    <t>BM w (SF &amp; LF)</t>
  </si>
  <si>
    <t xml:space="preserve">SF </t>
  </si>
  <si>
    <t xml:space="preserve">BM </t>
  </si>
  <si>
    <t>Correction</t>
  </si>
  <si>
    <t>initial</t>
  </si>
  <si>
    <t>real</t>
  </si>
  <si>
    <t>A enclose</t>
  </si>
  <si>
    <t>Condition 1</t>
  </si>
  <si>
    <t>Check 1</t>
  </si>
  <si>
    <t>Check 2</t>
  </si>
  <si>
    <t xml:space="preserve">Total </t>
  </si>
  <si>
    <t>Check</t>
  </si>
  <si>
    <t>Mpa. K=6.32</t>
  </si>
  <si>
    <t xml:space="preserve">Mpa. K=3.62 </t>
  </si>
  <si>
    <t>A eff</t>
  </si>
  <si>
    <t>h mean</t>
  </si>
  <si>
    <t>σ VonMises</t>
  </si>
  <si>
    <t>σ_crit</t>
  </si>
  <si>
    <t>Al 2024-T3 (DTD 5070B)</t>
  </si>
  <si>
    <t>σ_crit/σ_comp</t>
  </si>
  <si>
    <t>Condition</t>
  </si>
  <si>
    <t>t actual</t>
  </si>
  <si>
    <t xml:space="preserve">Checking </t>
  </si>
  <si>
    <t>Sizing lower skin</t>
  </si>
  <si>
    <t>Initial sizing lower skin</t>
  </si>
  <si>
    <t>Actual sizing lower skin</t>
  </si>
  <si>
    <t>m3</t>
  </si>
  <si>
    <t>No</t>
  </si>
  <si>
    <t>Chord</t>
  </si>
  <si>
    <t>Sizing ribs web</t>
  </si>
  <si>
    <t>σ_n</t>
  </si>
  <si>
    <t>σ_shear</t>
  </si>
  <si>
    <t>Condition 2</t>
  </si>
  <si>
    <t>Result</t>
  </si>
  <si>
    <t>t_rib actual</t>
  </si>
  <si>
    <t>Rib pitch</t>
  </si>
  <si>
    <t>Stringer pitch</t>
  </si>
  <si>
    <t>Upper skin mass</t>
  </si>
  <si>
    <t>Lower skin mass</t>
  </si>
  <si>
    <t>Spar webs mass</t>
  </si>
  <si>
    <t>Rib webs mass</t>
  </si>
  <si>
    <t>Half wing mass</t>
  </si>
  <si>
    <t>Wcr/(0.5*rho*Vcr^2.S)</t>
  </si>
  <si>
    <t xml:space="preserve">V </t>
  </si>
  <si>
    <t>V</t>
  </si>
  <si>
    <t>Mai Nguyên Văn</t>
  </si>
  <si>
    <t>GT13HK</t>
  </si>
  <si>
    <t>G1304756</t>
  </si>
  <si>
    <t>Hiệu Chỉnh b và L ở khung này</t>
  </si>
  <si>
    <t>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</si>
</sst>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1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9.35"/>
      <color theme="1"/>
      <name val="Arial"/>
      <family val="2"/>
    </font>
    <font>
      <b/>
      <sz val="22"/>
      <color theme="1"/>
      <name val="Calibri"/>
      <family val="2"/>
      <scheme val="minor"/>
    </font>
    <font>
      <sz val="11"/>
      <color theme="4" tint="0.79998168889431442"/>
      <name val="Arial"/>
      <family val="2"/>
    </font>
    <font>
      <sz val="28"/>
      <color theme="1"/>
      <name val="Wingdings"/>
      <charset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5" fillId="2" borderId="1" xfId="0" applyFont="1" applyFill="1" applyBorder="1" applyAlignment="1">
      <alignment horizontal="left"/>
    </xf>
    <xf numFmtId="0" fontId="5" fillId="0" borderId="1" xfId="0" applyFont="1" applyBorder="1"/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5" fillId="0" borderId="21" xfId="0" applyFont="1" applyBorder="1" applyAlignment="1"/>
    <xf numFmtId="0" fontId="5" fillId="0" borderId="24" xfId="0" applyFont="1" applyBorder="1" applyAlignment="1"/>
    <xf numFmtId="0" fontId="5" fillId="0" borderId="0" xfId="0" applyFont="1" applyBorder="1"/>
    <xf numFmtId="0" fontId="5" fillId="0" borderId="20" xfId="0" applyFont="1" applyBorder="1"/>
    <xf numFmtId="0" fontId="5" fillId="0" borderId="0" xfId="0" applyFont="1" applyFill="1" applyBorder="1" applyAlignment="1"/>
    <xf numFmtId="0" fontId="5" fillId="0" borderId="12" xfId="0" applyFont="1" applyBorder="1" applyAlignment="1"/>
    <xf numFmtId="0" fontId="5" fillId="0" borderId="25" xfId="0" applyFont="1" applyBorder="1"/>
    <xf numFmtId="14" fontId="5" fillId="0" borderId="25" xfId="0" applyNumberFormat="1" applyFont="1" applyBorder="1"/>
    <xf numFmtId="0" fontId="5" fillId="0" borderId="13" xfId="0" applyFont="1" applyBorder="1"/>
    <xf numFmtId="0" fontId="5" fillId="4" borderId="14" xfId="0" applyFont="1" applyFill="1" applyBorder="1" applyAlignment="1"/>
    <xf numFmtId="0" fontId="5" fillId="4" borderId="9" xfId="0" applyFont="1" applyFill="1" applyBorder="1" applyAlignment="1"/>
    <xf numFmtId="0" fontId="5" fillId="4" borderId="10" xfId="0" applyFont="1" applyFill="1" applyBorder="1" applyAlignment="1"/>
    <xf numFmtId="0" fontId="0" fillId="0" borderId="0" xfId="0" applyFill="1" applyBorder="1"/>
    <xf numFmtId="0" fontId="1" fillId="3" borderId="0" xfId="0" applyFont="1" applyFill="1"/>
    <xf numFmtId="0" fontId="1" fillId="3" borderId="0" xfId="0" applyFont="1" applyFill="1" applyBorder="1" applyAlignment="1">
      <alignment horizontal="center"/>
    </xf>
    <xf numFmtId="0" fontId="5" fillId="6" borderId="8" xfId="0" applyFont="1" applyFill="1" applyBorder="1"/>
    <xf numFmtId="0" fontId="5" fillId="6" borderId="11" xfId="0" applyFont="1" applyFill="1" applyBorder="1"/>
    <xf numFmtId="0" fontId="0" fillId="0" borderId="2" xfId="0" applyBorder="1"/>
    <xf numFmtId="0" fontId="0" fillId="0" borderId="8" xfId="0" applyBorder="1"/>
    <xf numFmtId="0" fontId="0" fillId="0" borderId="6" xfId="0" applyBorder="1"/>
    <xf numFmtId="0" fontId="0" fillId="0" borderId="11" xfId="0" applyBorder="1"/>
    <xf numFmtId="0" fontId="0" fillId="0" borderId="7" xfId="0" applyBorder="1"/>
    <xf numFmtId="0" fontId="0" fillId="0" borderId="15" xfId="0" applyBorder="1"/>
    <xf numFmtId="0" fontId="0" fillId="7" borderId="0" xfId="0" applyFill="1"/>
    <xf numFmtId="0" fontId="0" fillId="0" borderId="0" xfId="0" applyFill="1"/>
    <xf numFmtId="0" fontId="12" fillId="3" borderId="0" xfId="0" applyFont="1" applyFill="1"/>
    <xf numFmtId="0" fontId="0" fillId="0" borderId="3" xfId="0" applyBorder="1"/>
    <xf numFmtId="0" fontId="0" fillId="0" borderId="5" xfId="0" applyBorder="1"/>
    <xf numFmtId="0" fontId="0" fillId="3" borderId="0" xfId="0" applyFill="1"/>
    <xf numFmtId="0" fontId="0" fillId="0" borderId="8" xfId="0" applyFont="1" applyBorder="1"/>
    <xf numFmtId="0" fontId="5" fillId="6" borderId="1" xfId="0" applyFont="1" applyFill="1" applyBorder="1"/>
    <xf numFmtId="0" fontId="0" fillId="3" borderId="8" xfId="0" applyFill="1" applyBorder="1"/>
    <xf numFmtId="0" fontId="0" fillId="3" borderId="11" xfId="0" applyFill="1" applyBorder="1"/>
    <xf numFmtId="0" fontId="0" fillId="6" borderId="0" xfId="0" applyFill="1"/>
    <xf numFmtId="0" fontId="0" fillId="6" borderId="8" xfId="0" applyFill="1" applyBorder="1"/>
    <xf numFmtId="0" fontId="0" fillId="6" borderId="11" xfId="0" applyFill="1" applyBorder="1"/>
    <xf numFmtId="0" fontId="5" fillId="6" borderId="8" xfId="0" applyFont="1" applyFill="1" applyBorder="1" applyAlignment="1">
      <alignment horizontal="center" vertical="center"/>
    </xf>
    <xf numFmtId="0" fontId="0" fillId="6" borderId="1" xfId="0" applyFill="1" applyBorder="1"/>
    <xf numFmtId="0" fontId="9" fillId="3" borderId="0" xfId="0" applyFont="1" applyFill="1" applyBorder="1" applyAlignment="1">
      <alignment horizontal="center"/>
    </xf>
    <xf numFmtId="0" fontId="1" fillId="3" borderId="8" xfId="0" applyFont="1" applyFill="1" applyBorder="1"/>
    <xf numFmtId="0" fontId="0" fillId="0" borderId="8" xfId="0" applyFill="1" applyBorder="1"/>
    <xf numFmtId="0" fontId="12" fillId="3" borderId="8" xfId="0" applyFont="1" applyFill="1" applyBorder="1"/>
    <xf numFmtId="0" fontId="0" fillId="0" borderId="8" xfId="0" applyBorder="1" applyAlignment="1"/>
    <xf numFmtId="0" fontId="13" fillId="6" borderId="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2" fillId="3" borderId="11" xfId="0" applyFont="1" applyFill="1" applyBorder="1"/>
    <xf numFmtId="0" fontId="0" fillId="3" borderId="15" xfId="0" applyFill="1" applyBorder="1"/>
    <xf numFmtId="0" fontId="0" fillId="0" borderId="15" xfId="0" applyFill="1" applyBorder="1"/>
    <xf numFmtId="0" fontId="9" fillId="3" borderId="0" xfId="0" applyFont="1" applyFill="1" applyBorder="1"/>
    <xf numFmtId="0" fontId="9" fillId="3" borderId="25" xfId="0" applyFont="1" applyFill="1" applyBorder="1"/>
    <xf numFmtId="0" fontId="14" fillId="6" borderId="17" xfId="0" applyFont="1" applyFill="1" applyBorder="1"/>
    <xf numFmtId="0" fontId="14" fillId="6" borderId="25" xfId="0" applyFont="1" applyFill="1" applyBorder="1"/>
    <xf numFmtId="0" fontId="0" fillId="6" borderId="17" xfId="0" applyFill="1" applyBorder="1"/>
    <xf numFmtId="0" fontId="0" fillId="6" borderId="25" xfId="0" applyFill="1" applyBorder="1"/>
    <xf numFmtId="0" fontId="0" fillId="0" borderId="11" xfId="0" applyFill="1" applyBorder="1"/>
    <xf numFmtId="0" fontId="0" fillId="3" borderId="26" xfId="0" applyFill="1" applyBorder="1"/>
    <xf numFmtId="0" fontId="0" fillId="3" borderId="27" xfId="0" applyFill="1" applyBorder="1"/>
    <xf numFmtId="0" fontId="0" fillId="0" borderId="2" xfId="0" applyFill="1" applyBorder="1"/>
    <xf numFmtId="0" fontId="5" fillId="0" borderId="8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6" borderId="3" xfId="0" applyFont="1" applyFill="1" applyBorder="1"/>
    <xf numFmtId="0" fontId="5" fillId="6" borderId="7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1" xfId="0" applyFont="1" applyFill="1" applyBorder="1"/>
    <xf numFmtId="0" fontId="5" fillId="0" borderId="8" xfId="0" applyFont="1" applyFill="1" applyBorder="1"/>
    <xf numFmtId="0" fontId="5" fillId="8" borderId="2" xfId="0" applyFont="1" applyFill="1" applyBorder="1"/>
    <xf numFmtId="0" fontId="5" fillId="8" borderId="4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/>
    </xf>
    <xf numFmtId="0" fontId="5" fillId="8" borderId="8" xfId="0" applyFont="1" applyFill="1" applyBorder="1" applyAlignment="1"/>
    <xf numFmtId="0" fontId="5" fillId="8" borderId="8" xfId="0" applyFont="1" applyFill="1" applyBorder="1"/>
    <xf numFmtId="0" fontId="0" fillId="8" borderId="31" xfId="0" applyFill="1" applyBorder="1"/>
    <xf numFmtId="0" fontId="0" fillId="8" borderId="10" xfId="0" applyFill="1" applyBorder="1"/>
    <xf numFmtId="0" fontId="0" fillId="8" borderId="29" xfId="0" applyFill="1" applyBorder="1"/>
    <xf numFmtId="0" fontId="5" fillId="6" borderId="19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39" xfId="0" applyFont="1" applyFill="1" applyBorder="1" applyAlignment="1">
      <alignment horizontal="center"/>
    </xf>
    <xf numFmtId="0" fontId="5" fillId="0" borderId="37" xfId="0" applyFont="1" applyFill="1" applyBorder="1"/>
    <xf numFmtId="0" fontId="5" fillId="0" borderId="38" xfId="0" applyFont="1" applyFill="1" applyBorder="1" applyAlignment="1">
      <alignment horizontal="center"/>
    </xf>
    <xf numFmtId="0" fontId="5" fillId="0" borderId="38" xfId="0" applyFont="1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6" xfId="0" applyFill="1" applyBorder="1"/>
    <xf numFmtId="0" fontId="0" fillId="0" borderId="17" xfId="0" applyBorder="1"/>
    <xf numFmtId="0" fontId="0" fillId="0" borderId="25" xfId="0" applyBorder="1"/>
    <xf numFmtId="0" fontId="15" fillId="5" borderId="8" xfId="0" applyFont="1" applyFill="1" applyBorder="1"/>
    <xf numFmtId="0" fontId="15" fillId="5" borderId="3" xfId="0" applyFont="1" applyFill="1" applyBorder="1"/>
    <xf numFmtId="0" fontId="15" fillId="5" borderId="11" xfId="0" applyFont="1" applyFill="1" applyBorder="1" applyAlignment="1">
      <alignment horizontal="center" vertical="center"/>
    </xf>
    <xf numFmtId="0" fontId="15" fillId="5" borderId="7" xfId="0" applyFont="1" applyFill="1" applyBorder="1"/>
    <xf numFmtId="0" fontId="0" fillId="9" borderId="0" xfId="0" applyFill="1"/>
    <xf numFmtId="0" fontId="5" fillId="0" borderId="1" xfId="0" applyFont="1" applyFill="1" applyBorder="1"/>
    <xf numFmtId="0" fontId="15" fillId="5" borderId="27" xfId="0" applyFont="1" applyFill="1" applyBorder="1"/>
    <xf numFmtId="0" fontId="12" fillId="0" borderId="0" xfId="0" applyFont="1" applyFill="1"/>
    <xf numFmtId="0" fontId="6" fillId="0" borderId="15" xfId="0" applyFont="1" applyFill="1" applyBorder="1"/>
    <xf numFmtId="0" fontId="5" fillId="0" borderId="15" xfId="0" applyFont="1" applyFill="1" applyBorder="1" applyAlignment="1">
      <alignment horizontal="center" vertical="center"/>
    </xf>
    <xf numFmtId="0" fontId="5" fillId="0" borderId="15" xfId="0" applyFont="1" applyFill="1" applyBorder="1"/>
    <xf numFmtId="0" fontId="15" fillId="5" borderId="15" xfId="0" applyFont="1" applyFill="1" applyBorder="1"/>
    <xf numFmtId="0" fontId="15" fillId="5" borderId="26" xfId="0" applyFont="1" applyFill="1" applyBorder="1"/>
    <xf numFmtId="0" fontId="0" fillId="10" borderId="8" xfId="0" applyFill="1" applyBorder="1"/>
    <xf numFmtId="0" fontId="0" fillId="10" borderId="3" xfId="0" applyFill="1" applyBorder="1"/>
    <xf numFmtId="0" fontId="0" fillId="10" borderId="11" xfId="0" applyFill="1" applyBorder="1"/>
    <xf numFmtId="0" fontId="0" fillId="10" borderId="7" xfId="0" applyFill="1" applyBorder="1"/>
    <xf numFmtId="0" fontId="0" fillId="11" borderId="0" xfId="0" applyFill="1"/>
    <xf numFmtId="0" fontId="0" fillId="9" borderId="0" xfId="0" applyFill="1" applyBorder="1"/>
    <xf numFmtId="0" fontId="10" fillId="5" borderId="8" xfId="0" applyFont="1" applyFill="1" applyBorder="1"/>
    <xf numFmtId="0" fontId="10" fillId="5" borderId="11" xfId="0" applyFont="1" applyFill="1" applyBorder="1"/>
    <xf numFmtId="0" fontId="10" fillId="5" borderId="15" xfId="0" applyFont="1" applyFill="1" applyBorder="1"/>
    <xf numFmtId="0" fontId="0" fillId="3" borderId="40" xfId="0" applyFill="1" applyBorder="1"/>
    <xf numFmtId="0" fontId="5" fillId="0" borderId="0" xfId="0" applyFont="1" applyFill="1" applyBorder="1"/>
    <xf numFmtId="0" fontId="0" fillId="8" borderId="4" xfId="0" applyFill="1" applyBorder="1"/>
    <xf numFmtId="0" fontId="5" fillId="8" borderId="1" xfId="0" applyFont="1" applyFill="1" applyBorder="1" applyAlignment="1"/>
    <xf numFmtId="0" fontId="5" fillId="8" borderId="1" xfId="0" applyFont="1" applyFill="1" applyBorder="1"/>
    <xf numFmtId="0" fontId="0" fillId="8" borderId="0" xfId="0" applyFill="1" applyBorder="1"/>
    <xf numFmtId="0" fontId="0" fillId="8" borderId="0" xfId="0" applyFill="1"/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5" fillId="6" borderId="11" xfId="0" applyFont="1" applyFill="1" applyBorder="1" applyAlignment="1">
      <alignment horizontal="center"/>
    </xf>
    <xf numFmtId="0" fontId="5" fillId="6" borderId="29" xfId="0" applyFont="1" applyFill="1" applyBorder="1" applyAlignment="1">
      <alignment horizontal="center"/>
    </xf>
    <xf numFmtId="0" fontId="5" fillId="8" borderId="31" xfId="0" applyFont="1" applyFill="1" applyBorder="1" applyAlignment="1">
      <alignment horizontal="center"/>
    </xf>
    <xf numFmtId="0" fontId="5" fillId="8" borderId="31" xfId="0" applyFont="1" applyFill="1" applyBorder="1" applyAlignment="1">
      <alignment horizontal="center"/>
    </xf>
    <xf numFmtId="0" fontId="5" fillId="6" borderId="29" xfId="0" applyFont="1" applyFill="1" applyBorder="1" applyAlignment="1">
      <alignment horizontal="center"/>
    </xf>
    <xf numFmtId="0" fontId="11" fillId="0" borderId="0" xfId="0" applyFont="1"/>
    <xf numFmtId="0" fontId="0" fillId="0" borderId="4" xfId="0" applyBorder="1"/>
    <xf numFmtId="0" fontId="0" fillId="0" borderId="1" xfId="0" applyBorder="1" applyAlignment="1"/>
    <xf numFmtId="0" fontId="0" fillId="0" borderId="5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5" fillId="8" borderId="32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0" fontId="5" fillId="8" borderId="31" xfId="0" applyFon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29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0" fontId="5" fillId="8" borderId="29" xfId="0" applyFont="1" applyFill="1" applyBorder="1" applyAlignment="1">
      <alignment horizontal="center"/>
    </xf>
    <xf numFmtId="0" fontId="5" fillId="8" borderId="34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36" xfId="0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5" fillId="0" borderId="35" xfId="0" applyFont="1" applyFill="1" applyBorder="1" applyAlignment="1">
      <alignment horizontal="center"/>
    </xf>
    <xf numFmtId="0" fontId="5" fillId="8" borderId="3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 &amp; BM'!$I$26</c:f>
              <c:strCache>
                <c:ptCount val="1"/>
                <c:pt idx="0">
                  <c:v>SF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'SF &amp; BM'!$A$28:$A$92</c:f>
              <c:numCache>
                <c:formatCode>General</c:formatCode>
                <c:ptCount val="65"/>
                <c:pt idx="0">
                  <c:v>0</c:v>
                </c:pt>
                <c:pt idx="1">
                  <c:v>0.48899999999999999</c:v>
                </c:pt>
                <c:pt idx="2">
                  <c:v>0.97799999999999998</c:v>
                </c:pt>
                <c:pt idx="3">
                  <c:v>1.1499999999999999</c:v>
                </c:pt>
                <c:pt idx="4">
                  <c:v>1.175</c:v>
                </c:pt>
                <c:pt idx="5">
                  <c:v>1.266</c:v>
                </c:pt>
                <c:pt idx="6">
                  <c:v>1.377</c:v>
                </c:pt>
                <c:pt idx="7">
                  <c:v>1.4419999999999999</c:v>
                </c:pt>
                <c:pt idx="8">
                  <c:v>1.675</c:v>
                </c:pt>
                <c:pt idx="9">
                  <c:v>1.7809999999999999</c:v>
                </c:pt>
                <c:pt idx="10">
                  <c:v>1.91</c:v>
                </c:pt>
                <c:pt idx="11">
                  <c:v>1.9830000000000001</c:v>
                </c:pt>
                <c:pt idx="12">
                  <c:v>2.145</c:v>
                </c:pt>
                <c:pt idx="13">
                  <c:v>2.1850000000000001</c:v>
                </c:pt>
                <c:pt idx="14">
                  <c:v>2.38</c:v>
                </c:pt>
                <c:pt idx="15">
                  <c:v>2.62</c:v>
                </c:pt>
                <c:pt idx="16">
                  <c:v>2.9</c:v>
                </c:pt>
                <c:pt idx="17">
                  <c:v>3.0950000000000002</c:v>
                </c:pt>
                <c:pt idx="18">
                  <c:v>3.16</c:v>
                </c:pt>
                <c:pt idx="19">
                  <c:v>3.2959999999999998</c:v>
                </c:pt>
                <c:pt idx="20">
                  <c:v>3.38</c:v>
                </c:pt>
                <c:pt idx="21">
                  <c:v>3.4969999999999999</c:v>
                </c:pt>
                <c:pt idx="22">
                  <c:v>3.5</c:v>
                </c:pt>
                <c:pt idx="23">
                  <c:v>3.5030000000000001</c:v>
                </c:pt>
                <c:pt idx="24">
                  <c:v>3.7</c:v>
                </c:pt>
                <c:pt idx="25">
                  <c:v>3.7149999999999999</c:v>
                </c:pt>
                <c:pt idx="26">
                  <c:v>3.9</c:v>
                </c:pt>
                <c:pt idx="27">
                  <c:v>3.9249999999999998</c:v>
                </c:pt>
                <c:pt idx="28">
                  <c:v>4.05</c:v>
                </c:pt>
                <c:pt idx="29">
                  <c:v>4.0999999999999996</c:v>
                </c:pt>
                <c:pt idx="30">
                  <c:v>4.1349999999999998</c:v>
                </c:pt>
                <c:pt idx="31">
                  <c:v>4.2149999999999999</c:v>
                </c:pt>
                <c:pt idx="32">
                  <c:v>4.3</c:v>
                </c:pt>
                <c:pt idx="33">
                  <c:v>4.5</c:v>
                </c:pt>
                <c:pt idx="34">
                  <c:v>4.7</c:v>
                </c:pt>
                <c:pt idx="35">
                  <c:v>4.9000000000000004</c:v>
                </c:pt>
                <c:pt idx="36">
                  <c:v>5.0999999999999996</c:v>
                </c:pt>
                <c:pt idx="37">
                  <c:v>5.3</c:v>
                </c:pt>
                <c:pt idx="38">
                  <c:v>5.5</c:v>
                </c:pt>
                <c:pt idx="39">
                  <c:v>5.7</c:v>
                </c:pt>
                <c:pt idx="40">
                  <c:v>5.86</c:v>
                </c:pt>
                <c:pt idx="41">
                  <c:v>5.9</c:v>
                </c:pt>
                <c:pt idx="42">
                  <c:v>5.94</c:v>
                </c:pt>
                <c:pt idx="43">
                  <c:v>6.1</c:v>
                </c:pt>
                <c:pt idx="44">
                  <c:v>6.12</c:v>
                </c:pt>
                <c:pt idx="45">
                  <c:v>6.3</c:v>
                </c:pt>
                <c:pt idx="46">
                  <c:v>6.5</c:v>
                </c:pt>
                <c:pt idx="47">
                  <c:v>6.7</c:v>
                </c:pt>
                <c:pt idx="48">
                  <c:v>6.9</c:v>
                </c:pt>
                <c:pt idx="49">
                  <c:v>7.1</c:v>
                </c:pt>
                <c:pt idx="50">
                  <c:v>7.3</c:v>
                </c:pt>
                <c:pt idx="51">
                  <c:v>7.5</c:v>
                </c:pt>
                <c:pt idx="52">
                  <c:v>7.7</c:v>
                </c:pt>
                <c:pt idx="53">
                  <c:v>7.9</c:v>
                </c:pt>
                <c:pt idx="54">
                  <c:v>8.1</c:v>
                </c:pt>
                <c:pt idx="55">
                  <c:v>8.3000000000000007</c:v>
                </c:pt>
                <c:pt idx="56">
                  <c:v>8.5</c:v>
                </c:pt>
                <c:pt idx="57">
                  <c:v>8.6999999999999993</c:v>
                </c:pt>
                <c:pt idx="58">
                  <c:v>8.9</c:v>
                </c:pt>
                <c:pt idx="59">
                  <c:v>9.0399999999999991</c:v>
                </c:pt>
                <c:pt idx="60">
                  <c:v>9.1</c:v>
                </c:pt>
                <c:pt idx="61">
                  <c:v>9.1999999999999993</c:v>
                </c:pt>
                <c:pt idx="62">
                  <c:v>9.3000000000000007</c:v>
                </c:pt>
                <c:pt idx="63">
                  <c:v>9.35</c:v>
                </c:pt>
                <c:pt idx="64">
                  <c:v>9.5</c:v>
                </c:pt>
              </c:numCache>
            </c:numRef>
          </c:xVal>
          <c:yVal>
            <c:numRef>
              <c:f>'SF &amp; BM'!$I$28:$I$92</c:f>
              <c:numCache>
                <c:formatCode>General</c:formatCode>
                <c:ptCount val="65"/>
                <c:pt idx="0">
                  <c:v>25330.129238327016</c:v>
                </c:pt>
                <c:pt idx="1">
                  <c:v>23023.721972490501</c:v>
                </c:pt>
                <c:pt idx="2">
                  <c:v>20720.486137363685</c:v>
                </c:pt>
                <c:pt idx="3">
                  <c:v>19911.615657988292</c:v>
                </c:pt>
                <c:pt idx="4">
                  <c:v>19794.119450543894</c:v>
                </c:pt>
                <c:pt idx="5">
                  <c:v>19366.607138728297</c:v>
                </c:pt>
                <c:pt idx="6">
                  <c:v>18845.526600510955</c:v>
                </c:pt>
                <c:pt idx="7">
                  <c:v>18540.60102067305</c:v>
                </c:pt>
                <c:pt idx="8">
                  <c:v>17449.012217268202</c:v>
                </c:pt>
                <c:pt idx="9">
                  <c:v>16953.204449237772</c:v>
                </c:pt>
                <c:pt idx="10">
                  <c:v>16350.564208725595</c:v>
                </c:pt>
                <c:pt idx="11">
                  <c:v>16009.918199142625</c:v>
                </c:pt>
                <c:pt idx="12">
                  <c:v>15255.032718373712</c:v>
                </c:pt>
                <c:pt idx="13">
                  <c:v>15068.874689023505</c:v>
                </c:pt>
                <c:pt idx="14">
                  <c:v>14162.798243000983</c:v>
                </c:pt>
                <c:pt idx="15">
                  <c:v>13051.134662645263</c:v>
                </c:pt>
                <c:pt idx="16">
                  <c:v>14996.712039493637</c:v>
                </c:pt>
                <c:pt idx="17">
                  <c:v>14101.011176910191</c:v>
                </c:pt>
                <c:pt idx="18">
                  <c:v>13803.175057209182</c:v>
                </c:pt>
                <c:pt idx="19">
                  <c:v>13181.264899579919</c:v>
                </c:pt>
                <c:pt idx="20">
                  <c:v>12798.014511914584</c:v>
                </c:pt>
                <c:pt idx="21">
                  <c:v>12265.358348616905</c:v>
                </c:pt>
                <c:pt idx="22">
                  <c:v>12251.718467773964</c:v>
                </c:pt>
                <c:pt idx="23">
                  <c:v>12242.330176772904</c:v>
                </c:pt>
                <c:pt idx="24">
                  <c:v>11631.6299111935</c:v>
                </c:pt>
                <c:pt idx="25">
                  <c:v>11585.600426822068</c:v>
                </c:pt>
                <c:pt idx="26">
                  <c:v>11023.478095736855</c:v>
                </c:pt>
                <c:pt idx="27">
                  <c:v>10948.311386773414</c:v>
                </c:pt>
                <c:pt idx="28">
                  <c:v>10575.363603572416</c:v>
                </c:pt>
                <c:pt idx="29">
                  <c:v>10427.539581911598</c:v>
                </c:pt>
                <c:pt idx="30">
                  <c:v>10324.527551970925</c:v>
                </c:pt>
                <c:pt idx="31">
                  <c:v>10090.519040234823</c:v>
                </c:pt>
                <c:pt idx="32">
                  <c:v>9844.1083641918012</c:v>
                </c:pt>
                <c:pt idx="33">
                  <c:v>9273.4985409746696</c:v>
                </c:pt>
                <c:pt idx="34">
                  <c:v>8716.010154686328</c:v>
                </c:pt>
                <c:pt idx="35">
                  <c:v>8171.9667039363994</c:v>
                </c:pt>
                <c:pt idx="36">
                  <c:v>7641.7053983586702</c:v>
                </c:pt>
                <c:pt idx="37">
                  <c:v>7125.5788061554513</c:v>
                </c:pt>
                <c:pt idx="38">
                  <c:v>6623.9567616028871</c:v>
                </c:pt>
                <c:pt idx="39">
                  <c:v>6137.2285904110549</c:v>
                </c:pt>
                <c:pt idx="40">
                  <c:v>5758.8350515279944</c:v>
                </c:pt>
                <c:pt idx="41">
                  <c:v>5665.7881995253347</c:v>
                </c:pt>
                <c:pt idx="42">
                  <c:v>5573.3707504435906</c:v>
                </c:pt>
                <c:pt idx="43">
                  <c:v>5210.0879327607763</c:v>
                </c:pt>
                <c:pt idx="44">
                  <c:v>5165.3989727390799</c:v>
                </c:pt>
                <c:pt idx="45">
                  <c:v>4770.6022784835986</c:v>
                </c:pt>
                <c:pt idx="46">
                  <c:v>4347.8355082548451</c:v>
                </c:pt>
                <c:pt idx="47">
                  <c:v>3942.3133440142819</c:v>
                </c:pt>
                <c:pt idx="48">
                  <c:v>3554.6196595912752</c:v>
                </c:pt>
                <c:pt idx="49">
                  <c:v>3185.3928580596435</c:v>
                </c:pt>
                <c:pt idx="50">
                  <c:v>2835.3370124529015</c:v>
                </c:pt>
                <c:pt idx="51">
                  <c:v>2505.2364663655017</c:v>
                </c:pt>
                <c:pt idx="52">
                  <c:v>2195.9754295992138</c:v>
                </c:pt>
                <c:pt idx="53">
                  <c:v>1908.5650341882824</c:v>
                </c:pt>
                <c:pt idx="54">
                  <c:v>1644.1820003682519</c:v>
                </c:pt>
                <c:pt idx="55">
                  <c:v>1404.2263127898066</c:v>
                </c:pt>
                <c:pt idx="56">
                  <c:v>1190.4121072253286</c:v>
                </c:pt>
                <c:pt idx="57">
                  <c:v>1004.9217693027216</c:v>
                </c:pt>
                <c:pt idx="58">
                  <c:v>850.69569027158377</c:v>
                </c:pt>
                <c:pt idx="59">
                  <c:v>763.32132195761449</c:v>
                </c:pt>
                <c:pt idx="60">
                  <c:v>646.58265814910771</c:v>
                </c:pt>
                <c:pt idx="61">
                  <c:v>460.64847357102872</c:v>
                </c:pt>
                <c:pt idx="62">
                  <c:v>286.75224907860434</c:v>
                </c:pt>
                <c:pt idx="63">
                  <c:v>204.9154619901723</c:v>
                </c:pt>
                <c:pt idx="6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60520"/>
        <c:axId val="301352288"/>
      </c:scatterChart>
      <c:valAx>
        <c:axId val="301360520"/>
        <c:scaling>
          <c:orientation val="minMax"/>
          <c:max val="9.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52288"/>
        <c:crosses val="autoZero"/>
        <c:crossBetween val="midCat"/>
      </c:valAx>
      <c:valAx>
        <c:axId val="3013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6052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 &amp; BM'!$J$27</c:f>
              <c:strCache>
                <c:ptCount val="1"/>
                <c:pt idx="0">
                  <c:v>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'SF &amp; BM'!$A$28:$A$92</c:f>
              <c:numCache>
                <c:formatCode>General</c:formatCode>
                <c:ptCount val="65"/>
                <c:pt idx="0">
                  <c:v>0</c:v>
                </c:pt>
                <c:pt idx="1">
                  <c:v>0.48899999999999999</c:v>
                </c:pt>
                <c:pt idx="2">
                  <c:v>0.97799999999999998</c:v>
                </c:pt>
                <c:pt idx="3">
                  <c:v>1.1499999999999999</c:v>
                </c:pt>
                <c:pt idx="4">
                  <c:v>1.175</c:v>
                </c:pt>
                <c:pt idx="5">
                  <c:v>1.266</c:v>
                </c:pt>
                <c:pt idx="6">
                  <c:v>1.377</c:v>
                </c:pt>
                <c:pt idx="7">
                  <c:v>1.4419999999999999</c:v>
                </c:pt>
                <c:pt idx="8">
                  <c:v>1.675</c:v>
                </c:pt>
                <c:pt idx="9">
                  <c:v>1.7809999999999999</c:v>
                </c:pt>
                <c:pt idx="10">
                  <c:v>1.91</c:v>
                </c:pt>
                <c:pt idx="11">
                  <c:v>1.9830000000000001</c:v>
                </c:pt>
                <c:pt idx="12">
                  <c:v>2.145</c:v>
                </c:pt>
                <c:pt idx="13">
                  <c:v>2.1850000000000001</c:v>
                </c:pt>
                <c:pt idx="14">
                  <c:v>2.38</c:v>
                </c:pt>
                <c:pt idx="15">
                  <c:v>2.62</c:v>
                </c:pt>
                <c:pt idx="16">
                  <c:v>2.9</c:v>
                </c:pt>
                <c:pt idx="17">
                  <c:v>3.0950000000000002</c:v>
                </c:pt>
                <c:pt idx="18">
                  <c:v>3.16</c:v>
                </c:pt>
                <c:pt idx="19">
                  <c:v>3.2959999999999998</c:v>
                </c:pt>
                <c:pt idx="20">
                  <c:v>3.38</c:v>
                </c:pt>
                <c:pt idx="21">
                  <c:v>3.4969999999999999</c:v>
                </c:pt>
                <c:pt idx="22">
                  <c:v>3.5</c:v>
                </c:pt>
                <c:pt idx="23">
                  <c:v>3.5030000000000001</c:v>
                </c:pt>
                <c:pt idx="24">
                  <c:v>3.7</c:v>
                </c:pt>
                <c:pt idx="25">
                  <c:v>3.7149999999999999</c:v>
                </c:pt>
                <c:pt idx="26">
                  <c:v>3.9</c:v>
                </c:pt>
                <c:pt idx="27">
                  <c:v>3.9249999999999998</c:v>
                </c:pt>
                <c:pt idx="28">
                  <c:v>4.05</c:v>
                </c:pt>
                <c:pt idx="29">
                  <c:v>4.0999999999999996</c:v>
                </c:pt>
                <c:pt idx="30">
                  <c:v>4.1349999999999998</c:v>
                </c:pt>
                <c:pt idx="31">
                  <c:v>4.2149999999999999</c:v>
                </c:pt>
                <c:pt idx="32">
                  <c:v>4.3</c:v>
                </c:pt>
                <c:pt idx="33">
                  <c:v>4.5</c:v>
                </c:pt>
                <c:pt idx="34">
                  <c:v>4.7</c:v>
                </c:pt>
                <c:pt idx="35">
                  <c:v>4.9000000000000004</c:v>
                </c:pt>
                <c:pt idx="36">
                  <c:v>5.0999999999999996</c:v>
                </c:pt>
                <c:pt idx="37">
                  <c:v>5.3</c:v>
                </c:pt>
                <c:pt idx="38">
                  <c:v>5.5</c:v>
                </c:pt>
                <c:pt idx="39">
                  <c:v>5.7</c:v>
                </c:pt>
                <c:pt idx="40">
                  <c:v>5.86</c:v>
                </c:pt>
                <c:pt idx="41">
                  <c:v>5.9</c:v>
                </c:pt>
                <c:pt idx="42">
                  <c:v>5.94</c:v>
                </c:pt>
                <c:pt idx="43">
                  <c:v>6.1</c:v>
                </c:pt>
                <c:pt idx="44">
                  <c:v>6.12</c:v>
                </c:pt>
                <c:pt idx="45">
                  <c:v>6.3</c:v>
                </c:pt>
                <c:pt idx="46">
                  <c:v>6.5</c:v>
                </c:pt>
                <c:pt idx="47">
                  <c:v>6.7</c:v>
                </c:pt>
                <c:pt idx="48">
                  <c:v>6.9</c:v>
                </c:pt>
                <c:pt idx="49">
                  <c:v>7.1</c:v>
                </c:pt>
                <c:pt idx="50">
                  <c:v>7.3</c:v>
                </c:pt>
                <c:pt idx="51">
                  <c:v>7.5</c:v>
                </c:pt>
                <c:pt idx="52">
                  <c:v>7.7</c:v>
                </c:pt>
                <c:pt idx="53">
                  <c:v>7.9</c:v>
                </c:pt>
                <c:pt idx="54">
                  <c:v>8.1</c:v>
                </c:pt>
                <c:pt idx="55">
                  <c:v>8.3000000000000007</c:v>
                </c:pt>
                <c:pt idx="56">
                  <c:v>8.5</c:v>
                </c:pt>
                <c:pt idx="57">
                  <c:v>8.6999999999999993</c:v>
                </c:pt>
                <c:pt idx="58">
                  <c:v>8.9</c:v>
                </c:pt>
                <c:pt idx="59">
                  <c:v>9.0399999999999991</c:v>
                </c:pt>
                <c:pt idx="60">
                  <c:v>9.1</c:v>
                </c:pt>
                <c:pt idx="61">
                  <c:v>9.1999999999999993</c:v>
                </c:pt>
                <c:pt idx="62">
                  <c:v>9.3000000000000007</c:v>
                </c:pt>
                <c:pt idx="63">
                  <c:v>9.35</c:v>
                </c:pt>
                <c:pt idx="64">
                  <c:v>9.5</c:v>
                </c:pt>
              </c:numCache>
            </c:numRef>
          </c:xVal>
          <c:yVal>
            <c:numRef>
              <c:f>'SF &amp; BM'!$J$28:$J$92</c:f>
              <c:numCache>
                <c:formatCode>General</c:formatCode>
                <c:ptCount val="65"/>
                <c:pt idx="0">
                  <c:v>92307.6605093041</c:v>
                </c:pt>
                <c:pt idx="1">
                  <c:v>80485.143888259219</c:v>
                </c:pt>
                <c:pt idx="2">
                  <c:v>69789.685005399879</c:v>
                </c:pt>
                <c:pt idx="3">
                  <c:v>66295.324250999605</c:v>
                </c:pt>
                <c:pt idx="4">
                  <c:v>65799.002562142952</c:v>
                </c:pt>
                <c:pt idx="5">
                  <c:v>64017.189502331064</c:v>
                </c:pt>
                <c:pt idx="6">
                  <c:v>61896.41607980329</c:v>
                </c:pt>
                <c:pt idx="7">
                  <c:v>60681.366932114812</c:v>
                </c:pt>
                <c:pt idx="8">
                  <c:v>56488.576989894653</c:v>
                </c:pt>
                <c:pt idx="9">
                  <c:v>54665.259506569841</c:v>
                </c:pt>
                <c:pt idx="10">
                  <c:v>52517.166428131204</c:v>
                </c:pt>
                <c:pt idx="11">
                  <c:v>51336.008820244009</c:v>
                </c:pt>
                <c:pt idx="12">
                  <c:v>48803.547795925188</c:v>
                </c:pt>
                <c:pt idx="13">
                  <c:v>48197.069647777244</c:v>
                </c:pt>
                <c:pt idx="14">
                  <c:v>45346.981536904859</c:v>
                </c:pt>
                <c:pt idx="15">
                  <c:v>42081.309588227305</c:v>
                </c:pt>
                <c:pt idx="16">
                  <c:v>38154.611049927858</c:v>
                </c:pt>
                <c:pt idx="17">
                  <c:v>35317.583036328484</c:v>
                </c:pt>
                <c:pt idx="18">
                  <c:v>34410.696983719608</c:v>
                </c:pt>
                <c:pt idx="19">
                  <c:v>32575.755066657952</c:v>
                </c:pt>
                <c:pt idx="20">
                  <c:v>31484.62533137518</c:v>
                </c:pt>
                <c:pt idx="21">
                  <c:v>30018.418019034089</c:v>
                </c:pt>
                <c:pt idx="22">
                  <c:v>29981.642403809499</c:v>
                </c:pt>
                <c:pt idx="23">
                  <c:v>29944.901330842677</c:v>
                </c:pt>
                <c:pt idx="24">
                  <c:v>27593.316262177985</c:v>
                </c:pt>
                <c:pt idx="25">
                  <c:v>27419.187034642873</c:v>
                </c:pt>
                <c:pt idx="26">
                  <c:v>25327.847271306171</c:v>
                </c:pt>
                <c:pt idx="27">
                  <c:v>25053.199902774795</c:v>
                </c:pt>
                <c:pt idx="28">
                  <c:v>23707.97021587818</c:v>
                </c:pt>
                <c:pt idx="29">
                  <c:v>23182.897636241083</c:v>
                </c:pt>
                <c:pt idx="30">
                  <c:v>22819.736461398137</c:v>
                </c:pt>
                <c:pt idx="31">
                  <c:v>22003.134597709908</c:v>
                </c:pt>
                <c:pt idx="32">
                  <c:v>21155.912933021777</c:v>
                </c:pt>
                <c:pt idx="33">
                  <c:v>19244.152242505126</c:v>
                </c:pt>
                <c:pt idx="34">
                  <c:v>17445.201372939024</c:v>
                </c:pt>
                <c:pt idx="35">
                  <c:v>15756.403687076749</c:v>
                </c:pt>
                <c:pt idx="36">
                  <c:v>14175.036476847246</c:v>
                </c:pt>
                <c:pt idx="37">
                  <c:v>12698.308056395832</c:v>
                </c:pt>
                <c:pt idx="38">
                  <c:v>11323.354499619996</c:v>
                </c:pt>
                <c:pt idx="39">
                  <c:v>10047.235964418602</c:v>
                </c:pt>
                <c:pt idx="40">
                  <c:v>9095.5508730634774</c:v>
                </c:pt>
                <c:pt idx="41">
                  <c:v>8867.0584080424105</c:v>
                </c:pt>
                <c:pt idx="42">
                  <c:v>8642.2752290430326</c:v>
                </c:pt>
                <c:pt idx="43">
                  <c:v>7779.5985343866869</c:v>
                </c:pt>
                <c:pt idx="44">
                  <c:v>7675.8436653316858</c:v>
                </c:pt>
                <c:pt idx="45">
                  <c:v>6781.6035527216463</c:v>
                </c:pt>
                <c:pt idx="46">
                  <c:v>5869.7597740478013</c:v>
                </c:pt>
                <c:pt idx="47">
                  <c:v>5040.7448888208883</c:v>
                </c:pt>
                <c:pt idx="48">
                  <c:v>4291.0515884603319</c:v>
                </c:pt>
                <c:pt idx="49">
                  <c:v>3617.0503366952421</c:v>
                </c:pt>
                <c:pt idx="50">
                  <c:v>3014.9773496439871</c:v>
                </c:pt>
                <c:pt idx="51">
                  <c:v>2480.9200017621461</c:v>
                </c:pt>
                <c:pt idx="52">
                  <c:v>2010.798812165674</c:v>
                </c:pt>
                <c:pt idx="53">
                  <c:v>1600.344765786924</c:v>
                </c:pt>
                <c:pt idx="54">
                  <c:v>1245.0700623312719</c:v>
                </c:pt>
                <c:pt idx="55">
                  <c:v>940.22923101546428</c:v>
                </c:pt>
                <c:pt idx="56">
                  <c:v>680.76538901395168</c:v>
                </c:pt>
                <c:pt idx="57">
                  <c:v>461.23200136114741</c:v>
                </c:pt>
                <c:pt idx="58">
                  <c:v>275.67025540371588</c:v>
                </c:pt>
                <c:pt idx="59">
                  <c:v>162.68906454767296</c:v>
                </c:pt>
                <c:pt idx="60">
                  <c:v>120.39194514447092</c:v>
                </c:pt>
                <c:pt idx="61">
                  <c:v>65.030388558464296</c:v>
                </c:pt>
                <c:pt idx="62">
                  <c:v>27.660352425982111</c:v>
                </c:pt>
                <c:pt idx="63">
                  <c:v>15.368659649262959</c:v>
                </c:pt>
                <c:pt idx="6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60912"/>
        <c:axId val="301354640"/>
      </c:scatterChart>
      <c:valAx>
        <c:axId val="301360912"/>
        <c:scaling>
          <c:orientation val="minMax"/>
          <c:max val="9.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54640"/>
        <c:crosses val="autoZero"/>
        <c:crossBetween val="midCat"/>
      </c:valAx>
      <c:valAx>
        <c:axId val="3013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6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Stringer</a:t>
            </a:r>
            <a:r>
              <a:rPr lang="en-US" baseline="0"/>
              <a:t> pitch study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'tổng  hợp'!$F$7</c:f>
              <c:strCache>
                <c:ptCount val="1"/>
                <c:pt idx="0">
                  <c:v>Stringer 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'tổng  hợp'!$F$8:$F$10</c:f>
              <c:numCache>
                <c:formatCode>General</c:formatCode>
                <c:ptCount val="3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</c:numCache>
            </c:numRef>
          </c:xVal>
          <c:yVal>
            <c:numRef>
              <c:f>'tổng  hợp'!$G$8:$G$10</c:f>
              <c:numCache>
                <c:formatCode>General</c:formatCode>
                <c:ptCount val="3"/>
                <c:pt idx="0">
                  <c:v>79.657230897512306</c:v>
                </c:pt>
                <c:pt idx="1">
                  <c:v>96.51133010371494</c:v>
                </c:pt>
                <c:pt idx="2">
                  <c:v>106.01940553262357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'tổng  hợp'!$H$7</c:f>
              <c:strCache>
                <c:ptCount val="1"/>
                <c:pt idx="0">
                  <c:v>Lower skin mass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'tổng  hợp'!$F$8:$F$10</c:f>
              <c:numCache>
                <c:formatCode>General</c:formatCode>
                <c:ptCount val="3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</c:numCache>
            </c:numRef>
          </c:xVal>
          <c:yVal>
            <c:numRef>
              <c:f>'tổng  hợp'!$H$8:$H$10</c:f>
              <c:numCache>
                <c:formatCode>General</c:formatCode>
                <c:ptCount val="3"/>
                <c:pt idx="0">
                  <c:v>78.806797827432106</c:v>
                </c:pt>
                <c:pt idx="1">
                  <c:v>95.480960031433284</c:v>
                </c:pt>
                <c:pt idx="2">
                  <c:v>104.88752575825391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'tổng  hợp'!$I$7</c:f>
              <c:strCache>
                <c:ptCount val="1"/>
                <c:pt idx="0">
                  <c:v>Spar webs mass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'tổng  hợp'!$F$8:$F$10</c:f>
              <c:numCache>
                <c:formatCode>General</c:formatCode>
                <c:ptCount val="3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</c:numCache>
            </c:numRef>
          </c:xVal>
          <c:yVal>
            <c:numRef>
              <c:f>'tổng  hợp'!$I$8:$I$10</c:f>
              <c:numCache>
                <c:formatCode>General</c:formatCode>
                <c:ptCount val="3"/>
                <c:pt idx="0">
                  <c:v>26.130351050620526</c:v>
                </c:pt>
                <c:pt idx="1">
                  <c:v>26.690919301857431</c:v>
                </c:pt>
                <c:pt idx="2">
                  <c:v>26.130351050620526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'tổng  hợp'!$J$7</c:f>
              <c:strCache>
                <c:ptCount val="1"/>
                <c:pt idx="0">
                  <c:v>Rib webs mass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'tổng  hợp'!$F$8:$F$10</c:f>
              <c:numCache>
                <c:formatCode>General</c:formatCode>
                <c:ptCount val="3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</c:numCache>
            </c:numRef>
          </c:xVal>
          <c:yVal>
            <c:numRef>
              <c:f>'tổng  hợp'!$J$8:$J$10</c:f>
              <c:numCache>
                <c:formatCode>General</c:formatCode>
                <c:ptCount val="3"/>
                <c:pt idx="0">
                  <c:v>35.410212704889069</c:v>
                </c:pt>
                <c:pt idx="1">
                  <c:v>30.025391916770413</c:v>
                </c:pt>
                <c:pt idx="2">
                  <c:v>26.813639955629831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'tổng  hợp'!$K$7</c:f>
              <c:strCache>
                <c:ptCount val="1"/>
                <c:pt idx="0">
                  <c:v>Half wing mass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'tổng  hợp'!$F$8:$F$10</c:f>
              <c:numCache>
                <c:formatCode>General</c:formatCode>
                <c:ptCount val="3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</c:numCache>
            </c:numRef>
          </c:xVal>
          <c:yVal>
            <c:numRef>
              <c:f>'tổng  hợp'!$K$8:$K$10</c:f>
              <c:numCache>
                <c:formatCode>General</c:formatCode>
                <c:ptCount val="3"/>
                <c:pt idx="0">
                  <c:v>220.00459248045399</c:v>
                </c:pt>
                <c:pt idx="1">
                  <c:v>248.70860135377606</c:v>
                </c:pt>
                <c:pt idx="2">
                  <c:v>263.85092229712785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62480"/>
        <c:axId val="301358560"/>
      </c:scatterChart>
      <c:valAx>
        <c:axId val="301362480"/>
        <c:scaling>
          <c:orientation val="minMax"/>
          <c:min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Stringer pitch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58560"/>
        <c:crosses val="autoZero"/>
        <c:crossBetween val="midCat"/>
      </c:valAx>
      <c:valAx>
        <c:axId val="301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6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Rib pitch</a:t>
            </a:r>
            <a:r>
              <a:rPr lang="en-US" baseline="0"/>
              <a:t> study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'tổng  hợp'!$F$7</c:f>
              <c:strCache>
                <c:ptCount val="1"/>
                <c:pt idx="0">
                  <c:v>Stringer 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'tổng  hợp'!$F$13:$F$15</c:f>
              <c:numCache>
                <c:formatCode>General</c:formatCode>
                <c:ptCount val="3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</c:numCache>
            </c:numRef>
          </c:xVal>
          <c:yVal>
            <c:numRef>
              <c:f>'tổng  hợp'!$G$8:$G$10</c:f>
              <c:numCache>
                <c:formatCode>General</c:formatCode>
                <c:ptCount val="3"/>
                <c:pt idx="0">
                  <c:v>79.657230897512306</c:v>
                </c:pt>
                <c:pt idx="1">
                  <c:v>96.51133010371494</c:v>
                </c:pt>
                <c:pt idx="2">
                  <c:v>106.01940553262357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'tổng  hợp'!$H$7</c:f>
              <c:strCache>
                <c:ptCount val="1"/>
                <c:pt idx="0">
                  <c:v>Lower skin mass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'tổng  hợp'!$F$13:$F$15</c:f>
              <c:numCache>
                <c:formatCode>General</c:formatCode>
                <c:ptCount val="3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</c:numCache>
            </c:numRef>
          </c:xVal>
          <c:yVal>
            <c:numRef>
              <c:f>'tổng  hợp'!$H$8:$H$10</c:f>
              <c:numCache>
                <c:formatCode>General</c:formatCode>
                <c:ptCount val="3"/>
                <c:pt idx="0">
                  <c:v>78.806797827432106</c:v>
                </c:pt>
                <c:pt idx="1">
                  <c:v>95.480960031433284</c:v>
                </c:pt>
                <c:pt idx="2">
                  <c:v>104.88752575825391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'tổng  hợp'!$I$7</c:f>
              <c:strCache>
                <c:ptCount val="1"/>
                <c:pt idx="0">
                  <c:v>Spar webs mass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'tổng  hợp'!$F$13:$F$15</c:f>
              <c:numCache>
                <c:formatCode>General</c:formatCode>
                <c:ptCount val="3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</c:numCache>
            </c:numRef>
          </c:xVal>
          <c:yVal>
            <c:numRef>
              <c:f>'tổng  hợp'!$I$8:$I$10</c:f>
              <c:numCache>
                <c:formatCode>General</c:formatCode>
                <c:ptCount val="3"/>
                <c:pt idx="0">
                  <c:v>26.130351050620526</c:v>
                </c:pt>
                <c:pt idx="1">
                  <c:v>26.690919301857431</c:v>
                </c:pt>
                <c:pt idx="2">
                  <c:v>26.130351050620526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'tổng  hợp'!$J$7</c:f>
              <c:strCache>
                <c:ptCount val="1"/>
                <c:pt idx="0">
                  <c:v>Rib webs mass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'tổng  hợp'!$F$13:$F$15</c:f>
              <c:numCache>
                <c:formatCode>General</c:formatCode>
                <c:ptCount val="3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</c:numCache>
            </c:numRef>
          </c:xVal>
          <c:yVal>
            <c:numRef>
              <c:f>'tổng  hợp'!$J$8:$J$10</c:f>
              <c:numCache>
                <c:formatCode>General</c:formatCode>
                <c:ptCount val="3"/>
                <c:pt idx="0">
                  <c:v>35.410212704889069</c:v>
                </c:pt>
                <c:pt idx="1">
                  <c:v>30.025391916770413</c:v>
                </c:pt>
                <c:pt idx="2">
                  <c:v>26.813639955629831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'tổng  hợp'!$K$7</c:f>
              <c:strCache>
                <c:ptCount val="1"/>
                <c:pt idx="0">
                  <c:v>Half wing mass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'tổng  hợp'!$F$13:$F$15</c:f>
              <c:numCache>
                <c:formatCode>General</c:formatCode>
                <c:ptCount val="3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</c:numCache>
            </c:numRef>
          </c:xVal>
          <c:yVal>
            <c:numRef>
              <c:f>'tổng  hợp'!$K$8:$K$10</c:f>
              <c:numCache>
                <c:formatCode>General</c:formatCode>
                <c:ptCount val="3"/>
                <c:pt idx="0">
                  <c:v>220.00459248045399</c:v>
                </c:pt>
                <c:pt idx="1">
                  <c:v>248.70860135377606</c:v>
                </c:pt>
                <c:pt idx="2">
                  <c:v>263.85092229712785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56600"/>
        <c:axId val="301362088"/>
      </c:scatterChart>
      <c:valAx>
        <c:axId val="301356600"/>
        <c:scaling>
          <c:orientation val="minMax"/>
          <c:min val="0.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Stringer pitch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62088"/>
        <c:crosses val="autoZero"/>
        <c:crossBetween val="midCat"/>
      </c:valAx>
      <c:valAx>
        <c:axId val="30136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5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382404</xdr:colOff>
      <xdr:row>1</xdr:row>
      <xdr:rowOff>162806</xdr:rowOff>
    </xdr:from>
    <xdr:to>
      <xdr:col>12</xdr:col>
      <xdr:colOff>235323</xdr:colOff>
      <xdr:row>22</xdr:row>
      <xdr:rowOff>367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548289</xdr:colOff>
      <xdr:row>1</xdr:row>
      <xdr:rowOff>125985</xdr:rowOff>
    </xdr:from>
    <xdr:to>
      <xdr:col>23</xdr:col>
      <xdr:colOff>540660</xdr:colOff>
      <xdr:row>22</xdr:row>
      <xdr:rowOff>68836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3</xdr:row>
          <xdr:rowOff>28575</xdr:rowOff>
        </xdr:from>
        <xdr:to>
          <xdr:col>0</xdr:col>
          <xdr:colOff>590550</xdr:colOff>
          <xdr:row>3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33618</xdr:colOff>
      <xdr:row>21</xdr:row>
      <xdr:rowOff>123265</xdr:rowOff>
    </xdr:from>
    <xdr:ext cx="285750" cy="311496"/>
    <xdr:sp macro="" textlink="">
      <xdr:nvSpPr>
        <xdr:cNvPr id="3" name="TextBox 2"/>
        <xdr:cNvSpPr txBox="1"/>
      </xdr:nvSpPr>
      <xdr:spPr>
        <a:xfrm>
          <a:off x="16371794" y="3462618"/>
          <a:ext cx="2857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 i="0">
              <a:latin typeface="Cambria Math"/>
              <a:ea typeface="Cambria Math"/>
            </a:rPr>
            <a:t>𝜂</a:t>
          </a:r>
          <a:endParaRPr lang="en-GB" sz="1400"/>
        </a:p>
      </xdr:txBody>
    </xdr:sp>
    <xdr:clientData/>
  </xdr:oneCellAnchor>
  <xdr:oneCellAnchor>
    <xdr:from>
      <xdr:col>50</xdr:col>
      <xdr:colOff>171451</xdr:colOff>
      <xdr:row>21</xdr:row>
      <xdr:rowOff>133351</xdr:rowOff>
    </xdr:from>
    <xdr:ext cx="285750" cy="311496"/>
    <xdr:sp macro="" textlink="">
      <xdr:nvSpPr>
        <xdr:cNvPr id="5" name="TextBox 4"/>
        <xdr:cNvSpPr txBox="1"/>
      </xdr:nvSpPr>
      <xdr:spPr>
        <a:xfrm>
          <a:off x="44100751" y="2714626"/>
          <a:ext cx="2857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 i="0">
              <a:latin typeface="Cambria Math"/>
              <a:ea typeface="Cambria Math"/>
            </a:rPr>
            <a:t>𝜂</a:t>
          </a:r>
          <a:endParaRPr lang="en-GB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33618</xdr:colOff>
      <xdr:row>19</xdr:row>
      <xdr:rowOff>123265</xdr:rowOff>
    </xdr:from>
    <xdr:ext cx="285750" cy="311496"/>
    <xdr:sp macro="" textlink="">
      <xdr:nvSpPr>
        <xdr:cNvPr id="3" name="TextBox 2"/>
        <xdr:cNvSpPr txBox="1"/>
      </xdr:nvSpPr>
      <xdr:spPr>
        <a:xfrm>
          <a:off x="19531293" y="3933265"/>
          <a:ext cx="2857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 i="0">
              <a:latin typeface="Cambria Math"/>
              <a:ea typeface="Cambria Math"/>
            </a:rPr>
            <a:t>𝜂</a:t>
          </a:r>
          <a:endParaRPr lang="en-GB" sz="1400"/>
        </a:p>
      </xdr:txBody>
    </xdr:sp>
    <xdr:clientData/>
  </xdr:oneCellAnchor>
  <xdr:oneCellAnchor>
    <xdr:from>
      <xdr:col>50</xdr:col>
      <xdr:colOff>171451</xdr:colOff>
      <xdr:row>19</xdr:row>
      <xdr:rowOff>133351</xdr:rowOff>
    </xdr:from>
    <xdr:ext cx="285750" cy="311496"/>
    <xdr:sp macro="" textlink="">
      <xdr:nvSpPr>
        <xdr:cNvPr id="4" name="TextBox 3"/>
        <xdr:cNvSpPr txBox="1"/>
      </xdr:nvSpPr>
      <xdr:spPr>
        <a:xfrm>
          <a:off x="34194751" y="3943351"/>
          <a:ext cx="2857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 i="0">
              <a:latin typeface="Cambria Math"/>
              <a:ea typeface="Cambria Math"/>
            </a:rPr>
            <a:t>𝜂</a:t>
          </a:r>
          <a:endParaRPr lang="en-GB" sz="1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33618</xdr:colOff>
      <xdr:row>19</xdr:row>
      <xdr:rowOff>123265</xdr:rowOff>
    </xdr:from>
    <xdr:ext cx="285750" cy="311496"/>
    <xdr:sp macro="" textlink="">
      <xdr:nvSpPr>
        <xdr:cNvPr id="3" name="TextBox 2"/>
        <xdr:cNvSpPr txBox="1"/>
      </xdr:nvSpPr>
      <xdr:spPr>
        <a:xfrm>
          <a:off x="19531293" y="3933265"/>
          <a:ext cx="2857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 i="0">
              <a:latin typeface="Cambria Math"/>
              <a:ea typeface="Cambria Math"/>
            </a:rPr>
            <a:t>𝜂</a:t>
          </a:r>
          <a:endParaRPr lang="en-GB" sz="1400"/>
        </a:p>
      </xdr:txBody>
    </xdr:sp>
    <xdr:clientData/>
  </xdr:oneCellAnchor>
  <xdr:oneCellAnchor>
    <xdr:from>
      <xdr:col>50</xdr:col>
      <xdr:colOff>171451</xdr:colOff>
      <xdr:row>19</xdr:row>
      <xdr:rowOff>133351</xdr:rowOff>
    </xdr:from>
    <xdr:ext cx="285750" cy="311496"/>
    <xdr:sp macro="" textlink="">
      <xdr:nvSpPr>
        <xdr:cNvPr id="4" name="TextBox 3"/>
        <xdr:cNvSpPr txBox="1"/>
      </xdr:nvSpPr>
      <xdr:spPr>
        <a:xfrm>
          <a:off x="34194751" y="3943351"/>
          <a:ext cx="2857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 i="0">
              <a:latin typeface="Cambria Math"/>
              <a:ea typeface="Cambria Math"/>
            </a:rPr>
            <a:t>𝜂</a:t>
          </a:r>
          <a:endParaRPr lang="en-GB" sz="14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15</xdr:row>
      <xdr:rowOff>109536</xdr:rowOff>
    </xdr:from>
    <xdr:to>
      <xdr:col>8</xdr:col>
      <xdr:colOff>523874</xdr:colOff>
      <xdr:row>35</xdr:row>
      <xdr:rowOff>77151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698500</xdr:colOff>
      <xdr:row>15</xdr:row>
      <xdr:rowOff>114300</xdr:rowOff>
    </xdr:from>
    <xdr:to>
      <xdr:col>17</xdr:col>
      <xdr:colOff>409575</xdr:colOff>
      <xdr:row>35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2"/>
  <sheetViews>
    <sheetView zoomScale="55" zoomScaleNormal="55" workbookViewId="0">
      <selection activeCell="AC16" sqref="AC16"/>
    </sheetView>
  </sheetViews>
  <sheetFormatPr defaultRowHeight="15" x14ac:dyDescent="0.25"/>
  <cols>
    <col min="1" max="1" width="19.28515625" bestFit="1" customWidth="1"/>
    <col min="2" max="2" width="12.28515625" bestFit="1" customWidth="1"/>
    <col min="5" max="6" width="12.28515625" bestFit="1" customWidth="1"/>
  </cols>
  <sheetData>
    <row r="1" spans="1:2" x14ac:dyDescent="0.25">
      <c r="A1" s="3" t="s">
        <v>9</v>
      </c>
      <c r="B1" s="4">
        <v>7450</v>
      </c>
    </row>
    <row r="2" spans="1:2" x14ac:dyDescent="0.25">
      <c r="A2" s="5" t="s">
        <v>10</v>
      </c>
      <c r="B2" s="6">
        <v>329.98</v>
      </c>
    </row>
    <row r="3" spans="1:2" x14ac:dyDescent="0.25">
      <c r="A3" s="5" t="s">
        <v>11</v>
      </c>
      <c r="B3" s="6">
        <v>800</v>
      </c>
    </row>
    <row r="4" spans="1:2" x14ac:dyDescent="0.25">
      <c r="A4" s="5"/>
      <c r="B4" s="6">
        <v>0.96699999999999997</v>
      </c>
    </row>
    <row r="5" spans="1:2" ht="18" x14ac:dyDescent="0.25">
      <c r="A5" s="5" t="s">
        <v>12</v>
      </c>
      <c r="B5" s="6">
        <v>96.6</v>
      </c>
    </row>
    <row r="6" spans="1:2" ht="17.25" x14ac:dyDescent="0.25">
      <c r="A6" s="5" t="s">
        <v>13</v>
      </c>
      <c r="B6" s="6">
        <v>40</v>
      </c>
    </row>
    <row r="7" spans="1:2" x14ac:dyDescent="0.25">
      <c r="A7" s="5" t="s">
        <v>14</v>
      </c>
      <c r="B7" s="6">
        <v>19</v>
      </c>
    </row>
    <row r="8" spans="1:2" ht="15.75" thickBot="1" x14ac:dyDescent="0.3">
      <c r="A8" s="7" t="s">
        <v>15</v>
      </c>
      <c r="B8" s="8">
        <v>0.5</v>
      </c>
    </row>
    <row r="9" spans="1:2" x14ac:dyDescent="0.25">
      <c r="A9" s="2" t="s">
        <v>0</v>
      </c>
      <c r="B9" s="2" t="s">
        <v>16</v>
      </c>
    </row>
    <row r="10" spans="1:2" x14ac:dyDescent="0.25">
      <c r="A10" s="2">
        <v>3.5</v>
      </c>
      <c r="B10" s="2" t="str">
        <f>cr</f>
        <v>m</v>
      </c>
    </row>
    <row r="11" spans="1:2" x14ac:dyDescent="0.25">
      <c r="A11" s="2">
        <v>9.5</v>
      </c>
      <c r="B11" s="2" t="e">
        <f>cr/2</f>
        <v>#VALUE!</v>
      </c>
    </row>
    <row r="25" spans="1:10" ht="15.75" thickBot="1" x14ac:dyDescent="0.3"/>
    <row r="26" spans="1:10" x14ac:dyDescent="0.25">
      <c r="A26" s="33" t="s">
        <v>0</v>
      </c>
      <c r="B26" s="34" t="s">
        <v>132</v>
      </c>
      <c r="C26" s="34" t="s">
        <v>7</v>
      </c>
      <c r="D26" s="34" t="s">
        <v>1</v>
      </c>
      <c r="E26" s="34" t="s">
        <v>2</v>
      </c>
      <c r="F26" s="34" t="s">
        <v>8</v>
      </c>
      <c r="G26" s="34" t="s">
        <v>5</v>
      </c>
      <c r="H26" s="34" t="s">
        <v>3</v>
      </c>
      <c r="I26" s="34" t="s">
        <v>161</v>
      </c>
      <c r="J26" s="42" t="s">
        <v>162</v>
      </c>
    </row>
    <row r="27" spans="1:10" ht="15.75" thickBot="1" x14ac:dyDescent="0.3">
      <c r="A27" s="35" t="s">
        <v>45</v>
      </c>
      <c r="B27" s="35" t="s">
        <v>45</v>
      </c>
      <c r="C27" s="36"/>
      <c r="D27" s="36"/>
      <c r="E27" s="36" t="s">
        <v>125</v>
      </c>
      <c r="F27" s="36" t="s">
        <v>31</v>
      </c>
      <c r="G27" s="36" t="s">
        <v>31</v>
      </c>
      <c r="H27" s="36" t="s">
        <v>31</v>
      </c>
      <c r="I27" s="36" t="s">
        <v>31</v>
      </c>
      <c r="J27" s="37" t="s">
        <v>116</v>
      </c>
    </row>
    <row r="28" spans="1:10" x14ac:dyDescent="0.25">
      <c r="A28" s="38">
        <v>0</v>
      </c>
      <c r="B28" s="38">
        <v>2.5</v>
      </c>
      <c r="C28" s="38">
        <v>0.41444034437644844</v>
      </c>
      <c r="D28" s="38">
        <v>0.41429820808863194</v>
      </c>
      <c r="E28" s="38">
        <v>1.2224999999999999</v>
      </c>
      <c r="F28" s="38">
        <v>2306.4072658365158</v>
      </c>
      <c r="G28" s="38"/>
      <c r="H28" s="38">
        <v>2306.4072658365158</v>
      </c>
      <c r="I28" s="38">
        <v>25330.129238327016</v>
      </c>
      <c r="J28" s="38">
        <v>92307.6605093041</v>
      </c>
    </row>
    <row r="29" spans="1:10" x14ac:dyDescent="0.25">
      <c r="A29" s="2">
        <v>0.48899999999999999</v>
      </c>
      <c r="B29" s="2">
        <v>2.5</v>
      </c>
      <c r="C29" s="2">
        <v>0.41415607180081537</v>
      </c>
      <c r="D29" s="2">
        <v>0.41372852636781532</v>
      </c>
      <c r="E29" s="2">
        <v>1.2224999999999999</v>
      </c>
      <c r="F29" s="2">
        <v>2303.2358351268163</v>
      </c>
      <c r="G29" s="2"/>
      <c r="H29" s="2">
        <v>2303.2358351268163</v>
      </c>
      <c r="I29" s="2">
        <v>23023.721972490501</v>
      </c>
      <c r="J29" s="2">
        <v>80485.143888259219</v>
      </c>
    </row>
    <row r="30" spans="1:10" x14ac:dyDescent="0.25">
      <c r="A30" s="2">
        <v>0.97799999999999998</v>
      </c>
      <c r="B30" s="2">
        <v>2.5</v>
      </c>
      <c r="C30" s="2">
        <v>0.41330098093481527</v>
      </c>
      <c r="D30" s="2">
        <v>0.41308217518053636</v>
      </c>
      <c r="E30" s="2">
        <v>0.42999999999999983</v>
      </c>
      <c r="F30" s="2">
        <v>808.8704793753933</v>
      </c>
      <c r="G30" s="2"/>
      <c r="H30" s="2">
        <v>808.8704793753933</v>
      </c>
      <c r="I30" s="2">
        <v>20720.486137363685</v>
      </c>
      <c r="J30" s="2">
        <v>69789.685005399879</v>
      </c>
    </row>
    <row r="31" spans="1:10" x14ac:dyDescent="0.25">
      <c r="A31" s="2">
        <v>1.1499999999999999</v>
      </c>
      <c r="B31" s="2">
        <v>2.5</v>
      </c>
      <c r="C31" s="2">
        <v>0.41286336942625745</v>
      </c>
      <c r="D31" s="2">
        <v>0.41282858067762951</v>
      </c>
      <c r="E31" s="2">
        <v>6.2500000000000333E-2</v>
      </c>
      <c r="F31" s="2">
        <v>117.49620744439891</v>
      </c>
      <c r="G31" s="2"/>
      <c r="H31" s="2">
        <v>117.49620744439891</v>
      </c>
      <c r="I31" s="2">
        <v>19911.615657988292</v>
      </c>
      <c r="J31" s="2">
        <v>66295.324250999605</v>
      </c>
    </row>
    <row r="32" spans="1:10" x14ac:dyDescent="0.25">
      <c r="A32" s="2">
        <v>1.175</v>
      </c>
      <c r="B32" s="2">
        <v>2.5</v>
      </c>
      <c r="C32" s="2">
        <v>0.41279379192900151</v>
      </c>
      <c r="D32" s="2">
        <v>0.41266073801789593</v>
      </c>
      <c r="E32" s="2">
        <v>0.22749999999999992</v>
      </c>
      <c r="F32" s="2">
        <v>427.5123118155978</v>
      </c>
      <c r="G32" s="2"/>
      <c r="H32" s="2">
        <v>427.5123118155978</v>
      </c>
      <c r="I32" s="2">
        <v>19794.119450543894</v>
      </c>
      <c r="J32" s="2">
        <v>65799.002562142952</v>
      </c>
    </row>
    <row r="33" spans="1:10" x14ac:dyDescent="0.25">
      <c r="A33" s="2">
        <v>1.266</v>
      </c>
      <c r="B33" s="2">
        <v>2.5</v>
      </c>
      <c r="C33" s="2">
        <v>0.41252768410679036</v>
      </c>
      <c r="D33" s="2">
        <v>0.41235170132143317</v>
      </c>
      <c r="E33" s="2">
        <v>0.27749999999999997</v>
      </c>
      <c r="F33" s="2">
        <v>521.08053821734222</v>
      </c>
      <c r="G33" s="2"/>
      <c r="H33" s="2">
        <v>521.08053821734222</v>
      </c>
      <c r="I33" s="2">
        <v>19366.607138728297</v>
      </c>
      <c r="J33" s="2">
        <v>64017.189502331064</v>
      </c>
    </row>
    <row r="34" spans="1:10" x14ac:dyDescent="0.25">
      <c r="A34" s="2">
        <v>1.377</v>
      </c>
      <c r="B34" s="2">
        <v>2.5</v>
      </c>
      <c r="C34" s="2">
        <v>0.41217571853607593</v>
      </c>
      <c r="D34" s="2">
        <v>0.41206565489278424</v>
      </c>
      <c r="E34" s="2">
        <v>0.16249999999999987</v>
      </c>
      <c r="F34" s="2">
        <v>304.92557983790459</v>
      </c>
      <c r="G34" s="2"/>
      <c r="H34" s="2">
        <v>304.92557983790459</v>
      </c>
      <c r="I34" s="2">
        <v>18845.526600510955</v>
      </c>
      <c r="J34" s="2">
        <v>61896.41607980329</v>
      </c>
    </row>
    <row r="35" spans="1:10" x14ac:dyDescent="0.25">
      <c r="A35" s="2">
        <v>1.4419999999999999</v>
      </c>
      <c r="B35" s="2">
        <v>2.5</v>
      </c>
      <c r="C35" s="2">
        <v>0.4119555912494926</v>
      </c>
      <c r="D35" s="2">
        <v>0.41151821949648848</v>
      </c>
      <c r="E35" s="2">
        <v>0.58250000000000024</v>
      </c>
      <c r="F35" s="2">
        <v>1091.588803404846</v>
      </c>
      <c r="G35" s="2"/>
      <c r="H35" s="2">
        <v>1091.588803404846</v>
      </c>
      <c r="I35" s="2">
        <v>18540.60102067305</v>
      </c>
      <c r="J35" s="2">
        <v>60681.366932114812</v>
      </c>
    </row>
    <row r="36" spans="1:10" x14ac:dyDescent="0.25">
      <c r="A36" s="2">
        <v>1.675</v>
      </c>
      <c r="B36" s="2">
        <v>2.5</v>
      </c>
      <c r="C36" s="2">
        <v>0.41108084774348441</v>
      </c>
      <c r="D36" s="2">
        <v>0.41085954228305732</v>
      </c>
      <c r="E36" s="2">
        <v>0.26499999999999968</v>
      </c>
      <c r="F36" s="2">
        <v>495.80776803043153</v>
      </c>
      <c r="G36" s="2"/>
      <c r="H36" s="2">
        <v>495.80776803043153</v>
      </c>
      <c r="I36" s="2">
        <v>17449.012217268202</v>
      </c>
      <c r="J36" s="2">
        <v>56488.576989894653</v>
      </c>
    </row>
    <row r="37" spans="1:10" x14ac:dyDescent="0.25">
      <c r="A37" s="2">
        <v>1.7809999999999999</v>
      </c>
      <c r="B37" s="2">
        <v>2.5</v>
      </c>
      <c r="C37" s="2">
        <v>0.41063823682263018</v>
      </c>
      <c r="D37" s="2">
        <v>0.41034990190983744</v>
      </c>
      <c r="E37" s="2">
        <v>0.32250000000000001</v>
      </c>
      <c r="F37" s="2">
        <v>602.64024051217768</v>
      </c>
      <c r="G37" s="2"/>
      <c r="H37" s="2">
        <v>602.64024051217768</v>
      </c>
      <c r="I37" s="2">
        <v>16953.204449237772</v>
      </c>
      <c r="J37" s="2">
        <v>54665.259506569841</v>
      </c>
    </row>
    <row r="38" spans="1:10" x14ac:dyDescent="0.25">
      <c r="A38" s="2">
        <v>1.91</v>
      </c>
      <c r="B38" s="2">
        <v>2.5</v>
      </c>
      <c r="C38" s="2">
        <v>0.41006156699704466</v>
      </c>
      <c r="D38" s="2">
        <v>0.40988909317688765</v>
      </c>
      <c r="E38" s="2">
        <v>0.18250000000000044</v>
      </c>
      <c r="F38" s="2">
        <v>340.64600958296921</v>
      </c>
      <c r="G38" s="2"/>
      <c r="H38" s="2">
        <v>340.64600958296921</v>
      </c>
      <c r="I38" s="2">
        <v>16350.564208725595</v>
      </c>
      <c r="J38" s="2">
        <v>52517.166428131204</v>
      </c>
    </row>
    <row r="39" spans="1:10" x14ac:dyDescent="0.25">
      <c r="A39" s="2">
        <v>1.9830000000000001</v>
      </c>
      <c r="B39" s="2">
        <v>2.5</v>
      </c>
      <c r="C39" s="2">
        <v>0.40971661935673065</v>
      </c>
      <c r="D39" s="2">
        <v>0.40930964105017975</v>
      </c>
      <c r="E39" s="2">
        <v>0.4049999999999998</v>
      </c>
      <c r="F39" s="2">
        <v>754.88548076891243</v>
      </c>
      <c r="G39" s="2"/>
      <c r="H39" s="2">
        <v>754.88548076891243</v>
      </c>
      <c r="I39" s="2">
        <v>16009.918199142625</v>
      </c>
      <c r="J39" s="2">
        <v>51336.008820244009</v>
      </c>
    </row>
    <row r="40" spans="1:10" x14ac:dyDescent="0.25">
      <c r="A40" s="2">
        <v>2.145</v>
      </c>
      <c r="B40" s="2">
        <v>2.5</v>
      </c>
      <c r="C40" s="2">
        <v>0.40890266274362891</v>
      </c>
      <c r="D40" s="2">
        <v>0.40879699816459042</v>
      </c>
      <c r="E40" s="2">
        <v>0.10000000000000009</v>
      </c>
      <c r="F40" s="2">
        <v>186.1580293502071</v>
      </c>
      <c r="G40" s="2"/>
      <c r="H40" s="2">
        <v>186.1580293502071</v>
      </c>
      <c r="I40" s="2">
        <v>15255.032718373712</v>
      </c>
      <c r="J40" s="2">
        <v>48803.547795925188</v>
      </c>
    </row>
    <row r="41" spans="1:10" x14ac:dyDescent="0.25">
      <c r="A41" s="2">
        <v>2.1850000000000001</v>
      </c>
      <c r="B41" s="2">
        <v>2.5</v>
      </c>
      <c r="C41" s="2">
        <v>0.40869133358555193</v>
      </c>
      <c r="D41" s="2">
        <v>0.40814656515170328</v>
      </c>
      <c r="E41" s="2">
        <v>0.4874999999999996</v>
      </c>
      <c r="F41" s="2">
        <v>906.07644602252117</v>
      </c>
      <c r="G41" s="2"/>
      <c r="H41" s="2">
        <v>906.07644602252117</v>
      </c>
      <c r="I41" s="2">
        <v>15068.874689023505</v>
      </c>
      <c r="J41" s="2">
        <v>48197.069647777244</v>
      </c>
    </row>
    <row r="42" spans="1:10" x14ac:dyDescent="0.25">
      <c r="A42" s="2">
        <v>2.38</v>
      </c>
      <c r="B42" s="2">
        <v>2.5</v>
      </c>
      <c r="C42" s="2">
        <v>0.40760179671785463</v>
      </c>
      <c r="D42" s="2">
        <v>0.40686286467164379</v>
      </c>
      <c r="E42" s="2">
        <v>0.60000000000000053</v>
      </c>
      <c r="F42" s="2">
        <v>1111.6635803557199</v>
      </c>
      <c r="G42" s="2"/>
      <c r="H42" s="2">
        <v>1111.6635803557199</v>
      </c>
      <c r="I42" s="2">
        <v>14162.798243000983</v>
      </c>
      <c r="J42" s="2">
        <v>45346.981536904859</v>
      </c>
    </row>
    <row r="43" spans="1:10" x14ac:dyDescent="0.25">
      <c r="A43" s="2">
        <v>2.62</v>
      </c>
      <c r="B43" s="2">
        <v>2.5</v>
      </c>
      <c r="C43" s="2">
        <v>0.406123932625433</v>
      </c>
      <c r="D43" s="2">
        <v>0.40516430865412467</v>
      </c>
      <c r="E43" s="2">
        <v>0.69999999999999951</v>
      </c>
      <c r="F43" s="2">
        <v>1291.5264231516267</v>
      </c>
      <c r="G43" s="2">
        <v>-3237.1038000000003</v>
      </c>
      <c r="H43" s="2">
        <v>-1945.5773768483737</v>
      </c>
      <c r="I43" s="2">
        <v>13051.134662645263</v>
      </c>
      <c r="J43" s="2">
        <v>42081.309588227305</v>
      </c>
    </row>
    <row r="44" spans="1:10" x14ac:dyDescent="0.25">
      <c r="A44" s="2">
        <v>2.9</v>
      </c>
      <c r="B44" s="2">
        <v>2.5</v>
      </c>
      <c r="C44" s="2">
        <v>0.40420468468281634</v>
      </c>
      <c r="D44" s="2">
        <v>0.4034728328626741</v>
      </c>
      <c r="E44" s="2">
        <v>0.48750000000000071</v>
      </c>
      <c r="F44" s="2">
        <v>895.700862583446</v>
      </c>
      <c r="G44" s="2"/>
      <c r="H44" s="2">
        <v>895.700862583446</v>
      </c>
      <c r="I44" s="2">
        <v>14996.712039493637</v>
      </c>
      <c r="J44" s="2">
        <v>38154.611049927858</v>
      </c>
    </row>
    <row r="45" spans="1:10" x14ac:dyDescent="0.25">
      <c r="A45" s="2">
        <v>3.0950000000000002</v>
      </c>
      <c r="B45" s="2">
        <v>2.5</v>
      </c>
      <c r="C45" s="2">
        <v>0.40274098104253186</v>
      </c>
      <c r="D45" s="2">
        <v>0.40248520895020579</v>
      </c>
      <c r="E45" s="2">
        <v>0.16249999999999987</v>
      </c>
      <c r="F45" s="2">
        <v>297.83611970100833</v>
      </c>
      <c r="G45" s="2"/>
      <c r="H45" s="2">
        <v>297.83611970100833</v>
      </c>
      <c r="I45" s="2">
        <v>14101.011176910191</v>
      </c>
      <c r="J45" s="2">
        <v>35317.583036328484</v>
      </c>
    </row>
    <row r="46" spans="1:10" x14ac:dyDescent="0.25">
      <c r="A46" s="2">
        <v>3.16</v>
      </c>
      <c r="B46" s="2">
        <v>2.5</v>
      </c>
      <c r="C46" s="2">
        <v>0.40222943685787971</v>
      </c>
      <c r="D46" s="2">
        <v>0.40167486676955177</v>
      </c>
      <c r="E46" s="2">
        <v>0.33999999999999919</v>
      </c>
      <c r="F46" s="2">
        <v>621.91015762926327</v>
      </c>
      <c r="G46" s="2"/>
      <c r="H46" s="2">
        <v>621.91015762926327</v>
      </c>
      <c r="I46" s="2">
        <v>13803.175057209182</v>
      </c>
      <c r="J46" s="2">
        <v>34410.696983719608</v>
      </c>
    </row>
    <row r="47" spans="1:10" x14ac:dyDescent="0.25">
      <c r="A47" s="2">
        <v>3.2959999999999998</v>
      </c>
      <c r="B47" s="2">
        <v>2.5</v>
      </c>
      <c r="C47" s="2">
        <v>0.4011202966812239</v>
      </c>
      <c r="D47" s="2">
        <v>0.40076448966728012</v>
      </c>
      <c r="E47" s="2">
        <v>0.21000000000000019</v>
      </c>
      <c r="F47" s="2">
        <v>383.25038766533578</v>
      </c>
      <c r="G47" s="2"/>
      <c r="H47" s="2">
        <v>383.25038766533578</v>
      </c>
      <c r="I47" s="2">
        <v>13181.264899579919</v>
      </c>
      <c r="J47" s="2">
        <v>32575.755066657952</v>
      </c>
    </row>
    <row r="48" spans="1:10" x14ac:dyDescent="0.25">
      <c r="A48" s="2">
        <v>3.38</v>
      </c>
      <c r="B48" s="2">
        <v>2.5</v>
      </c>
      <c r="C48" s="2">
        <v>0.40040868265333635</v>
      </c>
      <c r="D48" s="2">
        <v>0.39989595508410503</v>
      </c>
      <c r="E48" s="2">
        <v>0.29249999999999998</v>
      </c>
      <c r="F48" s="2">
        <v>532.65616329767977</v>
      </c>
      <c r="G48" s="2"/>
      <c r="H48" s="2">
        <v>532.65616329767977</v>
      </c>
      <c r="I48" s="2">
        <v>12798.014511914584</v>
      </c>
      <c r="J48" s="2">
        <v>31484.62533137518</v>
      </c>
    </row>
    <row r="49" spans="1:10" x14ac:dyDescent="0.25">
      <c r="A49" s="2">
        <v>3.4969999999999999</v>
      </c>
      <c r="B49" s="2">
        <v>2.5</v>
      </c>
      <c r="C49" s="2">
        <v>0.39938322751487376</v>
      </c>
      <c r="D49" s="2">
        <v>0.39936981594826765</v>
      </c>
      <c r="E49" s="2">
        <v>7.5000000000002842E-3</v>
      </c>
      <c r="F49" s="2">
        <v>13.639880842939908</v>
      </c>
      <c r="G49" s="2"/>
      <c r="H49" s="2">
        <v>13.639880842939908</v>
      </c>
      <c r="I49" s="2">
        <v>12265.358348616905</v>
      </c>
      <c r="J49" s="2">
        <v>30018.418019034089</v>
      </c>
    </row>
    <row r="50" spans="1:10" x14ac:dyDescent="0.25">
      <c r="A50" s="2">
        <v>3.5</v>
      </c>
      <c r="B50" s="2">
        <v>2.5</v>
      </c>
      <c r="C50" s="2">
        <v>0.39935640438166153</v>
      </c>
      <c r="D50" s="2">
        <v>0.39936790193236027</v>
      </c>
      <c r="E50" s="2">
        <v>7.499062500000285E-3</v>
      </c>
      <c r="F50" s="2">
        <v>13.638110495645169</v>
      </c>
      <c r="G50" s="2">
        <v>-4.2498194945849992</v>
      </c>
      <c r="H50" s="2">
        <v>9.3882910010601694</v>
      </c>
      <c r="I50" s="2">
        <v>12251.718467773964</v>
      </c>
      <c r="J50" s="2">
        <v>29981.642403809499</v>
      </c>
    </row>
    <row r="51" spans="1:10" x14ac:dyDescent="0.25">
      <c r="A51" s="2">
        <v>3.5030000000000001</v>
      </c>
      <c r="B51" s="2">
        <v>2.4993750000000001</v>
      </c>
      <c r="C51" s="2">
        <v>0.39937939948305901</v>
      </c>
      <c r="D51" s="2">
        <v>0.40011730252702105</v>
      </c>
      <c r="E51" s="2">
        <v>0.48833427083333353</v>
      </c>
      <c r="F51" s="2">
        <v>889.77174572380841</v>
      </c>
      <c r="G51" s="2">
        <v>-279.07148014440446</v>
      </c>
      <c r="H51" s="2">
        <v>610.700265579404</v>
      </c>
      <c r="I51" s="2">
        <v>12242.330176772904</v>
      </c>
      <c r="J51" s="2">
        <v>29944.901330842677</v>
      </c>
    </row>
    <row r="52" spans="1:10" x14ac:dyDescent="0.25">
      <c r="A52" s="2">
        <v>3.7</v>
      </c>
      <c r="B52" s="2">
        <v>2.4583333333333335</v>
      </c>
      <c r="C52" s="2">
        <v>0.40085520557098303</v>
      </c>
      <c r="D52" s="2">
        <v>0.40090996115476996</v>
      </c>
      <c r="E52" s="2">
        <v>3.685156249999922E-2</v>
      </c>
      <c r="F52" s="2">
        <v>67.278581844357319</v>
      </c>
      <c r="G52" s="2">
        <v>-21.249097472923737</v>
      </c>
      <c r="H52" s="2">
        <v>46.029484371433583</v>
      </c>
      <c r="I52" s="2">
        <v>11631.6299111935</v>
      </c>
      <c r="J52" s="2">
        <v>27593.316262177985</v>
      </c>
    </row>
    <row r="53" spans="1:10" x14ac:dyDescent="0.25">
      <c r="A53" s="2">
        <v>3.7149999999999999</v>
      </c>
      <c r="B53" s="2">
        <v>2.4552083333333332</v>
      </c>
      <c r="C53" s="2">
        <v>0.40096471673855688</v>
      </c>
      <c r="D53" s="2">
        <v>0.40162226876921581</v>
      </c>
      <c r="E53" s="2">
        <v>0.45064843750000005</v>
      </c>
      <c r="F53" s="2">
        <v>824.19453325127768</v>
      </c>
      <c r="G53" s="2">
        <v>-262.0722021660651</v>
      </c>
      <c r="H53" s="2">
        <v>562.12233108521264</v>
      </c>
      <c r="I53" s="2">
        <v>11585.600426822068</v>
      </c>
      <c r="J53" s="2">
        <v>27419.187034642873</v>
      </c>
    </row>
    <row r="54" spans="1:10" x14ac:dyDescent="0.25">
      <c r="A54" s="2">
        <v>3.9</v>
      </c>
      <c r="B54" s="2">
        <v>2.4166666666666665</v>
      </c>
      <c r="C54" s="2">
        <v>0.40227982079987468</v>
      </c>
      <c r="D54" s="2">
        <v>0.40236606158713384</v>
      </c>
      <c r="E54" s="2">
        <v>6.0351562499999789E-2</v>
      </c>
      <c r="F54" s="2">
        <v>110.58187141831426</v>
      </c>
      <c r="G54" s="2">
        <v>-35.415162454873524</v>
      </c>
      <c r="H54" s="2">
        <v>75.16670896344074</v>
      </c>
      <c r="I54" s="2">
        <v>11023.478095736855</v>
      </c>
      <c r="J54" s="2">
        <v>25327.847271306171</v>
      </c>
    </row>
    <row r="55" spans="1:10" x14ac:dyDescent="0.25">
      <c r="A55" s="2">
        <v>3.9249999999999998</v>
      </c>
      <c r="B55" s="2">
        <v>2.4114583333333335</v>
      </c>
      <c r="C55" s="2">
        <v>0.402452302374393</v>
      </c>
      <c r="D55" s="2">
        <v>0.4028736164174011</v>
      </c>
      <c r="E55" s="2">
        <v>0.2998046875</v>
      </c>
      <c r="F55" s="2">
        <v>550.02359547536673</v>
      </c>
      <c r="G55" s="2">
        <v>-177.07581227436825</v>
      </c>
      <c r="H55" s="2">
        <v>372.94778320099851</v>
      </c>
      <c r="I55" s="2">
        <v>10948.311386773414</v>
      </c>
      <c r="J55" s="2">
        <v>25053.199902774795</v>
      </c>
    </row>
    <row r="56" spans="1:10" x14ac:dyDescent="0.25">
      <c r="A56" s="2">
        <v>4.05</v>
      </c>
      <c r="B56" s="2">
        <v>2.3854166666666665</v>
      </c>
      <c r="C56" s="2">
        <v>0.40329493046040921</v>
      </c>
      <c r="D56" s="2">
        <v>0.40345868106775507</v>
      </c>
      <c r="E56" s="2">
        <v>0.11901041666666623</v>
      </c>
      <c r="F56" s="2">
        <v>218.654346570564</v>
      </c>
      <c r="G56" s="2">
        <v>-70.830324909747048</v>
      </c>
      <c r="H56" s="2">
        <v>147.82402166081695</v>
      </c>
      <c r="I56" s="2">
        <v>10575.363603572416</v>
      </c>
      <c r="J56" s="2">
        <v>23707.97021587818</v>
      </c>
    </row>
    <row r="57" spans="1:10" x14ac:dyDescent="0.25">
      <c r="A57" s="2">
        <v>4.0999999999999996</v>
      </c>
      <c r="B57" s="2">
        <v>2.375</v>
      </c>
      <c r="C57" s="2">
        <v>0.40362243167510092</v>
      </c>
      <c r="D57" s="2">
        <v>0.40373537452085417</v>
      </c>
      <c r="E57" s="2">
        <v>8.2997395833333668E-2</v>
      </c>
      <c r="F57" s="2">
        <v>152.59325737749711</v>
      </c>
      <c r="G57" s="2">
        <v>-49.581227436823312</v>
      </c>
      <c r="H57" s="2">
        <v>103.0120299406738</v>
      </c>
      <c r="I57" s="2">
        <v>10427.539581911598</v>
      </c>
      <c r="J57" s="2">
        <v>23182.897636241083</v>
      </c>
    </row>
    <row r="58" spans="1:10" x14ac:dyDescent="0.25">
      <c r="A58" s="2">
        <v>4.1349999999999998</v>
      </c>
      <c r="B58" s="2">
        <v>2.3677083333333333</v>
      </c>
      <c r="C58" s="2">
        <v>0.40384831736660748</v>
      </c>
      <c r="D58" s="2">
        <v>0.40410111920019731</v>
      </c>
      <c r="E58" s="2">
        <v>0.18875000000000017</v>
      </c>
      <c r="F58" s="2">
        <v>347.33703159169647</v>
      </c>
      <c r="G58" s="2">
        <v>-113.32851985559577</v>
      </c>
      <c r="H58" s="2">
        <v>234.0085117361007</v>
      </c>
      <c r="I58" s="2">
        <v>10324.527551970925</v>
      </c>
      <c r="J58" s="2">
        <v>22819.736461398137</v>
      </c>
    </row>
    <row r="59" spans="1:10" x14ac:dyDescent="0.25">
      <c r="A59" s="2">
        <v>4.2149999999999999</v>
      </c>
      <c r="B59" s="2">
        <v>2.3510416666666667</v>
      </c>
      <c r="C59" s="2">
        <v>0.40435392103378714</v>
      </c>
      <c r="D59" s="2">
        <v>0.40461407428559182</v>
      </c>
      <c r="E59" s="2">
        <v>0.19908593749999992</v>
      </c>
      <c r="F59" s="2">
        <v>366.82222838959245</v>
      </c>
      <c r="G59" s="2">
        <v>-120.41155234657036</v>
      </c>
      <c r="H59" s="2">
        <v>246.41067604302208</v>
      </c>
      <c r="I59" s="2">
        <v>10090.519040234823</v>
      </c>
      <c r="J59" s="2">
        <v>22003.134597709908</v>
      </c>
    </row>
    <row r="60" spans="1:10" x14ac:dyDescent="0.25">
      <c r="A60" s="2">
        <v>4.3</v>
      </c>
      <c r="B60" s="2">
        <v>2.3333333333333335</v>
      </c>
      <c r="C60" s="2">
        <v>0.40487422753739649</v>
      </c>
      <c r="D60" s="2">
        <v>0.40544974394055033</v>
      </c>
      <c r="E60" s="2">
        <v>0.46250000000000041</v>
      </c>
      <c r="F60" s="2">
        <v>853.93112285612028</v>
      </c>
      <c r="G60" s="2">
        <v>-283.32129963898944</v>
      </c>
      <c r="H60" s="2">
        <v>570.60982321713084</v>
      </c>
      <c r="I60" s="2">
        <v>9844.1083641918012</v>
      </c>
      <c r="J60" s="2">
        <v>21155.912933021777</v>
      </c>
    </row>
    <row r="61" spans="1:10" x14ac:dyDescent="0.25">
      <c r="A61" s="2">
        <v>4.5</v>
      </c>
      <c r="B61" s="2">
        <v>2.2916666666666665</v>
      </c>
      <c r="C61" s="2">
        <v>0.40602526034370423</v>
      </c>
      <c r="D61" s="2">
        <v>0.4065447667286104</v>
      </c>
      <c r="E61" s="2">
        <v>0.454166666666667</v>
      </c>
      <c r="F61" s="2">
        <v>840.80968592733052</v>
      </c>
      <c r="G61" s="2">
        <v>-283.32129963898944</v>
      </c>
      <c r="H61" s="2">
        <v>557.48838628834108</v>
      </c>
      <c r="I61" s="2">
        <v>9273.4985409746696</v>
      </c>
      <c r="J61" s="2">
        <v>19244.152242505126</v>
      </c>
    </row>
    <row r="62" spans="1:10" x14ac:dyDescent="0.25">
      <c r="A62" s="2">
        <v>4.7</v>
      </c>
      <c r="B62" s="2">
        <v>2.25</v>
      </c>
      <c r="C62" s="2">
        <v>0.40706427311351651</v>
      </c>
      <c r="D62" s="2">
        <v>0.40752138458301329</v>
      </c>
      <c r="E62" s="2">
        <v>0.44583333333333369</v>
      </c>
      <c r="F62" s="2">
        <v>827.36475038891854</v>
      </c>
      <c r="G62" s="2">
        <v>-283.32129963898944</v>
      </c>
      <c r="H62" s="2">
        <v>544.04345074992909</v>
      </c>
      <c r="I62" s="2">
        <v>8716.010154686328</v>
      </c>
      <c r="J62" s="2">
        <v>17445.201372939024</v>
      </c>
    </row>
    <row r="63" spans="1:10" x14ac:dyDescent="0.25">
      <c r="A63" s="2">
        <v>4.9000000000000004</v>
      </c>
      <c r="B63" s="2">
        <v>2.208333333333333</v>
      </c>
      <c r="C63" s="2">
        <v>0.40797849605251008</v>
      </c>
      <c r="D63" s="2">
        <v>0.40836594945849369</v>
      </c>
      <c r="E63" s="2">
        <v>0.43749999999999845</v>
      </c>
      <c r="F63" s="2">
        <v>813.58260521671752</v>
      </c>
      <c r="G63" s="2">
        <v>-283.32129963898819</v>
      </c>
      <c r="H63" s="2">
        <v>530.26130557772933</v>
      </c>
      <c r="I63" s="2">
        <v>8171.9667039363994</v>
      </c>
      <c r="J63" s="2">
        <v>15756.403687076749</v>
      </c>
    </row>
    <row r="64" spans="1:10" x14ac:dyDescent="0.25">
      <c r="A64" s="2">
        <v>5.0999999999999996</v>
      </c>
      <c r="B64" s="2">
        <v>2.166666666666667</v>
      </c>
      <c r="C64" s="2">
        <v>0.40875340286447737</v>
      </c>
      <c r="D64" s="2">
        <v>0.40906291024902219</v>
      </c>
      <c r="E64" s="2">
        <v>0.42916666666666708</v>
      </c>
      <c r="F64" s="2">
        <v>799.44789184220826</v>
      </c>
      <c r="G64" s="2">
        <v>-283.32129963898944</v>
      </c>
      <c r="H64" s="2">
        <v>516.12659220321882</v>
      </c>
      <c r="I64" s="2">
        <v>7641.7053983586702</v>
      </c>
      <c r="J64" s="2">
        <v>14175.036476847246</v>
      </c>
    </row>
    <row r="65" spans="1:10" x14ac:dyDescent="0.25">
      <c r="A65" s="2">
        <v>5.3</v>
      </c>
      <c r="B65" s="2">
        <v>2.125</v>
      </c>
      <c r="C65" s="2">
        <v>0.40937241763356697</v>
      </c>
      <c r="D65" s="2">
        <v>0.40959448871467419</v>
      </c>
      <c r="E65" s="2">
        <v>0.42083333333333378</v>
      </c>
      <c r="F65" s="2">
        <v>784.94334419155371</v>
      </c>
      <c r="G65" s="2">
        <v>-283.32129963898944</v>
      </c>
      <c r="H65" s="2">
        <v>501.62204455256426</v>
      </c>
      <c r="I65" s="2">
        <v>7125.5788061554513</v>
      </c>
      <c r="J65" s="2">
        <v>12698.308056395832</v>
      </c>
    </row>
    <row r="66" spans="1:10" x14ac:dyDescent="0.25">
      <c r="A66" s="2">
        <v>5.5</v>
      </c>
      <c r="B66" s="2">
        <v>2.0833333333333335</v>
      </c>
      <c r="C66" s="2">
        <v>0.40981655979578141</v>
      </c>
      <c r="D66" s="2">
        <v>0.40994028530676341</v>
      </c>
      <c r="E66" s="2">
        <v>0.41250000000000037</v>
      </c>
      <c r="F66" s="2">
        <v>770.04947083082118</v>
      </c>
      <c r="G66" s="2">
        <v>-283.32129963898944</v>
      </c>
      <c r="H66" s="2">
        <v>486.72817119183173</v>
      </c>
      <c r="I66" s="2">
        <v>6623.9567616028871</v>
      </c>
      <c r="J66" s="2">
        <v>11323.354499619996</v>
      </c>
    </row>
    <row r="67" spans="1:10" x14ac:dyDescent="0.25">
      <c r="A67" s="2">
        <v>5.7</v>
      </c>
      <c r="B67" s="2">
        <v>2.0416666666666665</v>
      </c>
      <c r="C67" s="2">
        <v>0.41006401081774546</v>
      </c>
      <c r="D67" s="2">
        <v>0.41008378331995732</v>
      </c>
      <c r="E67" s="2">
        <v>0.32400000000000029</v>
      </c>
      <c r="F67" s="2">
        <v>605.05057859425165</v>
      </c>
      <c r="G67" s="2">
        <v>-226.65703971119154</v>
      </c>
      <c r="H67" s="2">
        <v>378.3935388830601</v>
      </c>
      <c r="I67" s="2">
        <v>6137.2285904110549</v>
      </c>
      <c r="J67" s="2">
        <v>10047.235964418602</v>
      </c>
    </row>
    <row r="68" spans="1:10" x14ac:dyDescent="0.25">
      <c r="A68" s="2">
        <v>5.86</v>
      </c>
      <c r="B68" s="2">
        <v>2.0083333333333333</v>
      </c>
      <c r="C68" s="2">
        <v>0.41010355582216912</v>
      </c>
      <c r="D68" s="2">
        <v>0.41009656831551677</v>
      </c>
      <c r="E68" s="2">
        <v>8.0166666666666733E-2</v>
      </c>
      <c r="F68" s="2">
        <v>149.71111193045786</v>
      </c>
      <c r="G68" s="2">
        <v>-56.664259927797886</v>
      </c>
      <c r="H68" s="2">
        <v>93.046852002659975</v>
      </c>
      <c r="I68" s="2">
        <v>5758.8350515279944</v>
      </c>
      <c r="J68" s="2">
        <v>9095.5508730634774</v>
      </c>
    </row>
    <row r="69" spans="1:10" x14ac:dyDescent="0.25">
      <c r="A69" s="2">
        <v>5.9</v>
      </c>
      <c r="B69" s="2">
        <v>2</v>
      </c>
      <c r="C69" s="2">
        <v>0.41008958080886448</v>
      </c>
      <c r="D69" s="2">
        <v>0.41007757894023605</v>
      </c>
      <c r="E69" s="2">
        <v>7.9833333333333409E-2</v>
      </c>
      <c r="F69" s="2">
        <v>149.08170900954175</v>
      </c>
      <c r="G69" s="2">
        <v>-56.664259927797886</v>
      </c>
      <c r="H69" s="2">
        <v>92.417449081743868</v>
      </c>
      <c r="I69" s="2">
        <v>5665.7881995253347</v>
      </c>
      <c r="J69" s="2">
        <v>8867.0584080424105</v>
      </c>
    </row>
    <row r="70" spans="1:10" x14ac:dyDescent="0.25">
      <c r="A70" s="2">
        <v>5.94</v>
      </c>
      <c r="B70" s="2">
        <v>1.9916666666666667</v>
      </c>
      <c r="C70" s="2">
        <v>0.41006557707160762</v>
      </c>
      <c r="D70" s="2">
        <v>0.4099648113965193</v>
      </c>
      <c r="E70" s="2">
        <v>0.31599999999999856</v>
      </c>
      <c r="F70" s="2">
        <v>589.93985739400455</v>
      </c>
      <c r="G70" s="2">
        <v>-226.65703971119029</v>
      </c>
      <c r="H70" s="2">
        <v>363.28281768281425</v>
      </c>
      <c r="I70" s="2">
        <v>5573.3707504435906</v>
      </c>
      <c r="J70" s="2">
        <v>8642.2752290430326</v>
      </c>
    </row>
    <row r="71" spans="1:10" x14ac:dyDescent="0.25">
      <c r="A71" s="2">
        <v>6.1</v>
      </c>
      <c r="B71" s="2">
        <v>1.9583333333333335</v>
      </c>
      <c r="C71" s="2">
        <v>0.40986404572143098</v>
      </c>
      <c r="D71" s="2">
        <v>0.40984523102663323</v>
      </c>
      <c r="E71" s="2">
        <v>3.9125000000000902E-2</v>
      </c>
      <c r="F71" s="2">
        <v>73.021089985596191</v>
      </c>
      <c r="G71" s="2">
        <v>-28.332129963899575</v>
      </c>
      <c r="H71" s="2">
        <v>44.688960021696616</v>
      </c>
      <c r="I71" s="2">
        <v>5210.0879327607763</v>
      </c>
      <c r="J71" s="2">
        <v>7779.5985343866869</v>
      </c>
    </row>
    <row r="72" spans="1:10" x14ac:dyDescent="0.25">
      <c r="A72" s="2">
        <v>6.12</v>
      </c>
      <c r="B72" s="2">
        <v>1.9541666666666666</v>
      </c>
      <c r="C72" s="2">
        <v>0.40982641633183547</v>
      </c>
      <c r="D72" s="2">
        <v>0.4095898656524522</v>
      </c>
      <c r="E72" s="2">
        <v>0.34837499999999949</v>
      </c>
      <c r="F72" s="2">
        <v>649.78586393057162</v>
      </c>
      <c r="G72" s="2">
        <v>-254.98916967508987</v>
      </c>
      <c r="H72" s="2">
        <v>394.79669425548173</v>
      </c>
      <c r="I72" s="2">
        <v>5165.3989727390799</v>
      </c>
      <c r="J72" s="2">
        <v>7675.8436653316858</v>
      </c>
    </row>
    <row r="73" spans="1:10" x14ac:dyDescent="0.25">
      <c r="A73" s="2">
        <v>6.3</v>
      </c>
      <c r="B73" s="2">
        <v>1.9166666666666667</v>
      </c>
      <c r="C73" s="2">
        <v>0.40935331497306893</v>
      </c>
      <c r="D73" s="2">
        <v>0.40893534426620481</v>
      </c>
      <c r="E73" s="2">
        <v>0.37916666666666704</v>
      </c>
      <c r="F73" s="2">
        <v>706.08806986774346</v>
      </c>
      <c r="G73" s="2">
        <v>-283.32129963898944</v>
      </c>
      <c r="H73" s="2">
        <v>422.76677022875401</v>
      </c>
      <c r="I73" s="2">
        <v>4770.6022784835986</v>
      </c>
      <c r="J73" s="2">
        <v>6781.6035527216463</v>
      </c>
    </row>
    <row r="74" spans="1:10" x14ac:dyDescent="0.25">
      <c r="A74" s="2">
        <v>6.5</v>
      </c>
      <c r="B74" s="2">
        <v>1.875</v>
      </c>
      <c r="C74" s="2">
        <v>0.40851737355934076</v>
      </c>
      <c r="D74" s="2">
        <v>0.40791314640205856</v>
      </c>
      <c r="E74" s="2">
        <v>0.37083333333333368</v>
      </c>
      <c r="F74" s="2">
        <v>688.84346387955236</v>
      </c>
      <c r="G74" s="2">
        <v>-283.32129963898944</v>
      </c>
      <c r="H74" s="2">
        <v>405.52216424056292</v>
      </c>
      <c r="I74" s="2">
        <v>4347.8355082548451</v>
      </c>
      <c r="J74" s="2">
        <v>5869.7597740478013</v>
      </c>
    </row>
    <row r="75" spans="1:10" x14ac:dyDescent="0.25">
      <c r="A75" s="2">
        <v>6.7</v>
      </c>
      <c r="B75" s="2">
        <v>1.8333333333333335</v>
      </c>
      <c r="C75" s="2">
        <v>0.40730891924477636</v>
      </c>
      <c r="D75" s="2">
        <v>0.4064902494168689</v>
      </c>
      <c r="E75" s="2">
        <v>0.36250000000000032</v>
      </c>
      <c r="F75" s="2">
        <v>671.01498406199619</v>
      </c>
      <c r="G75" s="2">
        <v>-283.32129963898944</v>
      </c>
      <c r="H75" s="2">
        <v>387.69368442300674</v>
      </c>
      <c r="I75" s="2">
        <v>3942.3133440142819</v>
      </c>
      <c r="J75" s="2">
        <v>5040.7448888208883</v>
      </c>
    </row>
    <row r="76" spans="1:10" x14ac:dyDescent="0.25">
      <c r="A76" s="2">
        <v>6.9</v>
      </c>
      <c r="B76" s="2">
        <v>1.7916666666666665</v>
      </c>
      <c r="C76" s="2">
        <v>0.40567157958896144</v>
      </c>
      <c r="D76" s="2">
        <v>0.4046045584682304</v>
      </c>
      <c r="E76" s="2">
        <v>0.35416666666666541</v>
      </c>
      <c r="F76" s="2">
        <v>652.54810117061982</v>
      </c>
      <c r="G76" s="2">
        <v>-283.32129963898819</v>
      </c>
      <c r="H76" s="2">
        <v>369.22680153163162</v>
      </c>
      <c r="I76" s="2">
        <v>3554.6196595912752</v>
      </c>
      <c r="J76" s="2">
        <v>4291.0515884603319</v>
      </c>
    </row>
    <row r="77" spans="1:10" x14ac:dyDescent="0.25">
      <c r="A77" s="2">
        <v>7.1</v>
      </c>
      <c r="B77" s="2">
        <v>1.75</v>
      </c>
      <c r="C77" s="2">
        <v>0.40353753734749936</v>
      </c>
      <c r="D77" s="2">
        <v>0.40218091955315094</v>
      </c>
      <c r="E77" s="2">
        <v>0.34583333333333366</v>
      </c>
      <c r="F77" s="2">
        <v>633.37714524573141</v>
      </c>
      <c r="G77" s="2">
        <v>-283.32129963898944</v>
      </c>
      <c r="H77" s="2">
        <v>350.05584560674197</v>
      </c>
      <c r="I77" s="2">
        <v>3185.3928580596435</v>
      </c>
      <c r="J77" s="2">
        <v>3617.0503366952421</v>
      </c>
    </row>
    <row r="78" spans="1:10" x14ac:dyDescent="0.25">
      <c r="A78" s="2">
        <v>7.3</v>
      </c>
      <c r="B78" s="2">
        <v>1.7083333333333335</v>
      </c>
      <c r="C78" s="2">
        <v>0.40082430175880246</v>
      </c>
      <c r="D78" s="2">
        <v>0.3991272560667537</v>
      </c>
      <c r="E78" s="2">
        <v>0.3375000000000003</v>
      </c>
      <c r="F78" s="2">
        <v>613.42184572638939</v>
      </c>
      <c r="G78" s="2">
        <v>-283.32129963898944</v>
      </c>
      <c r="H78" s="2">
        <v>330.10054608739995</v>
      </c>
      <c r="I78" s="2">
        <v>2835.3370124529015</v>
      </c>
      <c r="J78" s="2">
        <v>3014.9773496439871</v>
      </c>
    </row>
    <row r="79" spans="1:10" x14ac:dyDescent="0.25">
      <c r="A79" s="2">
        <v>7.5</v>
      </c>
      <c r="B79" s="2">
        <v>1.6666666666666667</v>
      </c>
      <c r="C79" s="2">
        <v>0.39743021037470488</v>
      </c>
      <c r="D79" s="2">
        <v>0.39532909435933145</v>
      </c>
      <c r="E79" s="2">
        <v>0.329166666666667</v>
      </c>
      <c r="F79" s="2">
        <v>592.58233640527715</v>
      </c>
      <c r="G79" s="2">
        <v>-283.32129963898944</v>
      </c>
      <c r="H79" s="2">
        <v>309.2610367662877</v>
      </c>
      <c r="I79" s="2">
        <v>2505.2364663655017</v>
      </c>
      <c r="J79" s="2">
        <v>2480.9200017621461</v>
      </c>
    </row>
    <row r="80" spans="1:10" x14ac:dyDescent="0.25">
      <c r="A80" s="2">
        <v>7.7</v>
      </c>
      <c r="B80" s="2">
        <v>1.625</v>
      </c>
      <c r="C80" s="2">
        <v>0.39322797834395801</v>
      </c>
      <c r="D80" s="2">
        <v>0.3906415487175543</v>
      </c>
      <c r="E80" s="2">
        <v>0.32083333333333358</v>
      </c>
      <c r="F80" s="2">
        <v>570.73169504992097</v>
      </c>
      <c r="G80" s="2">
        <v>-283.32129963898944</v>
      </c>
      <c r="H80" s="2">
        <v>287.41039541093153</v>
      </c>
      <c r="I80" s="2">
        <v>2195.9754295992138</v>
      </c>
      <c r="J80" s="2">
        <v>2010.798812165674</v>
      </c>
    </row>
    <row r="81" spans="1:10" x14ac:dyDescent="0.25">
      <c r="A81" s="2">
        <v>7.9</v>
      </c>
      <c r="B81" s="2">
        <v>1.5833333333333333</v>
      </c>
      <c r="C81" s="2">
        <v>0.38805511909115065</v>
      </c>
      <c r="D81" s="2">
        <v>0.38487710800346264</v>
      </c>
      <c r="E81" s="2">
        <v>0.31249999999999889</v>
      </c>
      <c r="F81" s="2">
        <v>547.70433345901881</v>
      </c>
      <c r="G81" s="2">
        <v>-283.32129963898819</v>
      </c>
      <c r="H81" s="2">
        <v>264.38303382003062</v>
      </c>
      <c r="I81" s="2">
        <v>1908.5650341882824</v>
      </c>
      <c r="J81" s="2">
        <v>1600.344765786924</v>
      </c>
    </row>
    <row r="82" spans="1:10" x14ac:dyDescent="0.25">
      <c r="A82" s="2">
        <v>8.1</v>
      </c>
      <c r="B82" s="2">
        <v>1.5416666666666667</v>
      </c>
      <c r="C82" s="2">
        <v>0.38169909691577469</v>
      </c>
      <c r="D82" s="2">
        <v>0.37778607188172053</v>
      </c>
      <c r="E82" s="2">
        <v>0.30416666666666825</v>
      </c>
      <c r="F82" s="2">
        <v>523.27698721743604</v>
      </c>
      <c r="G82" s="2">
        <v>-283.32129963899069</v>
      </c>
      <c r="H82" s="2">
        <v>239.95568757844535</v>
      </c>
      <c r="I82" s="2">
        <v>1644.1820003682519</v>
      </c>
      <c r="J82" s="2">
        <v>1245.0700623312719</v>
      </c>
    </row>
    <row r="83" spans="1:10" x14ac:dyDescent="0.25">
      <c r="A83" s="2">
        <v>8.3000000000000007</v>
      </c>
      <c r="B83" s="2">
        <v>1.4999999999999998</v>
      </c>
      <c r="C83" s="2">
        <v>0.37387304684766642</v>
      </c>
      <c r="D83" s="2">
        <v>0.36902313966546252</v>
      </c>
      <c r="E83" s="2">
        <v>0.29583333333333223</v>
      </c>
      <c r="F83" s="2">
        <v>497.13550520346621</v>
      </c>
      <c r="G83" s="2">
        <v>-283.32129963898819</v>
      </c>
      <c r="H83" s="2">
        <v>213.81420556447802</v>
      </c>
      <c r="I83" s="2">
        <v>1404.2263127898066</v>
      </c>
      <c r="J83" s="2">
        <v>940.22923101546428</v>
      </c>
    </row>
    <row r="84" spans="1:10" x14ac:dyDescent="0.25">
      <c r="A84" s="2">
        <v>8.5</v>
      </c>
      <c r="B84" s="2">
        <v>1.4583333333333333</v>
      </c>
      <c r="C84" s="2">
        <v>0.36417323248325867</v>
      </c>
      <c r="D84" s="2">
        <v>0.3580852729101287</v>
      </c>
      <c r="E84" s="2">
        <v>0.28749999999999898</v>
      </c>
      <c r="F84" s="2">
        <v>468.81163756159515</v>
      </c>
      <c r="G84" s="2">
        <v>-283.32129963898819</v>
      </c>
      <c r="H84" s="2">
        <v>185.49033792260695</v>
      </c>
      <c r="I84" s="2">
        <v>1190.4121072253286</v>
      </c>
      <c r="J84" s="2">
        <v>680.76538901395168</v>
      </c>
    </row>
    <row r="85" spans="1:10" x14ac:dyDescent="0.25">
      <c r="A85" s="2">
        <v>8.6999999999999993</v>
      </c>
      <c r="B85" s="2">
        <v>1.4166666666666667</v>
      </c>
      <c r="C85" s="2">
        <v>0.35199731333699874</v>
      </c>
      <c r="D85" s="2">
        <v>0.34418144257356253</v>
      </c>
      <c r="E85" s="2">
        <v>0.27916666666666817</v>
      </c>
      <c r="F85" s="2">
        <v>437.54737867012852</v>
      </c>
      <c r="G85" s="2">
        <v>-283.32129963899069</v>
      </c>
      <c r="H85" s="2">
        <v>154.22607903113783</v>
      </c>
      <c r="I85" s="2">
        <v>1004.9217693027216</v>
      </c>
      <c r="J85" s="2">
        <v>461.23200136114741</v>
      </c>
    </row>
    <row r="86" spans="1:10" x14ac:dyDescent="0.25">
      <c r="A86" s="2">
        <v>8.9</v>
      </c>
      <c r="B86" s="2">
        <v>1.375</v>
      </c>
      <c r="C86" s="2">
        <v>0.33636557181012638</v>
      </c>
      <c r="D86" s="2">
        <v>0.32940871776890235</v>
      </c>
      <c r="E86" s="2">
        <v>0.19045833333333168</v>
      </c>
      <c r="F86" s="2">
        <v>285.69927806125997</v>
      </c>
      <c r="G86" s="2">
        <v>-198.32490974729072</v>
      </c>
      <c r="H86" s="2">
        <v>87.374368313969256</v>
      </c>
      <c r="I86" s="2">
        <v>850.69569027158377</v>
      </c>
      <c r="J86" s="2">
        <v>275.67025540371588</v>
      </c>
    </row>
    <row r="87" spans="1:10" x14ac:dyDescent="0.25">
      <c r="A87" s="2">
        <v>9.0399999999999991</v>
      </c>
      <c r="B87" s="2">
        <v>1.3458333333333334</v>
      </c>
      <c r="C87" s="2">
        <v>0.32245186372767837</v>
      </c>
      <c r="D87" s="2">
        <v>0.31894783409614624</v>
      </c>
      <c r="E87" s="2">
        <v>8.0375000000000682E-2</v>
      </c>
      <c r="F87" s="2">
        <v>116.73866380850676</v>
      </c>
      <c r="G87" s="2"/>
      <c r="H87" s="2">
        <v>116.73866380850676</v>
      </c>
      <c r="I87" s="2">
        <v>763.32132195761449</v>
      </c>
      <c r="J87" s="2">
        <v>162.68906454767296</v>
      </c>
    </row>
    <row r="88" spans="1:10" x14ac:dyDescent="0.25">
      <c r="A88" s="2">
        <v>9.1</v>
      </c>
      <c r="B88" s="2">
        <v>1.3333333333333335</v>
      </c>
      <c r="C88" s="2">
        <v>0.31544380446461412</v>
      </c>
      <c r="D88" s="2">
        <v>0.30864033433768678</v>
      </c>
      <c r="E88" s="2">
        <v>0.13229166666666622</v>
      </c>
      <c r="F88" s="2">
        <v>185.93418457807897</v>
      </c>
      <c r="G88" s="2"/>
      <c r="H88" s="2">
        <v>185.93418457807897</v>
      </c>
      <c r="I88" s="2">
        <v>646.58265814910771</v>
      </c>
      <c r="J88" s="2">
        <v>120.39194514447092</v>
      </c>
    </row>
    <row r="89" spans="1:10" x14ac:dyDescent="0.25">
      <c r="A89" s="2">
        <v>9.1999999999999993</v>
      </c>
      <c r="B89" s="2">
        <v>1.3125000000000002</v>
      </c>
      <c r="C89" s="2">
        <v>0.3018368642107595</v>
      </c>
      <c r="D89" s="2">
        <v>0.2932765226201966</v>
      </c>
      <c r="E89" s="2">
        <v>0.1302083333333352</v>
      </c>
      <c r="F89" s="2">
        <v>173.89622449242438</v>
      </c>
      <c r="G89" s="2"/>
      <c r="H89" s="2">
        <v>173.89622449242438</v>
      </c>
      <c r="I89" s="2">
        <v>460.64847357102872</v>
      </c>
      <c r="J89" s="2">
        <v>65.030388558464296</v>
      </c>
    </row>
    <row r="90" spans="1:10" x14ac:dyDescent="0.25">
      <c r="A90" s="2">
        <v>9.3000000000000007</v>
      </c>
      <c r="B90" s="2">
        <v>1.2916666666666665</v>
      </c>
      <c r="C90" s="2">
        <v>0.2847161810296337</v>
      </c>
      <c r="D90" s="2">
        <v>0.27938865497753862</v>
      </c>
      <c r="E90" s="2">
        <v>6.4322916666665286E-2</v>
      </c>
      <c r="F90" s="2">
        <v>81.836787088432047</v>
      </c>
      <c r="G90" s="2"/>
      <c r="H90" s="2">
        <v>81.836787088432047</v>
      </c>
      <c r="I90" s="2">
        <v>286.75224907860434</v>
      </c>
      <c r="J90" s="2">
        <v>27.660352425982111</v>
      </c>
    </row>
    <row r="91" spans="1:10" x14ac:dyDescent="0.25">
      <c r="A91" s="2">
        <v>9.35</v>
      </c>
      <c r="B91" s="2">
        <v>1.28125</v>
      </c>
      <c r="C91" s="2">
        <v>0.27406112892544349</v>
      </c>
      <c r="D91" s="2">
        <v>0.23703056446272175</v>
      </c>
      <c r="E91" s="2">
        <v>0.18984375000000045</v>
      </c>
      <c r="F91" s="2">
        <v>204.9154619901723</v>
      </c>
      <c r="G91" s="2"/>
      <c r="H91" s="2">
        <v>204.9154619901723</v>
      </c>
      <c r="I91" s="2">
        <v>204.9154619901723</v>
      </c>
      <c r="J91" s="2">
        <v>15.368659649262959</v>
      </c>
    </row>
    <row r="92" spans="1:10" x14ac:dyDescent="0.25">
      <c r="A92" s="2">
        <v>9.5</v>
      </c>
      <c r="B92" s="2">
        <v>1.25</v>
      </c>
      <c r="C92" s="2">
        <v>0.2</v>
      </c>
      <c r="D92" s="2"/>
      <c r="E92" s="2"/>
      <c r="F92" s="2">
        <v>0</v>
      </c>
      <c r="G92" s="2"/>
      <c r="H92" s="2">
        <v>0</v>
      </c>
      <c r="I92" s="2">
        <v>0</v>
      </c>
      <c r="J92" s="2">
        <v>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r:id="rId4">
            <anchor moveWithCells="1">
              <from>
                <xdr:col>0</xdr:col>
                <xdr:colOff>476250</xdr:colOff>
                <xdr:row>3</xdr:row>
                <xdr:rowOff>28575</xdr:rowOff>
              </from>
              <to>
                <xdr:col>0</xdr:col>
                <xdr:colOff>590550</xdr:colOff>
                <xdr:row>3</xdr:row>
                <xdr:rowOff>152400</xdr:rowOff>
              </to>
            </anchor>
          </objectPr>
        </oleObject>
      </mc:Choice>
      <mc:Fallback>
        <oleObject progId="Equation.DSMT4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260"/>
  <sheetViews>
    <sheetView topLeftCell="FP16" zoomScale="40" zoomScaleNormal="40" workbookViewId="0">
      <selection activeCell="GV27" sqref="GV27"/>
    </sheetView>
  </sheetViews>
  <sheetFormatPr defaultRowHeight="15" x14ac:dyDescent="0.25"/>
  <cols>
    <col min="1" max="1" width="19.28515625" bestFit="1" customWidth="1"/>
    <col min="6" max="6" width="23.5703125" bestFit="1" customWidth="1"/>
    <col min="8" max="8" width="11.28515625" customWidth="1"/>
    <col min="10" max="10" width="26.5703125" bestFit="1" customWidth="1"/>
    <col min="11" max="11" width="13.28515625" customWidth="1"/>
    <col min="12" max="12" width="14.85546875" bestFit="1" customWidth="1"/>
    <col min="13" max="13" width="19.140625" customWidth="1"/>
    <col min="14" max="14" width="5.28515625" style="44" customWidth="1"/>
    <col min="15" max="15" width="5.140625" bestFit="1" customWidth="1"/>
    <col min="16" max="16" width="12.42578125" hidden="1" customWidth="1"/>
    <col min="17" max="17" width="14.28515625" bestFit="1" customWidth="1"/>
    <col min="18" max="18" width="3.140625" style="29" customWidth="1"/>
    <col min="20" max="20" width="10.85546875" customWidth="1"/>
    <col min="21" max="21" width="12.28515625" bestFit="1" customWidth="1"/>
    <col min="25" max="25" width="6.7109375" style="44" customWidth="1"/>
    <col min="26" max="26" width="13.5703125" customWidth="1"/>
    <col min="29" max="29" width="10.140625" customWidth="1"/>
    <col min="30" max="30" width="9.85546875" customWidth="1"/>
    <col min="32" max="32" width="11" customWidth="1"/>
    <col min="33" max="33" width="10.7109375" customWidth="1"/>
    <col min="34" max="34" width="10.28515625" customWidth="1"/>
    <col min="35" max="35" width="16" bestFit="1" customWidth="1"/>
    <col min="36" max="36" width="15.42578125" bestFit="1" customWidth="1"/>
    <col min="39" max="39" width="11.5703125" bestFit="1" customWidth="1"/>
    <col min="40" max="43" width="8.85546875" customWidth="1"/>
    <col min="44" max="44" width="5.28515625" style="44" customWidth="1"/>
    <col min="45" max="45" width="10.42578125" style="49" bestFit="1" customWidth="1"/>
    <col min="46" max="57" width="8.85546875" style="49" customWidth="1"/>
    <col min="58" max="58" width="12.28515625" style="49" bestFit="1" customWidth="1"/>
    <col min="59" max="59" width="11.7109375" style="49" bestFit="1" customWidth="1"/>
    <col min="60" max="61" width="8.85546875" style="49" customWidth="1"/>
    <col min="62" max="62" width="11.5703125" style="49" bestFit="1" customWidth="1"/>
    <col min="63" max="66" width="8.85546875" style="49" customWidth="1"/>
    <col min="67" max="67" width="11.140625" style="40" customWidth="1"/>
    <col min="68" max="68" width="8.85546875" style="40" customWidth="1"/>
    <col min="69" max="69" width="3.5703125" style="41" customWidth="1"/>
    <col min="70" max="74" width="9.140625" customWidth="1"/>
    <col min="75" max="75" width="13.28515625" customWidth="1"/>
    <col min="76" max="76" width="16" customWidth="1"/>
    <col min="77" max="81" width="9.140625" customWidth="1"/>
    <col min="82" max="82" width="10" customWidth="1"/>
    <col min="83" max="88" width="9.140625" customWidth="1"/>
    <col min="89" max="89" width="3.42578125" style="44" customWidth="1"/>
    <col min="90" max="90" width="9.140625" customWidth="1"/>
    <col min="91" max="91" width="13" customWidth="1"/>
    <col min="92" max="92" width="11" customWidth="1"/>
    <col min="93" max="94" width="9.85546875" customWidth="1"/>
    <col min="95" max="95" width="9.28515625" customWidth="1"/>
    <col min="96" max="96" width="12.28515625" customWidth="1"/>
    <col min="97" max="102" width="9.140625" customWidth="1"/>
    <col min="103" max="103" width="7.140625" style="44" customWidth="1"/>
    <col min="104" max="105" width="9.140625" customWidth="1"/>
    <col min="106" max="109" width="10.7109375" customWidth="1"/>
    <col min="110" max="112" width="9.140625" customWidth="1"/>
    <col min="113" max="113" width="10" customWidth="1"/>
    <col min="114" max="128" width="9.140625" customWidth="1"/>
    <col min="129" max="129" width="5.7109375" style="44" customWidth="1"/>
    <col min="135" max="135" width="11.28515625" customWidth="1"/>
    <col min="136" max="136" width="4.42578125" style="44" customWidth="1"/>
    <col min="138" max="138" width="16" bestFit="1" customWidth="1"/>
    <col min="141" max="141" width="16" bestFit="1" customWidth="1"/>
    <col min="143" max="143" width="16" customWidth="1"/>
    <col min="145" max="145" width="12.85546875" bestFit="1" customWidth="1"/>
    <col min="147" max="147" width="14.5703125" bestFit="1" customWidth="1"/>
    <col min="148" max="148" width="9.140625" style="44"/>
    <col min="149" max="149" width="11.140625" bestFit="1" customWidth="1"/>
    <col min="150" max="153" width="9.140625" customWidth="1"/>
    <col min="154" max="154" width="10.7109375" customWidth="1"/>
    <col min="155" max="158" width="9.140625" customWidth="1"/>
    <col min="159" max="159" width="15.42578125" bestFit="1" customWidth="1"/>
    <col min="160" max="160" width="11" customWidth="1"/>
    <col min="162" max="162" width="9.140625" style="44"/>
    <col min="164" max="164" width="18" customWidth="1"/>
    <col min="165" max="165" width="15.140625" customWidth="1"/>
    <col min="174" max="174" width="13.5703125" bestFit="1" customWidth="1"/>
    <col min="175" max="175" width="18.28515625" bestFit="1" customWidth="1"/>
    <col min="176" max="176" width="14" bestFit="1" customWidth="1"/>
    <col min="177" max="177" width="9.140625" style="44"/>
    <col min="181" max="181" width="14.85546875" bestFit="1" customWidth="1"/>
    <col min="186" max="186" width="10.140625" customWidth="1"/>
    <col min="187" max="187" width="10.28515625" customWidth="1"/>
    <col min="189" max="189" width="13.5703125" bestFit="1" customWidth="1"/>
    <col min="190" max="190" width="11.5703125" bestFit="1" customWidth="1"/>
    <col min="191" max="191" width="14.7109375" bestFit="1" customWidth="1"/>
    <col min="193" max="193" width="9.140625" style="41"/>
    <col min="194" max="194" width="11.140625" bestFit="1" customWidth="1"/>
    <col min="195" max="195" width="14.85546875" bestFit="1" customWidth="1"/>
    <col min="201" max="201" width="11.5703125" bestFit="1" customWidth="1"/>
    <col min="202" max="202" width="14.7109375" bestFit="1" customWidth="1"/>
    <col min="206" max="206" width="9.140625" style="44"/>
    <col min="214" max="214" width="12" customWidth="1"/>
  </cols>
  <sheetData>
    <row r="1" spans="1:215" x14ac:dyDescent="0.25">
      <c r="Y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CK1" s="40"/>
      <c r="CX1" s="40"/>
      <c r="CY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FT1" s="40"/>
      <c r="FU1" s="40"/>
      <c r="FV1" s="40"/>
      <c r="GJ1" s="40"/>
      <c r="GK1" s="117"/>
      <c r="GL1" s="40"/>
    </row>
    <row r="2" spans="1:215" ht="15.75" thickBot="1" x14ac:dyDescent="0.3">
      <c r="Y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CK2" s="40"/>
      <c r="CX2" s="40"/>
      <c r="CY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FT2" s="40"/>
      <c r="FU2" s="40"/>
      <c r="FV2" s="40"/>
      <c r="GJ2" s="40"/>
      <c r="GK2" s="117"/>
      <c r="GL2" s="40"/>
    </row>
    <row r="3" spans="1:215" ht="15" customHeight="1" x14ac:dyDescent="0.25">
      <c r="S3" s="152" t="s">
        <v>208</v>
      </c>
      <c r="T3" s="153"/>
      <c r="U3" s="153"/>
      <c r="V3" s="153"/>
      <c r="W3" s="154"/>
      <c r="X3" s="158" t="s">
        <v>209</v>
      </c>
      <c r="Y3" s="159"/>
      <c r="Z3" s="210" t="s">
        <v>122</v>
      </c>
      <c r="AA3" s="210"/>
      <c r="AB3" s="46">
        <v>0.35</v>
      </c>
      <c r="AC3" s="210" t="s">
        <v>27</v>
      </c>
      <c r="AD3" s="210"/>
      <c r="AE3" s="46">
        <f>9.5/AB3</f>
        <v>27.142857142857146</v>
      </c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CK3" s="40"/>
      <c r="CL3" s="210" t="s">
        <v>40</v>
      </c>
      <c r="CM3" s="210"/>
      <c r="CN3" s="212" t="s">
        <v>41</v>
      </c>
      <c r="CO3" s="213"/>
      <c r="CP3" s="214"/>
      <c r="CQ3" s="210" t="s">
        <v>42</v>
      </c>
      <c r="CR3" s="210"/>
      <c r="CS3" s="135" t="s">
        <v>43</v>
      </c>
      <c r="CT3" s="210" t="s">
        <v>44</v>
      </c>
      <c r="CU3" s="210"/>
      <c r="CV3" s="136" t="s">
        <v>45</v>
      </c>
      <c r="CW3" s="135" t="s">
        <v>46</v>
      </c>
      <c r="CX3" s="210" t="s">
        <v>47</v>
      </c>
      <c r="CY3" s="210"/>
      <c r="CZ3" s="40"/>
      <c r="EF3" s="40"/>
      <c r="ER3" s="40"/>
      <c r="ES3" s="40"/>
      <c r="FI3" s="202" t="s">
        <v>122</v>
      </c>
      <c r="FJ3" s="180"/>
      <c r="FK3" s="31">
        <f>AB3</f>
        <v>0.35</v>
      </c>
      <c r="FL3" s="180" t="s">
        <v>27</v>
      </c>
      <c r="FM3" s="180"/>
      <c r="FN3" s="80">
        <f>9.5/FK3</f>
        <v>27.142857142857146</v>
      </c>
      <c r="FU3" s="40"/>
      <c r="FV3" s="40"/>
      <c r="GJ3" s="40"/>
      <c r="GK3" s="117"/>
      <c r="GL3" s="40"/>
      <c r="HA3" s="162" t="s">
        <v>25</v>
      </c>
      <c r="HB3" s="163"/>
      <c r="HC3" s="163"/>
      <c r="HD3" s="163"/>
      <c r="HE3" s="163"/>
      <c r="HF3" s="163"/>
      <c r="HG3" s="164"/>
    </row>
    <row r="4" spans="1:215" ht="15.75" customHeight="1" thickBot="1" x14ac:dyDescent="0.3">
      <c r="S4" s="155"/>
      <c r="T4" s="156"/>
      <c r="U4" s="156"/>
      <c r="V4" s="156"/>
      <c r="W4" s="157"/>
      <c r="X4" s="160"/>
      <c r="Y4" s="161"/>
      <c r="Z4" s="210" t="s">
        <v>123</v>
      </c>
      <c r="AA4" s="210"/>
      <c r="AB4" s="46">
        <v>0.1</v>
      </c>
      <c r="AC4" s="210" t="s">
        <v>32</v>
      </c>
      <c r="AD4" s="210"/>
      <c r="AE4" s="46">
        <f>$O$25/AB4</f>
        <v>10</v>
      </c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CK4" s="40"/>
      <c r="CL4" s="211" t="s">
        <v>54</v>
      </c>
      <c r="CM4" s="211"/>
      <c r="CN4" s="211">
        <v>572</v>
      </c>
      <c r="CO4" s="211"/>
      <c r="CP4" s="211"/>
      <c r="CQ4" s="211">
        <v>331</v>
      </c>
      <c r="CR4" s="211"/>
      <c r="CS4" s="46">
        <v>76000</v>
      </c>
      <c r="CT4" s="211">
        <v>487</v>
      </c>
      <c r="CU4" s="211"/>
      <c r="CV4" s="46">
        <v>22.2</v>
      </c>
      <c r="CW4" s="46">
        <v>444</v>
      </c>
      <c r="CX4" s="211">
        <v>2810</v>
      </c>
      <c r="CY4" s="211"/>
      <c r="CZ4" s="40"/>
      <c r="EF4" s="40"/>
      <c r="ER4" s="40"/>
      <c r="ES4" s="40"/>
      <c r="FI4" s="209" t="s">
        <v>123</v>
      </c>
      <c r="FJ4" s="208"/>
      <c r="FK4" s="32">
        <f>AB4</f>
        <v>0.1</v>
      </c>
      <c r="FL4" s="207" t="s">
        <v>32</v>
      </c>
      <c r="FM4" s="208"/>
      <c r="FN4" s="81">
        <f>$O$25/FK4</f>
        <v>10</v>
      </c>
      <c r="FU4" s="40"/>
      <c r="FV4" s="40"/>
      <c r="GK4" s="117"/>
      <c r="HA4" s="165"/>
      <c r="HB4" s="166"/>
      <c r="HC4" s="166"/>
      <c r="HD4" s="166"/>
      <c r="HE4" s="166"/>
      <c r="HF4" s="166"/>
      <c r="HG4" s="167"/>
    </row>
    <row r="5" spans="1:215" ht="16.5" thickBot="1" x14ac:dyDescent="0.3">
      <c r="A5" s="220" t="s">
        <v>26</v>
      </c>
      <c r="B5" s="221"/>
      <c r="C5" s="221"/>
      <c r="D5" s="221"/>
      <c r="E5" s="221"/>
      <c r="F5" s="221"/>
      <c r="G5" s="221"/>
      <c r="H5" s="221"/>
      <c r="I5" s="222"/>
      <c r="Y5" s="40"/>
      <c r="Z5" s="99"/>
      <c r="AA5" s="99"/>
      <c r="AB5" s="133"/>
      <c r="AC5" s="99"/>
      <c r="AD5" s="99"/>
      <c r="AE5" s="133"/>
      <c r="AF5" s="40"/>
      <c r="AG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CJ5" s="28"/>
      <c r="CK5" s="28"/>
      <c r="CL5" s="99"/>
      <c r="CM5" s="99"/>
      <c r="CN5" s="99"/>
      <c r="CO5" s="99"/>
      <c r="CP5" s="99"/>
      <c r="CQ5" s="99"/>
      <c r="CR5" s="99"/>
      <c r="CS5" s="133"/>
      <c r="CT5" s="133"/>
      <c r="CU5" s="133"/>
      <c r="CV5" s="133"/>
      <c r="CW5" s="99"/>
      <c r="CX5" s="99"/>
      <c r="CY5" s="40"/>
      <c r="CZ5" s="40"/>
      <c r="DA5" s="40"/>
      <c r="DB5" s="40"/>
      <c r="EF5" s="40"/>
      <c r="ER5" s="40"/>
      <c r="ES5" s="40"/>
      <c r="FH5" s="40"/>
      <c r="FI5" s="100"/>
      <c r="FJ5" s="101"/>
      <c r="FK5" s="102"/>
      <c r="FL5" s="103"/>
      <c r="FM5" s="101"/>
      <c r="FN5" s="104"/>
      <c r="FO5" s="40"/>
      <c r="FP5" s="40"/>
      <c r="FQ5" s="40"/>
      <c r="FR5" s="40"/>
      <c r="FS5" s="40"/>
      <c r="FU5" s="40"/>
      <c r="FV5" s="40"/>
      <c r="GK5" s="117"/>
      <c r="HA5" s="16" t="s">
        <v>33</v>
      </c>
      <c r="HB5" s="168" t="s">
        <v>205</v>
      </c>
      <c r="HC5" s="168"/>
      <c r="HD5" s="168"/>
      <c r="HE5" s="169" t="s">
        <v>34</v>
      </c>
      <c r="HF5" s="169"/>
      <c r="HG5" s="170"/>
    </row>
    <row r="6" spans="1:215" ht="15.75" thickBot="1" x14ac:dyDescent="0.3">
      <c r="A6" s="12" t="s">
        <v>28</v>
      </c>
      <c r="B6" s="12"/>
      <c r="C6" s="12"/>
      <c r="D6" s="12"/>
      <c r="E6" s="13" t="s">
        <v>29</v>
      </c>
      <c r="F6" s="14">
        <v>7450</v>
      </c>
      <c r="G6" s="14" t="s">
        <v>30</v>
      </c>
      <c r="H6" s="15">
        <v>73084.5</v>
      </c>
      <c r="I6" s="14" t="s">
        <v>31</v>
      </c>
      <c r="Y6" s="40"/>
      <c r="Z6" s="40"/>
      <c r="AA6" s="40"/>
      <c r="AB6" s="40"/>
      <c r="AC6" s="40"/>
      <c r="AD6" s="40"/>
      <c r="AE6" s="40"/>
      <c r="AF6" s="40"/>
      <c r="AG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X6" s="105" t="s">
        <v>19</v>
      </c>
      <c r="BY6" s="2">
        <v>1.5</v>
      </c>
      <c r="CK6" s="40"/>
      <c r="CL6" s="106" t="s">
        <v>20</v>
      </c>
      <c r="CM6" s="42">
        <v>5</v>
      </c>
      <c r="CY6" s="40"/>
      <c r="CZ6" s="40"/>
      <c r="EF6" s="40"/>
      <c r="ER6" s="40"/>
      <c r="ES6" s="40"/>
      <c r="FI6" s="219" t="s">
        <v>40</v>
      </c>
      <c r="FJ6" s="197"/>
      <c r="FK6" s="91" t="s">
        <v>41</v>
      </c>
      <c r="FL6" s="91"/>
      <c r="FM6" s="91"/>
      <c r="FN6" s="195" t="s">
        <v>42</v>
      </c>
      <c r="FO6" s="197"/>
      <c r="FP6" s="143"/>
      <c r="FQ6" s="91" t="s">
        <v>43</v>
      </c>
      <c r="FR6" s="91" t="s">
        <v>44</v>
      </c>
      <c r="FS6" s="92" t="s">
        <v>45</v>
      </c>
      <c r="FT6" s="91" t="s">
        <v>46</v>
      </c>
      <c r="FU6" s="195" t="s">
        <v>47</v>
      </c>
      <c r="FV6" s="215"/>
      <c r="GK6" s="117"/>
      <c r="HA6" s="17" t="s">
        <v>37</v>
      </c>
      <c r="HB6" s="171" t="s">
        <v>207</v>
      </c>
      <c r="HC6" s="171"/>
      <c r="HD6" s="171"/>
      <c r="HE6" s="18"/>
      <c r="HF6" s="18"/>
      <c r="HG6" s="19"/>
    </row>
    <row r="7" spans="1:215" ht="15.75" thickBot="1" x14ac:dyDescent="0.3">
      <c r="A7" s="12" t="s">
        <v>35</v>
      </c>
      <c r="B7" s="12"/>
      <c r="C7" s="12"/>
      <c r="D7" s="12"/>
      <c r="E7" s="13" t="s">
        <v>36</v>
      </c>
      <c r="F7" s="14">
        <v>329.98</v>
      </c>
      <c r="G7" s="14" t="s">
        <v>30</v>
      </c>
      <c r="H7" s="15">
        <v>3237.1038000000003</v>
      </c>
      <c r="I7" s="14" t="s">
        <v>31</v>
      </c>
      <c r="Y7"/>
      <c r="Z7" s="202" t="s">
        <v>40</v>
      </c>
      <c r="AA7" s="180"/>
      <c r="AB7" s="91" t="s">
        <v>41</v>
      </c>
      <c r="AC7" s="91"/>
      <c r="AD7" s="91"/>
      <c r="AE7" s="180" t="s">
        <v>42</v>
      </c>
      <c r="AF7" s="180"/>
      <c r="AG7" s="91" t="s">
        <v>43</v>
      </c>
      <c r="AH7" s="91" t="s">
        <v>44</v>
      </c>
      <c r="AI7" s="92" t="s">
        <v>45</v>
      </c>
      <c r="AJ7" s="91" t="s">
        <v>46</v>
      </c>
      <c r="AK7" s="180" t="s">
        <v>47</v>
      </c>
      <c r="AL7" s="181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X7" s="105" t="s">
        <v>68</v>
      </c>
      <c r="BY7" s="2">
        <v>2.5</v>
      </c>
      <c r="CK7" s="40"/>
      <c r="CL7" s="134" t="s">
        <v>72</v>
      </c>
      <c r="CM7" s="43">
        <v>3.62</v>
      </c>
      <c r="CY7" s="40"/>
      <c r="CZ7" s="40"/>
      <c r="EF7" s="40"/>
      <c r="EG7" s="202" t="s">
        <v>40</v>
      </c>
      <c r="EH7" s="180"/>
      <c r="EI7" s="195" t="s">
        <v>41</v>
      </c>
      <c r="EJ7" s="196"/>
      <c r="EK7" s="197"/>
      <c r="EL7" s="180" t="s">
        <v>42</v>
      </c>
      <c r="EM7" s="180"/>
      <c r="EN7" s="91" t="s">
        <v>43</v>
      </c>
      <c r="EO7" s="91" t="s">
        <v>44</v>
      </c>
      <c r="EP7" s="92" t="s">
        <v>45</v>
      </c>
      <c r="EQ7" s="91" t="s">
        <v>46</v>
      </c>
      <c r="ER7" s="180" t="s">
        <v>47</v>
      </c>
      <c r="ES7" s="181"/>
      <c r="FI7" s="216" t="s">
        <v>54</v>
      </c>
      <c r="FJ7" s="205"/>
      <c r="FK7" s="203">
        <v>572</v>
      </c>
      <c r="FL7" s="204"/>
      <c r="FM7" s="205"/>
      <c r="FN7" s="203">
        <v>331</v>
      </c>
      <c r="FO7" s="205"/>
      <c r="FP7" s="142"/>
      <c r="FQ7" s="32">
        <v>76000</v>
      </c>
      <c r="FR7" s="32">
        <v>487</v>
      </c>
      <c r="FS7" s="32">
        <v>22.2</v>
      </c>
      <c r="FT7" s="32">
        <v>444</v>
      </c>
      <c r="FU7" s="217">
        <v>2810</v>
      </c>
      <c r="FV7" s="218"/>
      <c r="GK7" s="117"/>
      <c r="HA7" s="21" t="s">
        <v>48</v>
      </c>
      <c r="HB7" s="172" t="s">
        <v>206</v>
      </c>
      <c r="HC7" s="172"/>
      <c r="HD7" s="172"/>
      <c r="HE7" s="22" t="s">
        <v>49</v>
      </c>
      <c r="HF7" s="23">
        <v>42520</v>
      </c>
      <c r="HG7" s="24"/>
    </row>
    <row r="8" spans="1:215" ht="15.75" thickBot="1" x14ac:dyDescent="0.3">
      <c r="A8" s="12" t="s">
        <v>38</v>
      </c>
      <c r="B8" s="12"/>
      <c r="C8" s="12"/>
      <c r="D8" s="12"/>
      <c r="E8" s="13" t="s">
        <v>39</v>
      </c>
      <c r="F8" s="14">
        <v>800</v>
      </c>
      <c r="G8" s="14" t="s">
        <v>30</v>
      </c>
      <c r="H8" s="15">
        <v>7848</v>
      </c>
      <c r="I8" s="14" t="s">
        <v>31</v>
      </c>
      <c r="Y8"/>
      <c r="Z8" s="182" t="s">
        <v>54</v>
      </c>
      <c r="AA8" s="183"/>
      <c r="AB8" s="203">
        <v>572</v>
      </c>
      <c r="AC8" s="204"/>
      <c r="AD8" s="205"/>
      <c r="AE8" s="183">
        <v>331</v>
      </c>
      <c r="AF8" s="183"/>
      <c r="AG8" s="32">
        <v>76000</v>
      </c>
      <c r="AH8" s="32">
        <v>487</v>
      </c>
      <c r="AI8" s="32">
        <v>22.2</v>
      </c>
      <c r="AJ8" s="32">
        <v>444</v>
      </c>
      <c r="AK8" s="183">
        <v>2810</v>
      </c>
      <c r="AL8" s="206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X8" s="105" t="s">
        <v>135</v>
      </c>
      <c r="BY8" s="2">
        <v>2.5000000000000001E-2</v>
      </c>
      <c r="CK8" s="40"/>
      <c r="CL8" s="107" t="s">
        <v>128</v>
      </c>
      <c r="CM8" s="37">
        <v>6.32</v>
      </c>
      <c r="CX8" s="9"/>
      <c r="CY8" s="28"/>
      <c r="CZ8" s="28"/>
      <c r="EF8" s="28"/>
      <c r="EG8" s="182" t="s">
        <v>178</v>
      </c>
      <c r="EH8" s="183"/>
      <c r="EI8" s="183">
        <v>483</v>
      </c>
      <c r="EJ8" s="183"/>
      <c r="EK8" s="183"/>
      <c r="EL8" s="183">
        <v>283</v>
      </c>
      <c r="EM8" s="183"/>
      <c r="EN8" s="141">
        <v>73100</v>
      </c>
      <c r="EO8" s="141">
        <v>342</v>
      </c>
      <c r="EP8" s="141">
        <v>16.600000000000001</v>
      </c>
      <c r="EQ8" s="141">
        <v>301</v>
      </c>
      <c r="ER8" s="184">
        <v>2780</v>
      </c>
      <c r="ES8" s="185"/>
      <c r="ET8" s="28"/>
      <c r="FI8" s="96"/>
      <c r="FJ8" s="97"/>
      <c r="FK8" s="97"/>
      <c r="FL8" s="97"/>
      <c r="FM8" s="97"/>
      <c r="FN8" s="97"/>
      <c r="FO8" s="97"/>
      <c r="FP8" s="97"/>
      <c r="FQ8" s="98"/>
      <c r="FR8" s="98"/>
      <c r="FS8" s="98"/>
      <c r="FT8" s="98"/>
      <c r="FU8" s="99"/>
      <c r="FV8" s="99"/>
      <c r="GK8" s="117"/>
    </row>
    <row r="9" spans="1:215" ht="15.75" thickBot="1" x14ac:dyDescent="0.3">
      <c r="A9" s="12" t="s">
        <v>50</v>
      </c>
      <c r="B9" s="12"/>
      <c r="C9" s="12"/>
      <c r="D9" s="12"/>
      <c r="E9" s="13" t="s">
        <v>51</v>
      </c>
      <c r="F9" s="14">
        <v>0.96699999999999997</v>
      </c>
      <c r="G9" s="14" t="s">
        <v>52</v>
      </c>
      <c r="H9" s="15">
        <v>0.96699999999999997</v>
      </c>
      <c r="I9" s="14" t="s">
        <v>53</v>
      </c>
      <c r="Y9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CK9" s="40"/>
      <c r="CX9" s="9"/>
      <c r="CY9" s="28"/>
      <c r="CZ9" s="28"/>
      <c r="EF9" s="40"/>
      <c r="ER9" s="40"/>
      <c r="FI9" s="88" t="s">
        <v>62</v>
      </c>
      <c r="FJ9" s="78">
        <v>2.5000000000000001E-2</v>
      </c>
      <c r="FL9" s="106" t="s">
        <v>20</v>
      </c>
      <c r="FM9" s="42">
        <v>8</v>
      </c>
      <c r="FU9" s="40"/>
      <c r="FV9" s="40"/>
      <c r="GK9" s="117"/>
    </row>
    <row r="10" spans="1:215" ht="15.75" thickBot="1" x14ac:dyDescent="0.3">
      <c r="A10" s="25" t="s">
        <v>55</v>
      </c>
      <c r="B10" s="26"/>
      <c r="C10" s="26"/>
      <c r="D10" s="27"/>
      <c r="E10" s="13" t="s">
        <v>56</v>
      </c>
      <c r="F10" s="14">
        <v>96.6</v>
      </c>
      <c r="G10" s="14" t="s">
        <v>57</v>
      </c>
      <c r="H10" s="15">
        <v>96.6</v>
      </c>
      <c r="I10" s="14" t="s">
        <v>58</v>
      </c>
      <c r="Y10" s="40"/>
      <c r="Z10" s="105" t="s">
        <v>23</v>
      </c>
      <c r="AA10" s="53">
        <v>0.81</v>
      </c>
      <c r="AC10" s="93" t="s">
        <v>20</v>
      </c>
      <c r="AD10" s="42">
        <v>5</v>
      </c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CK10" s="40"/>
      <c r="CX10" s="9"/>
      <c r="CY10" s="28"/>
      <c r="CZ10" s="28"/>
      <c r="EF10" s="40"/>
      <c r="ER10" s="40"/>
      <c r="ES10" s="40"/>
      <c r="FI10" s="89" t="s">
        <v>66</v>
      </c>
      <c r="FJ10" s="82">
        <v>0.3</v>
      </c>
      <c r="FL10" s="107" t="s">
        <v>72</v>
      </c>
      <c r="FM10" s="37">
        <v>3.62</v>
      </c>
      <c r="FU10" s="40"/>
      <c r="FV10" s="40"/>
      <c r="GK10" s="117"/>
    </row>
    <row r="11" spans="1:215" x14ac:dyDescent="0.25">
      <c r="A11" s="25" t="s">
        <v>59</v>
      </c>
      <c r="B11" s="26"/>
      <c r="C11" s="26"/>
      <c r="D11" s="27"/>
      <c r="E11" s="13" t="s">
        <v>2</v>
      </c>
      <c r="F11" s="14">
        <v>40</v>
      </c>
      <c r="G11" s="14" t="s">
        <v>60</v>
      </c>
      <c r="H11" s="15">
        <v>40</v>
      </c>
      <c r="I11" s="14" t="s">
        <v>61</v>
      </c>
      <c r="Y11" s="40"/>
      <c r="Z11" s="105" t="s">
        <v>22</v>
      </c>
      <c r="AA11" s="53">
        <v>138</v>
      </c>
      <c r="AC11" s="94" t="s">
        <v>72</v>
      </c>
      <c r="AD11" s="43">
        <v>3.62</v>
      </c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CK11" s="40"/>
      <c r="CX11" s="9"/>
      <c r="CY11" s="28"/>
      <c r="CZ11" s="28"/>
      <c r="EE11" s="40"/>
      <c r="EF11" s="40"/>
      <c r="EG11" s="40"/>
      <c r="ER11" s="40"/>
      <c r="ES11" s="40"/>
      <c r="FI11" s="89" t="s">
        <v>69</v>
      </c>
      <c r="FJ11" s="83">
        <v>2.25</v>
      </c>
      <c r="FL11" s="28"/>
      <c r="FM11" s="28"/>
      <c r="FN11" s="9"/>
      <c r="FU11" s="40"/>
      <c r="FV11" s="40"/>
      <c r="GK11" s="117"/>
    </row>
    <row r="12" spans="1:215" ht="15.75" thickBot="1" x14ac:dyDescent="0.3">
      <c r="A12" s="25" t="s">
        <v>63</v>
      </c>
      <c r="B12" s="26"/>
      <c r="C12" s="26"/>
      <c r="D12" s="27"/>
      <c r="E12" s="13" t="s">
        <v>64</v>
      </c>
      <c r="F12" s="14">
        <v>19</v>
      </c>
      <c r="G12" s="14" t="s">
        <v>65</v>
      </c>
      <c r="H12" s="15">
        <v>19</v>
      </c>
      <c r="I12" s="14" t="s">
        <v>45</v>
      </c>
      <c r="Y12" s="40"/>
      <c r="Z12" s="105" t="s">
        <v>3</v>
      </c>
      <c r="AA12" s="53">
        <f>0.3*SQRT(3.3*0.36)</f>
        <v>0.32698623824252909</v>
      </c>
      <c r="AC12" s="95" t="s">
        <v>128</v>
      </c>
      <c r="AD12" s="37">
        <v>6.32</v>
      </c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CK12" s="40"/>
      <c r="CX12" s="9"/>
      <c r="CY12" s="28"/>
      <c r="CZ12" s="28"/>
      <c r="EE12" s="40"/>
      <c r="EF12" s="40"/>
      <c r="EG12" s="40"/>
      <c r="ER12" s="40"/>
      <c r="ES12" s="40"/>
      <c r="FI12" s="89" t="s">
        <v>71</v>
      </c>
      <c r="FJ12" s="83">
        <v>50</v>
      </c>
      <c r="FL12" s="28"/>
      <c r="FM12" s="28"/>
      <c r="FN12" s="9"/>
      <c r="FU12" s="40"/>
      <c r="FV12" s="40"/>
      <c r="GK12" s="117"/>
    </row>
    <row r="13" spans="1:215" ht="15.75" thickBot="1" x14ac:dyDescent="0.3">
      <c r="A13" s="25" t="s">
        <v>67</v>
      </c>
      <c r="B13" s="26"/>
      <c r="C13" s="26"/>
      <c r="D13" s="27"/>
      <c r="E13" s="13" t="s">
        <v>15</v>
      </c>
      <c r="F13" s="14">
        <v>2</v>
      </c>
      <c r="G13" s="14"/>
      <c r="H13" s="15">
        <v>2</v>
      </c>
      <c r="I13" s="14"/>
      <c r="Y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CK13" s="40"/>
      <c r="CX13" s="9"/>
      <c r="CY13" s="28"/>
      <c r="CZ13" s="28"/>
      <c r="EE13" s="40"/>
      <c r="EF13" s="40"/>
      <c r="EG13" s="40"/>
      <c r="ER13" s="40"/>
      <c r="FI13" s="90" t="s">
        <v>73</v>
      </c>
      <c r="FJ13" s="84">
        <v>1.226</v>
      </c>
      <c r="FU13" s="40"/>
      <c r="FV13" s="40"/>
      <c r="GK13" s="117"/>
    </row>
    <row r="14" spans="1:215" x14ac:dyDescent="0.25">
      <c r="A14" s="25" t="s">
        <v>70</v>
      </c>
      <c r="B14" s="26"/>
      <c r="C14" s="26"/>
      <c r="D14" s="27"/>
      <c r="E14" s="13" t="s">
        <v>1</v>
      </c>
      <c r="F14" s="14" t="s">
        <v>202</v>
      </c>
      <c r="G14" s="14"/>
      <c r="H14" s="15">
        <v>0.40496226562556409</v>
      </c>
      <c r="I14" s="14"/>
      <c r="Y14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CK14" s="40"/>
      <c r="CX14" s="9"/>
      <c r="CY14" s="28"/>
      <c r="CZ14" s="28"/>
      <c r="EE14" s="40"/>
      <c r="EF14" s="40"/>
      <c r="EG14" s="40"/>
      <c r="ER14" s="40"/>
      <c r="FU14" s="40"/>
      <c r="FV14" s="40"/>
      <c r="GK14" s="117"/>
    </row>
    <row r="15" spans="1:215" x14ac:dyDescent="0.25">
      <c r="A15" s="140"/>
      <c r="B15" s="140"/>
      <c r="C15" s="9"/>
      <c r="Y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CK15" s="40"/>
      <c r="CX15" s="9"/>
      <c r="CY15" s="28"/>
      <c r="CZ15" s="28"/>
      <c r="EE15" s="40"/>
      <c r="EF15" s="40"/>
      <c r="EG15" s="40"/>
      <c r="ER15" s="40"/>
      <c r="FU15" s="40"/>
      <c r="FV15" s="40"/>
      <c r="GK15" s="117"/>
    </row>
    <row r="16" spans="1:215" x14ac:dyDescent="0.25">
      <c r="A16" s="9"/>
      <c r="B16" s="9"/>
      <c r="C16" s="9"/>
      <c r="Y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CK16"/>
      <c r="CY16" s="40"/>
      <c r="CZ16" s="40"/>
      <c r="EE16" s="40"/>
      <c r="EF16" s="40"/>
      <c r="EG16" s="40"/>
      <c r="ER16" s="40"/>
      <c r="FU16" s="40"/>
      <c r="FV16" s="40"/>
      <c r="GK16" s="117"/>
    </row>
    <row r="17" spans="1:222" x14ac:dyDescent="0.25">
      <c r="A17" s="9"/>
      <c r="B17" s="9"/>
      <c r="C17" s="9"/>
      <c r="Y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CK17"/>
      <c r="CY17"/>
      <c r="EE17" s="40"/>
      <c r="EF17" s="40"/>
      <c r="EG17" s="40"/>
      <c r="ER17" s="40"/>
      <c r="FU17" s="40"/>
      <c r="FV17" s="40"/>
      <c r="GK17" s="117"/>
    </row>
    <row r="18" spans="1:222" ht="15.75" customHeight="1" thickBot="1" x14ac:dyDescent="0.3">
      <c r="Y18"/>
      <c r="AR18" s="9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CK18"/>
      <c r="CY18"/>
      <c r="EE18" s="40"/>
      <c r="EF18" s="40"/>
      <c r="EG18" s="40"/>
      <c r="ER18" s="40"/>
      <c r="FU18" s="40"/>
      <c r="FV18" s="40"/>
      <c r="GK18" s="117"/>
    </row>
    <row r="19" spans="1:222" ht="15.75" customHeight="1" x14ac:dyDescent="0.45">
      <c r="S19" s="193" t="s">
        <v>149</v>
      </c>
      <c r="T19" s="174"/>
      <c r="U19" s="174"/>
      <c r="V19" s="174"/>
      <c r="W19" s="174"/>
      <c r="X19" s="174"/>
      <c r="Y19" s="198"/>
      <c r="Z19" s="174" t="s">
        <v>149</v>
      </c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70"/>
      <c r="AS19" s="174" t="s">
        <v>149</v>
      </c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4"/>
      <c r="BN19" s="174"/>
      <c r="BO19" s="174"/>
      <c r="BP19" s="175"/>
      <c r="BR19" s="193" t="s">
        <v>130</v>
      </c>
      <c r="BS19" s="174"/>
      <c r="BT19" s="174"/>
      <c r="BU19" s="174"/>
      <c r="BV19" s="174"/>
      <c r="BW19" s="174"/>
      <c r="BX19" s="174"/>
      <c r="BY19" s="174"/>
      <c r="BZ19" s="174"/>
      <c r="CA19" s="174"/>
      <c r="CB19" s="174"/>
      <c r="CC19" s="174"/>
      <c r="CD19" s="174"/>
      <c r="CE19" s="174"/>
      <c r="CF19" s="174"/>
      <c r="CG19" s="174"/>
      <c r="CH19" s="174"/>
      <c r="CI19" s="174"/>
      <c r="CJ19" s="174"/>
      <c r="CK19" s="108"/>
      <c r="CL19" s="174" t="s">
        <v>130</v>
      </c>
      <c r="CM19" s="174"/>
      <c r="CN19" s="174"/>
      <c r="CO19" s="174"/>
      <c r="CP19" s="174"/>
      <c r="CQ19" s="174"/>
      <c r="CR19" s="174"/>
      <c r="CS19" s="174"/>
      <c r="CT19" s="174"/>
      <c r="CU19" s="174"/>
      <c r="CV19" s="174"/>
      <c r="CW19" s="174"/>
      <c r="CX19" s="174"/>
      <c r="CY19" s="200"/>
      <c r="CZ19" s="174" t="s">
        <v>130</v>
      </c>
      <c r="DA19" s="174"/>
      <c r="DB19" s="174"/>
      <c r="DC19" s="174"/>
      <c r="DD19" s="174"/>
      <c r="DE19" s="174"/>
      <c r="DF19" s="174"/>
      <c r="DG19" s="174"/>
      <c r="DH19" s="174"/>
      <c r="DI19" s="174"/>
      <c r="DJ19" s="174"/>
      <c r="DK19" s="174"/>
      <c r="DL19" s="174"/>
      <c r="DM19" s="174"/>
      <c r="DN19" s="174"/>
      <c r="DO19" s="174"/>
      <c r="DP19" s="174"/>
      <c r="DQ19" s="174"/>
      <c r="DR19" s="174"/>
      <c r="DS19" s="174"/>
      <c r="DT19" s="174"/>
      <c r="DU19" s="174"/>
      <c r="DV19" s="174"/>
      <c r="DW19" s="174"/>
      <c r="DX19" s="175"/>
      <c r="DZ19" s="193" t="s">
        <v>183</v>
      </c>
      <c r="EA19" s="174"/>
      <c r="EB19" s="174"/>
      <c r="EC19" s="174"/>
      <c r="ED19" s="174"/>
      <c r="EE19" s="174"/>
      <c r="EF19" s="68"/>
      <c r="EG19" s="174" t="s">
        <v>183</v>
      </c>
      <c r="EH19" s="174"/>
      <c r="EI19" s="174"/>
      <c r="EJ19" s="174"/>
      <c r="EK19" s="174"/>
      <c r="EL19" s="174"/>
      <c r="EM19" s="174"/>
      <c r="EN19" s="174"/>
      <c r="EO19" s="174"/>
      <c r="EP19" s="174"/>
      <c r="EQ19" s="174"/>
      <c r="ER19" s="68"/>
      <c r="ES19" s="174" t="s">
        <v>183</v>
      </c>
      <c r="ET19" s="174"/>
      <c r="EU19" s="174"/>
      <c r="EV19" s="174"/>
      <c r="EW19" s="174"/>
      <c r="EX19" s="174"/>
      <c r="EY19" s="174"/>
      <c r="EZ19" s="174"/>
      <c r="FA19" s="174"/>
      <c r="FB19" s="174"/>
      <c r="FC19" s="174"/>
      <c r="FD19" s="174"/>
      <c r="FE19" s="175"/>
      <c r="FG19" s="193" t="s">
        <v>189</v>
      </c>
      <c r="FH19" s="174"/>
      <c r="FI19" s="174"/>
      <c r="FJ19" s="174"/>
      <c r="FK19" s="174"/>
      <c r="FL19" s="174"/>
      <c r="FM19" s="174"/>
      <c r="FN19" s="174"/>
      <c r="FO19" s="174"/>
      <c r="FP19" s="174"/>
      <c r="FQ19" s="174"/>
      <c r="FR19" s="174"/>
      <c r="FS19" s="174"/>
      <c r="FT19" s="174"/>
      <c r="FU19" s="189"/>
      <c r="FV19" s="187" t="s">
        <v>189</v>
      </c>
      <c r="FW19" s="187"/>
      <c r="FX19" s="187"/>
      <c r="FY19" s="187"/>
      <c r="FZ19" s="187"/>
      <c r="GA19" s="187"/>
      <c r="GB19" s="187"/>
      <c r="GC19" s="187"/>
      <c r="GD19" s="187"/>
      <c r="GE19" s="187"/>
      <c r="GF19" s="187"/>
      <c r="GG19" s="187"/>
      <c r="GH19" s="187"/>
      <c r="GI19" s="187"/>
      <c r="GJ19" s="187"/>
      <c r="GK19" s="191"/>
      <c r="GL19" s="174" t="s">
        <v>189</v>
      </c>
      <c r="GM19" s="174"/>
      <c r="GN19" s="174"/>
      <c r="GO19" s="174"/>
      <c r="GP19" s="174"/>
      <c r="GQ19" s="174"/>
      <c r="GR19" s="174"/>
      <c r="GS19" s="174"/>
      <c r="GT19" s="174"/>
      <c r="GU19" s="174"/>
      <c r="GV19" s="174"/>
      <c r="GW19" s="175"/>
    </row>
    <row r="20" spans="1:222" ht="15" customHeight="1" thickBot="1" x14ac:dyDescent="0.5">
      <c r="S20" s="194"/>
      <c r="T20" s="176"/>
      <c r="U20" s="176"/>
      <c r="V20" s="176"/>
      <c r="W20" s="176"/>
      <c r="X20" s="176"/>
      <c r="Y20" s="199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71"/>
      <c r="AS20" s="176"/>
      <c r="AT20" s="176"/>
      <c r="AU20" s="176"/>
      <c r="AV20" s="176"/>
      <c r="AW20" s="176"/>
      <c r="AX20" s="176"/>
      <c r="AY20" s="176"/>
      <c r="AZ20" s="176"/>
      <c r="BA20" s="176"/>
      <c r="BB20" s="176"/>
      <c r="BC20" s="176"/>
      <c r="BD20" s="176"/>
      <c r="BE20" s="176"/>
      <c r="BF20" s="176"/>
      <c r="BG20" s="176"/>
      <c r="BH20" s="176"/>
      <c r="BI20" s="176"/>
      <c r="BJ20" s="176"/>
      <c r="BK20" s="176"/>
      <c r="BL20" s="176"/>
      <c r="BM20" s="176"/>
      <c r="BN20" s="176"/>
      <c r="BO20" s="176"/>
      <c r="BP20" s="177"/>
      <c r="BR20" s="194"/>
      <c r="BS20" s="176"/>
      <c r="BT20" s="176"/>
      <c r="BU20" s="176"/>
      <c r="BV20" s="176"/>
      <c r="BW20" s="176"/>
      <c r="BX20" s="176"/>
      <c r="BY20" s="176"/>
      <c r="BZ20" s="176"/>
      <c r="CA20" s="176"/>
      <c r="CB20" s="176"/>
      <c r="CC20" s="176"/>
      <c r="CD20" s="176"/>
      <c r="CE20" s="176"/>
      <c r="CF20" s="176"/>
      <c r="CG20" s="176"/>
      <c r="CH20" s="176"/>
      <c r="CI20" s="176"/>
      <c r="CJ20" s="176"/>
      <c r="CK20" s="109"/>
      <c r="CL20" s="176"/>
      <c r="CM20" s="176"/>
      <c r="CN20" s="176"/>
      <c r="CO20" s="176"/>
      <c r="CP20" s="176"/>
      <c r="CQ20" s="176"/>
      <c r="CR20" s="176"/>
      <c r="CS20" s="176"/>
      <c r="CT20" s="176"/>
      <c r="CU20" s="176"/>
      <c r="CV20" s="176"/>
      <c r="CW20" s="176"/>
      <c r="CX20" s="176"/>
      <c r="CY20" s="201"/>
      <c r="CZ20" s="176"/>
      <c r="DA20" s="176"/>
      <c r="DB20" s="176"/>
      <c r="DC20" s="176"/>
      <c r="DD20" s="176"/>
      <c r="DE20" s="176"/>
      <c r="DF20" s="176"/>
      <c r="DG20" s="176"/>
      <c r="DH20" s="176"/>
      <c r="DI20" s="176"/>
      <c r="DJ20" s="176"/>
      <c r="DK20" s="176"/>
      <c r="DL20" s="176"/>
      <c r="DM20" s="176"/>
      <c r="DN20" s="176"/>
      <c r="DO20" s="176"/>
      <c r="DP20" s="176"/>
      <c r="DQ20" s="176"/>
      <c r="DR20" s="176"/>
      <c r="DS20" s="176"/>
      <c r="DT20" s="176"/>
      <c r="DU20" s="176"/>
      <c r="DV20" s="176"/>
      <c r="DW20" s="176"/>
      <c r="DX20" s="177"/>
      <c r="DZ20" s="194"/>
      <c r="EA20" s="176"/>
      <c r="EB20" s="176"/>
      <c r="EC20" s="176"/>
      <c r="ED20" s="176"/>
      <c r="EE20" s="176"/>
      <c r="EF20" s="69"/>
      <c r="EG20" s="176"/>
      <c r="EH20" s="176"/>
      <c r="EI20" s="176"/>
      <c r="EJ20" s="176"/>
      <c r="EK20" s="176"/>
      <c r="EL20" s="176"/>
      <c r="EM20" s="176"/>
      <c r="EN20" s="176"/>
      <c r="EO20" s="176"/>
      <c r="EP20" s="176"/>
      <c r="EQ20" s="176"/>
      <c r="ER20" s="69"/>
      <c r="ES20" s="176"/>
      <c r="ET20" s="176"/>
      <c r="EU20" s="176"/>
      <c r="EV20" s="176"/>
      <c r="EW20" s="176"/>
      <c r="EX20" s="176"/>
      <c r="EY20" s="176"/>
      <c r="EZ20" s="176"/>
      <c r="FA20" s="176"/>
      <c r="FB20" s="176"/>
      <c r="FC20" s="176"/>
      <c r="FD20" s="176"/>
      <c r="FE20" s="177"/>
      <c r="FG20" s="194"/>
      <c r="FH20" s="176"/>
      <c r="FI20" s="176"/>
      <c r="FJ20" s="176"/>
      <c r="FK20" s="176"/>
      <c r="FL20" s="176"/>
      <c r="FM20" s="176"/>
      <c r="FN20" s="176"/>
      <c r="FO20" s="176"/>
      <c r="FP20" s="176"/>
      <c r="FQ20" s="176"/>
      <c r="FR20" s="176"/>
      <c r="FS20" s="176"/>
      <c r="FT20" s="176"/>
      <c r="FU20" s="190"/>
      <c r="FV20" s="188"/>
      <c r="FW20" s="188"/>
      <c r="FX20" s="188"/>
      <c r="FY20" s="188"/>
      <c r="FZ20" s="188"/>
      <c r="GA20" s="188"/>
      <c r="GB20" s="188"/>
      <c r="GC20" s="188"/>
      <c r="GD20" s="188"/>
      <c r="GE20" s="188"/>
      <c r="GF20" s="188"/>
      <c r="GG20" s="188"/>
      <c r="GH20" s="188"/>
      <c r="GI20" s="188"/>
      <c r="GJ20" s="188"/>
      <c r="GK20" s="192"/>
      <c r="GL20" s="176"/>
      <c r="GM20" s="176"/>
      <c r="GN20" s="176"/>
      <c r="GO20" s="176"/>
      <c r="GP20" s="176"/>
      <c r="GQ20" s="176"/>
      <c r="GR20" s="176"/>
      <c r="GS20" s="176"/>
      <c r="GT20" s="176"/>
      <c r="GU20" s="176"/>
      <c r="GV20" s="176"/>
      <c r="GW20" s="177"/>
    </row>
    <row r="21" spans="1:222" ht="15.75" customHeight="1" thickBot="1" x14ac:dyDescent="0.45">
      <c r="O21" s="193" t="s">
        <v>148</v>
      </c>
      <c r="P21" s="174"/>
      <c r="Q21" s="175"/>
      <c r="S21" s="186" t="s">
        <v>74</v>
      </c>
      <c r="T21" s="178"/>
      <c r="U21" s="178"/>
      <c r="V21" s="178"/>
      <c r="W21" s="178"/>
      <c r="X21" s="179"/>
      <c r="Z21" s="186" t="s">
        <v>75</v>
      </c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9"/>
      <c r="AS21" s="152" t="s">
        <v>76</v>
      </c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  <c r="BM21" s="153"/>
      <c r="BN21" s="153"/>
      <c r="BO21" s="153"/>
      <c r="BP21" s="154"/>
      <c r="BR21" s="186" t="s">
        <v>77</v>
      </c>
      <c r="BS21" s="178"/>
      <c r="BT21" s="178"/>
      <c r="BU21" s="178"/>
      <c r="BV21" s="178"/>
      <c r="BW21" s="178"/>
      <c r="BX21" s="178"/>
      <c r="BY21" s="178"/>
      <c r="BZ21" s="178"/>
      <c r="CA21" s="178"/>
      <c r="CB21" s="178"/>
      <c r="CC21" s="178"/>
      <c r="CD21" s="178"/>
      <c r="CE21" s="178"/>
      <c r="CF21" s="178"/>
      <c r="CG21" s="178"/>
      <c r="CH21" s="178"/>
      <c r="CI21" s="178"/>
      <c r="CJ21" s="179"/>
      <c r="CK21" s="54"/>
      <c r="CL21" s="186" t="s">
        <v>78</v>
      </c>
      <c r="CM21" s="178"/>
      <c r="CN21" s="178"/>
      <c r="CO21" s="178"/>
      <c r="CP21" s="178"/>
      <c r="CQ21" s="178"/>
      <c r="CR21" s="178"/>
      <c r="CS21" s="178"/>
      <c r="CT21" s="178"/>
      <c r="CU21" s="178"/>
      <c r="CV21" s="178"/>
      <c r="CW21" s="178"/>
      <c r="CX21" s="179"/>
      <c r="CY21" s="73"/>
      <c r="CZ21" s="152" t="s">
        <v>79</v>
      </c>
      <c r="DA21" s="153"/>
      <c r="DB21" s="153"/>
      <c r="DC21" s="153"/>
      <c r="DD21" s="153"/>
      <c r="DE21" s="153"/>
      <c r="DF21" s="153"/>
      <c r="DG21" s="153"/>
      <c r="DH21" s="153"/>
      <c r="DI21" s="153"/>
      <c r="DJ21" s="153"/>
      <c r="DK21" s="153"/>
      <c r="DL21" s="153"/>
      <c r="DM21" s="153"/>
      <c r="DN21" s="153"/>
      <c r="DO21" s="153"/>
      <c r="DP21" s="153"/>
      <c r="DQ21" s="153"/>
      <c r="DR21" s="153"/>
      <c r="DS21" s="153"/>
      <c r="DT21" s="153"/>
      <c r="DU21" s="153"/>
      <c r="DV21" s="153"/>
      <c r="DW21" s="153"/>
      <c r="DX21" s="154"/>
      <c r="DZ21" s="186" t="s">
        <v>184</v>
      </c>
      <c r="EA21" s="178"/>
      <c r="EB21" s="178"/>
      <c r="EC21" s="178"/>
      <c r="ED21" s="178"/>
      <c r="EE21" s="178"/>
      <c r="EF21" s="66"/>
      <c r="EG21" s="178" t="s">
        <v>182</v>
      </c>
      <c r="EH21" s="178"/>
      <c r="EI21" s="178"/>
      <c r="EJ21" s="178"/>
      <c r="EK21" s="178"/>
      <c r="EL21" s="178"/>
      <c r="EM21" s="178"/>
      <c r="EN21" s="178"/>
      <c r="EO21" s="178"/>
      <c r="EP21" s="178"/>
      <c r="EQ21" s="178"/>
      <c r="ER21" s="66"/>
      <c r="ES21" s="178" t="s">
        <v>185</v>
      </c>
      <c r="ET21" s="178"/>
      <c r="EU21" s="178"/>
      <c r="EV21" s="178"/>
      <c r="EW21" s="178"/>
      <c r="EX21" s="178"/>
      <c r="EY21" s="178"/>
      <c r="EZ21" s="178"/>
      <c r="FA21" s="178"/>
      <c r="FB21" s="178"/>
      <c r="FC21" s="178"/>
      <c r="FD21" s="178"/>
      <c r="FE21" s="179"/>
      <c r="FG21" s="186" t="s">
        <v>81</v>
      </c>
      <c r="FH21" s="178"/>
      <c r="FI21" s="178"/>
      <c r="FJ21" s="178"/>
      <c r="FK21" s="178"/>
      <c r="FL21" s="178"/>
      <c r="FM21" s="178"/>
      <c r="FN21" s="178"/>
      <c r="FO21" s="178"/>
      <c r="FP21" s="178"/>
      <c r="FQ21" s="178"/>
      <c r="FR21" s="178"/>
      <c r="FS21" s="178"/>
      <c r="FT21" s="179"/>
      <c r="FV21" s="186" t="s">
        <v>80</v>
      </c>
      <c r="FW21" s="178"/>
      <c r="FX21" s="178"/>
      <c r="FY21" s="178"/>
      <c r="FZ21" s="178"/>
      <c r="GA21" s="178"/>
      <c r="GB21" s="178"/>
      <c r="GC21" s="178"/>
      <c r="GD21" s="178"/>
      <c r="GE21" s="178"/>
      <c r="GF21" s="178"/>
      <c r="GG21" s="178"/>
      <c r="GH21" s="178"/>
      <c r="GI21" s="178"/>
      <c r="GJ21" s="179"/>
      <c r="GL21" s="186" t="s">
        <v>81</v>
      </c>
      <c r="GM21" s="178"/>
      <c r="GN21" s="178"/>
      <c r="GO21" s="178"/>
      <c r="GP21" s="178"/>
      <c r="GQ21" s="178"/>
      <c r="GR21" s="178"/>
      <c r="GS21" s="178"/>
      <c r="GT21" s="178"/>
      <c r="GU21" s="178"/>
      <c r="GV21" s="178"/>
      <c r="GW21" s="179"/>
    </row>
    <row r="22" spans="1:222" ht="15.75" customHeight="1" thickBot="1" x14ac:dyDescent="0.45">
      <c r="O22" s="223"/>
      <c r="P22" s="224"/>
      <c r="Q22" s="225"/>
      <c r="R22" s="30"/>
      <c r="S22" s="186"/>
      <c r="T22" s="178"/>
      <c r="U22" s="178"/>
      <c r="V22" s="178"/>
      <c r="W22" s="178"/>
      <c r="X22" s="179"/>
      <c r="Z22" s="186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9"/>
      <c r="AS22" s="155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7"/>
      <c r="BR22" s="186"/>
      <c r="BS22" s="178"/>
      <c r="BT22" s="178"/>
      <c r="BU22" s="178"/>
      <c r="BV22" s="178"/>
      <c r="BW22" s="178"/>
      <c r="BX22" s="178"/>
      <c r="BY22" s="178"/>
      <c r="BZ22" s="178"/>
      <c r="CA22" s="178"/>
      <c r="CB22" s="178"/>
      <c r="CC22" s="178"/>
      <c r="CD22" s="178"/>
      <c r="CE22" s="178"/>
      <c r="CF22" s="178"/>
      <c r="CG22" s="178"/>
      <c r="CH22" s="178"/>
      <c r="CI22" s="178"/>
      <c r="CJ22" s="179"/>
      <c r="CK22" s="54"/>
      <c r="CL22" s="186"/>
      <c r="CM22" s="178"/>
      <c r="CN22" s="178"/>
      <c r="CO22" s="178"/>
      <c r="CP22" s="178"/>
      <c r="CQ22" s="178"/>
      <c r="CR22" s="178"/>
      <c r="CS22" s="178"/>
      <c r="CT22" s="178"/>
      <c r="CU22" s="178"/>
      <c r="CV22" s="178"/>
      <c r="CW22" s="178"/>
      <c r="CX22" s="179"/>
      <c r="CY22" s="132"/>
      <c r="CZ22" s="155"/>
      <c r="DA22" s="156"/>
      <c r="DB22" s="156"/>
      <c r="DC22" s="156"/>
      <c r="DD22" s="156"/>
      <c r="DE22" s="156"/>
      <c r="DF22" s="156"/>
      <c r="DG22" s="156"/>
      <c r="DH22" s="156"/>
      <c r="DI22" s="156"/>
      <c r="DJ22" s="156"/>
      <c r="DK22" s="156"/>
      <c r="DL22" s="156"/>
      <c r="DM22" s="156"/>
      <c r="DN22" s="156"/>
      <c r="DO22" s="156"/>
      <c r="DP22" s="156"/>
      <c r="DQ22" s="156"/>
      <c r="DR22" s="156"/>
      <c r="DS22" s="156"/>
      <c r="DT22" s="156"/>
      <c r="DU22" s="156"/>
      <c r="DV22" s="156"/>
      <c r="DW22" s="156"/>
      <c r="DX22" s="157"/>
      <c r="DZ22" s="155"/>
      <c r="EA22" s="156"/>
      <c r="EB22" s="156"/>
      <c r="EC22" s="156"/>
      <c r="ED22" s="156"/>
      <c r="EE22" s="156"/>
      <c r="EF22" s="67"/>
      <c r="EG22" s="156"/>
      <c r="EH22" s="156"/>
      <c r="EI22" s="156"/>
      <c r="EJ22" s="156"/>
      <c r="EK22" s="156"/>
      <c r="EL22" s="156"/>
      <c r="EM22" s="156"/>
      <c r="EN22" s="156"/>
      <c r="EO22" s="156"/>
      <c r="EP22" s="156"/>
      <c r="EQ22" s="156"/>
      <c r="ER22" s="67"/>
      <c r="ES22" s="178"/>
      <c r="ET22" s="178"/>
      <c r="EU22" s="178"/>
      <c r="EV22" s="178"/>
      <c r="EW22" s="178"/>
      <c r="EX22" s="178"/>
      <c r="EY22" s="178"/>
      <c r="EZ22" s="178"/>
      <c r="FA22" s="178"/>
      <c r="FB22" s="178"/>
      <c r="FC22" s="178"/>
      <c r="FD22" s="178"/>
      <c r="FE22" s="179"/>
      <c r="FG22" s="155"/>
      <c r="FH22" s="156"/>
      <c r="FI22" s="156"/>
      <c r="FJ22" s="156"/>
      <c r="FK22" s="156"/>
      <c r="FL22" s="156"/>
      <c r="FM22" s="156"/>
      <c r="FN22" s="156"/>
      <c r="FO22" s="156"/>
      <c r="FP22" s="156"/>
      <c r="FQ22" s="156"/>
      <c r="FR22" s="156"/>
      <c r="FS22" s="156"/>
      <c r="FT22" s="157"/>
      <c r="FV22" s="155"/>
      <c r="FW22" s="156"/>
      <c r="FX22" s="156"/>
      <c r="FY22" s="156"/>
      <c r="FZ22" s="156"/>
      <c r="GA22" s="156"/>
      <c r="GB22" s="156"/>
      <c r="GC22" s="156"/>
      <c r="GD22" s="156"/>
      <c r="GE22" s="156"/>
      <c r="GF22" s="156"/>
      <c r="GG22" s="156"/>
      <c r="GH22" s="156"/>
      <c r="GI22" s="156"/>
      <c r="GJ22" s="157"/>
      <c r="GL22" s="155"/>
      <c r="GM22" s="156"/>
      <c r="GN22" s="156"/>
      <c r="GO22" s="156"/>
      <c r="GP22" s="156"/>
      <c r="GQ22" s="156"/>
      <c r="GR22" s="156"/>
      <c r="GS22" s="156"/>
      <c r="GT22" s="156"/>
      <c r="GU22" s="156"/>
      <c r="GV22" s="156"/>
      <c r="GW22" s="157"/>
      <c r="HA22" s="173" t="s">
        <v>195</v>
      </c>
      <c r="HB22" s="173"/>
      <c r="HC22" s="173" t="s">
        <v>196</v>
      </c>
      <c r="HD22" s="173"/>
      <c r="HE22" s="173" t="s">
        <v>197</v>
      </c>
      <c r="HF22" s="173"/>
      <c r="HG22" s="173" t="s">
        <v>198</v>
      </c>
      <c r="HH22" s="173"/>
      <c r="HI22" s="173" t="s">
        <v>199</v>
      </c>
      <c r="HJ22" s="173"/>
      <c r="HK22" s="173" t="s">
        <v>200</v>
      </c>
      <c r="HL22" s="173"/>
      <c r="HM22" s="2" t="s">
        <v>201</v>
      </c>
      <c r="HN22" s="2"/>
    </row>
    <row r="23" spans="1:222" x14ac:dyDescent="0.25">
      <c r="A23" s="33"/>
      <c r="B23" s="34" t="s">
        <v>0</v>
      </c>
      <c r="C23" s="34" t="s">
        <v>132</v>
      </c>
      <c r="D23" s="34" t="s">
        <v>7</v>
      </c>
      <c r="E23" s="34" t="s">
        <v>1</v>
      </c>
      <c r="F23" s="34" t="s">
        <v>2</v>
      </c>
      <c r="G23" s="34" t="s">
        <v>8</v>
      </c>
      <c r="H23" s="34" t="s">
        <v>5</v>
      </c>
      <c r="I23" s="34" t="s">
        <v>3</v>
      </c>
      <c r="J23" s="34" t="s">
        <v>161</v>
      </c>
      <c r="K23" s="34" t="s">
        <v>162</v>
      </c>
      <c r="L23" s="34" t="s">
        <v>159</v>
      </c>
      <c r="M23" s="34" t="s">
        <v>160</v>
      </c>
      <c r="N23" s="47"/>
      <c r="O23" s="34" t="s">
        <v>18</v>
      </c>
      <c r="P23" s="34"/>
      <c r="Q23" s="34" t="s">
        <v>17</v>
      </c>
      <c r="R23" s="55"/>
      <c r="S23" s="56" t="s">
        <v>126</v>
      </c>
      <c r="T23" s="56" t="s">
        <v>121</v>
      </c>
      <c r="U23" s="56" t="s">
        <v>24</v>
      </c>
      <c r="V23" s="56" t="s">
        <v>91</v>
      </c>
      <c r="W23" s="56" t="s">
        <v>64</v>
      </c>
      <c r="X23" s="56" t="s">
        <v>84</v>
      </c>
      <c r="Y23" s="47"/>
      <c r="Z23" s="34" t="s">
        <v>85</v>
      </c>
      <c r="AA23" s="34" t="s">
        <v>21</v>
      </c>
      <c r="AB23" s="34" t="s">
        <v>86</v>
      </c>
      <c r="AC23" s="34"/>
      <c r="AD23" s="34" t="s">
        <v>87</v>
      </c>
      <c r="AE23" s="34" t="s">
        <v>88</v>
      </c>
      <c r="AF23" s="34" t="s">
        <v>93</v>
      </c>
      <c r="AG23" s="34" t="s">
        <v>124</v>
      </c>
      <c r="AH23" s="34" t="s">
        <v>100</v>
      </c>
      <c r="AI23" s="34" t="s">
        <v>127</v>
      </c>
      <c r="AJ23" s="34" t="s">
        <v>127</v>
      </c>
      <c r="AK23" s="34" t="s">
        <v>89</v>
      </c>
      <c r="AL23" s="34" t="s">
        <v>129</v>
      </c>
      <c r="AM23" s="34" t="s">
        <v>167</v>
      </c>
      <c r="AN23" s="34" t="s">
        <v>90</v>
      </c>
      <c r="AO23" s="129" t="s">
        <v>168</v>
      </c>
      <c r="AP23" s="129" t="s">
        <v>169</v>
      </c>
      <c r="AQ23" s="129" t="s">
        <v>170</v>
      </c>
      <c r="AR23" s="47"/>
      <c r="AS23" s="50" t="s">
        <v>163</v>
      </c>
      <c r="AT23" s="50" t="s">
        <v>24</v>
      </c>
      <c r="AU23" s="50" t="s">
        <v>91</v>
      </c>
      <c r="AV23" s="50" t="s">
        <v>85</v>
      </c>
      <c r="AW23" s="52" t="s">
        <v>21</v>
      </c>
      <c r="AX23" s="52" t="s">
        <v>86</v>
      </c>
      <c r="AY23" s="52"/>
      <c r="AZ23" s="52" t="s">
        <v>87</v>
      </c>
      <c r="BA23" s="52" t="s">
        <v>92</v>
      </c>
      <c r="BB23" s="34" t="s">
        <v>83</v>
      </c>
      <c r="BC23" s="34" t="s">
        <v>174</v>
      </c>
      <c r="BD23" s="52" t="s">
        <v>124</v>
      </c>
      <c r="BE23" s="34" t="s">
        <v>100</v>
      </c>
      <c r="BF23" s="34" t="s">
        <v>127</v>
      </c>
      <c r="BG23" s="34" t="s">
        <v>127</v>
      </c>
      <c r="BH23" s="34" t="s">
        <v>89</v>
      </c>
      <c r="BI23" s="34" t="s">
        <v>129</v>
      </c>
      <c r="BJ23" s="34" t="s">
        <v>167</v>
      </c>
      <c r="BK23" s="34" t="s">
        <v>90</v>
      </c>
      <c r="BL23" s="129" t="s">
        <v>168</v>
      </c>
      <c r="BM23" s="129" t="s">
        <v>169</v>
      </c>
      <c r="BN23" s="129" t="s">
        <v>170</v>
      </c>
      <c r="BO23" s="123" t="s">
        <v>94</v>
      </c>
      <c r="BP23" s="123" t="s">
        <v>6</v>
      </c>
      <c r="BQ23" s="57"/>
      <c r="BR23" s="34" t="s">
        <v>24</v>
      </c>
      <c r="BS23" s="34" t="s">
        <v>82</v>
      </c>
      <c r="BT23" s="34" t="s">
        <v>99</v>
      </c>
      <c r="BU23" s="34" t="s">
        <v>158</v>
      </c>
      <c r="BV23" s="34" t="s">
        <v>131</v>
      </c>
      <c r="BW23" s="34" t="s">
        <v>139</v>
      </c>
      <c r="BX23" s="34" t="s">
        <v>4</v>
      </c>
      <c r="BY23" s="34" t="s">
        <v>133</v>
      </c>
      <c r="BZ23" s="34" t="s">
        <v>134</v>
      </c>
      <c r="CA23" s="34" t="s">
        <v>95</v>
      </c>
      <c r="CB23" s="34" t="s">
        <v>96</v>
      </c>
      <c r="CC23" s="34" t="s">
        <v>22</v>
      </c>
      <c r="CD23" s="34" t="s">
        <v>166</v>
      </c>
      <c r="CE23" s="45" t="s">
        <v>136</v>
      </c>
      <c r="CF23" s="34" t="s">
        <v>137</v>
      </c>
      <c r="CG23" s="34" t="s">
        <v>138</v>
      </c>
      <c r="CH23" s="34" t="s">
        <v>140</v>
      </c>
      <c r="CI23" s="34" t="s">
        <v>141</v>
      </c>
      <c r="CJ23" s="34" t="s">
        <v>142</v>
      </c>
      <c r="CK23" s="47"/>
      <c r="CL23" s="34" t="s">
        <v>144</v>
      </c>
      <c r="CM23" s="34" t="s">
        <v>97</v>
      </c>
      <c r="CN23" s="58" t="s">
        <v>143</v>
      </c>
      <c r="CO23" s="58" t="s">
        <v>145</v>
      </c>
      <c r="CP23" s="59" t="s">
        <v>146</v>
      </c>
      <c r="CQ23" s="59" t="s">
        <v>147</v>
      </c>
      <c r="CR23" s="34" t="s">
        <v>150</v>
      </c>
      <c r="CS23" s="34" t="s">
        <v>151</v>
      </c>
      <c r="CT23" s="34" t="s">
        <v>152</v>
      </c>
      <c r="CU23" s="34" t="s">
        <v>153</v>
      </c>
      <c r="CV23" s="129" t="s">
        <v>154</v>
      </c>
      <c r="CW23" s="129" t="s">
        <v>154</v>
      </c>
      <c r="CX23" s="129" t="s">
        <v>157</v>
      </c>
      <c r="CY23" s="47"/>
      <c r="CZ23" s="34" t="s">
        <v>141</v>
      </c>
      <c r="DA23" s="34" t="s">
        <v>142</v>
      </c>
      <c r="DB23" s="34" t="s">
        <v>163</v>
      </c>
      <c r="DC23" s="34" t="s">
        <v>141</v>
      </c>
      <c r="DD23" s="34" t="s">
        <v>163</v>
      </c>
      <c r="DE23" s="34" t="s">
        <v>142</v>
      </c>
      <c r="DF23" s="34" t="s">
        <v>144</v>
      </c>
      <c r="DG23" s="34" t="s">
        <v>97</v>
      </c>
      <c r="DH23" s="56" t="s">
        <v>22</v>
      </c>
      <c r="DI23" s="34" t="s">
        <v>166</v>
      </c>
      <c r="DJ23" s="34" t="s">
        <v>96</v>
      </c>
      <c r="DK23" s="34" t="s">
        <v>136</v>
      </c>
      <c r="DL23" s="34" t="s">
        <v>98</v>
      </c>
      <c r="DM23" s="34" t="s">
        <v>98</v>
      </c>
      <c r="DN23" s="59" t="s">
        <v>146</v>
      </c>
      <c r="DO23" s="59" t="s">
        <v>147</v>
      </c>
      <c r="DP23" s="34" t="s">
        <v>150</v>
      </c>
      <c r="DQ23" s="34" t="s">
        <v>151</v>
      </c>
      <c r="DR23" s="34" t="s">
        <v>152</v>
      </c>
      <c r="DS23" s="34" t="s">
        <v>153</v>
      </c>
      <c r="DT23" s="129" t="s">
        <v>154</v>
      </c>
      <c r="DU23" s="129" t="s">
        <v>154</v>
      </c>
      <c r="DV23" s="129" t="s">
        <v>157</v>
      </c>
      <c r="DW23" s="123" t="s">
        <v>94</v>
      </c>
      <c r="DX23" s="124" t="s">
        <v>6</v>
      </c>
      <c r="DY23" s="47"/>
      <c r="DZ23" s="38" t="s">
        <v>18</v>
      </c>
      <c r="EA23" s="38" t="s">
        <v>82</v>
      </c>
      <c r="EB23" s="38" t="s">
        <v>99</v>
      </c>
      <c r="EC23" s="38" t="s">
        <v>83</v>
      </c>
      <c r="ED23" s="38" t="s">
        <v>175</v>
      </c>
      <c r="EE23" s="38" t="s">
        <v>126</v>
      </c>
      <c r="EF23" s="64"/>
      <c r="EG23" s="65" t="s">
        <v>121</v>
      </c>
      <c r="EH23" s="38" t="s">
        <v>24</v>
      </c>
      <c r="EI23" s="65" t="s">
        <v>91</v>
      </c>
      <c r="EJ23" s="65" t="s">
        <v>64</v>
      </c>
      <c r="EK23" s="65" t="s">
        <v>84</v>
      </c>
      <c r="EL23" s="38" t="s">
        <v>174</v>
      </c>
      <c r="EM23" s="38" t="s">
        <v>124</v>
      </c>
      <c r="EN23" s="38" t="s">
        <v>100</v>
      </c>
      <c r="EO23" s="38" t="s">
        <v>176</v>
      </c>
      <c r="EP23" s="38" t="s">
        <v>177</v>
      </c>
      <c r="EQ23" s="131" t="s">
        <v>179</v>
      </c>
      <c r="ER23" s="73"/>
      <c r="ES23" s="33" t="s">
        <v>163</v>
      </c>
      <c r="ET23" s="34" t="s">
        <v>181</v>
      </c>
      <c r="EU23" s="34" t="s">
        <v>91</v>
      </c>
      <c r="EV23" s="34" t="s">
        <v>64</v>
      </c>
      <c r="EW23" s="34" t="s">
        <v>84</v>
      </c>
      <c r="EX23" s="34" t="s">
        <v>93</v>
      </c>
      <c r="EY23" s="34" t="s">
        <v>124</v>
      </c>
      <c r="EZ23" s="34" t="s">
        <v>100</v>
      </c>
      <c r="FA23" s="34" t="s">
        <v>176</v>
      </c>
      <c r="FB23" s="34" t="s">
        <v>177</v>
      </c>
      <c r="FC23" s="129" t="s">
        <v>179</v>
      </c>
      <c r="FD23" s="123" t="s">
        <v>94</v>
      </c>
      <c r="FE23" s="124" t="s">
        <v>6</v>
      </c>
      <c r="FG23" s="75" t="s">
        <v>187</v>
      </c>
      <c r="FH23" s="76" t="s">
        <v>0</v>
      </c>
      <c r="FI23" s="56" t="s">
        <v>188</v>
      </c>
      <c r="FJ23" s="76" t="s">
        <v>18</v>
      </c>
      <c r="FK23" s="34" t="s">
        <v>82</v>
      </c>
      <c r="FL23" s="34" t="s">
        <v>99</v>
      </c>
      <c r="FM23" s="34" t="s">
        <v>175</v>
      </c>
      <c r="FN23" s="76" t="s">
        <v>101</v>
      </c>
      <c r="FO23" s="76" t="s">
        <v>102</v>
      </c>
      <c r="FP23" s="76" t="s">
        <v>203</v>
      </c>
      <c r="FQ23" s="76" t="s">
        <v>103</v>
      </c>
      <c r="FR23" s="76" t="s">
        <v>104</v>
      </c>
      <c r="FS23" s="76" t="s">
        <v>105</v>
      </c>
      <c r="FT23" s="78" t="s">
        <v>106</v>
      </c>
      <c r="FV23" s="85" t="s">
        <v>4</v>
      </c>
      <c r="FW23" s="76" t="s">
        <v>107</v>
      </c>
      <c r="FX23" s="76" t="s">
        <v>108</v>
      </c>
      <c r="FY23" s="76" t="s">
        <v>109</v>
      </c>
      <c r="FZ23" s="76" t="s">
        <v>110</v>
      </c>
      <c r="GA23" s="76" t="s">
        <v>111</v>
      </c>
      <c r="GB23" s="87" t="s">
        <v>112</v>
      </c>
      <c r="GC23" s="76" t="s">
        <v>190</v>
      </c>
      <c r="GD23" s="87" t="s">
        <v>89</v>
      </c>
      <c r="GE23" s="76" t="s">
        <v>129</v>
      </c>
      <c r="GF23" s="76" t="s">
        <v>191</v>
      </c>
      <c r="GG23" s="76" t="s">
        <v>113</v>
      </c>
      <c r="GH23" s="110" t="s">
        <v>167</v>
      </c>
      <c r="GI23" s="110" t="s">
        <v>192</v>
      </c>
      <c r="GJ23" s="111" t="s">
        <v>193</v>
      </c>
      <c r="GL23" s="118" t="s">
        <v>163</v>
      </c>
      <c r="GM23" s="118" t="s">
        <v>194</v>
      </c>
      <c r="GN23" s="119" t="s">
        <v>190</v>
      </c>
      <c r="GO23" s="120" t="s">
        <v>89</v>
      </c>
      <c r="GP23" s="119" t="s">
        <v>129</v>
      </c>
      <c r="GQ23" s="119" t="s">
        <v>191</v>
      </c>
      <c r="GR23" s="119" t="s">
        <v>113</v>
      </c>
      <c r="GS23" s="121" t="s">
        <v>167</v>
      </c>
      <c r="GT23" s="121" t="s">
        <v>192</v>
      </c>
      <c r="GU23" s="122" t="s">
        <v>193</v>
      </c>
      <c r="GV23" s="123" t="s">
        <v>94</v>
      </c>
      <c r="GW23" s="124" t="s">
        <v>6</v>
      </c>
      <c r="HA23" s="173">
        <f>AB3</f>
        <v>0.35</v>
      </c>
      <c r="HB23" s="173"/>
      <c r="HC23" s="173">
        <f>AB4</f>
        <v>0.1</v>
      </c>
      <c r="HD23" s="173"/>
      <c r="HE23" s="173">
        <f>BP25</f>
        <v>96.51133010371494</v>
      </c>
      <c r="HF23" s="173"/>
      <c r="HG23" s="173">
        <f>FE25</f>
        <v>95.480960031433284</v>
      </c>
      <c r="HH23" s="173"/>
      <c r="HI23" s="173">
        <f>DX25</f>
        <v>26.690919301857431</v>
      </c>
      <c r="HJ23" s="173"/>
      <c r="HK23" s="173">
        <f ca="1">GW25</f>
        <v>30.025391916770413</v>
      </c>
      <c r="HL23" s="173"/>
      <c r="HM23" s="173">
        <f ca="1">SUM(HE23:HL23)</f>
        <v>248.70860135377606</v>
      </c>
      <c r="HN23" s="173"/>
    </row>
    <row r="24" spans="1:222" ht="15.75" thickBot="1" x14ac:dyDescent="0.3">
      <c r="A24" s="35"/>
      <c r="B24" s="60"/>
      <c r="C24" s="60"/>
      <c r="D24" s="60"/>
      <c r="E24" s="60"/>
      <c r="F24" s="60"/>
      <c r="G24" s="60"/>
      <c r="H24" s="60"/>
      <c r="I24" s="60"/>
      <c r="J24" s="60" t="s">
        <v>31</v>
      </c>
      <c r="K24" s="60" t="s">
        <v>116</v>
      </c>
      <c r="L24" s="60" t="s">
        <v>31</v>
      </c>
      <c r="M24" s="60" t="s">
        <v>116</v>
      </c>
      <c r="N24" s="61"/>
      <c r="O24" s="60" t="s">
        <v>45</v>
      </c>
      <c r="P24" s="60"/>
      <c r="Q24" s="60" t="s">
        <v>45</v>
      </c>
      <c r="R24" s="62"/>
      <c r="S24" s="60" t="s">
        <v>31</v>
      </c>
      <c r="T24" s="60" t="s">
        <v>114</v>
      </c>
      <c r="U24" s="60" t="s">
        <v>45</v>
      </c>
      <c r="V24" s="60" t="s">
        <v>45</v>
      </c>
      <c r="W24" s="60" t="s">
        <v>45</v>
      </c>
      <c r="X24" s="60" t="s">
        <v>45</v>
      </c>
      <c r="Y24" s="48"/>
      <c r="Z24" s="36"/>
      <c r="AA24" s="36"/>
      <c r="AB24" s="36" t="s">
        <v>114</v>
      </c>
      <c r="AC24" s="36"/>
      <c r="AD24" s="36" t="s">
        <v>114</v>
      </c>
      <c r="AE24" s="36" t="s">
        <v>114</v>
      </c>
      <c r="AF24" s="36" t="s">
        <v>125</v>
      </c>
      <c r="AG24" s="36" t="s">
        <v>114</v>
      </c>
      <c r="AH24" s="36" t="s">
        <v>114</v>
      </c>
      <c r="AI24" s="36" t="s">
        <v>173</v>
      </c>
      <c r="AJ24" s="36" t="s">
        <v>172</v>
      </c>
      <c r="AK24" s="36" t="s">
        <v>114</v>
      </c>
      <c r="AL24" s="36" t="s">
        <v>115</v>
      </c>
      <c r="AM24" s="36"/>
      <c r="AN24" s="36"/>
      <c r="AO24" s="130"/>
      <c r="AP24" s="130"/>
      <c r="AQ24" s="130" t="s">
        <v>171</v>
      </c>
      <c r="AR24" s="48"/>
      <c r="AS24" s="51"/>
      <c r="AT24" s="51"/>
      <c r="AU24" s="51"/>
      <c r="AV24" s="51"/>
      <c r="AW24" s="36"/>
      <c r="AX24" s="36"/>
      <c r="AY24" s="36"/>
      <c r="AZ24" s="36"/>
      <c r="BA24" s="36"/>
      <c r="BB24" s="36"/>
      <c r="BC24" s="36"/>
      <c r="BD24" s="36"/>
      <c r="BE24" s="36" t="s">
        <v>114</v>
      </c>
      <c r="BF24" s="36" t="s">
        <v>173</v>
      </c>
      <c r="BG24" s="36" t="s">
        <v>172</v>
      </c>
      <c r="BH24" s="36" t="s">
        <v>114</v>
      </c>
      <c r="BI24" s="36" t="s">
        <v>115</v>
      </c>
      <c r="BJ24" s="36"/>
      <c r="BK24" s="36"/>
      <c r="BL24" s="130"/>
      <c r="BM24" s="130"/>
      <c r="BN24" s="130" t="s">
        <v>171</v>
      </c>
      <c r="BO24" s="125" t="s">
        <v>186</v>
      </c>
      <c r="BP24" s="125" t="s">
        <v>30</v>
      </c>
      <c r="BQ24" s="63"/>
      <c r="BR24" s="36"/>
      <c r="BS24" s="36" t="s">
        <v>45</v>
      </c>
      <c r="BT24" s="36" t="s">
        <v>45</v>
      </c>
      <c r="BU24" s="36" t="s">
        <v>45</v>
      </c>
      <c r="BV24" s="36"/>
      <c r="BW24" s="36"/>
      <c r="BX24" s="36"/>
      <c r="BY24" s="36" t="s">
        <v>116</v>
      </c>
      <c r="BZ24" s="36"/>
      <c r="CA24" s="36" t="s">
        <v>116</v>
      </c>
      <c r="CB24" s="36" t="s">
        <v>116</v>
      </c>
      <c r="CC24" s="36" t="s">
        <v>125</v>
      </c>
      <c r="CD24" s="36"/>
      <c r="CE24" s="36" t="s">
        <v>117</v>
      </c>
      <c r="CF24" s="36" t="s">
        <v>117</v>
      </c>
      <c r="CG24" s="36"/>
      <c r="CH24" s="36"/>
      <c r="CI24" s="36"/>
      <c r="CJ24" s="36"/>
      <c r="CK24" s="48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130" t="s">
        <v>155</v>
      </c>
      <c r="CW24" s="130" t="s">
        <v>156</v>
      </c>
      <c r="CX24" s="130"/>
      <c r="CY24" s="48"/>
      <c r="CZ24" s="36" t="s">
        <v>164</v>
      </c>
      <c r="DA24" s="36" t="s">
        <v>164</v>
      </c>
      <c r="DB24" s="36" t="s">
        <v>155</v>
      </c>
      <c r="DC24" s="36" t="s">
        <v>165</v>
      </c>
      <c r="DD24" s="36" t="s">
        <v>156</v>
      </c>
      <c r="DE24" s="36" t="s">
        <v>165</v>
      </c>
      <c r="DF24" s="36"/>
      <c r="DG24" s="36"/>
      <c r="DH24" s="72"/>
      <c r="DI24" s="36"/>
      <c r="DJ24" s="36"/>
      <c r="DK24" s="36"/>
      <c r="DL24" s="36" t="s">
        <v>155</v>
      </c>
      <c r="DM24" s="36" t="s">
        <v>156</v>
      </c>
      <c r="DN24" s="36"/>
      <c r="DO24" s="36"/>
      <c r="DP24" s="36"/>
      <c r="DQ24" s="36"/>
      <c r="DR24" s="36"/>
      <c r="DS24" s="36"/>
      <c r="DT24" s="130" t="s">
        <v>155</v>
      </c>
      <c r="DU24" s="130" t="s">
        <v>156</v>
      </c>
      <c r="DV24" s="130"/>
      <c r="DW24" s="125" t="s">
        <v>186</v>
      </c>
      <c r="DX24" s="126" t="s">
        <v>30</v>
      </c>
      <c r="DY24" s="48"/>
      <c r="DZ24" s="36"/>
      <c r="EA24" s="36" t="s">
        <v>45</v>
      </c>
      <c r="EB24" s="36" t="s">
        <v>45</v>
      </c>
      <c r="EC24" s="36" t="s">
        <v>45</v>
      </c>
      <c r="ED24" s="36" t="s">
        <v>45</v>
      </c>
      <c r="EE24" s="36" t="s">
        <v>31</v>
      </c>
      <c r="EF24" s="48"/>
      <c r="EG24" s="60" t="s">
        <v>114</v>
      </c>
      <c r="EH24" s="36" t="s">
        <v>45</v>
      </c>
      <c r="EI24" s="60" t="s">
        <v>45</v>
      </c>
      <c r="EJ24" s="60" t="s">
        <v>45</v>
      </c>
      <c r="EK24" s="60" t="s">
        <v>45</v>
      </c>
      <c r="EL24" s="36"/>
      <c r="EM24" s="36" t="s">
        <v>114</v>
      </c>
      <c r="EN24" s="36" t="s">
        <v>114</v>
      </c>
      <c r="EO24" s="36" t="s">
        <v>114</v>
      </c>
      <c r="EP24" s="36" t="s">
        <v>114</v>
      </c>
      <c r="EQ24" s="130" t="s">
        <v>180</v>
      </c>
      <c r="ER24" s="74"/>
      <c r="ES24" s="35"/>
      <c r="ET24" s="36"/>
      <c r="EU24" s="36" t="s">
        <v>45</v>
      </c>
      <c r="EV24" s="36" t="s">
        <v>45</v>
      </c>
      <c r="EW24" s="36" t="s">
        <v>45</v>
      </c>
      <c r="EX24" s="36" t="s">
        <v>61</v>
      </c>
      <c r="EY24" s="36" t="s">
        <v>114</v>
      </c>
      <c r="EZ24" s="36" t="s">
        <v>114</v>
      </c>
      <c r="FA24" s="36" t="s">
        <v>114</v>
      </c>
      <c r="FB24" s="36" t="s">
        <v>114</v>
      </c>
      <c r="FC24" s="130" t="s">
        <v>180</v>
      </c>
      <c r="FD24" s="125" t="s">
        <v>186</v>
      </c>
      <c r="FE24" s="126" t="s">
        <v>30</v>
      </c>
      <c r="FG24" s="35"/>
      <c r="FH24" s="77" t="s">
        <v>45</v>
      </c>
      <c r="FI24" s="36" t="s">
        <v>45</v>
      </c>
      <c r="FJ24" s="77" t="s">
        <v>45</v>
      </c>
      <c r="FK24" s="36" t="s">
        <v>45</v>
      </c>
      <c r="FL24" s="36" t="s">
        <v>45</v>
      </c>
      <c r="FM24" s="36" t="s">
        <v>45</v>
      </c>
      <c r="FN24" s="77" t="s">
        <v>45</v>
      </c>
      <c r="FO24" s="77" t="s">
        <v>31</v>
      </c>
      <c r="FP24" s="77"/>
      <c r="FQ24" s="77" t="s">
        <v>31</v>
      </c>
      <c r="FR24" s="77" t="s">
        <v>61</v>
      </c>
      <c r="FS24" s="77" t="s">
        <v>45</v>
      </c>
      <c r="FT24" s="79" t="s">
        <v>45</v>
      </c>
      <c r="FV24" s="35"/>
      <c r="FW24" s="77" t="s">
        <v>31</v>
      </c>
      <c r="FX24" s="77" t="s">
        <v>117</v>
      </c>
      <c r="FY24" s="77" t="s">
        <v>45</v>
      </c>
      <c r="FZ24" s="77" t="s">
        <v>45</v>
      </c>
      <c r="GA24" s="86" t="s">
        <v>115</v>
      </c>
      <c r="GB24" s="86" t="s">
        <v>45</v>
      </c>
      <c r="GC24" s="86" t="s">
        <v>115</v>
      </c>
      <c r="GD24" s="86" t="s">
        <v>115</v>
      </c>
      <c r="GE24" s="86" t="s">
        <v>115</v>
      </c>
      <c r="GF24" s="86" t="s">
        <v>114</v>
      </c>
      <c r="GG24" s="72" t="s">
        <v>118</v>
      </c>
      <c r="GH24" s="112" t="s">
        <v>119</v>
      </c>
      <c r="GI24" s="112" t="s">
        <v>120</v>
      </c>
      <c r="GJ24" s="113"/>
      <c r="GL24" s="2"/>
      <c r="GM24" s="2"/>
      <c r="GN24" s="115" t="s">
        <v>115</v>
      </c>
      <c r="GO24" s="115" t="s">
        <v>115</v>
      </c>
      <c r="GP24" s="115" t="s">
        <v>115</v>
      </c>
      <c r="GQ24" s="115" t="s">
        <v>114</v>
      </c>
      <c r="GR24" s="72" t="s">
        <v>118</v>
      </c>
      <c r="GS24" s="112" t="s">
        <v>119</v>
      </c>
      <c r="GT24" s="112" t="s">
        <v>120</v>
      </c>
      <c r="GU24" s="116"/>
      <c r="GV24" s="125" t="s">
        <v>186</v>
      </c>
      <c r="GW24" s="126" t="s">
        <v>30</v>
      </c>
    </row>
    <row r="25" spans="1:222" x14ac:dyDescent="0.25">
      <c r="B25">
        <f t="shared" ref="B25:B56" si="0">P25/1000</f>
        <v>0</v>
      </c>
      <c r="C25">
        <f t="shared" ref="C25:C47" si="1">IF(B25&lt;3.5,2.5,((B25-3.5)/6)*-1.25+2.5)</f>
        <v>2.5</v>
      </c>
      <c r="D25">
        <f>0.4*0.5*(C25+160*SQRT(1-(2*B25/19)^2)/(19*PI()))/C25</f>
        <v>0.41444034437644844</v>
      </c>
      <c r="E25">
        <f t="shared" ref="E25:E56" si="2">(D25+D26)/2</f>
        <v>0.41429820808863194</v>
      </c>
      <c r="F25">
        <f t="shared" ref="F25:F56" si="3">(B26-B25)*(C25+C26)/2</f>
        <v>1.2224999999999999</v>
      </c>
      <c r="G25" s="1">
        <f>0.5*0.976*96.6^2*F25*E25</f>
        <v>2306.4072658365158</v>
      </c>
      <c r="I25">
        <f>G25+H25</f>
        <v>2306.4072658365158</v>
      </c>
      <c r="J25">
        <f t="shared" ref="J25:J83" si="4">(J26+I25)</f>
        <v>25330.129238327016</v>
      </c>
      <c r="K25">
        <f t="shared" ref="K25:K87" si="5">K26+(J26+J25)*(B26-B25)/2</f>
        <v>92307.6605093041</v>
      </c>
      <c r="L25">
        <f>J25*2.5*1.5</f>
        <v>94987.984643726319</v>
      </c>
      <c r="M25">
        <f>K25*2.5*1.5</f>
        <v>346153.72690989036</v>
      </c>
      <c r="O25">
        <f>0.4*C25</f>
        <v>1</v>
      </c>
      <c r="P25">
        <f>0/1000</f>
        <v>0</v>
      </c>
      <c r="Q25">
        <f>0.144*C25</f>
        <v>0.36</v>
      </c>
      <c r="S25">
        <f>M25/Q25</f>
        <v>961538.13030525099</v>
      </c>
      <c r="T25">
        <f t="shared" ref="T25:T56" si="6">$AA$11*$AA$10*SQRT(0.000001*S25/(O25*$AA$12))</f>
        <v>191.68256987566079</v>
      </c>
      <c r="U25">
        <f>0.65*K25/(Q25*O25*T25*1000000)</f>
        <v>8.6949277318757899E-4</v>
      </c>
      <c r="V25">
        <f>2.25*U25</f>
        <v>1.9563587396720528E-3</v>
      </c>
      <c r="W25">
        <f t="shared" ref="W25:W56" si="7">O25/$AE$4</f>
        <v>0.1</v>
      </c>
      <c r="X25">
        <f>0.65*W25</f>
        <v>6.5000000000000002E-2</v>
      </c>
      <c r="Z25">
        <f>U25/W25</f>
        <v>8.694927731875789E-3</v>
      </c>
      <c r="AA25">
        <v>5.5650000000000004</v>
      </c>
      <c r="AB25">
        <f t="shared" ref="AB25:AB56" si="8">AA25*$AG$8*Z25^2</f>
        <v>31.975011868959793</v>
      </c>
      <c r="AC25">
        <v>0.745</v>
      </c>
      <c r="AD25">
        <f>AB25*AC25</f>
        <v>23.821383842375045</v>
      </c>
      <c r="AE25">
        <f t="shared" ref="AE25:AE56" si="9">SQRT(AD25*$AH$8)</f>
        <v>107.70800309743305</v>
      </c>
      <c r="AF25">
        <f t="shared" ref="AF25:AF56" si="10">O25*U25+(X25-U25/2)*V25*$AE$4</f>
        <v>2.1326207550448773E-3</v>
      </c>
      <c r="AG25">
        <f>S25*0.000001/AF25</f>
        <v>450.87159919580591</v>
      </c>
      <c r="AH25">
        <f>DK25/U25*0.000001</f>
        <v>67.974950282072754</v>
      </c>
      <c r="AI25">
        <f t="shared" ref="AI25:AI56" si="11">$AD$11*$AG$8*Z25^2</f>
        <v>20.799558484390733</v>
      </c>
      <c r="AJ25">
        <f t="shared" ref="AJ25:AJ56" si="12">$AD$12*$AG$8*Z25^2</f>
        <v>36.313041331864483</v>
      </c>
      <c r="AK25">
        <f>MIN(AI25,AJ25)</f>
        <v>20.799558484390733</v>
      </c>
      <c r="AL25">
        <f t="shared" ref="AL25:AL56" si="13">$AD$10*$AG$8*Z25^2</f>
        <v>28.728671939766208</v>
      </c>
      <c r="AM25">
        <f t="shared" ref="AM25:AM56" si="14">AG25/AL25+(AH25/$AE$8)^2</f>
        <v>15.736306740150434</v>
      </c>
      <c r="AN25">
        <f>MIN(AE25,AB25,AK25,AL25)</f>
        <v>20.799558484390733</v>
      </c>
      <c r="AO25" s="39" t="str">
        <f>IF(AM25&lt;=1,"PASS","FAILED")</f>
        <v>FAILED</v>
      </c>
      <c r="AP25" s="39" t="str">
        <f>IF(AG25&lt;AN25,"PASS","FAILED")</f>
        <v>FAILED</v>
      </c>
      <c r="AQ25" s="39" t="str">
        <f>IF(AND(AO25="PASS",AP25="PASS"),"PASS","FAILED")</f>
        <v>FAILED</v>
      </c>
      <c r="AS25" s="9">
        <v>3</v>
      </c>
      <c r="AT25" s="9">
        <f t="shared" ref="AT25:AT56" si="15">U25*AS25</f>
        <v>2.608478319562737E-3</v>
      </c>
      <c r="AU25" s="9">
        <f>2.25*AT25</f>
        <v>5.8690762190161585E-3</v>
      </c>
      <c r="AV25" s="9">
        <f>AT25/W25</f>
        <v>2.6084783195627369E-2</v>
      </c>
      <c r="AW25">
        <v>5.5650000000000004</v>
      </c>
      <c r="AX25">
        <f t="shared" ref="AX25:AX56" si="16">AW25*$AG$8*AV25^2</f>
        <v>287.7751068206382</v>
      </c>
      <c r="AY25">
        <v>0.745</v>
      </c>
      <c r="AZ25">
        <f>AY25*AX25</f>
        <v>214.39245458137546</v>
      </c>
      <c r="BA25">
        <f t="shared" ref="BA25:BA56" si="17">SQRT(AZ25*$AH$8)</f>
        <v>323.12400929229921</v>
      </c>
      <c r="BB25">
        <f>SQRT((3.818%*C25/2)^2+O25^2)</f>
        <v>1.0011381900741776</v>
      </c>
      <c r="BC25">
        <f>BB25*AT25+(X25-AT25/2)*AU25*$AE$4</f>
        <v>6.3498000156894489E-3</v>
      </c>
      <c r="BD25">
        <f>S25/BC25*0.000001</f>
        <v>151.4280966218507</v>
      </c>
      <c r="BE25">
        <f>DK25/AT25*0.000001</f>
        <v>22.658316760690916</v>
      </c>
      <c r="BF25">
        <f t="shared" ref="BF25:BF56" si="18">AV25^2*$AG$8*$AD$11</f>
        <v>187.19602635951665</v>
      </c>
      <c r="BG25">
        <f t="shared" ref="BG25:BG56" si="19">AV25^2*$AG$8*$AD$12</f>
        <v>326.81737198678047</v>
      </c>
      <c r="BH25">
        <f>MIN(BF25,BG25)</f>
        <v>187.19602635951665</v>
      </c>
      <c r="BI25">
        <f t="shared" ref="BI25:BI56" si="20">$AD$10*$AG$8*AV25^2</f>
        <v>258.5580474578959</v>
      </c>
      <c r="BJ25">
        <f t="shared" ref="BJ25:BJ56" si="21">BD25/BI25+(BE25/$AE$8)^2</f>
        <v>0.59034979884822403</v>
      </c>
      <c r="BK25">
        <f>MIN(AX25,BA25,BH25,BI25)</f>
        <v>187.19602635951665</v>
      </c>
      <c r="BL25" s="39" t="str">
        <f>IF(BJ25&lt;=1,"PASS","FAILED")</f>
        <v>PASS</v>
      </c>
      <c r="BM25" s="39" t="str">
        <f>IF(BD25&lt;BK25,"PASS","FAILED")</f>
        <v>PASS</v>
      </c>
      <c r="BN25" s="39" t="str">
        <f>IF(AND(BL25="PASS",BM25="PASS"),"PASS","FAILED")</f>
        <v>PASS</v>
      </c>
      <c r="BO25" s="127">
        <f>(EC25*AT25+(X25-AT25/2)*AU25*$AE$4)*(B26-B25)</f>
        <v>3.1050522076721404E-3</v>
      </c>
      <c r="BP25" s="127">
        <f>SUM(BO25:BO89)*AK8</f>
        <v>96.51133010371494</v>
      </c>
      <c r="BR25">
        <f t="shared" ref="BR25:BR56" si="22">U25</f>
        <v>8.6949277318757899E-4</v>
      </c>
      <c r="BS25">
        <f t="shared" ref="BS25:BS56" si="23">0.144*C25</f>
        <v>0.36</v>
      </c>
      <c r="BT25">
        <f t="shared" ref="BT25:BT56" si="24">0.10582*C25</f>
        <v>0.26455000000000001</v>
      </c>
      <c r="BU25">
        <f>(BS25+BT25)</f>
        <v>0.62454999999999994</v>
      </c>
      <c r="BV25">
        <f t="shared" ref="BV25:BV56" si="25">0.4*C25</f>
        <v>1</v>
      </c>
      <c r="BW25">
        <f t="shared" ref="BW25:BW56" si="26">0.15*C25</f>
        <v>0.375</v>
      </c>
      <c r="BX25">
        <f t="shared" ref="BX25:BX56" si="27">L25</f>
        <v>94987.984643726319</v>
      </c>
      <c r="BY25">
        <f>BX25*BW25</f>
        <v>35620.494241397369</v>
      </c>
      <c r="BZ25">
        <f t="shared" ref="BZ25:BZ56" si="28">F25</f>
        <v>1.2224999999999999</v>
      </c>
      <c r="CA25">
        <f t="shared" ref="CA25:CA56" si="29">0.5*0.967*96.6^2*$BY$8*BZ25*C25*2.5*1.5</f>
        <v>1292.7390985195311</v>
      </c>
      <c r="CB25">
        <f>CA25+BY25</f>
        <v>36913.2333399169</v>
      </c>
      <c r="CC25">
        <f t="shared" ref="CC25:CC56" si="30">2*BR25*O25+(BS25-2*BR25)*BR25+(BT25-2*BR25)*BR25</f>
        <v>2.2790031871389588E-3</v>
      </c>
      <c r="CD25">
        <f t="shared" ref="CD25:CD56" si="31">BU25/2*O25</f>
        <v>0.31227499999999997</v>
      </c>
      <c r="CE25">
        <f>CB25/(2*CD25)</f>
        <v>59103.728028047241</v>
      </c>
      <c r="CF25">
        <f t="shared" ref="CF25:CF56" si="32">BX25/(BU25)</f>
        <v>152090.28043187308</v>
      </c>
      <c r="CG25">
        <f t="shared" ref="CG25:CG56" si="33">CF25+2*BW25*CE25/O25</f>
        <v>196418.07645290851</v>
      </c>
      <c r="CH25">
        <f t="shared" ref="CH25:CH56" si="34">CF25-2*BW25*CE25/O25</f>
        <v>107762.48441083764</v>
      </c>
      <c r="CI25">
        <f t="shared" ref="CI25:CI56" si="35">CG25/($AE$8*1000000)</f>
        <v>5.9340808596044863E-4</v>
      </c>
      <c r="CJ25">
        <f t="shared" ref="CJ25:CJ56" si="36">ABS(CH25/($AE$8*1000000))</f>
        <v>3.2556641815963036E-4</v>
      </c>
      <c r="CL25">
        <f t="shared" ref="CL25:CL56" si="37">BS25</f>
        <v>0.36</v>
      </c>
      <c r="CM25">
        <f t="shared" ref="CM25:CM56" si="38">BT25</f>
        <v>0.26455000000000001</v>
      </c>
      <c r="CN25">
        <f>CI25/CL25</f>
        <v>1.6483557943345797E-3</v>
      </c>
      <c r="CO25">
        <f>CJ25/CM25</f>
        <v>1.230642291285694E-3</v>
      </c>
      <c r="CP25">
        <f t="shared" ref="CP25:CP56" si="39">$AD$10*$AG$8*CN25^2</f>
        <v>1.0324891933922256</v>
      </c>
      <c r="CQ25">
        <f t="shared" ref="CQ25:CQ56" si="40">$AD$10*$AG$8*CO25^2</f>
        <v>0.57550257065834309</v>
      </c>
      <c r="CR25">
        <f>CE25*0.000001/CI25</f>
        <v>99.600476344008854</v>
      </c>
      <c r="CS25">
        <f>CE25*0.000001/CJ25</f>
        <v>181.54123008801156</v>
      </c>
      <c r="CT25">
        <f t="shared" ref="CT25:CT56" si="41">MIN(CP25,$AE$8)</f>
        <v>1.0324891933922256</v>
      </c>
      <c r="CU25">
        <f t="shared" ref="CU25:CU56" si="42">MIN(CQ25,$AE$8)</f>
        <v>0.57550257065834309</v>
      </c>
      <c r="CV25" s="39" t="str">
        <f>IF(CT25/CR25&gt;=1, "PASS","FAILED")</f>
        <v>FAILED</v>
      </c>
      <c r="CW25" s="39" t="str">
        <f>IF(CU25/CS25&gt;=1,"PASS","FAILED")</f>
        <v>FAILED</v>
      </c>
      <c r="CX25" s="39" t="str">
        <f>IF(AND(CV25="PASS",  CW25="PASS"), "PASS","FAILED")</f>
        <v>FAILED</v>
      </c>
      <c r="CZ25">
        <f>CI25</f>
        <v>5.9340808596044863E-4</v>
      </c>
      <c r="DA25">
        <f>CJ25</f>
        <v>3.2556641815963036E-4</v>
      </c>
      <c r="DB25">
        <v>6</v>
      </c>
      <c r="DC25">
        <f>DB25*CZ25</f>
        <v>3.560448515762692E-3</v>
      </c>
      <c r="DD25">
        <v>7</v>
      </c>
      <c r="DE25">
        <f>DA25*DD25</f>
        <v>2.2789649271174124E-3</v>
      </c>
      <c r="DF25">
        <f>CL25</f>
        <v>0.36</v>
      </c>
      <c r="DG25">
        <f>CM25</f>
        <v>0.26455000000000001</v>
      </c>
      <c r="DH25" s="40">
        <f t="shared" ref="DH25:DH56" si="43">2*O25*BR25+(DF25-2*BR25)*DC25+(DG25-2*BR25)*DE25</f>
        <v>3.6134925279421612E-3</v>
      </c>
      <c r="DI25">
        <f>CD25</f>
        <v>0.31227499999999997</v>
      </c>
      <c r="DJ25">
        <f>CB25</f>
        <v>36913.2333399169</v>
      </c>
      <c r="DK25">
        <f>DJ25/(2*DI25)</f>
        <v>59103.728028047241</v>
      </c>
      <c r="DL25">
        <f>DC25/DF25</f>
        <v>9.890134766007478E-3</v>
      </c>
      <c r="DM25">
        <f>DE25/DG25</f>
        <v>8.6144960389998582E-3</v>
      </c>
      <c r="DN25">
        <f t="shared" ref="DN25:DN56" si="44">$CM$6*$CS$4*DL25^2</f>
        <v>37.169610962120124</v>
      </c>
      <c r="DO25">
        <f t="shared" ref="DO25:DO56" si="45">$CM$6*$CS$4*DM25^2</f>
        <v>28.199625962258814</v>
      </c>
      <c r="DP25">
        <f>(DK25/DC25)*0.000001</f>
        <v>16.600079390668142</v>
      </c>
      <c r="DQ25">
        <f>(DK25/DE25)*0.000001</f>
        <v>25.93446144114451</v>
      </c>
      <c r="DR25">
        <f>MIN(DN25,$CQ$4)</f>
        <v>37.169610962120124</v>
      </c>
      <c r="DS25">
        <f>MIN(DO25,$CQ$4)</f>
        <v>28.199625962258814</v>
      </c>
      <c r="DT25" s="39" t="str">
        <f>IF(DR25/DP25&gt;=1, "PASS","FAILED")</f>
        <v>PASS</v>
      </c>
      <c r="DU25" s="39" t="str">
        <f>IF(DS25/DQ25&gt;=1, "PASS","FAILED")</f>
        <v>PASS</v>
      </c>
      <c r="DV25" s="39" t="str">
        <f>IF(AND(DT25="PASS", DU25="PASS"), "PASS","FAILED")</f>
        <v>PASS</v>
      </c>
      <c r="DW25" s="39">
        <f>(DC25*BS25+DE25*BT25)*(B26-B25)</f>
        <v>9.2159954056316199E-4</v>
      </c>
      <c r="DX25" s="39">
        <f>SUM(DW25:DW89)*CX4</f>
        <v>26.690919301857431</v>
      </c>
      <c r="DZ25">
        <f>O25</f>
        <v>1</v>
      </c>
      <c r="EA25">
        <f>BS25</f>
        <v>0.36</v>
      </c>
      <c r="EB25">
        <f>BT25</f>
        <v>0.26455000000000001</v>
      </c>
      <c r="EC25">
        <f>SQRT(DZ25^2+((EA25-EB25)/2)^2)</f>
        <v>1.0011381900741776</v>
      </c>
      <c r="ED25">
        <f>BU25/2</f>
        <v>0.31227499999999997</v>
      </c>
      <c r="EE25">
        <f>S25</f>
        <v>961538.13030525099</v>
      </c>
      <c r="EG25">
        <f>T25</f>
        <v>191.68256987566079</v>
      </c>
      <c r="EH25">
        <f>AT25</f>
        <v>2.608478319562737E-3</v>
      </c>
      <c r="EI25">
        <f>V25</f>
        <v>1.9563587396720528E-3</v>
      </c>
      <c r="EJ25">
        <f>W25</f>
        <v>0.1</v>
      </c>
      <c r="EK25">
        <f>X25</f>
        <v>6.5000000000000002E-2</v>
      </c>
      <c r="EL25">
        <f>AF25</f>
        <v>2.1326207550448773E-3</v>
      </c>
      <c r="EM25">
        <f>AG25</f>
        <v>450.87159919580591</v>
      </c>
      <c r="EN25">
        <f>AH25</f>
        <v>67.974950282072754</v>
      </c>
      <c r="EO25">
        <f>SQRT(EM25^2+3*EN25^2)</f>
        <v>465.99032238763743</v>
      </c>
      <c r="EP25">
        <f t="shared" ref="EP25:EP56" si="46">$EI$8</f>
        <v>483</v>
      </c>
      <c r="EQ25" s="39" t="str">
        <f>IF(EP25/EO25&gt;=1,"PASS","FAILED")</f>
        <v>PASS</v>
      </c>
      <c r="ES25">
        <v>1</v>
      </c>
      <c r="ET25">
        <f>ES25*EH25</f>
        <v>2.608478319562737E-3</v>
      </c>
      <c r="EU25">
        <f>2.25*ET25</f>
        <v>5.8690762190161585E-3</v>
      </c>
      <c r="EV25">
        <f>EJ25</f>
        <v>0.1</v>
      </c>
      <c r="EW25">
        <f>EK25</f>
        <v>6.5000000000000002E-2</v>
      </c>
      <c r="EX25">
        <f>ET25*DZ25+(EW25-ET25/2)*EU25*$AE$4</f>
        <v>6.3468310715574152E-3</v>
      </c>
      <c r="EY25">
        <f>EE25/EX25*0.000001</f>
        <v>151.49893221741354</v>
      </c>
      <c r="EZ25">
        <f>DK25/ET25*0.000001</f>
        <v>22.658316760690916</v>
      </c>
      <c r="FA25">
        <f>SQRT(EY25^2+3*EZ25^2)</f>
        <v>156.49959877999649</v>
      </c>
      <c r="FB25">
        <f t="shared" ref="FB25:FB56" si="47">$EI$8</f>
        <v>483</v>
      </c>
      <c r="FC25" s="39" t="str">
        <f>IF(FB25/FA25&gt;=1,"PASS","FAILED")</f>
        <v>PASS</v>
      </c>
      <c r="FD25" s="127">
        <f>((EC25*ET25)+(EW25-ET25/2)*EU25*$AE$4)*(B26-B25)</f>
        <v>3.1050522076721404E-3</v>
      </c>
      <c r="FE25" s="127">
        <f>SUM(FD25:FD89)*$ER$8</f>
        <v>95.480960031433284</v>
      </c>
      <c r="FG25">
        <v>1</v>
      </c>
      <c r="FH25">
        <v>0</v>
      </c>
      <c r="FI25">
        <f>IF(FH25&lt;3.5,2.5,((FH25-3.5)/6)*-1.25+2.5)</f>
        <v>2.5</v>
      </c>
      <c r="FJ25">
        <f>0.4*FI25</f>
        <v>1</v>
      </c>
      <c r="FK25">
        <f>0.144*FI25</f>
        <v>0.36</v>
      </c>
      <c r="FL25">
        <f>0.10582*FI25</f>
        <v>0.26455000000000001</v>
      </c>
      <c r="FM25">
        <f>(FK25+FL25)/2</f>
        <v>0.31227499999999997</v>
      </c>
      <c r="FN25">
        <f t="shared" ref="FN25:FN51" si="48">FI25*$FJ$10</f>
        <v>0.75</v>
      </c>
      <c r="FO25">
        <f t="shared" ref="FO25:FO51" si="49">0.5*$FJ$13*$FJ$12^2*$FJ$11*(FH26-FH25)*FN25</f>
        <v>905.1328125</v>
      </c>
      <c r="FP25">
        <f t="shared" ref="FP25:FP49" si="50">FO25+FP26</f>
        <v>20365.488281249993</v>
      </c>
      <c r="FQ25">
        <f>FN25*FP25/FL25</f>
        <v>57736.217013560745</v>
      </c>
      <c r="FR25">
        <f t="shared" ref="FR25:FR51" si="51">FQ25/$FR$7*0.000001</f>
        <v>1.1855486039745533E-4</v>
      </c>
      <c r="FS25">
        <v>2E-3</v>
      </c>
      <c r="FT25">
        <f>FR25/FS25</f>
        <v>5.9277430198727658E-2</v>
      </c>
      <c r="FV25">
        <f t="shared" ref="FV25:FV51" ca="1" si="52">FORECAST(FH25,OFFSET($L$25,MATCH(FH25,$B$25:$B$89,1)-1,0,2),OFFSET($B$25,MATCH(FH25,$B$25:$B$89,1)-1,0,2))</f>
        <v>94987.984643726319</v>
      </c>
      <c r="FW25">
        <f ca="1">FV25-FV26</f>
        <v>6190.5102994078334</v>
      </c>
      <c r="FX25">
        <f ca="1">FW25/(FK25+FL25)</f>
        <v>9911.9530852739317</v>
      </c>
      <c r="FY25">
        <f ca="1">ABS(FX25/$FN$7*0.000001)</f>
        <v>2.9945477599014901E-5</v>
      </c>
      <c r="FZ25">
        <v>2E-3</v>
      </c>
      <c r="GA25">
        <f ca="1">FORECAST(FH25,OFFSET($BD$25,MATCH(FH25,$B$25:$B$89,1)-1,0,2),OFFSET($B$25,MATCH(FH25,$B$25:$B$89,1)-1,0,2))</f>
        <v>151.4280966218507</v>
      </c>
      <c r="GB25">
        <f ca="1">FORECAST(FH25,OFFSET($AT$25,MATCH(FH25,$B$25:$B$89,1)-1,0,2),OFFSET($B$25,MATCH(FH25,$B$25:$B$89,1)-1,0,2))</f>
        <v>2.6084783195627365E-3</v>
      </c>
      <c r="GC25">
        <f t="shared" ref="GC25:GC51" ca="1" si="53">((2*(GA25*1000000)^2*GB25*$FK$3)/($FQ$7*1000000*FM25*FY25))*0.000001</f>
        <v>58.913679139971649</v>
      </c>
      <c r="GD25">
        <f ca="1">$FM$10*$FQ$7*(FY25/FJ25)^2</f>
        <v>2.4670880566953938E-4</v>
      </c>
      <c r="GE25">
        <f ca="1">$FM$9*$FQ$7*(FY25/(FJ25/3))^2</f>
        <v>4.9069154718803408E-3</v>
      </c>
      <c r="GF25">
        <f ca="1">(FX25/FY25)*0.000001</f>
        <v>331</v>
      </c>
      <c r="GG25">
        <f ca="1">MIN(GE25,GF25)</f>
        <v>4.9069154718803408E-3</v>
      </c>
      <c r="GH25" s="39" t="str">
        <f ca="1">IF(GC25&lt;GD25,"PASS","FAILED")</f>
        <v>FAILED</v>
      </c>
      <c r="GI25" s="39" t="str">
        <f ca="1">IF(GF25&lt;=GG25,"PASS","FAILED")</f>
        <v>FAILED</v>
      </c>
      <c r="GJ25" s="39" t="str">
        <f ca="1">IF(AND(GH25="PASS",GI25="PASS"),"PASS","FAILED")</f>
        <v>FAILED</v>
      </c>
      <c r="GL25">
        <v>70</v>
      </c>
      <c r="GM25">
        <f ca="1">GL25*FY25</f>
        <v>2.0961834319310432E-3</v>
      </c>
      <c r="GN25">
        <f ca="1">((2*(GA25*1000000)^2*GB25*$FK$3)/($FQ$7*1000000*FM25*GM25))*0.000001</f>
        <v>0.84162398771388047</v>
      </c>
      <c r="GO25">
        <f ca="1">$FM$10*$FQ$7*(GM25/FJ25)^2</f>
        <v>1.2088731477807428</v>
      </c>
      <c r="GP25">
        <f ca="1">$FM$9*$FQ$7*(GM25/(FJ25/3))^2</f>
        <v>24.043885812213677</v>
      </c>
      <c r="GQ25">
        <f ca="1">(FX25/GM25)*0.000001</f>
        <v>4.7285714285714278</v>
      </c>
      <c r="GR25">
        <f ca="1">MIN(GP25,GQ25)</f>
        <v>4.7285714285714278</v>
      </c>
      <c r="GS25" s="39" t="str">
        <f ca="1">IF(GN25&lt;GO25,"PASS","FAILED")</f>
        <v>PASS</v>
      </c>
      <c r="GT25" s="39" t="str">
        <f ca="1">IF(GQ25&lt;=GR25,"PASS","FAILED")</f>
        <v>PASS</v>
      </c>
      <c r="GU25" s="39" t="str">
        <f ca="1">IF(AND(GS25="PASS",GT25="PASS"),"PASS","FAILED")</f>
        <v>PASS</v>
      </c>
      <c r="GV25" s="128">
        <f ca="1">((FK25-2*FZ25)+(FL25-2*FZ25))*(FJ25/2)*GM25+2*FZ25*FT25*FJ25</f>
        <v>8.8331066827345285E-4</v>
      </c>
      <c r="GW25" s="114">
        <f ca="1">SUM(GV25:GV51)*$FU$7</f>
        <v>30.025391916770413</v>
      </c>
    </row>
    <row r="26" spans="1:222" x14ac:dyDescent="0.25">
      <c r="B26">
        <f t="shared" si="0"/>
        <v>0.48899999999999999</v>
      </c>
      <c r="C26">
        <f t="shared" si="1"/>
        <v>2.5</v>
      </c>
      <c r="D26">
        <f t="shared" ref="D26:D89" si="54">0.4*0.5*(C26+160*SQRT(1-(2*B26/19)^2)/(19*PI()))/C26</f>
        <v>0.41415607180081537</v>
      </c>
      <c r="E26">
        <f t="shared" si="2"/>
        <v>0.41372852636781532</v>
      </c>
      <c r="F26">
        <f t="shared" si="3"/>
        <v>1.2224999999999999</v>
      </c>
      <c r="G26" s="1">
        <f t="shared" ref="G26:G89" si="55">0.5*0.976*96.6^2*F26*E26</f>
        <v>2303.2358351268163</v>
      </c>
      <c r="I26">
        <f t="shared" ref="I26:I89" si="56">G26+H26</f>
        <v>2303.2358351268163</v>
      </c>
      <c r="J26">
        <f t="shared" si="4"/>
        <v>23023.721972490501</v>
      </c>
      <c r="K26">
        <f t="shared" si="5"/>
        <v>80485.143888259219</v>
      </c>
      <c r="L26">
        <f t="shared" ref="L26:L89" si="57">J26*2.5*1.5</f>
        <v>86338.957396839382</v>
      </c>
      <c r="M26">
        <f t="shared" ref="M26:M89" si="58">K26*2.5*1.5</f>
        <v>301819.28958097205</v>
      </c>
      <c r="O26">
        <f t="shared" ref="O26:O89" si="59">0.4*C26</f>
        <v>1</v>
      </c>
      <c r="P26">
        <v>489</v>
      </c>
      <c r="Q26">
        <f t="shared" ref="Q26:Q89" si="60">0.144*C26</f>
        <v>0.36</v>
      </c>
      <c r="S26">
        <f t="shared" ref="S26:S89" si="61">M26/Q26</f>
        <v>838386.91550270014</v>
      </c>
      <c r="T26">
        <f t="shared" si="6"/>
        <v>178.98705141244562</v>
      </c>
      <c r="U26">
        <f>0.65*K26/(Q26*O26*T26*1000000)</f>
        <v>8.1190453465970693E-4</v>
      </c>
      <c r="V26">
        <f t="shared" ref="V26:V89" si="62">2.25*U26</f>
        <v>1.8267852029843405E-3</v>
      </c>
      <c r="W26">
        <f>O26/$AE$4</f>
        <v>0.1</v>
      </c>
      <c r="X26">
        <f t="shared" ref="X26:X89" si="63">0.65*W26</f>
        <v>6.5000000000000002E-2</v>
      </c>
      <c r="Z26">
        <f t="shared" ref="Z26:Z89" si="64">U26/W26</f>
        <v>8.1190453465970688E-3</v>
      </c>
      <c r="AA26">
        <v>5.5650000000000004</v>
      </c>
      <c r="AB26">
        <f t="shared" si="8"/>
        <v>27.87973844102169</v>
      </c>
      <c r="AC26">
        <v>0.745</v>
      </c>
      <c r="AD26">
        <f t="shared" ref="AD26:AD89" si="65">AB26*AC26</f>
        <v>20.770405138561159</v>
      </c>
      <c r="AE26">
        <f t="shared" si="9"/>
        <v>100.57428748183744</v>
      </c>
      <c r="AF26">
        <f t="shared" si="10"/>
        <v>1.991899040648767E-3</v>
      </c>
      <c r="AG26">
        <f t="shared" ref="AG26:AG89" si="66">S26*0.000001/AF26</f>
        <v>420.89829775189565</v>
      </c>
      <c r="AH26">
        <f t="shared" ref="AH26:AH89" si="67">DK26/U26*0.000001</f>
        <v>66.400137339555755</v>
      </c>
      <c r="AI26">
        <f t="shared" si="11"/>
        <v>18.135607036208178</v>
      </c>
      <c r="AJ26">
        <f t="shared" si="12"/>
        <v>31.662164770396597</v>
      </c>
      <c r="AK26">
        <f t="shared" ref="AK26:AK89" si="68">MIN(AI26,AJ26)</f>
        <v>18.135607036208178</v>
      </c>
      <c r="AL26">
        <f>$AD$10*$AG$8*Z26^2</f>
        <v>25.049180989237815</v>
      </c>
      <c r="AM26">
        <f t="shared" si="14"/>
        <v>16.843118849702098</v>
      </c>
      <c r="AN26">
        <f t="shared" ref="AN26:AN89" si="69">MIN(AE26,AB26,AK26,AL26)</f>
        <v>18.135607036208178</v>
      </c>
      <c r="AO26" s="39" t="str">
        <f t="shared" ref="AO26:AO89" si="70">IF(AM26&lt;=1,"PASS","FAILED")</f>
        <v>FAILED</v>
      </c>
      <c r="AP26" s="39" t="str">
        <f t="shared" ref="AP26:AP89" si="71">IF(AG26&lt;AN26,"PASS","FAILED")</f>
        <v>FAILED</v>
      </c>
      <c r="AQ26" s="39" t="str">
        <f t="shared" ref="AQ26:AQ89" si="72">IF(AND(AO26="PASS",AP26="PASS"),"PASS","FAILED")</f>
        <v>FAILED</v>
      </c>
      <c r="AS26" s="9">
        <v>3</v>
      </c>
      <c r="AT26">
        <f t="shared" si="15"/>
        <v>2.435713603979121E-3</v>
      </c>
      <c r="AU26" s="9">
        <f t="shared" ref="AU26:AU89" si="73">2.25*AT26</f>
        <v>5.4803556089530227E-3</v>
      </c>
      <c r="AV26" s="9">
        <f t="shared" ref="AV26:AV89" si="74">AT26/W26</f>
        <v>2.435713603979121E-2</v>
      </c>
      <c r="AW26">
        <v>5.5650000000000004</v>
      </c>
      <c r="AX26">
        <f t="shared" si="16"/>
        <v>250.91764596919535</v>
      </c>
      <c r="AY26">
        <v>0.745</v>
      </c>
      <c r="AZ26">
        <f t="shared" ref="AZ26:AZ89" si="75">AY26*AX26</f>
        <v>186.93364624705055</v>
      </c>
      <c r="BA26">
        <f t="shared" si="17"/>
        <v>301.72286244551242</v>
      </c>
      <c r="BB26">
        <f t="shared" ref="BB26:BB89" si="76">SQRT((3.818%*C26/2)^2+O26^2)</f>
        <v>1.0011381900741776</v>
      </c>
      <c r="BC26">
        <f t="shared" ref="BC26:BC89" si="77">BB26*AT26+(X26-AT26/2)*AU26*$AE$4</f>
        <v>5.9339741712893228E-3</v>
      </c>
      <c r="BD26">
        <f t="shared" ref="BD26:BD89" si="78">S26/BC26*0.000001</f>
        <v>141.28590575252488</v>
      </c>
      <c r="BE26">
        <f t="shared" ref="BE26:BE89" si="79">DK26/AT26*0.000001</f>
        <v>22.133379113185249</v>
      </c>
      <c r="BF26">
        <f t="shared" si="18"/>
        <v>163.22046332587368</v>
      </c>
      <c r="BG26">
        <f t="shared" si="19"/>
        <v>284.95948293356952</v>
      </c>
      <c r="BH26">
        <f t="shared" ref="BH26:BH89" si="80">MIN(BF26,BG26)</f>
        <v>163.22046332587368</v>
      </c>
      <c r="BI26">
        <f t="shared" si="20"/>
        <v>225.44262890314045</v>
      </c>
      <c r="BJ26">
        <f t="shared" si="21"/>
        <v>0.63117583920295572</v>
      </c>
      <c r="BK26">
        <f t="shared" ref="BK26:BK89" si="81">MIN(AX26,BA26,BH26,BI26)</f>
        <v>163.22046332587368</v>
      </c>
      <c r="BL26" s="39" t="str">
        <f t="shared" ref="BL26:BL89" si="82">IF(BJ26&lt;=1,"PASS","FAILED")</f>
        <v>PASS</v>
      </c>
      <c r="BM26" s="39" t="str">
        <f t="shared" ref="BM26:BM89" si="83">IF(BD26&lt;BK26,"PASS","FAILED")</f>
        <v>PASS</v>
      </c>
      <c r="BN26" s="39" t="str">
        <f t="shared" ref="BN26:BN89" si="84">IF(AND(BL26="PASS",BM26="PASS"),"PASS","FAILED")</f>
        <v>PASS</v>
      </c>
      <c r="BO26" s="127">
        <f t="shared" ref="BO26:BO89" si="85">(EC26*AT26+(X26-AT26/2)*AU26*$AE$4)*(B27-B26)</f>
        <v>2.901713369760479E-3</v>
      </c>
      <c r="BP26" s="127"/>
      <c r="BR26">
        <f t="shared" si="22"/>
        <v>8.1190453465970693E-4</v>
      </c>
      <c r="BS26">
        <f t="shared" si="23"/>
        <v>0.36</v>
      </c>
      <c r="BT26">
        <f t="shared" si="24"/>
        <v>0.26455000000000001</v>
      </c>
      <c r="BU26">
        <f t="shared" ref="BU26:BU89" si="86">(BS26+BT26)</f>
        <v>0.62454999999999994</v>
      </c>
      <c r="BV26">
        <f t="shared" si="25"/>
        <v>1</v>
      </c>
      <c r="BW26">
        <f t="shared" si="26"/>
        <v>0.375</v>
      </c>
      <c r="BX26">
        <f>L26</f>
        <v>86338.957396839382</v>
      </c>
      <c r="BY26">
        <f t="shared" ref="BY26:BY89" si="87">BX26*BW26</f>
        <v>32377.109023814766</v>
      </c>
      <c r="BZ26">
        <f t="shared" si="28"/>
        <v>1.2224999999999999</v>
      </c>
      <c r="CA26">
        <f t="shared" si="29"/>
        <v>1292.7390985195311</v>
      </c>
      <c r="CB26">
        <f>CA26+BY26</f>
        <v>33669.848122334297</v>
      </c>
      <c r="CC26">
        <f t="shared" si="30"/>
        <v>2.1282472905475298E-3</v>
      </c>
      <c r="CD26">
        <f t="shared" si="31"/>
        <v>0.31227499999999997</v>
      </c>
      <c r="CE26">
        <f t="shared" ref="CE26:CE89" si="88">CB26/(2*CD26)</f>
        <v>53910.572608012648</v>
      </c>
      <c r="CF26">
        <f t="shared" si="32"/>
        <v>138241.86597844752</v>
      </c>
      <c r="CG26">
        <f t="shared" si="33"/>
        <v>178674.79543445702</v>
      </c>
      <c r="CH26">
        <f t="shared" si="34"/>
        <v>97808.936522438031</v>
      </c>
      <c r="CI26">
        <f>CG26/($AE$8*1000000)</f>
        <v>5.3980300735485506E-4</v>
      </c>
      <c r="CJ26">
        <f t="shared" si="36"/>
        <v>2.9549527650283392E-4</v>
      </c>
      <c r="CL26">
        <f t="shared" si="37"/>
        <v>0.36</v>
      </c>
      <c r="CM26">
        <f t="shared" si="38"/>
        <v>0.26455000000000001</v>
      </c>
      <c r="CN26">
        <f t="shared" ref="CN26:CN89" si="89">CI26/CL26</f>
        <v>1.4994527982079308E-3</v>
      </c>
      <c r="CO26">
        <f t="shared" ref="CO26:CO89" si="90">CJ26/CM26</f>
        <v>1.1169732621539744E-3</v>
      </c>
      <c r="CP26">
        <f t="shared" si="39"/>
        <v>0.85437630374036566</v>
      </c>
      <c r="CQ26">
        <f t="shared" si="40"/>
        <v>0.47409912197941861</v>
      </c>
      <c r="CR26">
        <f t="shared" ref="CR26:CR89" si="91">CE26*0.000001/CI26</f>
        <v>99.870826715444693</v>
      </c>
      <c r="CS26">
        <f t="shared" ref="CS26:CS89" si="92">CE26*0.000001/CJ26</f>
        <v>182.44140226551343</v>
      </c>
      <c r="CT26">
        <f t="shared" si="41"/>
        <v>0.85437630374036566</v>
      </c>
      <c r="CU26">
        <f t="shared" si="42"/>
        <v>0.47409912197941861</v>
      </c>
      <c r="CV26" s="39" t="str">
        <f t="shared" ref="CV26:CV89" si="93">IF(CT26/CR26&gt;=1, "PASS","FAILED")</f>
        <v>FAILED</v>
      </c>
      <c r="CW26" s="39" t="str">
        <f t="shared" ref="CW26:CW89" si="94">IF(CU26/CS26&gt;=1,"PASS","FAILED")</f>
        <v>FAILED</v>
      </c>
      <c r="CX26" s="39" t="str">
        <f t="shared" ref="CX26:CX89" si="95">IF(AND(CV26="PASS",  CW26="PASS"), "PASS","FAILED")</f>
        <v>FAILED</v>
      </c>
      <c r="CZ26">
        <f t="shared" ref="CZ26:CZ89" si="96">CI26</f>
        <v>5.3980300735485506E-4</v>
      </c>
      <c r="DA26">
        <f t="shared" ref="DA26:DA89" si="97">CJ26</f>
        <v>2.9549527650283392E-4</v>
      </c>
      <c r="DB26">
        <v>6</v>
      </c>
      <c r="DC26">
        <f t="shared" ref="DC26:DC89" si="98">DB26*CZ26</f>
        <v>3.2388180441291301E-3</v>
      </c>
      <c r="DD26">
        <v>8</v>
      </c>
      <c r="DE26">
        <f t="shared" ref="DE26:DE89" si="99">DA26*DD26</f>
        <v>2.3639622120226714E-3</v>
      </c>
      <c r="DF26">
        <f t="shared" ref="DF26:DF89" si="100">CL26</f>
        <v>0.36</v>
      </c>
      <c r="DG26">
        <f t="shared" ref="DG26:DG89" si="101">CM26</f>
        <v>0.26455000000000001</v>
      </c>
      <c r="DH26" s="40">
        <f t="shared" si="43"/>
        <v>3.4060719230031553E-3</v>
      </c>
      <c r="DI26">
        <f t="shared" ref="DI26:DI89" si="102">CD26</f>
        <v>0.31227499999999997</v>
      </c>
      <c r="DJ26">
        <f t="shared" ref="DJ26:DJ89" si="103">CB26</f>
        <v>33669.848122334297</v>
      </c>
      <c r="DK26">
        <f t="shared" ref="DK26:DK89" si="104">DJ26/(2*DI26)</f>
        <v>53910.572608012648</v>
      </c>
      <c r="DL26">
        <f t="shared" ref="DL26:DL89" si="105">DC26/DF26</f>
        <v>8.996716789247584E-3</v>
      </c>
      <c r="DM26">
        <f t="shared" ref="DM26:DM89" si="106">DE26/DG26</f>
        <v>8.9357860972317949E-3</v>
      </c>
      <c r="DN26">
        <f t="shared" si="44"/>
        <v>30.757546934653153</v>
      </c>
      <c r="DO26">
        <f t="shared" si="45"/>
        <v>30.342343806682791</v>
      </c>
      <c r="DP26">
        <f t="shared" ref="DP26:DP89" si="107">(DK26/DC26)*0.000001</f>
        <v>16.645137785907451</v>
      </c>
      <c r="DQ26">
        <f t="shared" ref="DQ26:DQ89" si="108">(DK26/DE26)*0.000001</f>
        <v>22.805175283189179</v>
      </c>
      <c r="DR26">
        <f t="shared" ref="DR26:DR89" si="109">MIN(DN26,$CQ$4)</f>
        <v>30.757546934653153</v>
      </c>
      <c r="DS26">
        <f t="shared" ref="DS26:DS89" si="110">MIN(DO26,$CQ$4)</f>
        <v>30.342343806682791</v>
      </c>
      <c r="DT26" s="39" t="str">
        <f t="shared" ref="DT26:DT28" si="111">IF(DR26/DP26&gt;=1, "PASS","FAILED")</f>
        <v>PASS</v>
      </c>
      <c r="DU26" s="39" t="str">
        <f t="shared" ref="DU26:DU28" si="112">IF(DS26/DQ26&gt;=1, "PASS","FAILED")</f>
        <v>PASS</v>
      </c>
      <c r="DV26" s="39" t="str">
        <f t="shared" ref="DV26:DV28" si="113">IF(AND(DT26="PASS", DU26="PASS"), "PASS","FAILED")</f>
        <v>PASS</v>
      </c>
      <c r="DW26" s="39">
        <f t="shared" ref="DW26:DW89" si="114">(DC26*BS26+DE26*BT26)*(B27-B26)</f>
        <v>8.7597538184869435E-4</v>
      </c>
      <c r="DX26" s="39"/>
      <c r="DZ26">
        <f t="shared" ref="DZ26:DZ89" si="115">O26</f>
        <v>1</v>
      </c>
      <c r="EA26">
        <f>BS26</f>
        <v>0.36</v>
      </c>
      <c r="EB26">
        <f t="shared" ref="EB26:EB89" si="116">BT26</f>
        <v>0.26455000000000001</v>
      </c>
      <c r="EC26">
        <f t="shared" ref="EC26:EC89" si="117">SQRT(DZ26^2+((EA26-EB26)/2)^2)</f>
        <v>1.0011381900741776</v>
      </c>
      <c r="ED26">
        <f t="shared" ref="ED26:ED89" si="118">BU26/2</f>
        <v>0.31227499999999997</v>
      </c>
      <c r="EE26">
        <f t="shared" ref="EE26:EE89" si="119">S26</f>
        <v>838386.91550270014</v>
      </c>
      <c r="EG26">
        <f t="shared" ref="EG26:EG89" si="120">T26</f>
        <v>178.98705141244562</v>
      </c>
      <c r="EH26">
        <f t="shared" ref="EH26:EH89" si="121">AT26</f>
        <v>2.435713603979121E-3</v>
      </c>
      <c r="EI26">
        <f t="shared" ref="EI26:EI89" si="122">V26</f>
        <v>1.8267852029843405E-3</v>
      </c>
      <c r="EJ26">
        <f t="shared" ref="EJ26:EJ89" si="123">W26</f>
        <v>0.1</v>
      </c>
      <c r="EK26">
        <f t="shared" ref="EK26:EK89" si="124">X26</f>
        <v>6.5000000000000002E-2</v>
      </c>
      <c r="EL26">
        <f t="shared" ref="EL26:EL89" si="125">AF26</f>
        <v>1.991899040648767E-3</v>
      </c>
      <c r="EM26">
        <f t="shared" ref="EM26:EM89" si="126">AG26</f>
        <v>420.89829775189565</v>
      </c>
      <c r="EN26">
        <f t="shared" ref="EN26:EN89" si="127">AH26</f>
        <v>66.400137339555755</v>
      </c>
      <c r="EO26">
        <f t="shared" ref="EO26:EO89" si="128">SQRT(EM26^2+3*EN26^2)</f>
        <v>436.32821564342942</v>
      </c>
      <c r="EP26">
        <f t="shared" si="46"/>
        <v>483</v>
      </c>
      <c r="EQ26" s="39" t="str">
        <f t="shared" ref="EQ26:EQ89" si="129">IF(EP26/EO26&gt;=1,"PASS","FAILED")</f>
        <v>PASS</v>
      </c>
      <c r="ES26">
        <v>1</v>
      </c>
      <c r="ET26">
        <f t="shared" ref="ET26:ET89" si="130">ES26*EH26</f>
        <v>2.435713603979121E-3</v>
      </c>
      <c r="EU26">
        <f t="shared" ref="EU26:EU89" si="131">2.25*ET26</f>
        <v>5.4803556089530227E-3</v>
      </c>
      <c r="EV26">
        <f t="shared" ref="EV26:EV89" si="132">EJ26</f>
        <v>0.1</v>
      </c>
      <c r="EW26">
        <f t="shared" ref="EW26:EW89" si="133">EK26</f>
        <v>6.5000000000000002E-2</v>
      </c>
      <c r="EX26">
        <f t="shared" ref="EX26:EX89" si="134">ET26*DZ26+(EW26-ET26/2)*EU26*$AE$4</f>
        <v>5.9312018662417351E-3</v>
      </c>
      <c r="EY26">
        <f t="shared" ref="EY26:EY89" si="135">EE26/EX26*0.000001</f>
        <v>141.35194424497612</v>
      </c>
      <c r="EZ26">
        <f t="shared" ref="EZ26:EZ89" si="136">DK26/ET26*0.000001</f>
        <v>22.133379113185249</v>
      </c>
      <c r="FA26">
        <f t="shared" ref="FA26:FA89" si="137">SQRT(EY26^2+3*EZ26^2)</f>
        <v>146.45829288483051</v>
      </c>
      <c r="FB26">
        <f t="shared" si="47"/>
        <v>483</v>
      </c>
      <c r="FC26" s="39" t="str">
        <f t="shared" ref="FC26:FC89" si="138">IF(FB26/FA26&gt;=1,"PASS","FAILED")</f>
        <v>PASS</v>
      </c>
      <c r="FD26" s="127">
        <f t="shared" ref="FD26:FD89" si="139">((EC26*ET26)+(EW26-ET26/2)*EU26*$AE$4)*(B27-B26)</f>
        <v>2.901713369760479E-3</v>
      </c>
      <c r="FE26" s="127"/>
      <c r="FG26">
        <v>2</v>
      </c>
      <c r="FH26">
        <f t="shared" ref="FH26:FH51" si="140">IF((FH25+$FK$3)&lt;9.5,FH25+$FK$3,9.5)</f>
        <v>0.35</v>
      </c>
      <c r="FI26">
        <f t="shared" ref="FI26:FI51" si="141">IF(FH26&lt;3.5,2.5,((FH26-3.5)/6)*-1.25+2.5)</f>
        <v>2.5</v>
      </c>
      <c r="FJ26">
        <f t="shared" ref="FJ26:FJ51" si="142">0.4*FI26</f>
        <v>1</v>
      </c>
      <c r="FK26">
        <f t="shared" ref="FK26:FK51" si="143">0.144*FI26</f>
        <v>0.36</v>
      </c>
      <c r="FL26">
        <f t="shared" ref="FL26:FL51" si="144">0.10582*FI26</f>
        <v>0.26455000000000001</v>
      </c>
      <c r="FM26">
        <f t="shared" ref="FM26:FM51" si="145">(FK26+FL26)/2</f>
        <v>0.31227499999999997</v>
      </c>
      <c r="FN26">
        <f t="shared" si="48"/>
        <v>0.75</v>
      </c>
      <c r="FO26">
        <f t="shared" si="49"/>
        <v>905.1328125</v>
      </c>
      <c r="FP26">
        <f t="shared" si="50"/>
        <v>19460.355468749993</v>
      </c>
      <c r="FQ26">
        <f t="shared" ref="FQ26:FQ51" si="146">FN26*FP26/FL26</f>
        <v>55170.162924069155</v>
      </c>
      <c r="FR26">
        <f t="shared" si="51"/>
        <v>1.1328575549090174E-4</v>
      </c>
      <c r="FS26">
        <v>2E-3</v>
      </c>
      <c r="FT26">
        <f t="shared" ref="FT26:FT51" si="147">FR26/FS26</f>
        <v>5.6642877745450869E-2</v>
      </c>
      <c r="FV26">
        <f t="shared" ca="1" si="52"/>
        <v>88797.474344318485</v>
      </c>
      <c r="FW26">
        <f t="shared" ref="FW26:FW51" ca="1" si="148">FV26-FV27</f>
        <v>6185.378613213441</v>
      </c>
      <c r="FX26">
        <f t="shared" ref="FX26:FX51" ca="1" si="149">FW26/(FK26+FL26)</f>
        <v>9903.7364714009145</v>
      </c>
      <c r="FY26">
        <f ca="1">ABS(FX26/$FN$7*0.000001)</f>
        <v>2.9920653992147775E-5</v>
      </c>
      <c r="FZ26">
        <v>2E-3</v>
      </c>
      <c r="GA26">
        <f t="shared" ref="GA26:GA51" ca="1" si="150">FORECAST(FH26,OFFSET($BD$25,MATCH(FH26,$B$25:$B$89,1)-1,0,2),OFFSET($B$25,MATCH(FH26,$B$25:$B$89,1)-1,0,2))</f>
        <v>144.16885980331483</v>
      </c>
      <c r="GB26">
        <f t="shared" ref="GB26:GB51" ca="1" si="151">FORECAST(FH26,OFFSET($AT$25,MATCH(FH26,$B$25:$B$89,1)-1,0,2),OFFSET($B$25,MATCH(FH26,$B$25:$B$89,1)-1,0,2))</f>
        <v>2.4848225926623977E-3</v>
      </c>
      <c r="GC26">
        <f t="shared" ca="1" si="53"/>
        <v>50.911332434354499</v>
      </c>
      <c r="GD26">
        <f t="shared" ref="GD26:GD51" ca="1" si="152">$FM$10*$FQ$7*(FY26/FJ26)^2</f>
        <v>2.4629995167664098E-4</v>
      </c>
      <c r="GE26">
        <f t="shared" ref="GE26:GE51" ca="1" si="153">$FM$9*$FQ$7*(FY26/(FJ26/3))^2</f>
        <v>4.8987835692591575E-3</v>
      </c>
      <c r="GF26">
        <f t="shared" ref="GF26:GF51" ca="1" si="154">(FX26/FY26)*0.000001</f>
        <v>331.00000000000006</v>
      </c>
      <c r="GG26">
        <f t="shared" ref="GG26:GG51" ca="1" si="155">MIN(GE26,GF26)</f>
        <v>4.8987835692591575E-3</v>
      </c>
      <c r="GH26" s="39" t="str">
        <f t="shared" ref="GH26:GH51" ca="1" si="156">IF(GC26&lt;GD26,"PASS","FAILED")</f>
        <v>FAILED</v>
      </c>
      <c r="GI26" s="39" t="str">
        <f t="shared" ref="GI26:GI51" ca="1" si="157">IF(GF26&lt;=GG26,"PASS","FAILED")</f>
        <v>FAILED</v>
      </c>
      <c r="GJ26" s="39" t="str">
        <f t="shared" ref="GJ26:GJ51" ca="1" si="158">IF(AND(GH26="PASS",GI26="PASS"),"PASS","FAILED")</f>
        <v>FAILED</v>
      </c>
      <c r="GL26">
        <v>60</v>
      </c>
      <c r="GM26">
        <f t="shared" ref="GM26:GM51" ca="1" si="159">GL26*FY26</f>
        <v>1.7952392395288665E-3</v>
      </c>
      <c r="GN26">
        <f t="shared" ref="GN26:GN51" ca="1" si="160">((2*(GA26*1000000)^2*GB26*$FK$3)/($FQ$7*1000000*FM26*GM26))*0.000001</f>
        <v>0.84852220723924165</v>
      </c>
      <c r="GO26">
        <f t="shared" ref="GO26:GO51" ca="1" si="161">$FM$10*$FQ$7*(GM26/FJ26)^2</f>
        <v>0.88667982603590756</v>
      </c>
      <c r="GP26">
        <f t="shared" ref="GP26:GP51" ca="1" si="162">$FM$9*$FQ$7*(GM26/(FJ26/3))^2</f>
        <v>17.63562084933297</v>
      </c>
      <c r="GQ26">
        <f t="shared" ref="GQ26:GQ51" ca="1" si="163">(FX26/GM26)*0.000001</f>
        <v>5.5166666666666666</v>
      </c>
      <c r="GR26">
        <f t="shared" ref="GR26:GR51" ca="1" si="164">MIN(GP26,GQ26)</f>
        <v>5.5166666666666666</v>
      </c>
      <c r="GS26" s="39" t="str">
        <f t="shared" ref="GS26:GS51" ca="1" si="165">IF(GN26&lt;GO26,"PASS","FAILED")</f>
        <v>PASS</v>
      </c>
      <c r="GT26" s="39" t="str">
        <f t="shared" ref="GT26:GT51" ca="1" si="166">IF(GQ26&lt;=GR26,"PASS","FAILED")</f>
        <v>PASS</v>
      </c>
      <c r="GU26" s="39" t="str">
        <f t="shared" ref="GU26:GU51" ca="1" si="167">IF(AND(GS26="PASS",GT26="PASS"),"PASS","FAILED")</f>
        <v>PASS</v>
      </c>
      <c r="GV26" s="128">
        <f t="shared" ref="GV26:GV51" ca="1" si="168">((FK26-2*FZ26)+(FL26-2*FZ26))*(FJ26/2)*GM26+2*FZ26*FT26*FJ26</f>
        <v>7.7999888754756469E-4</v>
      </c>
      <c r="GW26" s="114"/>
    </row>
    <row r="27" spans="1:222" x14ac:dyDescent="0.25">
      <c r="B27">
        <f t="shared" si="0"/>
        <v>0.97799999999999998</v>
      </c>
      <c r="C27">
        <f t="shared" si="1"/>
        <v>2.5</v>
      </c>
      <c r="D27">
        <f t="shared" si="54"/>
        <v>0.41330098093481527</v>
      </c>
      <c r="E27">
        <f t="shared" si="2"/>
        <v>0.41308217518053636</v>
      </c>
      <c r="F27">
        <f t="shared" si="3"/>
        <v>0.42999999999999983</v>
      </c>
      <c r="G27" s="1">
        <f t="shared" si="55"/>
        <v>808.8704793753933</v>
      </c>
      <c r="I27">
        <f t="shared" si="56"/>
        <v>808.8704793753933</v>
      </c>
      <c r="J27">
        <f t="shared" si="4"/>
        <v>20720.486137363685</v>
      </c>
      <c r="K27">
        <f t="shared" si="5"/>
        <v>69789.685005399879</v>
      </c>
      <c r="L27">
        <f t="shared" si="57"/>
        <v>77701.823015113812</v>
      </c>
      <c r="M27">
        <f t="shared" si="58"/>
        <v>261711.31877024955</v>
      </c>
      <c r="O27">
        <f t="shared" si="59"/>
        <v>1</v>
      </c>
      <c r="P27">
        <v>978</v>
      </c>
      <c r="Q27">
        <f t="shared" si="60"/>
        <v>0.36</v>
      </c>
      <c r="S27">
        <f t="shared" si="61"/>
        <v>726975.88547291548</v>
      </c>
      <c r="T27">
        <f t="shared" si="6"/>
        <v>166.67074255970786</v>
      </c>
      <c r="U27">
        <f t="shared" ref="U27:U88" si="169">0.65*K27/(Q27*O27*T27*1000000)</f>
        <v>7.5603643175004573E-4</v>
      </c>
      <c r="V27">
        <f t="shared" si="62"/>
        <v>1.7010819714376028E-3</v>
      </c>
      <c r="W27">
        <f t="shared" si="7"/>
        <v>0.1</v>
      </c>
      <c r="X27">
        <f t="shared" si="63"/>
        <v>6.5000000000000002E-2</v>
      </c>
      <c r="Z27">
        <f t="shared" si="64"/>
        <v>7.5603643175004573E-3</v>
      </c>
      <c r="AA27">
        <v>5.5650000000000004</v>
      </c>
      <c r="AB27">
        <f t="shared" si="8"/>
        <v>24.174873396923552</v>
      </c>
      <c r="AC27">
        <v>0.745</v>
      </c>
      <c r="AD27">
        <f t="shared" si="65"/>
        <v>18.010280680708046</v>
      </c>
      <c r="AE27">
        <f t="shared" si="9"/>
        <v>93.653652846564498</v>
      </c>
      <c r="AF27">
        <f t="shared" si="10"/>
        <v>1.8553093134654876E-3</v>
      </c>
      <c r="AG27">
        <f t="shared" si="66"/>
        <v>391.83540997539365</v>
      </c>
      <c r="AH27">
        <f t="shared" si="67"/>
        <v>62.672559990757001</v>
      </c>
      <c r="AI27">
        <f t="shared" si="11"/>
        <v>15.725613961700493</v>
      </c>
      <c r="AJ27">
        <f t="shared" si="12"/>
        <v>27.454663049156661</v>
      </c>
      <c r="AK27">
        <f t="shared" si="68"/>
        <v>15.725613961700493</v>
      </c>
      <c r="AL27">
        <f t="shared" si="13"/>
        <v>21.720461273066977</v>
      </c>
      <c r="AM27">
        <f t="shared" si="14"/>
        <v>18.075772010889636</v>
      </c>
      <c r="AN27">
        <f t="shared" si="69"/>
        <v>15.725613961700493</v>
      </c>
      <c r="AO27" s="39" t="str">
        <f t="shared" si="70"/>
        <v>FAILED</v>
      </c>
      <c r="AP27" s="39" t="str">
        <f t="shared" si="71"/>
        <v>FAILED</v>
      </c>
      <c r="AQ27" s="39" t="str">
        <f t="shared" si="72"/>
        <v>FAILED</v>
      </c>
      <c r="AS27" s="9">
        <v>3</v>
      </c>
      <c r="AT27">
        <f t="shared" si="15"/>
        <v>2.2681092952501372E-3</v>
      </c>
      <c r="AU27" s="9">
        <f t="shared" si="73"/>
        <v>5.1032459143128088E-3</v>
      </c>
      <c r="AV27" s="9">
        <f t="shared" si="74"/>
        <v>2.2681092952501369E-2</v>
      </c>
      <c r="AW27">
        <v>5.5650000000000004</v>
      </c>
      <c r="AX27">
        <f t="shared" si="16"/>
        <v>217.57386057231193</v>
      </c>
      <c r="AY27">
        <v>0.745</v>
      </c>
      <c r="AZ27">
        <f t="shared" si="75"/>
        <v>162.09252612637238</v>
      </c>
      <c r="BA27">
        <f t="shared" si="17"/>
        <v>280.96095853969348</v>
      </c>
      <c r="BB27">
        <f t="shared" si="76"/>
        <v>1.0011381900741776</v>
      </c>
      <c r="BC27">
        <f t="shared" si="77"/>
        <v>5.5299270815694652E-3</v>
      </c>
      <c r="BD27">
        <f t="shared" si="78"/>
        <v>131.4621105757131</v>
      </c>
      <c r="BE27">
        <f t="shared" si="79"/>
        <v>20.890853330252334</v>
      </c>
      <c r="BF27">
        <f t="shared" si="18"/>
        <v>141.53052565530442</v>
      </c>
      <c r="BG27">
        <f t="shared" si="19"/>
        <v>247.09196744240992</v>
      </c>
      <c r="BH27">
        <f t="shared" si="80"/>
        <v>141.53052565530442</v>
      </c>
      <c r="BI27">
        <f t="shared" si="20"/>
        <v>195.48415145760276</v>
      </c>
      <c r="BJ27">
        <f t="shared" si="21"/>
        <v>0.67647840276359505</v>
      </c>
      <c r="BK27">
        <f t="shared" si="81"/>
        <v>141.53052565530442</v>
      </c>
      <c r="BL27" s="39" t="str">
        <f t="shared" si="82"/>
        <v>PASS</v>
      </c>
      <c r="BM27" s="39" t="str">
        <f t="shared" si="83"/>
        <v>PASS</v>
      </c>
      <c r="BN27" s="39" t="str">
        <f t="shared" si="84"/>
        <v>PASS</v>
      </c>
      <c r="BO27" s="127">
        <f t="shared" si="85"/>
        <v>9.5114745802994758E-4</v>
      </c>
      <c r="BP27" s="127"/>
      <c r="BR27">
        <f t="shared" si="22"/>
        <v>7.5603643175004573E-4</v>
      </c>
      <c r="BS27">
        <f t="shared" si="23"/>
        <v>0.36</v>
      </c>
      <c r="BT27">
        <f t="shared" si="24"/>
        <v>0.26455000000000001</v>
      </c>
      <c r="BU27">
        <f t="shared" si="86"/>
        <v>0.62454999999999994</v>
      </c>
      <c r="BV27">
        <f t="shared" si="25"/>
        <v>1</v>
      </c>
      <c r="BW27">
        <f t="shared" si="26"/>
        <v>0.375</v>
      </c>
      <c r="BX27">
        <f t="shared" si="27"/>
        <v>77701.823015113812</v>
      </c>
      <c r="BY27">
        <f t="shared" si="87"/>
        <v>29138.183630667678</v>
      </c>
      <c r="BZ27">
        <f t="shared" si="28"/>
        <v>0.42999999999999983</v>
      </c>
      <c r="CA27">
        <f t="shared" si="29"/>
        <v>454.70577698437478</v>
      </c>
      <c r="CB27">
        <f t="shared" ref="CB27:CB89" si="170">CA27+BY27</f>
        <v>29592.889407652052</v>
      </c>
      <c r="CC27">
        <f t="shared" si="30"/>
        <v>1.9819690526050493E-3</v>
      </c>
      <c r="CD27">
        <f t="shared" si="31"/>
        <v>0.31227499999999997</v>
      </c>
      <c r="CE27">
        <f t="shared" si="88"/>
        <v>47382.738624052603</v>
      </c>
      <c r="CF27">
        <f t="shared" si="32"/>
        <v>124412.49381973232</v>
      </c>
      <c r="CG27">
        <f t="shared" si="33"/>
        <v>159949.54778777176</v>
      </c>
      <c r="CH27">
        <f t="shared" si="34"/>
        <v>88875.439851692878</v>
      </c>
      <c r="CI27">
        <f t="shared" si="35"/>
        <v>4.8323126219870625E-4</v>
      </c>
      <c r="CJ27">
        <f t="shared" si="36"/>
        <v>2.6850586057913258E-4</v>
      </c>
      <c r="CL27">
        <f t="shared" si="37"/>
        <v>0.36</v>
      </c>
      <c r="CM27">
        <f t="shared" si="38"/>
        <v>0.26455000000000001</v>
      </c>
      <c r="CN27">
        <f t="shared" si="89"/>
        <v>1.3423090616630729E-3</v>
      </c>
      <c r="CO27">
        <f t="shared" si="90"/>
        <v>1.0149531679422891E-3</v>
      </c>
      <c r="CP27">
        <f t="shared" si="39"/>
        <v>0.68468157446866384</v>
      </c>
      <c r="CQ27">
        <f t="shared" si="40"/>
        <v>0.39144937458411355</v>
      </c>
      <c r="CR27">
        <f t="shared" si="91"/>
        <v>98.053959523356895</v>
      </c>
      <c r="CS27">
        <f t="shared" si="92"/>
        <v>176.46817288030189</v>
      </c>
      <c r="CT27">
        <f t="shared" si="41"/>
        <v>0.68468157446866384</v>
      </c>
      <c r="CU27">
        <f t="shared" si="42"/>
        <v>0.39144937458411355</v>
      </c>
      <c r="CV27" s="39" t="str">
        <f t="shared" si="93"/>
        <v>FAILED</v>
      </c>
      <c r="CW27" s="39" t="str">
        <f t="shared" si="94"/>
        <v>FAILED</v>
      </c>
      <c r="CX27" s="39" t="str">
        <f t="shared" si="95"/>
        <v>FAILED</v>
      </c>
      <c r="CZ27">
        <f t="shared" si="96"/>
        <v>4.8323126219870625E-4</v>
      </c>
      <c r="DA27">
        <f t="shared" si="97"/>
        <v>2.6850586057913258E-4</v>
      </c>
      <c r="DB27">
        <v>6</v>
      </c>
      <c r="DC27">
        <f t="shared" si="98"/>
        <v>2.8993875731922374E-3</v>
      </c>
      <c r="DD27">
        <v>8</v>
      </c>
      <c r="DE27">
        <f t="shared" si="99"/>
        <v>2.1480468846330606E-3</v>
      </c>
      <c r="DF27">
        <f t="shared" si="100"/>
        <v>0.36</v>
      </c>
      <c r="DG27">
        <f t="shared" si="101"/>
        <v>0.26455000000000001</v>
      </c>
      <c r="DH27" s="40">
        <f t="shared" si="43"/>
        <v>3.116486104505E-3</v>
      </c>
      <c r="DI27">
        <f t="shared" si="102"/>
        <v>0.31227499999999997</v>
      </c>
      <c r="DJ27">
        <f t="shared" si="103"/>
        <v>29592.889407652052</v>
      </c>
      <c r="DK27">
        <f t="shared" si="104"/>
        <v>47382.738624052603</v>
      </c>
      <c r="DL27">
        <f t="shared" si="105"/>
        <v>8.0538543699784377E-3</v>
      </c>
      <c r="DM27">
        <f t="shared" si="106"/>
        <v>8.1196253435383125E-3</v>
      </c>
      <c r="DN27">
        <f t="shared" si="44"/>
        <v>24.648536680871896</v>
      </c>
      <c r="DO27">
        <f t="shared" si="45"/>
        <v>25.052759973383267</v>
      </c>
      <c r="DP27">
        <f t="shared" si="107"/>
        <v>16.342326587226147</v>
      </c>
      <c r="DQ27">
        <f t="shared" si="108"/>
        <v>22.058521610037737</v>
      </c>
      <c r="DR27">
        <f t="shared" si="109"/>
        <v>24.648536680871896</v>
      </c>
      <c r="DS27">
        <f t="shared" si="110"/>
        <v>25.052759973383267</v>
      </c>
      <c r="DT27" s="39" t="str">
        <f t="shared" si="111"/>
        <v>PASS</v>
      </c>
      <c r="DU27" s="39" t="str">
        <f t="shared" si="112"/>
        <v>PASS</v>
      </c>
      <c r="DV27" s="39" t="str">
        <f t="shared" si="113"/>
        <v>PASS</v>
      </c>
      <c r="DW27" s="39">
        <f t="shared" si="114"/>
        <v>2.7727179670476753E-4</v>
      </c>
      <c r="DX27" s="39"/>
      <c r="DZ27">
        <f t="shared" si="115"/>
        <v>1</v>
      </c>
      <c r="EA27">
        <f t="shared" ref="EA27:EA89" si="171">BS27</f>
        <v>0.36</v>
      </c>
      <c r="EB27">
        <f t="shared" si="116"/>
        <v>0.26455000000000001</v>
      </c>
      <c r="EC27">
        <f t="shared" si="117"/>
        <v>1.0011381900741776</v>
      </c>
      <c r="ED27">
        <f t="shared" si="118"/>
        <v>0.31227499999999997</v>
      </c>
      <c r="EE27">
        <f t="shared" si="119"/>
        <v>726975.88547291548</v>
      </c>
      <c r="EG27">
        <f t="shared" si="120"/>
        <v>166.67074255970786</v>
      </c>
      <c r="EH27">
        <f t="shared" si="121"/>
        <v>2.2681092952501372E-3</v>
      </c>
      <c r="EI27">
        <f t="shared" si="122"/>
        <v>1.7010819714376028E-3</v>
      </c>
      <c r="EJ27">
        <f t="shared" si="123"/>
        <v>0.1</v>
      </c>
      <c r="EK27">
        <f t="shared" si="124"/>
        <v>6.5000000000000002E-2</v>
      </c>
      <c r="EL27">
        <f t="shared" si="125"/>
        <v>1.8553093134654876E-3</v>
      </c>
      <c r="EM27">
        <f t="shared" si="126"/>
        <v>391.83540997539365</v>
      </c>
      <c r="EN27">
        <f t="shared" si="127"/>
        <v>62.672559990757001</v>
      </c>
      <c r="EO27">
        <f t="shared" si="128"/>
        <v>406.59382415128977</v>
      </c>
      <c r="EP27">
        <f t="shared" si="46"/>
        <v>483</v>
      </c>
      <c r="EQ27" s="39" t="str">
        <f t="shared" si="129"/>
        <v>PASS</v>
      </c>
      <c r="ES27">
        <v>1</v>
      </c>
      <c r="ET27">
        <f t="shared" si="130"/>
        <v>2.2681092952501372E-3</v>
      </c>
      <c r="EU27">
        <f t="shared" si="131"/>
        <v>5.1032459143128088E-3</v>
      </c>
      <c r="EV27">
        <f t="shared" si="132"/>
        <v>0.1</v>
      </c>
      <c r="EW27">
        <f t="shared" si="133"/>
        <v>6.5000000000000002E-2</v>
      </c>
      <c r="EX27">
        <f t="shared" si="134"/>
        <v>5.5273455420824617E-3</v>
      </c>
      <c r="EY27">
        <f t="shared" si="135"/>
        <v>131.52350978206127</v>
      </c>
      <c r="EZ27">
        <f t="shared" si="136"/>
        <v>20.890853330252334</v>
      </c>
      <c r="FA27">
        <f t="shared" si="137"/>
        <v>136.41010550538516</v>
      </c>
      <c r="FB27">
        <f t="shared" si="47"/>
        <v>483</v>
      </c>
      <c r="FC27" s="39" t="str">
        <f t="shared" si="138"/>
        <v>PASS</v>
      </c>
      <c r="FD27" s="127">
        <f t="shared" si="139"/>
        <v>9.5114745802994758E-4</v>
      </c>
      <c r="FE27" s="127"/>
      <c r="FG27">
        <v>3</v>
      </c>
      <c r="FH27">
        <f t="shared" si="140"/>
        <v>0.7</v>
      </c>
      <c r="FI27">
        <f t="shared" si="141"/>
        <v>2.5</v>
      </c>
      <c r="FJ27">
        <f t="shared" si="142"/>
        <v>1</v>
      </c>
      <c r="FK27">
        <f t="shared" si="143"/>
        <v>0.36</v>
      </c>
      <c r="FL27">
        <f t="shared" si="144"/>
        <v>0.26455000000000001</v>
      </c>
      <c r="FM27">
        <f t="shared" si="145"/>
        <v>0.31227499999999997</v>
      </c>
      <c r="FN27">
        <f t="shared" si="48"/>
        <v>0.75</v>
      </c>
      <c r="FO27">
        <f t="shared" si="49"/>
        <v>905.13281249999966</v>
      </c>
      <c r="FP27">
        <f t="shared" si="50"/>
        <v>18555.222656249993</v>
      </c>
      <c r="FQ27">
        <f t="shared" si="146"/>
        <v>52604.108834577564</v>
      </c>
      <c r="FR27">
        <f t="shared" si="51"/>
        <v>1.0801665058434818E-4</v>
      </c>
      <c r="FS27">
        <v>2E-3</v>
      </c>
      <c r="FT27">
        <f t="shared" si="147"/>
        <v>5.4008325292174093E-2</v>
      </c>
      <c r="FV27">
        <f t="shared" ca="1" si="52"/>
        <v>82612.095731105044</v>
      </c>
      <c r="FW27">
        <f t="shared" ca="1" si="148"/>
        <v>6180.0112591967918</v>
      </c>
      <c r="FX27">
        <f ca="1">FW27/(FK27+FL27)</f>
        <v>9895.1425173273437</v>
      </c>
      <c r="FY27">
        <f t="shared" ref="FY27:FY51" ca="1" si="172">ABS(FX27/$FN$7*0.000001)</f>
        <v>2.9894690384674751E-5</v>
      </c>
      <c r="FZ27">
        <v>2E-3</v>
      </c>
      <c r="GA27">
        <f t="shared" ca="1" si="150"/>
        <v>137.04700844719301</v>
      </c>
      <c r="GB27">
        <f t="shared" ca="1" si="151"/>
        <v>2.3633935443844066E-3</v>
      </c>
      <c r="GC27">
        <f t="shared" ca="1" si="53"/>
        <v>43.795383696007306</v>
      </c>
      <c r="GD27">
        <f t="shared" ca="1" si="152"/>
        <v>2.4587268423036383E-4</v>
      </c>
      <c r="GE27">
        <f t="shared" ca="1" si="153"/>
        <v>4.8902854322061323E-3</v>
      </c>
      <c r="GF27">
        <f t="shared" ca="1" si="154"/>
        <v>331.00000000000006</v>
      </c>
      <c r="GG27">
        <f t="shared" ca="1" si="155"/>
        <v>4.8902854322061323E-3</v>
      </c>
      <c r="GH27" s="39" t="str">
        <f t="shared" ca="1" si="156"/>
        <v>FAILED</v>
      </c>
      <c r="GI27" s="39" t="str">
        <f t="shared" ca="1" si="157"/>
        <v>FAILED</v>
      </c>
      <c r="GJ27" s="39" t="str">
        <f t="shared" ca="1" si="158"/>
        <v>FAILED</v>
      </c>
      <c r="GL27">
        <v>60</v>
      </c>
      <c r="GM27">
        <f t="shared" ca="1" si="159"/>
        <v>1.793681423080485E-3</v>
      </c>
      <c r="GN27">
        <f t="shared" ca="1" si="160"/>
        <v>0.72992306160012188</v>
      </c>
      <c r="GO27">
        <f t="shared" ca="1" si="161"/>
        <v>0.88514166322930976</v>
      </c>
      <c r="GP27">
        <f t="shared" ca="1" si="162"/>
        <v>17.605027555942076</v>
      </c>
      <c r="GQ27">
        <f t="shared" ca="1" si="163"/>
        <v>5.5166666666666666</v>
      </c>
      <c r="GR27">
        <f t="shared" ca="1" si="164"/>
        <v>5.5166666666666666</v>
      </c>
      <c r="GS27" s="39" t="str">
        <f t="shared" ca="1" si="165"/>
        <v>PASS</v>
      </c>
      <c r="GT27" s="39" t="str">
        <f t="shared" ca="1" si="166"/>
        <v>PASS</v>
      </c>
      <c r="GU27" s="39" t="str">
        <f t="shared" ca="1" si="167"/>
        <v>PASS</v>
      </c>
      <c r="GV27" s="128">
        <f t="shared" ca="1" si="168"/>
        <v>7.6898044186883281E-4</v>
      </c>
      <c r="GW27" s="114"/>
    </row>
    <row r="28" spans="1:222" x14ac:dyDescent="0.25">
      <c r="B28">
        <f t="shared" si="0"/>
        <v>1.1499999999999999</v>
      </c>
      <c r="C28">
        <f t="shared" si="1"/>
        <v>2.5</v>
      </c>
      <c r="D28">
        <f t="shared" si="54"/>
        <v>0.41286336942625745</v>
      </c>
      <c r="E28">
        <f t="shared" si="2"/>
        <v>0.41282858067762951</v>
      </c>
      <c r="F28">
        <f t="shared" si="3"/>
        <v>6.2500000000000333E-2</v>
      </c>
      <c r="G28" s="1">
        <f t="shared" si="55"/>
        <v>117.49620744439891</v>
      </c>
      <c r="I28">
        <f t="shared" si="56"/>
        <v>117.49620744439891</v>
      </c>
      <c r="J28">
        <f t="shared" si="4"/>
        <v>19911.615657988292</v>
      </c>
      <c r="K28">
        <f t="shared" si="5"/>
        <v>66295.324250999605</v>
      </c>
      <c r="L28">
        <f t="shared" si="57"/>
        <v>74668.558717456093</v>
      </c>
      <c r="M28">
        <f t="shared" si="58"/>
        <v>248607.46594124852</v>
      </c>
      <c r="O28">
        <f t="shared" si="59"/>
        <v>1</v>
      </c>
      <c r="P28">
        <v>1150</v>
      </c>
      <c r="Q28">
        <f t="shared" si="60"/>
        <v>0.36</v>
      </c>
      <c r="S28">
        <f t="shared" si="61"/>
        <v>690576.29428124591</v>
      </c>
      <c r="T28">
        <f t="shared" si="6"/>
        <v>162.4445707215913</v>
      </c>
      <c r="U28">
        <f t="shared" si="169"/>
        <v>7.3686606130960938E-4</v>
      </c>
      <c r="V28">
        <f t="shared" si="62"/>
        <v>1.6579486379466211E-3</v>
      </c>
      <c r="W28">
        <f t="shared" si="7"/>
        <v>0.1</v>
      </c>
      <c r="X28">
        <f t="shared" si="63"/>
        <v>6.5000000000000002E-2</v>
      </c>
      <c r="Z28">
        <f t="shared" si="64"/>
        <v>7.3686606130960938E-3</v>
      </c>
      <c r="AA28">
        <v>5.5650000000000004</v>
      </c>
      <c r="AB28">
        <f t="shared" si="8"/>
        <v>22.964440525156476</v>
      </c>
      <c r="AC28">
        <v>0.745</v>
      </c>
      <c r="AD28">
        <f t="shared" si="65"/>
        <v>17.108508191241576</v>
      </c>
      <c r="AE28">
        <f t="shared" si="9"/>
        <v>91.278932340023829</v>
      </c>
      <c r="AF28">
        <f t="shared" si="10"/>
        <v>1.8084242455614265E-3</v>
      </c>
      <c r="AG28">
        <f t="shared" si="66"/>
        <v>381.86631039491289</v>
      </c>
      <c r="AH28">
        <f t="shared" si="67"/>
        <v>60.986981719287563</v>
      </c>
      <c r="AI28">
        <f t="shared" si="11"/>
        <v>14.938234447630986</v>
      </c>
      <c r="AJ28">
        <f t="shared" si="12"/>
        <v>26.080011521830894</v>
      </c>
      <c r="AK28">
        <f t="shared" si="68"/>
        <v>14.938234447630986</v>
      </c>
      <c r="AL28">
        <f t="shared" si="13"/>
        <v>20.632920507777605</v>
      </c>
      <c r="AM28">
        <f t="shared" si="14"/>
        <v>18.54157113862647</v>
      </c>
      <c r="AN28">
        <f t="shared" si="69"/>
        <v>14.938234447630986</v>
      </c>
      <c r="AO28" s="39" t="str">
        <f t="shared" si="70"/>
        <v>FAILED</v>
      </c>
      <c r="AP28" s="39" t="str">
        <f t="shared" si="71"/>
        <v>FAILED</v>
      </c>
      <c r="AQ28" s="39" t="str">
        <f t="shared" si="72"/>
        <v>FAILED</v>
      </c>
      <c r="AS28" s="9">
        <v>3</v>
      </c>
      <c r="AT28">
        <f t="shared" si="15"/>
        <v>2.2105981839288281E-3</v>
      </c>
      <c r="AU28" s="9">
        <f t="shared" si="73"/>
        <v>4.9738459138398633E-3</v>
      </c>
      <c r="AV28" s="9">
        <f t="shared" si="74"/>
        <v>2.2105981839288281E-2</v>
      </c>
      <c r="AW28">
        <v>5.5650000000000004</v>
      </c>
      <c r="AX28">
        <f t="shared" si="16"/>
        <v>206.67996472640831</v>
      </c>
      <c r="AY28">
        <v>0.745</v>
      </c>
      <c r="AZ28">
        <f t="shared" si="75"/>
        <v>153.97657372117419</v>
      </c>
      <c r="BA28">
        <f t="shared" si="17"/>
        <v>273.83679702007151</v>
      </c>
      <c r="BB28">
        <f t="shared" si="76"/>
        <v>1.0011381900741776</v>
      </c>
      <c r="BC28">
        <f t="shared" si="77"/>
        <v>5.3911382351143015E-3</v>
      </c>
      <c r="BD28">
        <f t="shared" si="78"/>
        <v>128.09471101729306</v>
      </c>
      <c r="BE28">
        <f t="shared" si="79"/>
        <v>20.32899390642919</v>
      </c>
      <c r="BF28">
        <f t="shared" si="18"/>
        <v>134.44411002867886</v>
      </c>
      <c r="BG28">
        <f t="shared" si="19"/>
        <v>234.72010369647805</v>
      </c>
      <c r="BH28">
        <f t="shared" si="80"/>
        <v>134.44411002867886</v>
      </c>
      <c r="BI28">
        <f t="shared" si="20"/>
        <v>185.69628456999845</v>
      </c>
      <c r="BJ28">
        <f t="shared" si="21"/>
        <v>0.69357964976630504</v>
      </c>
      <c r="BK28">
        <f t="shared" si="81"/>
        <v>134.44411002867886</v>
      </c>
      <c r="BL28" s="39" t="str">
        <f t="shared" si="82"/>
        <v>PASS</v>
      </c>
      <c r="BM28" s="39" t="str">
        <f t="shared" si="83"/>
        <v>PASS</v>
      </c>
      <c r="BN28" s="39" t="str">
        <f t="shared" si="84"/>
        <v>PASS</v>
      </c>
      <c r="BO28" s="127">
        <f t="shared" si="85"/>
        <v>1.3477845587785825E-4</v>
      </c>
      <c r="BP28" s="127"/>
      <c r="BR28">
        <f t="shared" si="22"/>
        <v>7.3686606130960938E-4</v>
      </c>
      <c r="BS28">
        <f t="shared" si="23"/>
        <v>0.36</v>
      </c>
      <c r="BT28">
        <f t="shared" si="24"/>
        <v>0.26455000000000001</v>
      </c>
      <c r="BU28">
        <f t="shared" si="86"/>
        <v>0.62454999999999994</v>
      </c>
      <c r="BV28">
        <f t="shared" si="25"/>
        <v>1</v>
      </c>
      <c r="BW28">
        <f t="shared" si="26"/>
        <v>0.375</v>
      </c>
      <c r="BX28">
        <f t="shared" si="27"/>
        <v>74668.558717456093</v>
      </c>
      <c r="BY28">
        <f t="shared" si="87"/>
        <v>28000.709519046035</v>
      </c>
      <c r="BZ28">
        <f t="shared" si="28"/>
        <v>6.2500000000000333E-2</v>
      </c>
      <c r="CA28">
        <f t="shared" si="29"/>
        <v>66.090955957031596</v>
      </c>
      <c r="CB28">
        <f t="shared" si="170"/>
        <v>28066.800475003067</v>
      </c>
      <c r="CC28">
        <f t="shared" si="30"/>
        <v>1.9317699348408955E-3</v>
      </c>
      <c r="CD28">
        <f t="shared" si="31"/>
        <v>0.31227499999999997</v>
      </c>
      <c r="CE28">
        <f t="shared" si="88"/>
        <v>44939.237010652578</v>
      </c>
      <c r="CF28">
        <f t="shared" si="32"/>
        <v>119555.77410528557</v>
      </c>
      <c r="CG28">
        <f t="shared" si="33"/>
        <v>153260.201863275</v>
      </c>
      <c r="CH28">
        <f t="shared" si="34"/>
        <v>85851.346347296145</v>
      </c>
      <c r="CI28">
        <f t="shared" si="35"/>
        <v>4.6302175789509064E-4</v>
      </c>
      <c r="CJ28">
        <f t="shared" si="36"/>
        <v>2.5936962642687659E-4</v>
      </c>
      <c r="CL28">
        <f t="shared" si="37"/>
        <v>0.36</v>
      </c>
      <c r="CM28">
        <f t="shared" si="38"/>
        <v>0.26455000000000001</v>
      </c>
      <c r="CN28">
        <f t="shared" si="89"/>
        <v>1.2861715497085851E-3</v>
      </c>
      <c r="CO28">
        <f t="shared" si="90"/>
        <v>9.8041816831176171E-4</v>
      </c>
      <c r="CP28">
        <f t="shared" si="39"/>
        <v>0.62861015700631773</v>
      </c>
      <c r="CQ28">
        <f t="shared" si="40"/>
        <v>0.36526351820720016</v>
      </c>
      <c r="CR28">
        <f t="shared" si="91"/>
        <v>97.056426062886459</v>
      </c>
      <c r="CS28">
        <f t="shared" si="92"/>
        <v>173.2632985201225</v>
      </c>
      <c r="CT28">
        <f t="shared" si="41"/>
        <v>0.62861015700631773</v>
      </c>
      <c r="CU28">
        <f t="shared" si="42"/>
        <v>0.36526351820720016</v>
      </c>
      <c r="CV28" s="39" t="str">
        <f t="shared" si="93"/>
        <v>FAILED</v>
      </c>
      <c r="CW28" s="39" t="str">
        <f t="shared" si="94"/>
        <v>FAILED</v>
      </c>
      <c r="CX28" s="39" t="str">
        <f t="shared" si="95"/>
        <v>FAILED</v>
      </c>
      <c r="CZ28">
        <f t="shared" si="96"/>
        <v>4.6302175789509064E-4</v>
      </c>
      <c r="DA28">
        <f t="shared" si="97"/>
        <v>2.5936962642687659E-4</v>
      </c>
      <c r="DB28">
        <v>6</v>
      </c>
      <c r="DC28">
        <f t="shared" si="98"/>
        <v>2.778130547370544E-3</v>
      </c>
      <c r="DD28">
        <v>8</v>
      </c>
      <c r="DE28">
        <f t="shared" si="99"/>
        <v>2.0749570114150127E-3</v>
      </c>
      <c r="DF28">
        <f t="shared" si="100"/>
        <v>0.36</v>
      </c>
      <c r="DG28">
        <f t="shared" si="101"/>
        <v>0.26455000000000001</v>
      </c>
      <c r="DH28" s="40">
        <f t="shared" si="43"/>
        <v>3.0156368460131904E-3</v>
      </c>
      <c r="DI28">
        <f t="shared" si="102"/>
        <v>0.31227499999999997</v>
      </c>
      <c r="DJ28">
        <f t="shared" si="103"/>
        <v>28066.800475003067</v>
      </c>
      <c r="DK28">
        <f t="shared" si="104"/>
        <v>44939.237010652578</v>
      </c>
      <c r="DL28">
        <f>DC28/DF28</f>
        <v>7.7170292982515114E-3</v>
      </c>
      <c r="DM28">
        <f>DE28/DG28</f>
        <v>7.8433453464940937E-3</v>
      </c>
      <c r="DN28">
        <f>$CM$6*$CS$4*DL28^2</f>
        <v>22.629965652227444</v>
      </c>
      <c r="DO28">
        <f t="shared" si="45"/>
        <v>23.37686516526081</v>
      </c>
      <c r="DP28">
        <f t="shared" si="107"/>
        <v>16.176071010481074</v>
      </c>
      <c r="DQ28">
        <f t="shared" si="108"/>
        <v>21.657912315015317</v>
      </c>
      <c r="DR28">
        <f t="shared" si="109"/>
        <v>22.629965652227444</v>
      </c>
      <c r="DS28">
        <f t="shared" si="110"/>
        <v>23.37686516526081</v>
      </c>
      <c r="DT28" s="39" t="str">
        <f t="shared" si="111"/>
        <v>PASS</v>
      </c>
      <c r="DU28" s="39" t="str">
        <f t="shared" si="112"/>
        <v>PASS</v>
      </c>
      <c r="DV28" s="39" t="str">
        <f t="shared" si="113"/>
        <v>PASS</v>
      </c>
      <c r="DW28" s="39">
        <f t="shared" si="114"/>
        <v>3.8726421860581144E-5</v>
      </c>
      <c r="DX28" s="39"/>
      <c r="DZ28">
        <f t="shared" si="115"/>
        <v>1</v>
      </c>
      <c r="EA28">
        <f t="shared" si="171"/>
        <v>0.36</v>
      </c>
      <c r="EB28">
        <f t="shared" si="116"/>
        <v>0.26455000000000001</v>
      </c>
      <c r="EC28">
        <f t="shared" si="117"/>
        <v>1.0011381900741776</v>
      </c>
      <c r="ED28">
        <f t="shared" si="118"/>
        <v>0.31227499999999997</v>
      </c>
      <c r="EE28">
        <f t="shared" si="119"/>
        <v>690576.29428124591</v>
      </c>
      <c r="EG28">
        <f t="shared" si="120"/>
        <v>162.4445707215913</v>
      </c>
      <c r="EH28">
        <f t="shared" si="121"/>
        <v>2.2105981839288281E-3</v>
      </c>
      <c r="EI28">
        <f t="shared" si="122"/>
        <v>1.6579486379466211E-3</v>
      </c>
      <c r="EJ28">
        <f t="shared" si="123"/>
        <v>0.1</v>
      </c>
      <c r="EK28">
        <f t="shared" si="124"/>
        <v>6.5000000000000002E-2</v>
      </c>
      <c r="EL28">
        <f t="shared" si="125"/>
        <v>1.8084242455614265E-3</v>
      </c>
      <c r="EM28">
        <f t="shared" si="126"/>
        <v>381.86631039491289</v>
      </c>
      <c r="EN28">
        <f t="shared" si="127"/>
        <v>60.986981719287563</v>
      </c>
      <c r="EO28">
        <f t="shared" si="128"/>
        <v>396.20716151062959</v>
      </c>
      <c r="EP28">
        <f t="shared" si="46"/>
        <v>483</v>
      </c>
      <c r="EQ28" s="39" t="str">
        <f t="shared" si="129"/>
        <v>PASS</v>
      </c>
      <c r="ES28">
        <v>1</v>
      </c>
      <c r="ET28">
        <f t="shared" si="130"/>
        <v>2.2105981839288281E-3</v>
      </c>
      <c r="EU28">
        <f t="shared" si="131"/>
        <v>4.9738459138398633E-3</v>
      </c>
      <c r="EV28">
        <f t="shared" si="132"/>
        <v>0.1</v>
      </c>
      <c r="EW28">
        <f t="shared" si="133"/>
        <v>6.5000000000000002E-2</v>
      </c>
      <c r="EX28">
        <f t="shared" si="134"/>
        <v>5.3886221542033584E-3</v>
      </c>
      <c r="EY28">
        <f t="shared" si="135"/>
        <v>128.15452160485339</v>
      </c>
      <c r="EZ28">
        <f t="shared" si="136"/>
        <v>20.32899390642919</v>
      </c>
      <c r="FA28">
        <f t="shared" si="137"/>
        <v>132.90366957880335</v>
      </c>
      <c r="FB28">
        <f t="shared" si="47"/>
        <v>483</v>
      </c>
      <c r="FC28" s="39" t="str">
        <f t="shared" si="138"/>
        <v>PASS</v>
      </c>
      <c r="FD28" s="127">
        <f t="shared" si="139"/>
        <v>1.3477845587785825E-4</v>
      </c>
      <c r="FE28" s="127"/>
      <c r="FG28">
        <v>4</v>
      </c>
      <c r="FH28">
        <f t="shared" si="140"/>
        <v>1.0499999999999998</v>
      </c>
      <c r="FI28">
        <f t="shared" si="141"/>
        <v>2.5</v>
      </c>
      <c r="FJ28">
        <f t="shared" si="142"/>
        <v>1</v>
      </c>
      <c r="FK28">
        <f t="shared" si="143"/>
        <v>0.36</v>
      </c>
      <c r="FL28">
        <f t="shared" si="144"/>
        <v>0.26455000000000001</v>
      </c>
      <c r="FM28">
        <f t="shared" si="145"/>
        <v>0.31227499999999997</v>
      </c>
      <c r="FN28">
        <f t="shared" si="48"/>
        <v>0.75</v>
      </c>
      <c r="FO28">
        <f t="shared" si="49"/>
        <v>905.13281250000023</v>
      </c>
      <c r="FP28">
        <f t="shared" si="50"/>
        <v>17650.089843749993</v>
      </c>
      <c r="FQ28">
        <f t="shared" si="146"/>
        <v>50038.054745085974</v>
      </c>
      <c r="FR28">
        <f t="shared" si="51"/>
        <v>1.027475456777946E-4</v>
      </c>
      <c r="FS28">
        <v>2E-3</v>
      </c>
      <c r="FT28">
        <f t="shared" si="147"/>
        <v>5.1373772838897297E-2</v>
      </c>
      <c r="FV28">
        <f t="shared" ca="1" si="52"/>
        <v>76432.084471908252</v>
      </c>
      <c r="FW28">
        <f t="shared" ca="1" si="148"/>
        <v>6165.9725086232211</v>
      </c>
      <c r="FX28">
        <f t="shared" ca="1" si="149"/>
        <v>9872.6643321162792</v>
      </c>
      <c r="FY28">
        <f t="shared" ca="1" si="172"/>
        <v>2.9826780459565795E-5</v>
      </c>
      <c r="FZ28">
        <v>2E-3</v>
      </c>
      <c r="GA28">
        <f t="shared" ca="1" si="150"/>
        <v>130.05250145823493</v>
      </c>
      <c r="GB28">
        <f t="shared" ca="1" si="151"/>
        <v>2.2440348765574965E-3</v>
      </c>
      <c r="GC28">
        <f t="shared" ca="1" si="53"/>
        <v>37.532533020677441</v>
      </c>
      <c r="GD28">
        <f t="shared" ca="1" si="152"/>
        <v>2.4475688538027235E-4</v>
      </c>
      <c r="GE28">
        <f t="shared" ca="1" si="153"/>
        <v>4.8680927478949206E-3</v>
      </c>
      <c r="GF28">
        <f t="shared" ca="1" si="154"/>
        <v>331.00000000000006</v>
      </c>
      <c r="GG28">
        <f t="shared" ca="1" si="155"/>
        <v>4.8680927478949206E-3</v>
      </c>
      <c r="GH28" s="39" t="str">
        <f t="shared" ca="1" si="156"/>
        <v>FAILED</v>
      </c>
      <c r="GI28" s="39" t="str">
        <f t="shared" ca="1" si="157"/>
        <v>FAILED</v>
      </c>
      <c r="GJ28" s="39" t="str">
        <f t="shared" ca="1" si="158"/>
        <v>FAILED</v>
      </c>
      <c r="GL28">
        <v>60</v>
      </c>
      <c r="GM28">
        <f t="shared" ca="1" si="159"/>
        <v>1.7896068275739477E-3</v>
      </c>
      <c r="GN28">
        <f t="shared" ca="1" si="160"/>
        <v>0.62554221701129054</v>
      </c>
      <c r="GO28">
        <f t="shared" ca="1" si="161"/>
        <v>0.88112478736898048</v>
      </c>
      <c r="GP28">
        <f t="shared" ca="1" si="162"/>
        <v>17.52513389242171</v>
      </c>
      <c r="GQ28">
        <f t="shared" ca="1" si="163"/>
        <v>5.5166666666666666</v>
      </c>
      <c r="GR28">
        <f t="shared" ca="1" si="164"/>
        <v>5.5166666666666666</v>
      </c>
      <c r="GS28" s="39" t="str">
        <f t="shared" ca="1" si="165"/>
        <v>PASS</v>
      </c>
      <c r="GT28" s="39" t="str">
        <f t="shared" ca="1" si="166"/>
        <v>PASS</v>
      </c>
      <c r="GU28" s="39" t="str">
        <f t="shared" ca="1" si="167"/>
        <v>PASS</v>
      </c>
      <c r="GV28" s="128">
        <f t="shared" ca="1" si="168"/>
        <v>7.5718613612594783E-4</v>
      </c>
      <c r="GW28" s="114"/>
    </row>
    <row r="29" spans="1:222" x14ac:dyDescent="0.25">
      <c r="B29">
        <f t="shared" si="0"/>
        <v>1.175</v>
      </c>
      <c r="C29">
        <f t="shared" si="1"/>
        <v>2.5</v>
      </c>
      <c r="D29">
        <f t="shared" si="54"/>
        <v>0.41279379192900151</v>
      </c>
      <c r="E29">
        <f t="shared" si="2"/>
        <v>0.41266073801789593</v>
      </c>
      <c r="F29">
        <f t="shared" si="3"/>
        <v>0.22749999999999992</v>
      </c>
      <c r="G29" s="1">
        <f t="shared" si="55"/>
        <v>427.5123118155978</v>
      </c>
      <c r="I29">
        <f t="shared" si="56"/>
        <v>427.5123118155978</v>
      </c>
      <c r="J29">
        <f t="shared" si="4"/>
        <v>19794.119450543894</v>
      </c>
      <c r="K29">
        <f t="shared" si="5"/>
        <v>65799.002562142952</v>
      </c>
      <c r="L29">
        <f t="shared" si="57"/>
        <v>74227.947939539605</v>
      </c>
      <c r="M29">
        <f t="shared" si="58"/>
        <v>246746.25960803608</v>
      </c>
      <c r="O29">
        <f t="shared" si="59"/>
        <v>1</v>
      </c>
      <c r="P29">
        <v>1175</v>
      </c>
      <c r="Q29">
        <f t="shared" si="60"/>
        <v>0.36</v>
      </c>
      <c r="S29">
        <f>M29/Q29</f>
        <v>685406.27668898914</v>
      </c>
      <c r="T29">
        <f t="shared" si="6"/>
        <v>161.83535557733282</v>
      </c>
      <c r="U29">
        <f t="shared" si="169"/>
        <v>7.3410259582814847E-4</v>
      </c>
      <c r="V29">
        <f t="shared" si="62"/>
        <v>1.6517308406133341E-3</v>
      </c>
      <c r="W29">
        <f t="shared" si="7"/>
        <v>0.1</v>
      </c>
      <c r="X29">
        <f t="shared" si="63"/>
        <v>6.5000000000000002E-2</v>
      </c>
      <c r="Z29">
        <f t="shared" si="64"/>
        <v>7.3410259582814847E-3</v>
      </c>
      <c r="AA29">
        <v>5.5650000000000004</v>
      </c>
      <c r="AB29">
        <f t="shared" si="8"/>
        <v>22.792516637101571</v>
      </c>
      <c r="AC29">
        <v>0.745</v>
      </c>
      <c r="AD29">
        <f t="shared" si="65"/>
        <v>16.98042489464067</v>
      </c>
      <c r="AE29">
        <f t="shared" si="9"/>
        <v>90.936609369879221</v>
      </c>
      <c r="AF29">
        <f t="shared" si="10"/>
        <v>1.8016649427382973E-3</v>
      </c>
      <c r="AG29">
        <f t="shared" si="66"/>
        <v>380.42937975318563</v>
      </c>
      <c r="AH29">
        <f t="shared" si="67"/>
        <v>61.236739472467448</v>
      </c>
      <c r="AI29">
        <f t="shared" si="11"/>
        <v>14.826398962499132</v>
      </c>
      <c r="AJ29">
        <f t="shared" si="12"/>
        <v>25.884762829556497</v>
      </c>
      <c r="AK29">
        <f t="shared" si="68"/>
        <v>14.826398962499132</v>
      </c>
      <c r="AL29">
        <f t="shared" si="13"/>
        <v>20.478451605661785</v>
      </c>
      <c r="AM29">
        <f t="shared" si="14"/>
        <v>18.611284774743599</v>
      </c>
      <c r="AN29">
        <f t="shared" si="69"/>
        <v>14.826398962499132</v>
      </c>
      <c r="AO29" s="39" t="str">
        <f t="shared" si="70"/>
        <v>FAILED</v>
      </c>
      <c r="AP29" s="39" t="str">
        <f t="shared" si="71"/>
        <v>FAILED</v>
      </c>
      <c r="AQ29" s="39" t="str">
        <f t="shared" si="72"/>
        <v>FAILED</v>
      </c>
      <c r="AS29" s="9">
        <v>3</v>
      </c>
      <c r="AT29">
        <f t="shared" si="15"/>
        <v>2.2023077874844454E-3</v>
      </c>
      <c r="AU29" s="9">
        <f t="shared" si="73"/>
        <v>4.9551925218400024E-3</v>
      </c>
      <c r="AV29" s="9">
        <f t="shared" si="74"/>
        <v>2.2023077874844452E-2</v>
      </c>
      <c r="AW29">
        <v>5.5650000000000004</v>
      </c>
      <c r="AX29">
        <f t="shared" si="16"/>
        <v>205.13264973391409</v>
      </c>
      <c r="AY29">
        <v>0.745</v>
      </c>
      <c r="AZ29">
        <f t="shared" si="75"/>
        <v>152.823824051766</v>
      </c>
      <c r="BA29">
        <f t="shared" si="17"/>
        <v>272.80982810963764</v>
      </c>
      <c r="BB29">
        <f t="shared" si="76"/>
        <v>1.0011381900741776</v>
      </c>
      <c r="BC29">
        <f t="shared" si="77"/>
        <v>5.3711252761477809E-3</v>
      </c>
      <c r="BD29">
        <f t="shared" si="78"/>
        <v>127.60943777140282</v>
      </c>
      <c r="BE29">
        <f t="shared" si="79"/>
        <v>20.412246490822483</v>
      </c>
      <c r="BF29">
        <f t="shared" si="18"/>
        <v>133.43759066249217</v>
      </c>
      <c r="BG29">
        <f t="shared" si="19"/>
        <v>232.96286546600842</v>
      </c>
      <c r="BH29">
        <f t="shared" si="80"/>
        <v>133.43759066249217</v>
      </c>
      <c r="BI29">
        <f t="shared" si="20"/>
        <v>184.30606445095603</v>
      </c>
      <c r="BJ29">
        <f t="shared" si="21"/>
        <v>0.69618084993148677</v>
      </c>
      <c r="BK29">
        <f t="shared" si="81"/>
        <v>133.43759066249217</v>
      </c>
      <c r="BL29" s="39" t="str">
        <f t="shared" si="82"/>
        <v>PASS</v>
      </c>
      <c r="BM29" s="39" t="str">
        <f t="shared" si="83"/>
        <v>PASS</v>
      </c>
      <c r="BN29" s="39" t="str">
        <f t="shared" si="84"/>
        <v>PASS</v>
      </c>
      <c r="BO29" s="127">
        <f t="shared" si="85"/>
        <v>4.8877240012944786E-4</v>
      </c>
      <c r="BP29" s="127"/>
      <c r="BR29">
        <f t="shared" si="22"/>
        <v>7.3410259582814847E-4</v>
      </c>
      <c r="BS29">
        <f t="shared" si="23"/>
        <v>0.36</v>
      </c>
      <c r="BT29">
        <f t="shared" si="24"/>
        <v>0.26455000000000001</v>
      </c>
      <c r="BU29">
        <f t="shared" si="86"/>
        <v>0.62454999999999994</v>
      </c>
      <c r="BV29">
        <f t="shared" si="25"/>
        <v>1</v>
      </c>
      <c r="BW29">
        <f t="shared" si="26"/>
        <v>0.375</v>
      </c>
      <c r="BX29">
        <f t="shared" si="27"/>
        <v>74227.947939539605</v>
      </c>
      <c r="BY29">
        <f t="shared" si="87"/>
        <v>27835.48047732735</v>
      </c>
      <c r="BZ29">
        <f t="shared" si="28"/>
        <v>0.22749999999999992</v>
      </c>
      <c r="CA29">
        <f t="shared" si="29"/>
        <v>240.57107968359367</v>
      </c>
      <c r="CB29">
        <f t="shared" si="170"/>
        <v>28076.051557010942</v>
      </c>
      <c r="CC29">
        <f t="shared" si="30"/>
        <v>1.9245333413959605E-3</v>
      </c>
      <c r="CD29">
        <f t="shared" si="31"/>
        <v>0.31227499999999997</v>
      </c>
      <c r="CE29">
        <f t="shared" si="88"/>
        <v>44954.0494067904</v>
      </c>
      <c r="CF29">
        <f t="shared" si="32"/>
        <v>118850.28891127949</v>
      </c>
      <c r="CG29">
        <f t="shared" si="33"/>
        <v>152565.8259663723</v>
      </c>
      <c r="CH29">
        <f t="shared" si="34"/>
        <v>85134.751856186689</v>
      </c>
      <c r="CI29">
        <f t="shared" si="35"/>
        <v>4.6092394551774111E-4</v>
      </c>
      <c r="CJ29">
        <f t="shared" si="36"/>
        <v>2.5720468838727099E-4</v>
      </c>
      <c r="CL29">
        <f t="shared" si="37"/>
        <v>0.36</v>
      </c>
      <c r="CM29">
        <f t="shared" si="38"/>
        <v>0.26455000000000001</v>
      </c>
      <c r="CN29">
        <f t="shared" si="89"/>
        <v>1.2803442931048365E-3</v>
      </c>
      <c r="CO29">
        <f t="shared" si="90"/>
        <v>9.7223469433857859E-4</v>
      </c>
      <c r="CP29">
        <f t="shared" si="39"/>
        <v>0.62292697337672698</v>
      </c>
      <c r="CQ29">
        <f t="shared" si="40"/>
        <v>0.35919131433273915</v>
      </c>
      <c r="CR29">
        <f t="shared" si="91"/>
        <v>97.530297230045079</v>
      </c>
      <c r="CS29">
        <f t="shared" si="92"/>
        <v>174.77927672571602</v>
      </c>
      <c r="CT29">
        <f t="shared" si="41"/>
        <v>0.62292697337672698</v>
      </c>
      <c r="CU29">
        <f t="shared" si="42"/>
        <v>0.35919131433273915</v>
      </c>
      <c r="CV29" s="39" t="str">
        <f t="shared" si="93"/>
        <v>FAILED</v>
      </c>
      <c r="CW29" s="39" t="str">
        <f t="shared" si="94"/>
        <v>FAILED</v>
      </c>
      <c r="CX29" s="39" t="str">
        <f t="shared" si="95"/>
        <v>FAILED</v>
      </c>
      <c r="CZ29">
        <f t="shared" si="96"/>
        <v>4.6092394551774111E-4</v>
      </c>
      <c r="DA29">
        <f t="shared" si="97"/>
        <v>2.5720468838727099E-4</v>
      </c>
      <c r="DB29">
        <v>6</v>
      </c>
      <c r="DC29">
        <f t="shared" si="98"/>
        <v>2.7655436731064465E-3</v>
      </c>
      <c r="DD29">
        <v>8</v>
      </c>
      <c r="DE29">
        <f t="shared" si="99"/>
        <v>2.0576375070981679E-3</v>
      </c>
      <c r="DF29">
        <f t="shared" si="100"/>
        <v>0.36</v>
      </c>
      <c r="DG29">
        <f t="shared" si="101"/>
        <v>0.26455000000000001</v>
      </c>
      <c r="DH29" s="40">
        <f t="shared" si="43"/>
        <v>3.0010674968283624E-3</v>
      </c>
      <c r="DI29">
        <f t="shared" si="102"/>
        <v>0.31227499999999997</v>
      </c>
      <c r="DJ29">
        <f t="shared" si="103"/>
        <v>28076.051557010942</v>
      </c>
      <c r="DK29">
        <f t="shared" si="104"/>
        <v>44954.0494067904</v>
      </c>
      <c r="DL29">
        <f t="shared" si="105"/>
        <v>7.6820657586290182E-3</v>
      </c>
      <c r="DM29">
        <f t="shared" si="106"/>
        <v>7.7778775547086287E-3</v>
      </c>
      <c r="DN29">
        <f t="shared" si="44"/>
        <v>22.425371041562165</v>
      </c>
      <c r="DO29">
        <f>$CM$6*$CS$4*DM29^2</f>
        <v>22.988244117295306</v>
      </c>
      <c r="DP29">
        <f>(DK29/DC29)*0.000001</f>
        <v>16.255049538340849</v>
      </c>
      <c r="DQ29">
        <f>(DK29/DE29)*0.000001</f>
        <v>21.847409590714506</v>
      </c>
      <c r="DR29">
        <f>MIN(DN29,$CQ$4)</f>
        <v>22.425371041562165</v>
      </c>
      <c r="DS29">
        <f t="shared" si="110"/>
        <v>22.988244117295306</v>
      </c>
      <c r="DT29" s="39" t="str">
        <f t="shared" ref="DT29:DT89" si="173">IF(DR29/DP29&gt;=1, "PASS","FAILED")</f>
        <v>PASS</v>
      </c>
      <c r="DU29" s="39" t="str">
        <f t="shared" ref="DU29:DU89" si="174">IF(DS29/DQ29&gt;=1, "PASS","FAILED")</f>
        <v>PASS</v>
      </c>
      <c r="DV29" s="39" t="str">
        <f t="shared" ref="DV29:DV89" si="175">IF(AND(DT29="PASS", DU29="PASS"), "PASS","FAILED")</f>
        <v>PASS</v>
      </c>
      <c r="DW29" s="39">
        <f t="shared" si="114"/>
        <v>1.4013487895872379E-4</v>
      </c>
      <c r="DX29" s="39"/>
      <c r="DZ29">
        <f t="shared" si="115"/>
        <v>1</v>
      </c>
      <c r="EA29">
        <f t="shared" si="171"/>
        <v>0.36</v>
      </c>
      <c r="EB29">
        <f t="shared" si="116"/>
        <v>0.26455000000000001</v>
      </c>
      <c r="EC29">
        <f t="shared" si="117"/>
        <v>1.0011381900741776</v>
      </c>
      <c r="ED29">
        <f t="shared" si="118"/>
        <v>0.31227499999999997</v>
      </c>
      <c r="EE29">
        <f t="shared" si="119"/>
        <v>685406.27668898914</v>
      </c>
      <c r="EG29">
        <f t="shared" si="120"/>
        <v>161.83535557733282</v>
      </c>
      <c r="EH29">
        <f t="shared" si="121"/>
        <v>2.2023077874844454E-3</v>
      </c>
      <c r="EI29">
        <f t="shared" si="122"/>
        <v>1.6517308406133341E-3</v>
      </c>
      <c r="EJ29">
        <f t="shared" si="123"/>
        <v>0.1</v>
      </c>
      <c r="EK29">
        <f t="shared" si="124"/>
        <v>6.5000000000000002E-2</v>
      </c>
      <c r="EL29">
        <f t="shared" si="125"/>
        <v>1.8016649427382973E-3</v>
      </c>
      <c r="EM29">
        <f t="shared" si="126"/>
        <v>380.42937975318563</v>
      </c>
      <c r="EN29">
        <f t="shared" si="127"/>
        <v>61.236739472467448</v>
      </c>
      <c r="EO29">
        <f t="shared" si="128"/>
        <v>394.93838476786487</v>
      </c>
      <c r="EP29">
        <f t="shared" si="46"/>
        <v>483</v>
      </c>
      <c r="EQ29" s="39" t="str">
        <f t="shared" si="129"/>
        <v>PASS</v>
      </c>
      <c r="ES29">
        <v>1</v>
      </c>
      <c r="ET29">
        <f t="shared" si="130"/>
        <v>2.2023077874844454E-3</v>
      </c>
      <c r="EU29">
        <f t="shared" si="131"/>
        <v>4.9551925218400024E-3</v>
      </c>
      <c r="EV29">
        <f t="shared" si="132"/>
        <v>0.1</v>
      </c>
      <c r="EW29">
        <f t="shared" si="133"/>
        <v>6.5000000000000002E-2</v>
      </c>
      <c r="EX29">
        <f t="shared" si="134"/>
        <v>5.3686186312837825E-3</v>
      </c>
      <c r="EY29">
        <f t="shared" si="135"/>
        <v>127.66901949321176</v>
      </c>
      <c r="EZ29">
        <f t="shared" si="136"/>
        <v>20.412246490822483</v>
      </c>
      <c r="FA29">
        <f t="shared" si="137"/>
        <v>132.47398974426778</v>
      </c>
      <c r="FB29">
        <f t="shared" si="47"/>
        <v>483</v>
      </c>
      <c r="FC29" s="39" t="str">
        <f t="shared" si="138"/>
        <v>PASS</v>
      </c>
      <c r="FD29" s="127">
        <f t="shared" si="139"/>
        <v>4.8877240012944786E-4</v>
      </c>
      <c r="FE29" s="127"/>
      <c r="FG29">
        <v>5</v>
      </c>
      <c r="FH29">
        <f t="shared" si="140"/>
        <v>1.4</v>
      </c>
      <c r="FI29">
        <f t="shared" si="141"/>
        <v>2.5</v>
      </c>
      <c r="FJ29">
        <f t="shared" si="142"/>
        <v>1</v>
      </c>
      <c r="FK29">
        <f t="shared" si="143"/>
        <v>0.36</v>
      </c>
      <c r="FL29">
        <f t="shared" si="144"/>
        <v>0.26455000000000001</v>
      </c>
      <c r="FM29">
        <f t="shared" si="145"/>
        <v>0.31227499999999997</v>
      </c>
      <c r="FN29">
        <f>FI29*$FJ$10</f>
        <v>0.75</v>
      </c>
      <c r="FO29">
        <f>0.5*$FJ$13*$FJ$12^2*$FJ$11*(FH30-FH29)*FN29</f>
        <v>905.13281250000023</v>
      </c>
      <c r="FP29">
        <f t="shared" si="50"/>
        <v>16744.957031249993</v>
      </c>
      <c r="FQ29">
        <f t="shared" si="146"/>
        <v>47472.000655594384</v>
      </c>
      <c r="FR29">
        <f t="shared" si="51"/>
        <v>9.747844077124103E-5</v>
      </c>
      <c r="FS29">
        <v>2E-3</v>
      </c>
      <c r="FT29">
        <f t="shared" si="147"/>
        <v>4.8739220385620514E-2</v>
      </c>
      <c r="FV29">
        <f t="shared" ca="1" si="52"/>
        <v>70266.111963285031</v>
      </c>
      <c r="FW29">
        <f t="shared" ca="1" si="148"/>
        <v>6147.8438349307689</v>
      </c>
      <c r="FX29">
        <f t="shared" ca="1" si="149"/>
        <v>9843.6375549287804</v>
      </c>
      <c r="FY29">
        <f t="shared" ca="1" si="172"/>
        <v>2.9739086268667009E-5</v>
      </c>
      <c r="FZ29">
        <v>2E-3</v>
      </c>
      <c r="GA29">
        <f t="shared" ca="1" si="150"/>
        <v>123.29338644071413</v>
      </c>
      <c r="GB29">
        <f t="shared" ca="1" si="151"/>
        <v>2.1285440928045063E-3</v>
      </c>
      <c r="GC29">
        <f t="shared" ca="1" si="53"/>
        <v>32.090894562249652</v>
      </c>
      <c r="GD29">
        <f t="shared" ca="1" si="152"/>
        <v>2.4331977391643656E-4</v>
      </c>
      <c r="GE29">
        <f t="shared" ca="1" si="153"/>
        <v>4.8395093154650357E-3</v>
      </c>
      <c r="GF29">
        <f t="shared" ca="1" si="154"/>
        <v>331</v>
      </c>
      <c r="GG29">
        <f t="shared" ca="1" si="155"/>
        <v>4.8395093154650357E-3</v>
      </c>
      <c r="GH29" s="39" t="str">
        <f t="shared" ca="1" si="156"/>
        <v>FAILED</v>
      </c>
      <c r="GI29" s="39" t="str">
        <f t="shared" ca="1" si="157"/>
        <v>FAILED</v>
      </c>
      <c r="GJ29" s="39" t="str">
        <f t="shared" ca="1" si="158"/>
        <v>FAILED</v>
      </c>
      <c r="GL29">
        <v>60</v>
      </c>
      <c r="GM29">
        <f t="shared" ca="1" si="159"/>
        <v>1.7843451761200206E-3</v>
      </c>
      <c r="GN29">
        <f t="shared" ca="1" si="160"/>
        <v>0.53484824270416087</v>
      </c>
      <c r="GO29">
        <f t="shared" ca="1" si="161"/>
        <v>0.87595118609917166</v>
      </c>
      <c r="GP29">
        <f t="shared" ca="1" si="162"/>
        <v>17.422233535674135</v>
      </c>
      <c r="GQ29">
        <f t="shared" ca="1" si="163"/>
        <v>5.5166666666666666</v>
      </c>
      <c r="GR29">
        <f t="shared" ca="1" si="164"/>
        <v>5.5166666666666666</v>
      </c>
      <c r="GS29" s="39" t="str">
        <f t="shared" ca="1" si="165"/>
        <v>PASS</v>
      </c>
      <c r="GT29" s="39" t="str">
        <f t="shared" ca="1" si="166"/>
        <v>PASS</v>
      </c>
      <c r="GU29" s="39" t="str">
        <f t="shared" ca="1" si="167"/>
        <v>PASS</v>
      </c>
      <c r="GV29" s="128">
        <f t="shared" ca="1" si="168"/>
        <v>7.4502589071088132E-4</v>
      </c>
      <c r="GW29" s="114"/>
    </row>
    <row r="30" spans="1:222" x14ac:dyDescent="0.25">
      <c r="B30">
        <f t="shared" si="0"/>
        <v>1.266</v>
      </c>
      <c r="C30">
        <f t="shared" si="1"/>
        <v>2.5</v>
      </c>
      <c r="D30">
        <f t="shared" si="54"/>
        <v>0.41252768410679036</v>
      </c>
      <c r="E30">
        <f t="shared" si="2"/>
        <v>0.41235170132143317</v>
      </c>
      <c r="F30">
        <f t="shared" si="3"/>
        <v>0.27749999999999997</v>
      </c>
      <c r="G30" s="1">
        <f t="shared" si="55"/>
        <v>521.08053821734222</v>
      </c>
      <c r="I30">
        <f t="shared" si="56"/>
        <v>521.08053821734222</v>
      </c>
      <c r="J30">
        <f t="shared" si="4"/>
        <v>19366.607138728297</v>
      </c>
      <c r="K30">
        <f t="shared" si="5"/>
        <v>64017.189502331064</v>
      </c>
      <c r="L30">
        <f t="shared" si="57"/>
        <v>72624.77677023111</v>
      </c>
      <c r="M30">
        <f t="shared" si="58"/>
        <v>240064.46063374152</v>
      </c>
      <c r="O30">
        <f t="shared" si="59"/>
        <v>1</v>
      </c>
      <c r="P30">
        <v>1266</v>
      </c>
      <c r="Q30">
        <f t="shared" si="60"/>
        <v>0.36</v>
      </c>
      <c r="S30">
        <f t="shared" si="61"/>
        <v>666845.7239826154</v>
      </c>
      <c r="T30">
        <f t="shared" si="6"/>
        <v>159.62909560195934</v>
      </c>
      <c r="U30">
        <f t="shared" si="169"/>
        <v>7.240947630575181E-4</v>
      </c>
      <c r="V30">
        <f t="shared" si="62"/>
        <v>1.6292132168794157E-3</v>
      </c>
      <c r="W30">
        <f t="shared" si="7"/>
        <v>0.1</v>
      </c>
      <c r="X30">
        <f t="shared" si="63"/>
        <v>6.5000000000000002E-2</v>
      </c>
      <c r="Z30">
        <f t="shared" si="64"/>
        <v>7.2409476305751808E-3</v>
      </c>
      <c r="AA30">
        <v>5.5650000000000004</v>
      </c>
      <c r="AB30">
        <f t="shared" si="8"/>
        <v>22.175303575678452</v>
      </c>
      <c r="AC30">
        <v>0.745</v>
      </c>
      <c r="AD30">
        <f t="shared" si="65"/>
        <v>16.520601163880446</v>
      </c>
      <c r="AE30">
        <f t="shared" si="9"/>
        <v>89.696893852628904</v>
      </c>
      <c r="AF30">
        <f t="shared" si="10"/>
        <v>1.777184830237906E-3</v>
      </c>
      <c r="AG30">
        <f t="shared" si="66"/>
        <v>375.22586994699185</v>
      </c>
      <c r="AH30">
        <f t="shared" si="67"/>
        <v>60.870639123357044</v>
      </c>
      <c r="AI30">
        <f t="shared" si="11"/>
        <v>14.424905470612037</v>
      </c>
      <c r="AJ30">
        <f t="shared" si="12"/>
        <v>25.18381286581991</v>
      </c>
      <c r="AK30">
        <f t="shared" si="68"/>
        <v>14.424905470612037</v>
      </c>
      <c r="AL30">
        <f t="shared" si="13"/>
        <v>19.923902583718284</v>
      </c>
      <c r="AM30">
        <f t="shared" si="14"/>
        <v>18.866769360945181</v>
      </c>
      <c r="AN30">
        <f t="shared" si="69"/>
        <v>14.424905470612037</v>
      </c>
      <c r="AO30" s="39" t="str">
        <f t="shared" si="70"/>
        <v>FAILED</v>
      </c>
      <c r="AP30" s="39" t="str">
        <f t="shared" si="71"/>
        <v>FAILED</v>
      </c>
      <c r="AQ30" s="39" t="str">
        <f t="shared" si="72"/>
        <v>FAILED</v>
      </c>
      <c r="AS30" s="9">
        <v>3</v>
      </c>
      <c r="AT30">
        <f t="shared" si="15"/>
        <v>2.1722842891725544E-3</v>
      </c>
      <c r="AU30" s="9">
        <f t="shared" si="73"/>
        <v>4.8876396506382473E-3</v>
      </c>
      <c r="AV30" s="9">
        <f t="shared" si="74"/>
        <v>2.1722842891725543E-2</v>
      </c>
      <c r="AW30">
        <v>5.5650000000000004</v>
      </c>
      <c r="AX30">
        <f t="shared" si="16"/>
        <v>199.57773218110609</v>
      </c>
      <c r="AY30">
        <v>0.745</v>
      </c>
      <c r="AZ30">
        <f t="shared" si="75"/>
        <v>148.68541047492403</v>
      </c>
      <c r="BA30">
        <f t="shared" si="17"/>
        <v>269.09068155788674</v>
      </c>
      <c r="BB30">
        <f t="shared" si="76"/>
        <v>1.0011381900741776</v>
      </c>
      <c r="BC30">
        <f t="shared" si="77"/>
        <v>5.2986358203825521E-3</v>
      </c>
      <c r="BD30">
        <f t="shared" si="78"/>
        <v>125.85234135499998</v>
      </c>
      <c r="BE30">
        <f t="shared" si="79"/>
        <v>20.290213041119017</v>
      </c>
      <c r="BF30">
        <f t="shared" si="18"/>
        <v>129.82414923550834</v>
      </c>
      <c r="BG30">
        <f t="shared" si="19"/>
        <v>226.65431579237924</v>
      </c>
      <c r="BH30">
        <f t="shared" si="80"/>
        <v>129.82414923550834</v>
      </c>
      <c r="BI30">
        <f t="shared" si="20"/>
        <v>179.31512325346458</v>
      </c>
      <c r="BJ30">
        <f t="shared" si="21"/>
        <v>0.70560778103536881</v>
      </c>
      <c r="BK30">
        <f t="shared" si="81"/>
        <v>129.82414923550834</v>
      </c>
      <c r="BL30" s="39" t="str">
        <f t="shared" si="82"/>
        <v>PASS</v>
      </c>
      <c r="BM30" s="39" t="str">
        <f t="shared" si="83"/>
        <v>PASS</v>
      </c>
      <c r="BN30" s="39" t="str">
        <f t="shared" si="84"/>
        <v>PASS</v>
      </c>
      <c r="BO30" s="127">
        <f t="shared" si="85"/>
        <v>5.8814857606246317E-4</v>
      </c>
      <c r="BP30" s="127"/>
      <c r="BR30">
        <f t="shared" si="22"/>
        <v>7.240947630575181E-4</v>
      </c>
      <c r="BS30">
        <f t="shared" si="23"/>
        <v>0.36</v>
      </c>
      <c r="BT30">
        <f t="shared" si="24"/>
        <v>0.26455000000000001</v>
      </c>
      <c r="BU30">
        <f t="shared" si="86"/>
        <v>0.62454999999999994</v>
      </c>
      <c r="BV30">
        <f t="shared" si="25"/>
        <v>1</v>
      </c>
      <c r="BW30">
        <f t="shared" si="26"/>
        <v>0.375</v>
      </c>
      <c r="BX30">
        <f t="shared" si="27"/>
        <v>72624.77677023111</v>
      </c>
      <c r="BY30">
        <f t="shared" si="87"/>
        <v>27234.291288836666</v>
      </c>
      <c r="BZ30">
        <f t="shared" si="28"/>
        <v>0.27749999999999997</v>
      </c>
      <c r="CA30">
        <f t="shared" si="29"/>
        <v>293.44384444921877</v>
      </c>
      <c r="CB30">
        <f t="shared" si="170"/>
        <v>27527.735133285885</v>
      </c>
      <c r="CC30">
        <f t="shared" si="30"/>
        <v>1.8983256574790599E-3</v>
      </c>
      <c r="CD30">
        <f t="shared" si="31"/>
        <v>0.31227499999999997</v>
      </c>
      <c r="CE30">
        <f t="shared" si="88"/>
        <v>44076.111013186914</v>
      </c>
      <c r="CF30">
        <f t="shared" si="32"/>
        <v>116283.36685650647</v>
      </c>
      <c r="CG30">
        <f t="shared" si="33"/>
        <v>149340.45011639665</v>
      </c>
      <c r="CH30">
        <f t="shared" si="34"/>
        <v>83226.283596616297</v>
      </c>
      <c r="CI30">
        <f t="shared" si="35"/>
        <v>4.5117960760240677E-4</v>
      </c>
      <c r="CJ30">
        <f t="shared" si="36"/>
        <v>2.5143892325261719E-4</v>
      </c>
      <c r="CL30">
        <f t="shared" si="37"/>
        <v>0.36</v>
      </c>
      <c r="CM30">
        <f t="shared" si="38"/>
        <v>0.26455000000000001</v>
      </c>
      <c r="CN30">
        <f t="shared" si="89"/>
        <v>1.2532766877844633E-3</v>
      </c>
      <c r="CO30">
        <f t="shared" si="90"/>
        <v>9.5044008033497325E-4</v>
      </c>
      <c r="CP30">
        <f t="shared" si="39"/>
        <v>0.59686693333471807</v>
      </c>
      <c r="CQ30">
        <f t="shared" si="40"/>
        <v>0.34326781159671715</v>
      </c>
      <c r="CR30">
        <f t="shared" si="91"/>
        <v>97.690831479307732</v>
      </c>
      <c r="CS30">
        <f t="shared" si="92"/>
        <v>175.29549698597879</v>
      </c>
      <c r="CT30">
        <f t="shared" si="41"/>
        <v>0.59686693333471807</v>
      </c>
      <c r="CU30">
        <f t="shared" si="42"/>
        <v>0.34326781159671715</v>
      </c>
      <c r="CV30" s="39" t="str">
        <f t="shared" si="93"/>
        <v>FAILED</v>
      </c>
      <c r="CW30" s="39" t="str">
        <f t="shared" si="94"/>
        <v>FAILED</v>
      </c>
      <c r="CX30" s="39" t="str">
        <f t="shared" si="95"/>
        <v>FAILED</v>
      </c>
      <c r="CZ30">
        <f t="shared" si="96"/>
        <v>4.5117960760240677E-4</v>
      </c>
      <c r="DA30">
        <f t="shared" si="97"/>
        <v>2.5143892325261719E-4</v>
      </c>
      <c r="DB30">
        <v>6</v>
      </c>
      <c r="DC30">
        <f t="shared" si="98"/>
        <v>2.7070776456144408E-3</v>
      </c>
      <c r="DD30">
        <v>8</v>
      </c>
      <c r="DE30">
        <f t="shared" si="99"/>
        <v>2.0115113860209376E-3</v>
      </c>
      <c r="DF30">
        <f t="shared" si="100"/>
        <v>0.36</v>
      </c>
      <c r="DG30">
        <f t="shared" si="101"/>
        <v>0.26455000000000001</v>
      </c>
      <c r="DH30" s="40">
        <f t="shared" si="43"/>
        <v>2.9480494044944183E-3</v>
      </c>
      <c r="DI30">
        <f t="shared" si="102"/>
        <v>0.31227499999999997</v>
      </c>
      <c r="DJ30">
        <f t="shared" si="103"/>
        <v>27527.735133285885</v>
      </c>
      <c r="DK30">
        <f t="shared" si="104"/>
        <v>44076.111013186914</v>
      </c>
      <c r="DL30">
        <f t="shared" si="105"/>
        <v>7.5196601267067805E-3</v>
      </c>
      <c r="DM30">
        <f t="shared" si="106"/>
        <v>7.603520642679786E-3</v>
      </c>
      <c r="DN30">
        <f t="shared" si="44"/>
        <v>21.487209600049859</v>
      </c>
      <c r="DO30">
        <f t="shared" si="45"/>
        <v>21.969139942189898</v>
      </c>
      <c r="DP30">
        <f t="shared" si="107"/>
        <v>16.281805246551286</v>
      </c>
      <c r="DQ30">
        <f t="shared" si="108"/>
        <v>21.911937123247352</v>
      </c>
      <c r="DR30">
        <f t="shared" si="109"/>
        <v>21.487209600049859</v>
      </c>
      <c r="DS30">
        <f t="shared" si="110"/>
        <v>21.969139942189898</v>
      </c>
      <c r="DT30" s="39" t="str">
        <f t="shared" si="173"/>
        <v>PASS</v>
      </c>
      <c r="DU30" s="39" t="str">
        <f t="shared" si="174"/>
        <v>PASS</v>
      </c>
      <c r="DV30" s="39" t="str">
        <f t="shared" si="175"/>
        <v>PASS</v>
      </c>
      <c r="DW30" s="39">
        <f t="shared" si="114"/>
        <v>1.6724295514482717E-4</v>
      </c>
      <c r="DX30" s="39"/>
      <c r="DZ30">
        <f t="shared" si="115"/>
        <v>1</v>
      </c>
      <c r="EA30">
        <f t="shared" si="171"/>
        <v>0.36</v>
      </c>
      <c r="EB30">
        <f t="shared" si="116"/>
        <v>0.26455000000000001</v>
      </c>
      <c r="EC30">
        <f t="shared" si="117"/>
        <v>1.0011381900741776</v>
      </c>
      <c r="ED30">
        <f t="shared" si="118"/>
        <v>0.31227499999999997</v>
      </c>
      <c r="EE30">
        <f t="shared" si="119"/>
        <v>666845.7239826154</v>
      </c>
      <c r="EG30">
        <f t="shared" si="120"/>
        <v>159.62909560195934</v>
      </c>
      <c r="EH30">
        <f t="shared" si="121"/>
        <v>2.1722842891725544E-3</v>
      </c>
      <c r="EI30">
        <f t="shared" si="122"/>
        <v>1.6292132168794157E-3</v>
      </c>
      <c r="EJ30">
        <f t="shared" si="123"/>
        <v>0.1</v>
      </c>
      <c r="EK30">
        <f t="shared" si="124"/>
        <v>6.5000000000000002E-2</v>
      </c>
      <c r="EL30">
        <f t="shared" si="125"/>
        <v>1.777184830237906E-3</v>
      </c>
      <c r="EM30">
        <f t="shared" si="126"/>
        <v>375.22586994699185</v>
      </c>
      <c r="EN30">
        <f t="shared" si="127"/>
        <v>60.870639123357044</v>
      </c>
      <c r="EO30">
        <f t="shared" si="128"/>
        <v>389.75653631380544</v>
      </c>
      <c r="EP30">
        <f t="shared" si="46"/>
        <v>483</v>
      </c>
      <c r="EQ30" s="39" t="str">
        <f t="shared" si="129"/>
        <v>PASS</v>
      </c>
      <c r="ES30">
        <v>1</v>
      </c>
      <c r="ET30">
        <f t="shared" si="130"/>
        <v>2.1722842891725544E-3</v>
      </c>
      <c r="EU30">
        <f t="shared" si="131"/>
        <v>4.8876396506382473E-3</v>
      </c>
      <c r="EV30">
        <f t="shared" si="132"/>
        <v>0.1</v>
      </c>
      <c r="EW30">
        <f t="shared" si="133"/>
        <v>6.5000000000000002E-2</v>
      </c>
      <c r="EX30">
        <f t="shared" si="134"/>
        <v>5.2961633479663237E-3</v>
      </c>
      <c r="EY30">
        <f t="shared" si="135"/>
        <v>125.91109453576007</v>
      </c>
      <c r="EZ30">
        <f t="shared" si="136"/>
        <v>20.290213041119017</v>
      </c>
      <c r="FA30">
        <f t="shared" si="137"/>
        <v>130.72368554686292</v>
      </c>
      <c r="FB30">
        <f t="shared" si="47"/>
        <v>483</v>
      </c>
      <c r="FC30" s="39" t="str">
        <f t="shared" si="138"/>
        <v>PASS</v>
      </c>
      <c r="FD30" s="127">
        <f t="shared" si="139"/>
        <v>5.8814857606246317E-4</v>
      </c>
      <c r="FE30" s="127"/>
      <c r="FG30">
        <v>6</v>
      </c>
      <c r="FH30">
        <f t="shared" si="140"/>
        <v>1.75</v>
      </c>
      <c r="FI30">
        <f t="shared" si="141"/>
        <v>2.5</v>
      </c>
      <c r="FJ30">
        <f t="shared" si="142"/>
        <v>1</v>
      </c>
      <c r="FK30">
        <f t="shared" si="143"/>
        <v>0.36</v>
      </c>
      <c r="FL30">
        <f t="shared" si="144"/>
        <v>0.26455000000000001</v>
      </c>
      <c r="FM30">
        <f t="shared" si="145"/>
        <v>0.31227499999999997</v>
      </c>
      <c r="FN30">
        <f t="shared" si="48"/>
        <v>0.75</v>
      </c>
      <c r="FO30">
        <f t="shared" si="49"/>
        <v>905.13281250000023</v>
      </c>
      <c r="FP30">
        <f t="shared" si="50"/>
        <v>15839.824218749993</v>
      </c>
      <c r="FQ30">
        <f t="shared" si="146"/>
        <v>44905.946566102793</v>
      </c>
      <c r="FR30">
        <f t="shared" si="51"/>
        <v>9.2209335864687459E-5</v>
      </c>
      <c r="FS30">
        <v>2E-3</v>
      </c>
      <c r="FT30">
        <f t="shared" si="147"/>
        <v>4.6104667932343732E-2</v>
      </c>
      <c r="FV30">
        <f t="shared" ca="1" si="52"/>
        <v>64118.268128354262</v>
      </c>
      <c r="FW30">
        <f t="shared" ca="1" si="148"/>
        <v>6125.5563919852138</v>
      </c>
      <c r="FX30">
        <f t="shared" ca="1" si="149"/>
        <v>9807.9519525822016</v>
      </c>
      <c r="FY30">
        <f t="shared" ca="1" si="172"/>
        <v>2.963127478121511E-5</v>
      </c>
      <c r="FZ30">
        <v>2E-3</v>
      </c>
      <c r="GA30">
        <f t="shared" ca="1" si="150"/>
        <v>87.854312838889456</v>
      </c>
      <c r="GB30">
        <f t="shared" ca="1" si="151"/>
        <v>2.6894194129782494E-3</v>
      </c>
      <c r="GC30">
        <f t="shared" ca="1" si="53"/>
        <v>20.662439867397037</v>
      </c>
      <c r="GD30">
        <f t="shared" ca="1" si="152"/>
        <v>2.4155878391238469E-4</v>
      </c>
      <c r="GE30">
        <f t="shared" ca="1" si="153"/>
        <v>4.8044840999148346E-3</v>
      </c>
      <c r="GF30">
        <f t="shared" ca="1" si="154"/>
        <v>331</v>
      </c>
      <c r="GG30">
        <f t="shared" ca="1" si="155"/>
        <v>4.8044840999148346E-3</v>
      </c>
      <c r="GH30" s="39" t="str">
        <f t="shared" ca="1" si="156"/>
        <v>FAILED</v>
      </c>
      <c r="GI30" s="39" t="str">
        <f t="shared" ca="1" si="157"/>
        <v>FAILED</v>
      </c>
      <c r="GJ30" s="39" t="str">
        <f t="shared" ca="1" si="158"/>
        <v>FAILED</v>
      </c>
      <c r="GL30">
        <v>50</v>
      </c>
      <c r="GM30">
        <f t="shared" ca="1" si="159"/>
        <v>1.4815637390607555E-3</v>
      </c>
      <c r="GN30">
        <f t="shared" ca="1" si="160"/>
        <v>0.41324879734794073</v>
      </c>
      <c r="GO30">
        <f t="shared" ca="1" si="161"/>
        <v>0.60389695978096181</v>
      </c>
      <c r="GP30">
        <f t="shared" ca="1" si="162"/>
        <v>12.011210249787085</v>
      </c>
      <c r="GQ30">
        <f t="shared" ca="1" si="163"/>
        <v>6.62</v>
      </c>
      <c r="GR30">
        <f t="shared" ca="1" si="164"/>
        <v>6.62</v>
      </c>
      <c r="GS30" s="39" t="str">
        <f t="shared" ca="1" si="165"/>
        <v>PASS</v>
      </c>
      <c r="GT30" s="39" t="str">
        <f t="shared" ca="1" si="166"/>
        <v>PASS</v>
      </c>
      <c r="GU30" s="39" t="str">
        <f t="shared" ca="1" si="167"/>
        <v>PASS</v>
      </c>
      <c r="GV30" s="128">
        <f t="shared" ca="1" si="168"/>
        <v>6.4114773338832935E-4</v>
      </c>
      <c r="GW30" s="114"/>
    </row>
    <row r="31" spans="1:222" x14ac:dyDescent="0.25">
      <c r="B31">
        <f t="shared" si="0"/>
        <v>1.377</v>
      </c>
      <c r="C31">
        <f t="shared" si="1"/>
        <v>2.5</v>
      </c>
      <c r="D31">
        <f t="shared" si="54"/>
        <v>0.41217571853607593</v>
      </c>
      <c r="E31">
        <f t="shared" si="2"/>
        <v>0.41206565489278424</v>
      </c>
      <c r="F31">
        <f t="shared" si="3"/>
        <v>0.16249999999999987</v>
      </c>
      <c r="G31" s="1">
        <f t="shared" si="55"/>
        <v>304.92557983790459</v>
      </c>
      <c r="I31">
        <f t="shared" si="56"/>
        <v>304.92557983790459</v>
      </c>
      <c r="J31">
        <f t="shared" si="4"/>
        <v>18845.526600510955</v>
      </c>
      <c r="K31">
        <f t="shared" si="5"/>
        <v>61896.41607980329</v>
      </c>
      <c r="L31">
        <f t="shared" si="57"/>
        <v>70670.724751916088</v>
      </c>
      <c r="M31">
        <f t="shared" si="58"/>
        <v>232111.56029926235</v>
      </c>
      <c r="O31">
        <f t="shared" si="59"/>
        <v>1</v>
      </c>
      <c r="P31">
        <v>1377</v>
      </c>
      <c r="Q31">
        <f t="shared" si="60"/>
        <v>0.36</v>
      </c>
      <c r="S31">
        <f t="shared" si="61"/>
        <v>644754.3341646177</v>
      </c>
      <c r="T31">
        <f t="shared" si="6"/>
        <v>156.9627152668358</v>
      </c>
      <c r="U31">
        <f t="shared" si="169"/>
        <v>7.1199977479925747E-4</v>
      </c>
      <c r="V31">
        <f t="shared" si="62"/>
        <v>1.6019994932983293E-3</v>
      </c>
      <c r="W31">
        <f t="shared" si="7"/>
        <v>0.1</v>
      </c>
      <c r="X31">
        <f t="shared" si="63"/>
        <v>6.5000000000000002E-2</v>
      </c>
      <c r="Z31">
        <f t="shared" si="64"/>
        <v>7.1199977479925744E-3</v>
      </c>
      <c r="AA31">
        <v>5.5650000000000004</v>
      </c>
      <c r="AB31">
        <f t="shared" si="8"/>
        <v>21.440675972914494</v>
      </c>
      <c r="AC31">
        <v>0.745</v>
      </c>
      <c r="AD31">
        <f t="shared" si="65"/>
        <v>15.973303599821298</v>
      </c>
      <c r="AE31">
        <f t="shared" si="9"/>
        <v>88.198632943560824</v>
      </c>
      <c r="AF31">
        <f t="shared" si="10"/>
        <v>1.7475963290508869E-3</v>
      </c>
      <c r="AG31">
        <f t="shared" si="66"/>
        <v>368.9377938409732</v>
      </c>
      <c r="AH31">
        <f t="shared" si="67"/>
        <v>59.983337900053733</v>
      </c>
      <c r="AI31">
        <f t="shared" si="11"/>
        <v>13.947034505292088</v>
      </c>
      <c r="AJ31">
        <f t="shared" si="12"/>
        <v>24.349518804819333</v>
      </c>
      <c r="AK31">
        <f t="shared" si="68"/>
        <v>13.947034505292088</v>
      </c>
      <c r="AL31">
        <f t="shared" si="13"/>
        <v>19.263859813939348</v>
      </c>
      <c r="AM31">
        <f t="shared" si="14"/>
        <v>19.184650722067801</v>
      </c>
      <c r="AN31">
        <f t="shared" si="69"/>
        <v>13.947034505292088</v>
      </c>
      <c r="AO31" s="39" t="str">
        <f t="shared" si="70"/>
        <v>FAILED</v>
      </c>
      <c r="AP31" s="39" t="str">
        <f t="shared" si="71"/>
        <v>FAILED</v>
      </c>
      <c r="AQ31" s="39" t="str">
        <f t="shared" si="72"/>
        <v>FAILED</v>
      </c>
      <c r="AS31" s="9">
        <v>3</v>
      </c>
      <c r="AT31">
        <f t="shared" si="15"/>
        <v>2.1359993243977725E-3</v>
      </c>
      <c r="AU31" s="9">
        <f t="shared" si="73"/>
        <v>4.805998479894988E-3</v>
      </c>
      <c r="AV31" s="9">
        <f t="shared" si="74"/>
        <v>2.1359993243977724E-2</v>
      </c>
      <c r="AW31">
        <v>5.5650000000000004</v>
      </c>
      <c r="AX31">
        <f t="shared" si="16"/>
        <v>192.96608375623049</v>
      </c>
      <c r="AY31">
        <v>0.745</v>
      </c>
      <c r="AZ31">
        <f t="shared" si="75"/>
        <v>143.75973239839172</v>
      </c>
      <c r="BA31">
        <f t="shared" si="17"/>
        <v>264.59589883068247</v>
      </c>
      <c r="BB31">
        <f t="shared" si="76"/>
        <v>1.0011381900741776</v>
      </c>
      <c r="BC31">
        <f t="shared" si="77"/>
        <v>5.2110014620284327E-3</v>
      </c>
      <c r="BD31">
        <f t="shared" si="78"/>
        <v>123.72944795022967</v>
      </c>
      <c r="BE31">
        <f t="shared" si="79"/>
        <v>19.99444596668458</v>
      </c>
      <c r="BF31">
        <f t="shared" si="18"/>
        <v>125.5233105476288</v>
      </c>
      <c r="BG31">
        <f t="shared" si="19"/>
        <v>219.14566924337404</v>
      </c>
      <c r="BH31">
        <f t="shared" si="80"/>
        <v>125.5233105476288</v>
      </c>
      <c r="BI31">
        <f t="shared" si="20"/>
        <v>173.37473832545413</v>
      </c>
      <c r="BJ31">
        <f t="shared" si="21"/>
        <v>0.71730217100666593</v>
      </c>
      <c r="BK31">
        <f t="shared" si="81"/>
        <v>125.5233105476288</v>
      </c>
      <c r="BL31" s="39" t="str">
        <f t="shared" si="82"/>
        <v>PASS</v>
      </c>
      <c r="BM31" s="39" t="str">
        <f t="shared" si="83"/>
        <v>PASS</v>
      </c>
      <c r="BN31" s="39" t="str">
        <f t="shared" si="84"/>
        <v>PASS</v>
      </c>
      <c r="BO31" s="127">
        <f t="shared" si="85"/>
        <v>3.3871509503184785E-4</v>
      </c>
      <c r="BP31" s="127"/>
      <c r="BR31">
        <f t="shared" si="22"/>
        <v>7.1199977479925747E-4</v>
      </c>
      <c r="BS31">
        <f t="shared" si="23"/>
        <v>0.36</v>
      </c>
      <c r="BT31">
        <f t="shared" si="24"/>
        <v>0.26455000000000001</v>
      </c>
      <c r="BU31">
        <f t="shared" si="86"/>
        <v>0.62454999999999994</v>
      </c>
      <c r="BV31">
        <f t="shared" si="25"/>
        <v>1</v>
      </c>
      <c r="BW31">
        <f t="shared" si="26"/>
        <v>0.375</v>
      </c>
      <c r="BX31">
        <f t="shared" si="27"/>
        <v>70670.724751916088</v>
      </c>
      <c r="BY31">
        <f t="shared" si="87"/>
        <v>26501.521781968535</v>
      </c>
      <c r="BZ31">
        <f t="shared" si="28"/>
        <v>0.16249999999999987</v>
      </c>
      <c r="CA31">
        <f t="shared" si="29"/>
        <v>171.83648548828114</v>
      </c>
      <c r="CB31">
        <f t="shared" si="170"/>
        <v>26673.358267456817</v>
      </c>
      <c r="CC31">
        <f t="shared" si="30"/>
        <v>1.8666512342321343E-3</v>
      </c>
      <c r="CD31">
        <f t="shared" si="31"/>
        <v>0.31227499999999997</v>
      </c>
      <c r="CE31">
        <f t="shared" si="88"/>
        <v>42708.123076546028</v>
      </c>
      <c r="CF31">
        <f t="shared" si="32"/>
        <v>113154.63093734064</v>
      </c>
      <c r="CG31">
        <f t="shared" si="33"/>
        <v>145185.72324475017</v>
      </c>
      <c r="CH31">
        <f t="shared" si="34"/>
        <v>81123.538629931121</v>
      </c>
      <c r="CI31">
        <f t="shared" si="35"/>
        <v>4.3862756267296126E-4</v>
      </c>
      <c r="CJ31">
        <f t="shared" si="36"/>
        <v>2.4508621942577377E-4</v>
      </c>
      <c r="CL31">
        <f t="shared" si="37"/>
        <v>0.36</v>
      </c>
      <c r="CM31">
        <f t="shared" si="38"/>
        <v>0.26455000000000001</v>
      </c>
      <c r="CN31">
        <f t="shared" si="89"/>
        <v>1.2184098963137814E-3</v>
      </c>
      <c r="CO31">
        <f t="shared" si="90"/>
        <v>9.2642683585626067E-4</v>
      </c>
      <c r="CP31">
        <f t="shared" si="39"/>
        <v>0.56411861666543661</v>
      </c>
      <c r="CQ31">
        <f t="shared" si="40"/>
        <v>0.32614133923396432</v>
      </c>
      <c r="CR31">
        <f t="shared" si="91"/>
        <v>97.367622810308916</v>
      </c>
      <c r="CS31">
        <f t="shared" si="92"/>
        <v>174.25754567763656</v>
      </c>
      <c r="CT31">
        <f t="shared" si="41"/>
        <v>0.56411861666543661</v>
      </c>
      <c r="CU31">
        <f t="shared" si="42"/>
        <v>0.32614133923396432</v>
      </c>
      <c r="CV31" s="39" t="str">
        <f t="shared" si="93"/>
        <v>FAILED</v>
      </c>
      <c r="CW31" s="39" t="str">
        <f t="shared" si="94"/>
        <v>FAILED</v>
      </c>
      <c r="CX31" s="39" t="str">
        <f t="shared" si="95"/>
        <v>FAILED</v>
      </c>
      <c r="CZ31">
        <f t="shared" si="96"/>
        <v>4.3862756267296126E-4</v>
      </c>
      <c r="DA31">
        <f t="shared" si="97"/>
        <v>2.4508621942577377E-4</v>
      </c>
      <c r="DB31">
        <v>6</v>
      </c>
      <c r="DC31">
        <f t="shared" si="98"/>
        <v>2.6317653760377677E-3</v>
      </c>
      <c r="DD31">
        <v>9</v>
      </c>
      <c r="DE31">
        <f t="shared" si="99"/>
        <v>2.2057759748319639E-3</v>
      </c>
      <c r="DF31">
        <f t="shared" si="100"/>
        <v>0.36</v>
      </c>
      <c r="DG31">
        <f t="shared" si="101"/>
        <v>0.26455000000000001</v>
      </c>
      <c r="DH31" s="40">
        <f t="shared" si="43"/>
        <v>2.9480844624091042E-3</v>
      </c>
      <c r="DI31">
        <f t="shared" si="102"/>
        <v>0.31227499999999997</v>
      </c>
      <c r="DJ31">
        <f t="shared" si="103"/>
        <v>26673.358267456817</v>
      </c>
      <c r="DK31">
        <f t="shared" si="104"/>
        <v>42708.123076546028</v>
      </c>
      <c r="DL31">
        <f t="shared" si="105"/>
        <v>7.3104593778826879E-3</v>
      </c>
      <c r="DM31">
        <f t="shared" si="106"/>
        <v>8.3378415227063456E-3</v>
      </c>
      <c r="DN31">
        <f t="shared" si="44"/>
        <v>20.308270199955714</v>
      </c>
      <c r="DO31">
        <f t="shared" si="45"/>
        <v>26.417448477951105</v>
      </c>
      <c r="DP31">
        <f t="shared" si="107"/>
        <v>16.227937135051484</v>
      </c>
      <c r="DQ31">
        <f t="shared" si="108"/>
        <v>19.361949519737397</v>
      </c>
      <c r="DR31">
        <f t="shared" si="109"/>
        <v>20.308270199955714</v>
      </c>
      <c r="DS31">
        <f t="shared" si="110"/>
        <v>26.417448477951105</v>
      </c>
      <c r="DT31" s="39" t="str">
        <f t="shared" si="173"/>
        <v>PASS</v>
      </c>
      <c r="DU31" s="39" t="str">
        <f t="shared" si="174"/>
        <v>PASS</v>
      </c>
      <c r="DV31" s="39" t="str">
        <f t="shared" si="175"/>
        <v>PASS</v>
      </c>
      <c r="DW31" s="39">
        <f t="shared" si="114"/>
        <v>9.9513282018500425E-5</v>
      </c>
      <c r="DX31" s="39"/>
      <c r="DZ31">
        <f t="shared" si="115"/>
        <v>1</v>
      </c>
      <c r="EA31">
        <f t="shared" si="171"/>
        <v>0.36</v>
      </c>
      <c r="EB31">
        <f t="shared" si="116"/>
        <v>0.26455000000000001</v>
      </c>
      <c r="EC31">
        <f t="shared" si="117"/>
        <v>1.0011381900741776</v>
      </c>
      <c r="ED31">
        <f t="shared" si="118"/>
        <v>0.31227499999999997</v>
      </c>
      <c r="EE31">
        <f t="shared" si="119"/>
        <v>644754.3341646177</v>
      </c>
      <c r="EG31">
        <f t="shared" si="120"/>
        <v>156.9627152668358</v>
      </c>
      <c r="EH31">
        <f t="shared" si="121"/>
        <v>2.1359993243977725E-3</v>
      </c>
      <c r="EI31">
        <f t="shared" si="122"/>
        <v>1.6019994932983293E-3</v>
      </c>
      <c r="EJ31">
        <f t="shared" si="123"/>
        <v>0.1</v>
      </c>
      <c r="EK31">
        <f t="shared" si="124"/>
        <v>6.5000000000000002E-2</v>
      </c>
      <c r="EL31">
        <f t="shared" si="125"/>
        <v>1.7475963290508869E-3</v>
      </c>
      <c r="EM31">
        <f t="shared" si="126"/>
        <v>368.9377938409732</v>
      </c>
      <c r="EN31">
        <f t="shared" si="127"/>
        <v>59.983337900053733</v>
      </c>
      <c r="EO31">
        <f t="shared" si="128"/>
        <v>383.28722676491651</v>
      </c>
      <c r="EP31">
        <f t="shared" si="46"/>
        <v>483</v>
      </c>
      <c r="EQ31" s="39" t="str">
        <f t="shared" si="129"/>
        <v>PASS</v>
      </c>
      <c r="ES31">
        <v>1</v>
      </c>
      <c r="ET31">
        <f t="shared" si="130"/>
        <v>2.1359993243977725E-3</v>
      </c>
      <c r="EU31">
        <f t="shared" si="131"/>
        <v>4.805998479894988E-3</v>
      </c>
      <c r="EV31">
        <f t="shared" si="132"/>
        <v>0.1</v>
      </c>
      <c r="EW31">
        <f t="shared" si="133"/>
        <v>6.5000000000000002E-2</v>
      </c>
      <c r="EX31">
        <f t="shared" si="134"/>
        <v>5.2085702887989527E-3</v>
      </c>
      <c r="EY31">
        <f t="shared" si="135"/>
        <v>123.78720040529433</v>
      </c>
      <c r="EZ31">
        <f t="shared" si="136"/>
        <v>19.99444596668458</v>
      </c>
      <c r="FA31">
        <f t="shared" si="137"/>
        <v>128.54028392968684</v>
      </c>
      <c r="FB31">
        <f t="shared" si="47"/>
        <v>483</v>
      </c>
      <c r="FC31" s="39" t="str">
        <f t="shared" si="138"/>
        <v>PASS</v>
      </c>
      <c r="FD31" s="127">
        <f t="shared" si="139"/>
        <v>3.3871509503184785E-4</v>
      </c>
      <c r="FE31" s="127"/>
      <c r="FG31">
        <v>7</v>
      </c>
      <c r="FH31">
        <f t="shared" si="140"/>
        <v>2.1</v>
      </c>
      <c r="FI31">
        <f t="shared" si="141"/>
        <v>2.5</v>
      </c>
      <c r="FJ31">
        <f t="shared" si="142"/>
        <v>1</v>
      </c>
      <c r="FK31">
        <f t="shared" si="143"/>
        <v>0.36</v>
      </c>
      <c r="FL31">
        <f t="shared" si="144"/>
        <v>0.26455000000000001</v>
      </c>
      <c r="FM31">
        <f t="shared" si="145"/>
        <v>0.31227499999999997</v>
      </c>
      <c r="FN31">
        <f t="shared" si="48"/>
        <v>0.75</v>
      </c>
      <c r="FO31">
        <f t="shared" si="49"/>
        <v>905.13281250000023</v>
      </c>
      <c r="FP31">
        <f t="shared" si="50"/>
        <v>14934.691406249993</v>
      </c>
      <c r="FQ31">
        <f t="shared" si="146"/>
        <v>42339.892476611203</v>
      </c>
      <c r="FR31">
        <f t="shared" si="51"/>
        <v>8.6940230958133875E-5</v>
      </c>
      <c r="FS31">
        <v>2E-3</v>
      </c>
      <c r="FT31">
        <f t="shared" si="147"/>
        <v>4.3470115479066936E-2</v>
      </c>
      <c r="FV31">
        <f t="shared" ca="1" si="52"/>
        <v>57992.711736369049</v>
      </c>
      <c r="FW31">
        <f t="shared" ca="1" si="148"/>
        <v>6098.1003661294308</v>
      </c>
      <c r="FX31">
        <f t="shared" ca="1" si="149"/>
        <v>9763.9906590816281</v>
      </c>
      <c r="FY31">
        <f t="shared" ca="1" si="172"/>
        <v>2.9498461205684677E-5</v>
      </c>
      <c r="FZ31">
        <v>2E-3</v>
      </c>
      <c r="GA31">
        <f t="shared" ca="1" si="150"/>
        <v>83.14403876181261</v>
      </c>
      <c r="GB31">
        <f t="shared" ca="1" si="151"/>
        <v>2.5469021334811812E-3</v>
      </c>
      <c r="GC31">
        <f t="shared" ca="1" si="53"/>
        <v>17.604445888406321</v>
      </c>
      <c r="GD31">
        <f t="shared" ca="1" si="152"/>
        <v>2.3939820281902347E-4</v>
      </c>
      <c r="GE31">
        <f t="shared" ca="1" si="153"/>
        <v>4.7615112162899707E-3</v>
      </c>
      <c r="GF31">
        <f t="shared" ca="1" si="154"/>
        <v>331</v>
      </c>
      <c r="GG31">
        <f t="shared" ca="1" si="155"/>
        <v>4.7615112162899707E-3</v>
      </c>
      <c r="GH31" s="39" t="str">
        <f t="shared" ca="1" si="156"/>
        <v>FAILED</v>
      </c>
      <c r="GI31" s="39" t="str">
        <f t="shared" ca="1" si="157"/>
        <v>FAILED</v>
      </c>
      <c r="GJ31" s="39" t="str">
        <f t="shared" ca="1" si="158"/>
        <v>FAILED</v>
      </c>
      <c r="GL31">
        <v>50</v>
      </c>
      <c r="GM31">
        <f t="shared" ca="1" si="159"/>
        <v>1.4749230602842339E-3</v>
      </c>
      <c r="GN31">
        <f t="shared" ca="1" si="160"/>
        <v>0.3520889177681264</v>
      </c>
      <c r="GO31">
        <f t="shared" ca="1" si="161"/>
        <v>0.59849550704755872</v>
      </c>
      <c r="GP31">
        <f t="shared" ca="1" si="162"/>
        <v>11.903778040724927</v>
      </c>
      <c r="GQ31">
        <f t="shared" ca="1" si="163"/>
        <v>6.62</v>
      </c>
      <c r="GR31">
        <f t="shared" ca="1" si="164"/>
        <v>6.62</v>
      </c>
      <c r="GS31" s="39" t="str">
        <f t="shared" ca="1" si="165"/>
        <v>PASS</v>
      </c>
      <c r="GT31" s="39" t="str">
        <f t="shared" ca="1" si="166"/>
        <v>PASS</v>
      </c>
      <c r="GU31" s="39" t="str">
        <f t="shared" ca="1" si="167"/>
        <v>PASS</v>
      </c>
      <c r="GV31" s="128">
        <f t="shared" ca="1" si="168"/>
        <v>6.2856236832538987E-4</v>
      </c>
      <c r="GW31" s="114"/>
    </row>
    <row r="32" spans="1:222" x14ac:dyDescent="0.25">
      <c r="B32">
        <f t="shared" si="0"/>
        <v>1.4419999999999999</v>
      </c>
      <c r="C32">
        <f t="shared" si="1"/>
        <v>2.5</v>
      </c>
      <c r="D32">
        <f t="shared" si="54"/>
        <v>0.4119555912494926</v>
      </c>
      <c r="E32">
        <f t="shared" si="2"/>
        <v>0.41151821949648848</v>
      </c>
      <c r="F32">
        <f t="shared" si="3"/>
        <v>0.58250000000000024</v>
      </c>
      <c r="G32" s="1">
        <f t="shared" si="55"/>
        <v>1091.588803404846</v>
      </c>
      <c r="I32">
        <f t="shared" si="56"/>
        <v>1091.588803404846</v>
      </c>
      <c r="J32">
        <f t="shared" si="4"/>
        <v>18540.60102067305</v>
      </c>
      <c r="K32">
        <f t="shared" si="5"/>
        <v>60681.366932114812</v>
      </c>
      <c r="L32">
        <f t="shared" si="57"/>
        <v>69527.253827523935</v>
      </c>
      <c r="M32">
        <f t="shared" si="58"/>
        <v>227555.12599543051</v>
      </c>
      <c r="O32">
        <f t="shared" si="59"/>
        <v>1</v>
      </c>
      <c r="P32">
        <v>1442</v>
      </c>
      <c r="Q32">
        <f t="shared" si="60"/>
        <v>0.36</v>
      </c>
      <c r="S32">
        <f t="shared" si="61"/>
        <v>632097.57220952923</v>
      </c>
      <c r="T32">
        <f t="shared" si="6"/>
        <v>155.41446183383383</v>
      </c>
      <c r="U32">
        <f t="shared" si="169"/>
        <v>7.0497673054473122E-4</v>
      </c>
      <c r="V32">
        <f t="shared" si="62"/>
        <v>1.5861976437256452E-3</v>
      </c>
      <c r="W32">
        <f t="shared" si="7"/>
        <v>0.1</v>
      </c>
      <c r="X32">
        <f t="shared" si="63"/>
        <v>6.5000000000000002E-2</v>
      </c>
      <c r="Z32">
        <f t="shared" si="64"/>
        <v>7.0497673054473117E-3</v>
      </c>
      <c r="AA32">
        <v>5.5650000000000004</v>
      </c>
      <c r="AB32">
        <f t="shared" si="8"/>
        <v>21.019787709639825</v>
      </c>
      <c r="AC32">
        <v>0.745</v>
      </c>
      <c r="AD32">
        <f t="shared" si="65"/>
        <v>15.659741843681669</v>
      </c>
      <c r="AE32">
        <f t="shared" si="9"/>
        <v>87.32865668194475</v>
      </c>
      <c r="AF32">
        <f t="shared" si="10"/>
        <v>1.7304140368220432E-3</v>
      </c>
      <c r="AG32">
        <f t="shared" si="66"/>
        <v>365.28689594450771</v>
      </c>
      <c r="AH32">
        <f t="shared" si="67"/>
        <v>60.615714393574912</v>
      </c>
      <c r="AI32">
        <f t="shared" si="11"/>
        <v>13.673249148049624</v>
      </c>
      <c r="AJ32">
        <f t="shared" si="12"/>
        <v>23.871528899357354</v>
      </c>
      <c r="AK32">
        <f t="shared" si="68"/>
        <v>13.673249148049624</v>
      </c>
      <c r="AL32">
        <f t="shared" si="13"/>
        <v>18.885703243162464</v>
      </c>
      <c r="AM32">
        <f t="shared" si="14"/>
        <v>19.375516328652175</v>
      </c>
      <c r="AN32">
        <f t="shared" si="69"/>
        <v>13.673249148049624</v>
      </c>
      <c r="AO32" s="39" t="str">
        <f t="shared" si="70"/>
        <v>FAILED</v>
      </c>
      <c r="AP32" s="39" t="str">
        <f t="shared" si="71"/>
        <v>FAILED</v>
      </c>
      <c r="AQ32" s="39" t="str">
        <f t="shared" si="72"/>
        <v>FAILED</v>
      </c>
      <c r="AS32" s="9">
        <v>3</v>
      </c>
      <c r="AT32">
        <f t="shared" si="15"/>
        <v>2.1149301916341939E-3</v>
      </c>
      <c r="AU32" s="9">
        <f t="shared" si="73"/>
        <v>4.7585929311769366E-3</v>
      </c>
      <c r="AV32" s="9">
        <f t="shared" si="74"/>
        <v>2.1149301916341939E-2</v>
      </c>
      <c r="AW32">
        <v>5.5650000000000004</v>
      </c>
      <c r="AX32">
        <f t="shared" si="16"/>
        <v>189.1780893867585</v>
      </c>
      <c r="AY32">
        <v>0.745</v>
      </c>
      <c r="AZ32">
        <f t="shared" si="75"/>
        <v>140.93767659313508</v>
      </c>
      <c r="BA32">
        <f t="shared" si="17"/>
        <v>261.98597004583428</v>
      </c>
      <c r="BB32">
        <f t="shared" si="76"/>
        <v>1.0011381900741776</v>
      </c>
      <c r="BC32">
        <f t="shared" si="77"/>
        <v>5.1601023301516835E-3</v>
      </c>
      <c r="BD32">
        <f t="shared" si="78"/>
        <v>122.49710020594658</v>
      </c>
      <c r="BE32">
        <f t="shared" si="79"/>
        <v>20.205238131191635</v>
      </c>
      <c r="BF32">
        <f t="shared" si="18"/>
        <v>123.05924233244666</v>
      </c>
      <c r="BG32">
        <f t="shared" si="19"/>
        <v>214.84376009421626</v>
      </c>
      <c r="BH32">
        <f t="shared" si="80"/>
        <v>123.05924233244666</v>
      </c>
      <c r="BI32">
        <f t="shared" si="20"/>
        <v>169.97132918846222</v>
      </c>
      <c r="BJ32">
        <f t="shared" si="21"/>
        <v>0.72441897357222462</v>
      </c>
      <c r="BK32">
        <f t="shared" si="81"/>
        <v>123.05924233244666</v>
      </c>
      <c r="BL32" s="39" t="str">
        <f t="shared" si="82"/>
        <v>PASS</v>
      </c>
      <c r="BM32" s="39" t="str">
        <f t="shared" si="83"/>
        <v>PASS</v>
      </c>
      <c r="BN32" s="39" t="str">
        <f t="shared" si="84"/>
        <v>PASS</v>
      </c>
      <c r="BO32" s="127">
        <f t="shared" si="85"/>
        <v>1.2023038429253429E-3</v>
      </c>
      <c r="BP32" s="127"/>
      <c r="BR32">
        <f t="shared" si="22"/>
        <v>7.0497673054473122E-4</v>
      </c>
      <c r="BS32">
        <f t="shared" si="23"/>
        <v>0.36</v>
      </c>
      <c r="BT32">
        <f t="shared" si="24"/>
        <v>0.26455000000000001</v>
      </c>
      <c r="BU32">
        <f t="shared" si="86"/>
        <v>0.62454999999999994</v>
      </c>
      <c r="BV32">
        <f t="shared" si="25"/>
        <v>1</v>
      </c>
      <c r="BW32">
        <f t="shared" si="26"/>
        <v>0.375</v>
      </c>
      <c r="BX32">
        <f t="shared" si="27"/>
        <v>69527.253827523935</v>
      </c>
      <c r="BY32">
        <f t="shared" si="87"/>
        <v>26072.720185321476</v>
      </c>
      <c r="BZ32">
        <f t="shared" si="28"/>
        <v>0.58250000000000024</v>
      </c>
      <c r="CA32">
        <f t="shared" si="29"/>
        <v>615.96770951953158</v>
      </c>
      <c r="CB32">
        <f t="shared" si="170"/>
        <v>26688.687894841009</v>
      </c>
      <c r="CC32">
        <f t="shared" si="30"/>
        <v>1.8482587093887363E-3</v>
      </c>
      <c r="CD32">
        <f t="shared" si="31"/>
        <v>0.31227499999999997</v>
      </c>
      <c r="CE32">
        <f t="shared" si="88"/>
        <v>42732.668152815648</v>
      </c>
      <c r="CF32">
        <f t="shared" si="32"/>
        <v>111323.7592306844</v>
      </c>
      <c r="CG32">
        <f t="shared" si="33"/>
        <v>143373.26034529615</v>
      </c>
      <c r="CH32">
        <f t="shared" si="34"/>
        <v>79274.25811607267</v>
      </c>
      <c r="CI32">
        <f t="shared" si="35"/>
        <v>4.3315184394349289E-4</v>
      </c>
      <c r="CJ32">
        <f t="shared" si="36"/>
        <v>2.3949926923284794E-4</v>
      </c>
      <c r="CL32">
        <f t="shared" si="37"/>
        <v>0.36</v>
      </c>
      <c r="CM32">
        <f t="shared" si="38"/>
        <v>0.26455000000000001</v>
      </c>
      <c r="CN32">
        <f t="shared" si="89"/>
        <v>1.2031995665097025E-3</v>
      </c>
      <c r="CO32">
        <f t="shared" si="90"/>
        <v>9.0530814300830817E-4</v>
      </c>
      <c r="CP32">
        <f t="shared" si="39"/>
        <v>0.55012189480267171</v>
      </c>
      <c r="CQ32">
        <f t="shared" si="40"/>
        <v>0.31144147684291751</v>
      </c>
      <c r="CR32">
        <f t="shared" si="91"/>
        <v>98.655168505736199</v>
      </c>
      <c r="CS32">
        <f t="shared" si="92"/>
        <v>178.42504609594337</v>
      </c>
      <c r="CT32">
        <f t="shared" si="41"/>
        <v>0.55012189480267171</v>
      </c>
      <c r="CU32">
        <f t="shared" si="42"/>
        <v>0.31144147684291751</v>
      </c>
      <c r="CV32" s="39" t="str">
        <f t="shared" si="93"/>
        <v>FAILED</v>
      </c>
      <c r="CW32" s="39" t="str">
        <f t="shared" si="94"/>
        <v>FAILED</v>
      </c>
      <c r="CX32" s="39" t="str">
        <f t="shared" si="95"/>
        <v>FAILED</v>
      </c>
      <c r="CZ32">
        <f t="shared" si="96"/>
        <v>4.3315184394349289E-4</v>
      </c>
      <c r="DA32">
        <f t="shared" si="97"/>
        <v>2.3949926923284794E-4</v>
      </c>
      <c r="DB32">
        <v>6</v>
      </c>
      <c r="DC32">
        <f t="shared" si="98"/>
        <v>2.5989110636609573E-3</v>
      </c>
      <c r="DD32">
        <v>9</v>
      </c>
      <c r="DE32">
        <f t="shared" si="99"/>
        <v>2.1554934230956315E-3</v>
      </c>
      <c r="DF32">
        <f t="shared" si="100"/>
        <v>0.36</v>
      </c>
      <c r="DG32">
        <f t="shared" si="101"/>
        <v>0.26455000000000001</v>
      </c>
      <c r="DH32" s="40">
        <f t="shared" si="43"/>
        <v>2.9090937400258346E-3</v>
      </c>
      <c r="DI32">
        <f t="shared" si="102"/>
        <v>0.31227499999999997</v>
      </c>
      <c r="DJ32">
        <f t="shared" si="103"/>
        <v>26688.687894841009</v>
      </c>
      <c r="DK32">
        <f t="shared" si="104"/>
        <v>42732.668152815648</v>
      </c>
      <c r="DL32">
        <f t="shared" si="105"/>
        <v>7.2191973990582154E-3</v>
      </c>
      <c r="DM32">
        <f t="shared" si="106"/>
        <v>8.1477732870747742E-3</v>
      </c>
      <c r="DN32">
        <f t="shared" si="44"/>
        <v>19.804388212896182</v>
      </c>
      <c r="DO32">
        <f t="shared" si="45"/>
        <v>25.226759624276323</v>
      </c>
      <c r="DP32">
        <f t="shared" si="107"/>
        <v>16.442528084289368</v>
      </c>
      <c r="DQ32">
        <f t="shared" si="108"/>
        <v>19.825005121771483</v>
      </c>
      <c r="DR32">
        <f t="shared" si="109"/>
        <v>19.804388212896182</v>
      </c>
      <c r="DS32">
        <f t="shared" si="110"/>
        <v>25.226759624276323</v>
      </c>
      <c r="DT32" s="39" t="str">
        <f t="shared" si="173"/>
        <v>PASS</v>
      </c>
      <c r="DU32" s="39" t="str">
        <f t="shared" si="174"/>
        <v>PASS</v>
      </c>
      <c r="DV32" s="39" t="str">
        <f t="shared" si="175"/>
        <v>PASS</v>
      </c>
      <c r="DW32" s="39">
        <f t="shared" si="114"/>
        <v>3.5086159794350938E-4</v>
      </c>
      <c r="DX32" s="39"/>
      <c r="DZ32">
        <f t="shared" si="115"/>
        <v>1</v>
      </c>
      <c r="EA32">
        <f t="shared" si="171"/>
        <v>0.36</v>
      </c>
      <c r="EB32">
        <f t="shared" si="116"/>
        <v>0.26455000000000001</v>
      </c>
      <c r="EC32">
        <f t="shared" si="117"/>
        <v>1.0011381900741776</v>
      </c>
      <c r="ED32">
        <f t="shared" si="118"/>
        <v>0.31227499999999997</v>
      </c>
      <c r="EE32">
        <f t="shared" si="119"/>
        <v>632097.57220952923</v>
      </c>
      <c r="EG32">
        <f t="shared" si="120"/>
        <v>155.41446183383383</v>
      </c>
      <c r="EH32">
        <f t="shared" si="121"/>
        <v>2.1149301916341939E-3</v>
      </c>
      <c r="EI32">
        <f t="shared" si="122"/>
        <v>1.5861976437256452E-3</v>
      </c>
      <c r="EJ32">
        <f t="shared" si="123"/>
        <v>0.1</v>
      </c>
      <c r="EK32">
        <f t="shared" si="124"/>
        <v>6.5000000000000002E-2</v>
      </c>
      <c r="EL32">
        <f t="shared" si="125"/>
        <v>1.7304140368220432E-3</v>
      </c>
      <c r="EM32">
        <f t="shared" si="126"/>
        <v>365.28689594450771</v>
      </c>
      <c r="EN32">
        <f t="shared" si="127"/>
        <v>60.615714393574912</v>
      </c>
      <c r="EO32">
        <f t="shared" si="128"/>
        <v>380.07540152330819</v>
      </c>
      <c r="EP32">
        <f t="shared" si="46"/>
        <v>483</v>
      </c>
      <c r="EQ32" s="39" t="str">
        <f t="shared" si="129"/>
        <v>PASS</v>
      </c>
      <c r="ES32">
        <v>1</v>
      </c>
      <c r="ET32">
        <f t="shared" si="130"/>
        <v>2.1149301916341939E-3</v>
      </c>
      <c r="EU32">
        <f t="shared" si="131"/>
        <v>4.7585929311769366E-3</v>
      </c>
      <c r="EV32">
        <f t="shared" si="132"/>
        <v>0.1</v>
      </c>
      <c r="EW32">
        <f t="shared" si="133"/>
        <v>6.5000000000000002E-2</v>
      </c>
      <c r="EX32">
        <f t="shared" si="134"/>
        <v>5.1576951375999873E-3</v>
      </c>
      <c r="EY32">
        <f t="shared" si="135"/>
        <v>122.55427188813277</v>
      </c>
      <c r="EZ32">
        <f t="shared" si="136"/>
        <v>20.205238131191635</v>
      </c>
      <c r="FA32">
        <f t="shared" si="137"/>
        <v>127.45314630029677</v>
      </c>
      <c r="FB32">
        <f t="shared" si="47"/>
        <v>483</v>
      </c>
      <c r="FC32" s="39" t="str">
        <f t="shared" si="138"/>
        <v>PASS</v>
      </c>
      <c r="FD32" s="127">
        <f t="shared" si="139"/>
        <v>1.2023038429253429E-3</v>
      </c>
      <c r="FE32" s="127"/>
      <c r="FG32">
        <v>8</v>
      </c>
      <c r="FH32">
        <f t="shared" si="140"/>
        <v>2.4500000000000002</v>
      </c>
      <c r="FI32">
        <f t="shared" si="141"/>
        <v>2.5</v>
      </c>
      <c r="FJ32">
        <f t="shared" si="142"/>
        <v>1</v>
      </c>
      <c r="FK32">
        <f t="shared" si="143"/>
        <v>0.36</v>
      </c>
      <c r="FL32">
        <f t="shared" si="144"/>
        <v>0.26455000000000001</v>
      </c>
      <c r="FM32">
        <f t="shared" si="145"/>
        <v>0.31227499999999997</v>
      </c>
      <c r="FN32">
        <f t="shared" si="48"/>
        <v>0.75</v>
      </c>
      <c r="FO32">
        <f t="shared" si="49"/>
        <v>905.13281250000023</v>
      </c>
      <c r="FP32">
        <f t="shared" si="50"/>
        <v>14029.558593749993</v>
      </c>
      <c r="FQ32">
        <f t="shared" si="146"/>
        <v>39773.838387119613</v>
      </c>
      <c r="FR32">
        <f t="shared" si="51"/>
        <v>8.1671126051580318E-5</v>
      </c>
      <c r="FS32">
        <v>2E-3</v>
      </c>
      <c r="FT32">
        <f t="shared" si="147"/>
        <v>4.083556302579016E-2</v>
      </c>
      <c r="FV32">
        <f t="shared" ca="1" si="52"/>
        <v>51894.611370239618</v>
      </c>
      <c r="FW32">
        <f t="shared" ca="1" si="148"/>
        <v>-1737.3747910110324</v>
      </c>
      <c r="FX32">
        <f t="shared" ca="1" si="149"/>
        <v>-2781.8025634633455</v>
      </c>
      <c r="FY32">
        <f t="shared" ca="1" si="172"/>
        <v>8.4042373518530067E-6</v>
      </c>
      <c r="FZ32">
        <v>2E-3</v>
      </c>
      <c r="GA32">
        <f t="shared" ca="1" si="150"/>
        <v>78.678888672946698</v>
      </c>
      <c r="GB32">
        <f t="shared" ca="1" si="151"/>
        <v>2.4116261665089339E-3</v>
      </c>
      <c r="GC32">
        <f t="shared" ca="1" si="53"/>
        <v>52.39325045883561</v>
      </c>
      <c r="GD32">
        <f t="shared" ca="1" si="152"/>
        <v>1.9432057247883296E-5</v>
      </c>
      <c r="GE32">
        <f t="shared" ca="1" si="153"/>
        <v>3.86493956311491E-4</v>
      </c>
      <c r="GF32">
        <f t="shared" ca="1" si="154"/>
        <v>-331</v>
      </c>
      <c r="GG32">
        <f t="shared" ca="1" si="155"/>
        <v>-331</v>
      </c>
      <c r="GH32" s="39" t="str">
        <f t="shared" ca="1" si="156"/>
        <v>FAILED</v>
      </c>
      <c r="GI32" s="39" t="str">
        <f t="shared" ca="1" si="157"/>
        <v>PASS</v>
      </c>
      <c r="GJ32" s="39" t="str">
        <f t="shared" ca="1" si="158"/>
        <v>FAILED</v>
      </c>
      <c r="GL32">
        <v>140</v>
      </c>
      <c r="GM32">
        <f t="shared" ca="1" si="159"/>
        <v>1.176593229259421E-3</v>
      </c>
      <c r="GN32">
        <f t="shared" ca="1" si="160"/>
        <v>0.37423750327739719</v>
      </c>
      <c r="GO32">
        <f t="shared" ca="1" si="161"/>
        <v>0.38086832205851262</v>
      </c>
      <c r="GP32">
        <f t="shared" ca="1" si="162"/>
        <v>7.5752815437052226</v>
      </c>
      <c r="GQ32">
        <f t="shared" ca="1" si="163"/>
        <v>-2.3642857142857143</v>
      </c>
      <c r="GR32">
        <f t="shared" ca="1" si="164"/>
        <v>-2.3642857142857143</v>
      </c>
      <c r="GS32" s="39" t="str">
        <f t="shared" ca="1" si="165"/>
        <v>PASS</v>
      </c>
      <c r="GT32" s="39" t="str">
        <f t="shared" ca="1" si="166"/>
        <v>PASS</v>
      </c>
      <c r="GU32" s="39" t="str">
        <f t="shared" ca="1" si="167"/>
        <v>PASS</v>
      </c>
      <c r="GV32" s="128">
        <f t="shared" ca="1" si="168"/>
        <v>5.2605652985310866E-4</v>
      </c>
      <c r="GW32" s="114"/>
    </row>
    <row r="33" spans="2:205" x14ac:dyDescent="0.25">
      <c r="B33">
        <f t="shared" si="0"/>
        <v>1.675</v>
      </c>
      <c r="C33">
        <f t="shared" si="1"/>
        <v>2.5</v>
      </c>
      <c r="D33">
        <f t="shared" si="54"/>
        <v>0.41108084774348441</v>
      </c>
      <c r="E33">
        <f t="shared" si="2"/>
        <v>0.41085954228305732</v>
      </c>
      <c r="F33">
        <f t="shared" si="3"/>
        <v>0.26499999999999968</v>
      </c>
      <c r="G33" s="1">
        <f t="shared" si="55"/>
        <v>495.80776803043153</v>
      </c>
      <c r="I33">
        <f t="shared" si="56"/>
        <v>495.80776803043153</v>
      </c>
      <c r="J33">
        <f t="shared" si="4"/>
        <v>17449.012217268202</v>
      </c>
      <c r="K33">
        <f t="shared" si="5"/>
        <v>56488.576989894653</v>
      </c>
      <c r="L33">
        <f t="shared" si="57"/>
        <v>65433.795814755758</v>
      </c>
      <c r="M33">
        <f t="shared" si="58"/>
        <v>211832.16371210496</v>
      </c>
      <c r="O33">
        <f t="shared" si="59"/>
        <v>1</v>
      </c>
      <c r="P33">
        <v>1675</v>
      </c>
      <c r="Q33">
        <f t="shared" si="60"/>
        <v>0.36</v>
      </c>
      <c r="S33">
        <f t="shared" si="61"/>
        <v>588422.67697806936</v>
      </c>
      <c r="T33">
        <f t="shared" si="6"/>
        <v>149.94917079549498</v>
      </c>
      <c r="U33">
        <f t="shared" si="169"/>
        <v>6.8018558201054266E-4</v>
      </c>
      <c r="V33">
        <f t="shared" si="62"/>
        <v>1.530417559523721E-3</v>
      </c>
      <c r="W33">
        <f t="shared" si="7"/>
        <v>0.1</v>
      </c>
      <c r="X33">
        <f t="shared" si="63"/>
        <v>6.5000000000000002E-2</v>
      </c>
      <c r="Z33">
        <f t="shared" si="64"/>
        <v>6.8018558201054262E-3</v>
      </c>
      <c r="AA33">
        <v>5.5650000000000004</v>
      </c>
      <c r="AB33">
        <f t="shared" si="8"/>
        <v>19.567421704187524</v>
      </c>
      <c r="AC33">
        <v>0.745</v>
      </c>
      <c r="AD33">
        <f t="shared" si="65"/>
        <v>14.577729169619705</v>
      </c>
      <c r="AE33">
        <f t="shared" si="9"/>
        <v>84.257664966487155</v>
      </c>
      <c r="AF33">
        <f t="shared" si="10"/>
        <v>1.6697521559087423E-3</v>
      </c>
      <c r="AG33">
        <f t="shared" si="66"/>
        <v>352.40120810494028</v>
      </c>
      <c r="AH33">
        <f t="shared" si="67"/>
        <v>58.421187400271343</v>
      </c>
      <c r="AI33">
        <f t="shared" si="11"/>
        <v>12.728493543424767</v>
      </c>
      <c r="AJ33">
        <f t="shared" si="12"/>
        <v>22.222121324432191</v>
      </c>
      <c r="AK33">
        <f t="shared" si="68"/>
        <v>12.728493543424767</v>
      </c>
      <c r="AL33">
        <f t="shared" si="13"/>
        <v>17.580792187050783</v>
      </c>
      <c r="AM33">
        <f t="shared" si="14"/>
        <v>20.075823644471715</v>
      </c>
      <c r="AN33">
        <f t="shared" si="69"/>
        <v>12.728493543424767</v>
      </c>
      <c r="AO33" s="39" t="str">
        <f t="shared" si="70"/>
        <v>FAILED</v>
      </c>
      <c r="AP33" s="39" t="str">
        <f t="shared" si="71"/>
        <v>FAILED</v>
      </c>
      <c r="AQ33" s="39" t="str">
        <f t="shared" si="72"/>
        <v>FAILED</v>
      </c>
      <c r="AS33" s="9">
        <v>4</v>
      </c>
      <c r="AT33">
        <f t="shared" si="15"/>
        <v>2.7207423280421706E-3</v>
      </c>
      <c r="AU33" s="9">
        <f t="shared" si="73"/>
        <v>6.1216702380948841E-3</v>
      </c>
      <c r="AV33" s="9">
        <f t="shared" si="74"/>
        <v>2.7207423280421705E-2</v>
      </c>
      <c r="AW33">
        <v>5.5650000000000004</v>
      </c>
      <c r="AX33">
        <f t="shared" si="16"/>
        <v>313.07874726700038</v>
      </c>
      <c r="AY33">
        <v>0.745</v>
      </c>
      <c r="AZ33">
        <f t="shared" si="75"/>
        <v>233.24366671391527</v>
      </c>
      <c r="BA33">
        <f t="shared" si="17"/>
        <v>337.03065986594862</v>
      </c>
      <c r="BB33">
        <f t="shared" si="76"/>
        <v>1.0011381900741776</v>
      </c>
      <c r="BC33">
        <f t="shared" si="77"/>
        <v>6.6196472680405145E-3</v>
      </c>
      <c r="BD33">
        <f t="shared" si="78"/>
        <v>88.89033707565639</v>
      </c>
      <c r="BE33">
        <f t="shared" si="79"/>
        <v>14.605296850067836</v>
      </c>
      <c r="BF33">
        <f t="shared" si="18"/>
        <v>203.6558966947963</v>
      </c>
      <c r="BG33">
        <f t="shared" si="19"/>
        <v>355.55394119091505</v>
      </c>
      <c r="BH33">
        <f t="shared" si="80"/>
        <v>203.6558966947963</v>
      </c>
      <c r="BI33">
        <f t="shared" si="20"/>
        <v>281.29267499281252</v>
      </c>
      <c r="BJ33">
        <f t="shared" si="21"/>
        <v>0.31795357788943152</v>
      </c>
      <c r="BK33">
        <f t="shared" si="81"/>
        <v>203.6558966947963</v>
      </c>
      <c r="BL33" s="39" t="str">
        <f t="shared" si="82"/>
        <v>PASS</v>
      </c>
      <c r="BM33" s="39" t="str">
        <f t="shared" si="83"/>
        <v>PASS</v>
      </c>
      <c r="BN33" s="39" t="str">
        <f t="shared" si="84"/>
        <v>PASS</v>
      </c>
      <c r="BO33" s="127">
        <f t="shared" si="85"/>
        <v>7.0168261041229365E-4</v>
      </c>
      <c r="BP33" s="127"/>
      <c r="BR33">
        <f t="shared" si="22"/>
        <v>6.8018558201054266E-4</v>
      </c>
      <c r="BS33">
        <f t="shared" si="23"/>
        <v>0.36</v>
      </c>
      <c r="BT33">
        <f t="shared" si="24"/>
        <v>0.26455000000000001</v>
      </c>
      <c r="BU33">
        <f t="shared" si="86"/>
        <v>0.62454999999999994</v>
      </c>
      <c r="BV33">
        <f t="shared" si="25"/>
        <v>1</v>
      </c>
      <c r="BW33">
        <f t="shared" si="26"/>
        <v>0.375</v>
      </c>
      <c r="BX33">
        <f t="shared" si="27"/>
        <v>65433.795814755758</v>
      </c>
      <c r="BY33">
        <f t="shared" si="87"/>
        <v>24537.67343053341</v>
      </c>
      <c r="BZ33">
        <f t="shared" si="28"/>
        <v>0.26499999999999968</v>
      </c>
      <c r="CA33">
        <f t="shared" si="29"/>
        <v>280.22565325781216</v>
      </c>
      <c r="CB33">
        <f t="shared" si="170"/>
        <v>24817.899083791221</v>
      </c>
      <c r="CC33">
        <f t="shared" si="30"/>
        <v>1.7833304595618695E-3</v>
      </c>
      <c r="CD33">
        <f t="shared" si="31"/>
        <v>0.31227499999999997</v>
      </c>
      <c r="CE33">
        <f t="shared" si="88"/>
        <v>39737.24935360055</v>
      </c>
      <c r="CF33">
        <f t="shared" si="32"/>
        <v>104769.50734890043</v>
      </c>
      <c r="CG33">
        <f t="shared" si="33"/>
        <v>134572.44436410084</v>
      </c>
      <c r="CH33">
        <f t="shared" si="34"/>
        <v>74966.570333700016</v>
      </c>
      <c r="CI33">
        <f t="shared" si="35"/>
        <v>4.0656327602447382E-4</v>
      </c>
      <c r="CJ33">
        <f t="shared" si="36"/>
        <v>2.2648510674833842E-4</v>
      </c>
      <c r="CL33">
        <f t="shared" si="37"/>
        <v>0.36</v>
      </c>
      <c r="CM33">
        <f t="shared" si="38"/>
        <v>0.26455000000000001</v>
      </c>
      <c r="CN33">
        <f t="shared" si="89"/>
        <v>1.1293424334013161E-3</v>
      </c>
      <c r="CO33">
        <f t="shared" si="90"/>
        <v>8.5611455962327887E-4</v>
      </c>
      <c r="CP33">
        <f t="shared" si="39"/>
        <v>0.48465744611470635</v>
      </c>
      <c r="CQ33">
        <f t="shared" si="40"/>
        <v>0.27851421289560507</v>
      </c>
      <c r="CR33">
        <f t="shared" si="91"/>
        <v>97.739396785086143</v>
      </c>
      <c r="CS33">
        <f t="shared" si="92"/>
        <v>175.4519311406867</v>
      </c>
      <c r="CT33">
        <f t="shared" si="41"/>
        <v>0.48465744611470635</v>
      </c>
      <c r="CU33">
        <f t="shared" si="42"/>
        <v>0.27851421289560507</v>
      </c>
      <c r="CV33" s="39" t="str">
        <f t="shared" si="93"/>
        <v>FAILED</v>
      </c>
      <c r="CW33" s="39" t="str">
        <f t="shared" si="94"/>
        <v>FAILED</v>
      </c>
      <c r="CX33" s="39" t="str">
        <f t="shared" si="95"/>
        <v>FAILED</v>
      </c>
      <c r="CZ33">
        <f t="shared" si="96"/>
        <v>4.0656327602447382E-4</v>
      </c>
      <c r="DA33">
        <f t="shared" si="97"/>
        <v>2.2648510674833842E-4</v>
      </c>
      <c r="DB33">
        <v>6</v>
      </c>
      <c r="DC33">
        <f t="shared" si="98"/>
        <v>2.4393796561468428E-3</v>
      </c>
      <c r="DD33">
        <v>9</v>
      </c>
      <c r="DE33">
        <f t="shared" si="99"/>
        <v>2.0383659607350457E-3</v>
      </c>
      <c r="DF33">
        <f t="shared" si="100"/>
        <v>0.36</v>
      </c>
      <c r="DG33">
        <f t="shared" si="101"/>
        <v>0.26455000000000001</v>
      </c>
      <c r="DH33" s="40">
        <f t="shared" si="43"/>
        <v>2.7717061591293773E-3</v>
      </c>
      <c r="DI33">
        <f t="shared" si="102"/>
        <v>0.31227499999999997</v>
      </c>
      <c r="DJ33">
        <f t="shared" si="103"/>
        <v>24817.899083791221</v>
      </c>
      <c r="DK33">
        <f t="shared" si="104"/>
        <v>39737.24935360055</v>
      </c>
      <c r="DL33">
        <f t="shared" si="105"/>
        <v>6.7760546004078971E-3</v>
      </c>
      <c r="DM33">
        <f t="shared" si="106"/>
        <v>7.705031036609509E-3</v>
      </c>
      <c r="DN33">
        <f t="shared" si="44"/>
        <v>17.447668060129431</v>
      </c>
      <c r="DO33">
        <f t="shared" si="45"/>
        <v>22.559651244544007</v>
      </c>
      <c r="DP33">
        <f t="shared" si="107"/>
        <v>16.289899464181026</v>
      </c>
      <c r="DQ33">
        <f t="shared" si="108"/>
        <v>19.494659015631857</v>
      </c>
      <c r="DR33">
        <f t="shared" si="109"/>
        <v>17.447668060129431</v>
      </c>
      <c r="DS33">
        <f t="shared" si="110"/>
        <v>22.559651244544007</v>
      </c>
      <c r="DT33" s="39" t="str">
        <f t="shared" si="173"/>
        <v>PASS</v>
      </c>
      <c r="DU33" s="39" t="str">
        <f t="shared" si="174"/>
        <v>PASS</v>
      </c>
      <c r="DV33" s="39" t="str">
        <f t="shared" si="175"/>
        <v>PASS</v>
      </c>
      <c r="DW33" s="39">
        <f t="shared" si="114"/>
        <v>1.5024719745928373E-4</v>
      </c>
      <c r="DX33" s="39"/>
      <c r="DZ33">
        <f t="shared" si="115"/>
        <v>1</v>
      </c>
      <c r="EA33">
        <f t="shared" si="171"/>
        <v>0.36</v>
      </c>
      <c r="EB33">
        <f t="shared" si="116"/>
        <v>0.26455000000000001</v>
      </c>
      <c r="EC33">
        <f t="shared" si="117"/>
        <v>1.0011381900741776</v>
      </c>
      <c r="ED33">
        <f t="shared" si="118"/>
        <v>0.31227499999999997</v>
      </c>
      <c r="EE33">
        <f t="shared" si="119"/>
        <v>588422.67697806936</v>
      </c>
      <c r="EG33">
        <f t="shared" si="120"/>
        <v>149.94917079549498</v>
      </c>
      <c r="EH33">
        <f t="shared" si="121"/>
        <v>2.7207423280421706E-3</v>
      </c>
      <c r="EI33">
        <f t="shared" si="122"/>
        <v>1.530417559523721E-3</v>
      </c>
      <c r="EJ33">
        <f t="shared" si="123"/>
        <v>0.1</v>
      </c>
      <c r="EK33">
        <f t="shared" si="124"/>
        <v>6.5000000000000002E-2</v>
      </c>
      <c r="EL33">
        <f t="shared" si="125"/>
        <v>1.6697521559087423E-3</v>
      </c>
      <c r="EM33">
        <f t="shared" si="126"/>
        <v>352.40120810494028</v>
      </c>
      <c r="EN33">
        <f t="shared" si="127"/>
        <v>58.421187400271343</v>
      </c>
      <c r="EO33">
        <f t="shared" si="128"/>
        <v>366.6411281970345</v>
      </c>
      <c r="EP33">
        <f t="shared" si="46"/>
        <v>483</v>
      </c>
      <c r="EQ33" s="39" t="str">
        <f t="shared" si="129"/>
        <v>PASS</v>
      </c>
      <c r="ES33">
        <v>1</v>
      </c>
      <c r="ET33">
        <f t="shared" si="130"/>
        <v>2.7207423280421706E-3</v>
      </c>
      <c r="EU33">
        <f t="shared" si="131"/>
        <v>6.1216702380948841E-3</v>
      </c>
      <c r="EV33">
        <f t="shared" si="132"/>
        <v>0.1</v>
      </c>
      <c r="EW33">
        <f t="shared" si="133"/>
        <v>6.5000000000000002E-2</v>
      </c>
      <c r="EX33">
        <f t="shared" si="134"/>
        <v>6.616550546128341E-3</v>
      </c>
      <c r="EY33">
        <f t="shared" si="135"/>
        <v>88.931940121334591</v>
      </c>
      <c r="EZ33">
        <f t="shared" si="136"/>
        <v>14.605296850067836</v>
      </c>
      <c r="FA33">
        <f t="shared" si="137"/>
        <v>92.45990515883328</v>
      </c>
      <c r="FB33">
        <f t="shared" si="47"/>
        <v>483</v>
      </c>
      <c r="FC33" s="39" t="str">
        <f t="shared" si="138"/>
        <v>PASS</v>
      </c>
      <c r="FD33" s="127">
        <f t="shared" si="139"/>
        <v>7.0168261041229365E-4</v>
      </c>
      <c r="FE33" s="127"/>
      <c r="FG33">
        <v>9</v>
      </c>
      <c r="FH33">
        <f t="shared" si="140"/>
        <v>2.8000000000000003</v>
      </c>
      <c r="FI33">
        <f t="shared" si="141"/>
        <v>2.5</v>
      </c>
      <c r="FJ33">
        <f t="shared" si="142"/>
        <v>1</v>
      </c>
      <c r="FK33">
        <f t="shared" si="143"/>
        <v>0.36</v>
      </c>
      <c r="FL33">
        <f t="shared" si="144"/>
        <v>0.26455000000000001</v>
      </c>
      <c r="FM33">
        <f t="shared" si="145"/>
        <v>0.31227499999999997</v>
      </c>
      <c r="FN33">
        <f t="shared" si="48"/>
        <v>0.75</v>
      </c>
      <c r="FO33">
        <f t="shared" si="49"/>
        <v>905.13281250000023</v>
      </c>
      <c r="FP33">
        <f t="shared" si="50"/>
        <v>13124.425781249993</v>
      </c>
      <c r="FQ33">
        <f t="shared" si="146"/>
        <v>37207.784297628023</v>
      </c>
      <c r="FR33">
        <f t="shared" si="51"/>
        <v>7.6402021145026734E-5</v>
      </c>
      <c r="FS33">
        <v>2E-3</v>
      </c>
      <c r="FT33">
        <f t="shared" si="147"/>
        <v>3.8201010572513364E-2</v>
      </c>
      <c r="FV33">
        <f t="shared" ca="1" si="52"/>
        <v>53631.98616125065</v>
      </c>
      <c r="FW33">
        <f t="shared" ca="1" si="148"/>
        <v>1698.2511661194876</v>
      </c>
      <c r="FX33">
        <f t="shared" ca="1" si="149"/>
        <v>2719.1596607469182</v>
      </c>
      <c r="FY33">
        <f t="shared" ca="1" si="172"/>
        <v>8.2149838693260365E-6</v>
      </c>
      <c r="FZ33">
        <v>2E-3</v>
      </c>
      <c r="GA33">
        <f t="shared" ca="1" si="150"/>
        <v>74.212213141428407</v>
      </c>
      <c r="GB33">
        <f t="shared" ca="1" si="151"/>
        <v>2.2761327199709268E-3</v>
      </c>
      <c r="GC33">
        <f t="shared" ca="1" si="53"/>
        <v>45.00791183204764</v>
      </c>
      <c r="GD33">
        <f t="shared" ca="1" si="152"/>
        <v>1.8566737307850714E-5</v>
      </c>
      <c r="GE33">
        <f t="shared" ca="1" si="153"/>
        <v>3.6928317297382632E-4</v>
      </c>
      <c r="GF33">
        <f t="shared" ca="1" si="154"/>
        <v>331</v>
      </c>
      <c r="GG33">
        <f t="shared" ca="1" si="155"/>
        <v>3.6928317297382632E-4</v>
      </c>
      <c r="GH33" s="39" t="str">
        <f t="shared" ca="1" si="156"/>
        <v>FAILED</v>
      </c>
      <c r="GI33" s="39" t="str">
        <f t="shared" ca="1" si="157"/>
        <v>FAILED</v>
      </c>
      <c r="GJ33" s="39" t="str">
        <f t="shared" ca="1" si="158"/>
        <v>FAILED</v>
      </c>
      <c r="GL33">
        <v>140</v>
      </c>
      <c r="GM33">
        <f t="shared" ca="1" si="159"/>
        <v>1.1500977417056451E-3</v>
      </c>
      <c r="GN33">
        <f t="shared" ca="1" si="160"/>
        <v>0.32148508451462593</v>
      </c>
      <c r="GO33">
        <f t="shared" ca="1" si="161"/>
        <v>0.36390805123387399</v>
      </c>
      <c r="GP33">
        <f t="shared" ca="1" si="162"/>
        <v>7.2379501902869974</v>
      </c>
      <c r="GQ33">
        <f t="shared" ca="1" si="163"/>
        <v>2.3642857142857143</v>
      </c>
      <c r="GR33">
        <f t="shared" ca="1" si="164"/>
        <v>2.3642857142857143</v>
      </c>
      <c r="GS33" s="39" t="str">
        <f t="shared" ca="1" si="165"/>
        <v>PASS</v>
      </c>
      <c r="GT33" s="39" t="str">
        <f t="shared" ca="1" si="166"/>
        <v>PASS</v>
      </c>
      <c r="GU33" s="39" t="str">
        <f t="shared" ca="1" si="167"/>
        <v>PASS</v>
      </c>
      <c r="GV33" s="128">
        <f t="shared" ca="1" si="168"/>
        <v>5.073504236143612E-4</v>
      </c>
      <c r="GW33" s="114"/>
    </row>
    <row r="34" spans="2:205" x14ac:dyDescent="0.25">
      <c r="B34">
        <f t="shared" si="0"/>
        <v>1.7809999999999999</v>
      </c>
      <c r="C34">
        <f t="shared" si="1"/>
        <v>2.5</v>
      </c>
      <c r="D34">
        <f t="shared" si="54"/>
        <v>0.41063823682263018</v>
      </c>
      <c r="E34">
        <f t="shared" si="2"/>
        <v>0.41034990190983744</v>
      </c>
      <c r="F34">
        <f t="shared" si="3"/>
        <v>0.32250000000000001</v>
      </c>
      <c r="G34" s="1">
        <f t="shared" si="55"/>
        <v>602.64024051217768</v>
      </c>
      <c r="I34">
        <f t="shared" si="56"/>
        <v>602.64024051217768</v>
      </c>
      <c r="J34">
        <f t="shared" si="4"/>
        <v>16953.204449237772</v>
      </c>
      <c r="K34">
        <f t="shared" si="5"/>
        <v>54665.259506569841</v>
      </c>
      <c r="L34">
        <f t="shared" si="57"/>
        <v>63574.516684641647</v>
      </c>
      <c r="M34">
        <f t="shared" si="58"/>
        <v>204994.72314963688</v>
      </c>
      <c r="O34">
        <f t="shared" si="59"/>
        <v>1</v>
      </c>
      <c r="P34">
        <v>1781</v>
      </c>
      <c r="Q34">
        <f t="shared" si="60"/>
        <v>0.36</v>
      </c>
      <c r="S34">
        <f t="shared" si="61"/>
        <v>569429.78652676917</v>
      </c>
      <c r="T34">
        <f t="shared" si="6"/>
        <v>147.50931909381649</v>
      </c>
      <c r="U34">
        <f t="shared" si="169"/>
        <v>6.6911815202129043E-4</v>
      </c>
      <c r="V34">
        <f t="shared" si="62"/>
        <v>1.5055158420479034E-3</v>
      </c>
      <c r="W34">
        <f t="shared" si="7"/>
        <v>0.1</v>
      </c>
      <c r="X34">
        <f t="shared" si="63"/>
        <v>6.5000000000000002E-2</v>
      </c>
      <c r="Z34">
        <f t="shared" si="64"/>
        <v>6.691181520212904E-3</v>
      </c>
      <c r="AA34">
        <v>5.5650000000000004</v>
      </c>
      <c r="AB34">
        <f t="shared" si="8"/>
        <v>18.935831673105373</v>
      </c>
      <c r="AC34">
        <v>0.745</v>
      </c>
      <c r="AD34">
        <f t="shared" si="65"/>
        <v>14.107194596463502</v>
      </c>
      <c r="AE34">
        <f t="shared" si="9"/>
        <v>82.886692348517116</v>
      </c>
      <c r="AF34">
        <f t="shared" si="10"/>
        <v>1.6426666094620786E-3</v>
      </c>
      <c r="AG34">
        <f t="shared" si="66"/>
        <v>346.64963861001559</v>
      </c>
      <c r="AH34">
        <f t="shared" si="67"/>
        <v>57.864569889094717</v>
      </c>
      <c r="AI34">
        <f t="shared" si="11"/>
        <v>12.317647916737007</v>
      </c>
      <c r="AJ34">
        <f t="shared" si="12"/>
        <v>21.50484387673422</v>
      </c>
      <c r="AK34">
        <f t="shared" si="68"/>
        <v>12.317647916737007</v>
      </c>
      <c r="AL34">
        <f t="shared" si="13"/>
        <v>17.013325851846695</v>
      </c>
      <c r="AM34">
        <f t="shared" si="14"/>
        <v>20.405744777448223</v>
      </c>
      <c r="AN34">
        <f t="shared" si="69"/>
        <v>12.317647916737007</v>
      </c>
      <c r="AO34" s="39" t="str">
        <f t="shared" si="70"/>
        <v>FAILED</v>
      </c>
      <c r="AP34" s="39" t="str">
        <f t="shared" si="71"/>
        <v>FAILED</v>
      </c>
      <c r="AQ34" s="39" t="str">
        <f t="shared" si="72"/>
        <v>FAILED</v>
      </c>
      <c r="AS34" s="9">
        <v>4</v>
      </c>
      <c r="AT34">
        <f t="shared" si="15"/>
        <v>2.6764726080851617E-3</v>
      </c>
      <c r="AU34" s="9">
        <f t="shared" si="73"/>
        <v>6.0220633681916137E-3</v>
      </c>
      <c r="AV34" s="9">
        <f t="shared" si="74"/>
        <v>2.6764726080851616E-2</v>
      </c>
      <c r="AW34">
        <v>5.5650000000000004</v>
      </c>
      <c r="AX34">
        <f t="shared" si="16"/>
        <v>302.97330676968596</v>
      </c>
      <c r="AY34">
        <v>0.745</v>
      </c>
      <c r="AZ34">
        <f t="shared" si="75"/>
        <v>225.71511354341604</v>
      </c>
      <c r="BA34">
        <f t="shared" si="17"/>
        <v>331.54676939406846</v>
      </c>
      <c r="BB34">
        <f t="shared" si="76"/>
        <v>1.0011381900741776</v>
      </c>
      <c r="BC34">
        <f t="shared" si="77"/>
        <v>6.5132706937204524E-3</v>
      </c>
      <c r="BD34">
        <f t="shared" si="78"/>
        <v>87.426089487692465</v>
      </c>
      <c r="BE34">
        <f t="shared" si="79"/>
        <v>14.466142472273679</v>
      </c>
      <c r="BF34">
        <f t="shared" si="18"/>
        <v>197.08236666779212</v>
      </c>
      <c r="BG34">
        <f t="shared" si="19"/>
        <v>344.07750202774758</v>
      </c>
      <c r="BH34">
        <f t="shared" si="80"/>
        <v>197.08236666779212</v>
      </c>
      <c r="BI34">
        <f t="shared" si="20"/>
        <v>272.21321362954711</v>
      </c>
      <c r="BJ34">
        <f t="shared" si="21"/>
        <v>0.32307776266036642</v>
      </c>
      <c r="BK34">
        <f t="shared" si="81"/>
        <v>197.08236666779212</v>
      </c>
      <c r="BL34" s="39" t="str">
        <f t="shared" si="82"/>
        <v>PASS</v>
      </c>
      <c r="BM34" s="39" t="str">
        <f t="shared" si="83"/>
        <v>PASS</v>
      </c>
      <c r="BN34" s="39" t="str">
        <f t="shared" si="84"/>
        <v>PASS</v>
      </c>
      <c r="BO34" s="127">
        <f t="shared" si="85"/>
        <v>8.402119194899384E-4</v>
      </c>
      <c r="BP34" s="127"/>
      <c r="BR34">
        <f t="shared" si="22"/>
        <v>6.6911815202129043E-4</v>
      </c>
      <c r="BS34">
        <f t="shared" si="23"/>
        <v>0.36</v>
      </c>
      <c r="BT34">
        <f t="shared" si="24"/>
        <v>0.26455000000000001</v>
      </c>
      <c r="BU34">
        <f t="shared" si="86"/>
        <v>0.62454999999999994</v>
      </c>
      <c r="BV34">
        <f t="shared" si="25"/>
        <v>1</v>
      </c>
      <c r="BW34">
        <f t="shared" si="26"/>
        <v>0.375</v>
      </c>
      <c r="BX34">
        <f t="shared" si="27"/>
        <v>63574.516684641647</v>
      </c>
      <c r="BY34">
        <f t="shared" si="87"/>
        <v>23840.443756740617</v>
      </c>
      <c r="BZ34">
        <f t="shared" si="28"/>
        <v>0.32250000000000001</v>
      </c>
      <c r="CA34">
        <f t="shared" si="29"/>
        <v>341.02933273828125</v>
      </c>
      <c r="CB34">
        <f t="shared" si="170"/>
        <v>24181.473089478899</v>
      </c>
      <c r="CC34">
        <f t="shared" si="30"/>
        <v>1.7543431694820202E-3</v>
      </c>
      <c r="CD34">
        <f t="shared" si="31"/>
        <v>0.31227499999999997</v>
      </c>
      <c r="CE34">
        <f t="shared" si="88"/>
        <v>38718.234071697865</v>
      </c>
      <c r="CF34">
        <f t="shared" si="32"/>
        <v>101792.51730788832</v>
      </c>
      <c r="CG34">
        <f t="shared" si="33"/>
        <v>130831.19286166172</v>
      </c>
      <c r="CH34">
        <f t="shared" si="34"/>
        <v>72753.841754114925</v>
      </c>
      <c r="CI34">
        <f t="shared" si="35"/>
        <v>3.9526040139474842E-4</v>
      </c>
      <c r="CJ34">
        <f t="shared" si="36"/>
        <v>2.1980012614536231E-4</v>
      </c>
      <c r="CL34">
        <f t="shared" si="37"/>
        <v>0.36</v>
      </c>
      <c r="CM34">
        <f t="shared" si="38"/>
        <v>0.26455000000000001</v>
      </c>
      <c r="CN34">
        <f t="shared" si="89"/>
        <v>1.0979455594298567E-3</v>
      </c>
      <c r="CO34">
        <f t="shared" si="90"/>
        <v>8.3084530767477713E-4</v>
      </c>
      <c r="CP34">
        <f t="shared" si="39"/>
        <v>0.45808409155926155</v>
      </c>
      <c r="CQ34">
        <f t="shared" si="40"/>
        <v>0.26231549160837414</v>
      </c>
      <c r="CR34">
        <f t="shared" si="91"/>
        <v>97.956268665096502</v>
      </c>
      <c r="CS34">
        <f t="shared" si="92"/>
        <v>176.15201024084945</v>
      </c>
      <c r="CT34">
        <f t="shared" si="41"/>
        <v>0.45808409155926155</v>
      </c>
      <c r="CU34">
        <f t="shared" si="42"/>
        <v>0.26231549160837414</v>
      </c>
      <c r="CV34" s="39" t="str">
        <f t="shared" si="93"/>
        <v>FAILED</v>
      </c>
      <c r="CW34" s="39" t="str">
        <f t="shared" si="94"/>
        <v>FAILED</v>
      </c>
      <c r="CX34" s="39" t="str">
        <f t="shared" si="95"/>
        <v>FAILED</v>
      </c>
      <c r="CZ34">
        <f t="shared" si="96"/>
        <v>3.9526040139474842E-4</v>
      </c>
      <c r="DA34">
        <f t="shared" si="97"/>
        <v>2.1980012614536231E-4</v>
      </c>
      <c r="DB34">
        <v>6</v>
      </c>
      <c r="DC34">
        <f t="shared" si="98"/>
        <v>2.3715624083684907E-3</v>
      </c>
      <c r="DD34">
        <v>9</v>
      </c>
      <c r="DE34">
        <f t="shared" si="99"/>
        <v>1.9782011353082609E-3</v>
      </c>
      <c r="DF34">
        <f t="shared" si="100"/>
        <v>0.36</v>
      </c>
      <c r="DG34">
        <f t="shared" si="101"/>
        <v>0.26455000000000001</v>
      </c>
      <c r="DH34" s="40">
        <f t="shared" si="43"/>
        <v>2.7095108699128887E-3</v>
      </c>
      <c r="DI34">
        <f t="shared" si="102"/>
        <v>0.31227499999999997</v>
      </c>
      <c r="DJ34">
        <f t="shared" si="103"/>
        <v>24181.473089478899</v>
      </c>
      <c r="DK34">
        <f t="shared" si="104"/>
        <v>38718.234071697865</v>
      </c>
      <c r="DL34">
        <f t="shared" si="105"/>
        <v>6.5876733565791408E-3</v>
      </c>
      <c r="DM34">
        <f t="shared" si="106"/>
        <v>7.4776077690729952E-3</v>
      </c>
      <c r="DN34">
        <f t="shared" si="44"/>
        <v>16.491027296133417</v>
      </c>
      <c r="DO34">
        <f t="shared" si="45"/>
        <v>21.24755482027831</v>
      </c>
      <c r="DP34">
        <f t="shared" si="107"/>
        <v>16.326044777516081</v>
      </c>
      <c r="DQ34">
        <f t="shared" si="108"/>
        <v>19.572445582316607</v>
      </c>
      <c r="DR34">
        <f t="shared" si="109"/>
        <v>16.491027296133417</v>
      </c>
      <c r="DS34">
        <f t="shared" si="110"/>
        <v>21.24755482027831</v>
      </c>
      <c r="DT34" s="39" t="str">
        <f t="shared" si="173"/>
        <v>PASS</v>
      </c>
      <c r="DU34" s="39" t="str">
        <f t="shared" si="174"/>
        <v>PASS</v>
      </c>
      <c r="DV34" s="39" t="str">
        <f t="shared" si="175"/>
        <v>PASS</v>
      </c>
      <c r="DW34" s="39">
        <f t="shared" si="114"/>
        <v>1.7764532947924097E-4</v>
      </c>
      <c r="DX34" s="39"/>
      <c r="DZ34">
        <f t="shared" si="115"/>
        <v>1</v>
      </c>
      <c r="EA34">
        <f t="shared" si="171"/>
        <v>0.36</v>
      </c>
      <c r="EB34">
        <f t="shared" si="116"/>
        <v>0.26455000000000001</v>
      </c>
      <c r="EC34">
        <f t="shared" si="117"/>
        <v>1.0011381900741776</v>
      </c>
      <c r="ED34">
        <f t="shared" si="118"/>
        <v>0.31227499999999997</v>
      </c>
      <c r="EE34">
        <f t="shared" si="119"/>
        <v>569429.78652676917</v>
      </c>
      <c r="EG34">
        <f t="shared" si="120"/>
        <v>147.50931909381649</v>
      </c>
      <c r="EH34">
        <f t="shared" si="121"/>
        <v>2.6764726080851617E-3</v>
      </c>
      <c r="EI34">
        <f t="shared" si="122"/>
        <v>1.5055158420479034E-3</v>
      </c>
      <c r="EJ34">
        <f t="shared" si="123"/>
        <v>0.1</v>
      </c>
      <c r="EK34">
        <f t="shared" si="124"/>
        <v>6.5000000000000002E-2</v>
      </c>
      <c r="EL34">
        <f t="shared" si="125"/>
        <v>1.6426666094620786E-3</v>
      </c>
      <c r="EM34">
        <f t="shared" si="126"/>
        <v>346.64963861001559</v>
      </c>
      <c r="EN34">
        <f t="shared" si="127"/>
        <v>57.864569889094717</v>
      </c>
      <c r="EO34">
        <f t="shared" si="128"/>
        <v>360.84747095387019</v>
      </c>
      <c r="EP34">
        <f t="shared" si="46"/>
        <v>483</v>
      </c>
      <c r="EQ34" s="39" t="str">
        <f t="shared" si="129"/>
        <v>PASS</v>
      </c>
      <c r="ES34">
        <v>1</v>
      </c>
      <c r="ET34">
        <f t="shared" si="130"/>
        <v>2.6764726080851617E-3</v>
      </c>
      <c r="EU34">
        <f t="shared" si="131"/>
        <v>6.0220633681916137E-3</v>
      </c>
      <c r="EV34">
        <f t="shared" si="132"/>
        <v>0.1</v>
      </c>
      <c r="EW34">
        <f t="shared" si="133"/>
        <v>6.5000000000000002E-2</v>
      </c>
      <c r="EX34">
        <f t="shared" si="134"/>
        <v>6.5102243591641223E-3</v>
      </c>
      <c r="EY34">
        <f t="shared" si="135"/>
        <v>87.466998848543653</v>
      </c>
      <c r="EZ34">
        <f t="shared" si="136"/>
        <v>14.466142472273679</v>
      </c>
      <c r="FA34">
        <f t="shared" si="137"/>
        <v>90.985074169643326</v>
      </c>
      <c r="FB34">
        <f t="shared" si="47"/>
        <v>483</v>
      </c>
      <c r="FC34" s="39" t="str">
        <f t="shared" si="138"/>
        <v>PASS</v>
      </c>
      <c r="FD34" s="127">
        <f t="shared" si="139"/>
        <v>8.402119194899384E-4</v>
      </c>
      <c r="FE34" s="127"/>
      <c r="FG34">
        <v>10</v>
      </c>
      <c r="FH34">
        <f t="shared" si="140"/>
        <v>3.1500000000000004</v>
      </c>
      <c r="FI34">
        <f t="shared" si="141"/>
        <v>2.5</v>
      </c>
      <c r="FJ34">
        <f t="shared" si="142"/>
        <v>1</v>
      </c>
      <c r="FK34">
        <f t="shared" si="143"/>
        <v>0.36</v>
      </c>
      <c r="FL34">
        <f t="shared" si="144"/>
        <v>0.26455000000000001</v>
      </c>
      <c r="FM34">
        <f t="shared" si="145"/>
        <v>0.31227499999999997</v>
      </c>
      <c r="FN34">
        <f t="shared" si="48"/>
        <v>0.75</v>
      </c>
      <c r="FO34">
        <f t="shared" si="49"/>
        <v>905.13281250000023</v>
      </c>
      <c r="FP34">
        <f t="shared" si="50"/>
        <v>12219.292968749993</v>
      </c>
      <c r="FQ34">
        <f t="shared" si="146"/>
        <v>34641.73020813644</v>
      </c>
      <c r="FR34">
        <f t="shared" si="51"/>
        <v>7.1132916238473177E-5</v>
      </c>
      <c r="FS34">
        <v>2E-3</v>
      </c>
      <c r="FT34">
        <f t="shared" si="147"/>
        <v>3.5566458119236588E-2</v>
      </c>
      <c r="FV34">
        <f t="shared" ca="1" si="52"/>
        <v>51933.734995131163</v>
      </c>
      <c r="FW34">
        <f t="shared" ca="1" si="148"/>
        <v>5989.7907409788022</v>
      </c>
      <c r="FX34">
        <f t="shared" ca="1" si="149"/>
        <v>9590.5703962513853</v>
      </c>
      <c r="FY34">
        <f t="shared" ca="1" si="172"/>
        <v>2.8974532919188475E-5</v>
      </c>
      <c r="FZ34">
        <v>2E-3</v>
      </c>
      <c r="GA34">
        <f t="shared" ca="1" si="150"/>
        <v>69.327541805640095</v>
      </c>
      <c r="GB34">
        <f t="shared" ca="1" si="151"/>
        <v>2.1277846231866843E-3</v>
      </c>
      <c r="GC34">
        <f t="shared" ca="1" si="53"/>
        <v>10.410463261056506</v>
      </c>
      <c r="GD34">
        <f t="shared" ca="1" si="152"/>
        <v>2.309697212453588E-4</v>
      </c>
      <c r="GE34">
        <f t="shared" ca="1" si="153"/>
        <v>4.5938729087474676E-3</v>
      </c>
      <c r="GF34">
        <f t="shared" ca="1" si="154"/>
        <v>331</v>
      </c>
      <c r="GG34">
        <f t="shared" ca="1" si="155"/>
        <v>4.5938729087474676E-3</v>
      </c>
      <c r="GH34" s="39" t="str">
        <f t="shared" ca="1" si="156"/>
        <v>FAILED</v>
      </c>
      <c r="GI34" s="39" t="str">
        <f t="shared" ca="1" si="157"/>
        <v>FAILED</v>
      </c>
      <c r="GJ34" s="39" t="str">
        <f t="shared" ca="1" si="158"/>
        <v>FAILED</v>
      </c>
      <c r="GL34">
        <v>45</v>
      </c>
      <c r="GM34">
        <f t="shared" ca="1" si="159"/>
        <v>1.3038539813634814E-3</v>
      </c>
      <c r="GN34">
        <f t="shared" ca="1" si="160"/>
        <v>0.23134362802347794</v>
      </c>
      <c r="GO34">
        <f t="shared" ca="1" si="161"/>
        <v>0.4677136855218515</v>
      </c>
      <c r="GP34">
        <f t="shared" ca="1" si="162"/>
        <v>9.3025926402136232</v>
      </c>
      <c r="GQ34">
        <f t="shared" ca="1" si="163"/>
        <v>7.3555555555555561</v>
      </c>
      <c r="GR34">
        <f t="shared" ca="1" si="164"/>
        <v>7.3555555555555561</v>
      </c>
      <c r="GS34" s="39" t="str">
        <f t="shared" ca="1" si="165"/>
        <v>PASS</v>
      </c>
      <c r="GT34" s="39" t="str">
        <f t="shared" ca="1" si="166"/>
        <v>PASS</v>
      </c>
      <c r="GU34" s="39" t="str">
        <f t="shared" ca="1" si="167"/>
        <v>PASS</v>
      </c>
      <c r="GV34" s="128">
        <f t="shared" ca="1" si="168"/>
        <v>5.4421141858177358E-4</v>
      </c>
      <c r="GW34" s="114"/>
    </row>
    <row r="35" spans="2:205" x14ac:dyDescent="0.25">
      <c r="B35">
        <f t="shared" si="0"/>
        <v>1.91</v>
      </c>
      <c r="C35">
        <f t="shared" si="1"/>
        <v>2.5</v>
      </c>
      <c r="D35">
        <f t="shared" si="54"/>
        <v>0.41006156699704466</v>
      </c>
      <c r="E35">
        <f t="shared" si="2"/>
        <v>0.40988909317688765</v>
      </c>
      <c r="F35">
        <f t="shared" si="3"/>
        <v>0.18250000000000044</v>
      </c>
      <c r="G35" s="1">
        <f t="shared" si="55"/>
        <v>340.64600958296921</v>
      </c>
      <c r="I35">
        <f t="shared" si="56"/>
        <v>340.64600958296921</v>
      </c>
      <c r="J35">
        <f t="shared" si="4"/>
        <v>16350.564208725595</v>
      </c>
      <c r="K35">
        <f t="shared" si="5"/>
        <v>52517.166428131204</v>
      </c>
      <c r="L35">
        <f t="shared" si="57"/>
        <v>61314.615782720983</v>
      </c>
      <c r="M35">
        <f t="shared" si="58"/>
        <v>196939.37410549202</v>
      </c>
      <c r="O35">
        <f t="shared" si="59"/>
        <v>1</v>
      </c>
      <c r="P35">
        <v>1910</v>
      </c>
      <c r="Q35">
        <f t="shared" si="60"/>
        <v>0.36</v>
      </c>
      <c r="S35">
        <f t="shared" si="61"/>
        <v>547053.81695970008</v>
      </c>
      <c r="T35">
        <f t="shared" si="6"/>
        <v>144.58205526713019</v>
      </c>
      <c r="U35">
        <f t="shared" si="169"/>
        <v>6.558397681590113E-4</v>
      </c>
      <c r="V35">
        <f t="shared" si="62"/>
        <v>1.4756394783577754E-3</v>
      </c>
      <c r="W35">
        <f t="shared" si="7"/>
        <v>0.1</v>
      </c>
      <c r="X35">
        <f t="shared" si="63"/>
        <v>6.5000000000000002E-2</v>
      </c>
      <c r="Z35">
        <f t="shared" si="64"/>
        <v>6.558397681590113E-3</v>
      </c>
      <c r="AA35">
        <v>5.5650000000000004</v>
      </c>
      <c r="AB35">
        <f t="shared" si="8"/>
        <v>18.191740648593026</v>
      </c>
      <c r="AC35">
        <v>0.745</v>
      </c>
      <c r="AD35">
        <f t="shared" si="65"/>
        <v>13.552846783201804</v>
      </c>
      <c r="AE35">
        <f t="shared" si="9"/>
        <v>81.241838872709408</v>
      </c>
      <c r="AF35">
        <f t="shared" si="10"/>
        <v>1.6101665138247032E-3</v>
      </c>
      <c r="AG35">
        <f t="shared" si="66"/>
        <v>339.74984094052343</v>
      </c>
      <c r="AH35">
        <f t="shared" si="67"/>
        <v>56.60571026169756</v>
      </c>
      <c r="AI35">
        <f t="shared" si="11"/>
        <v>11.833621050836792</v>
      </c>
      <c r="AJ35">
        <f t="shared" si="12"/>
        <v>20.659802497593518</v>
      </c>
      <c r="AK35">
        <f t="shared" si="68"/>
        <v>11.833621050836792</v>
      </c>
      <c r="AL35">
        <f t="shared" si="13"/>
        <v>16.344780456956894</v>
      </c>
      <c r="AM35">
        <f t="shared" si="14"/>
        <v>20.815688476933687</v>
      </c>
      <c r="AN35">
        <f t="shared" si="69"/>
        <v>11.833621050836792</v>
      </c>
      <c r="AO35" s="39" t="str">
        <f t="shared" si="70"/>
        <v>FAILED</v>
      </c>
      <c r="AP35" s="39" t="str">
        <f t="shared" si="71"/>
        <v>FAILED</v>
      </c>
      <c r="AQ35" s="39" t="str">
        <f t="shared" si="72"/>
        <v>FAILED</v>
      </c>
      <c r="AS35" s="9">
        <v>4</v>
      </c>
      <c r="AT35">
        <f t="shared" si="15"/>
        <v>2.6233590726360452E-3</v>
      </c>
      <c r="AU35" s="9">
        <f t="shared" si="73"/>
        <v>5.9025579134311017E-3</v>
      </c>
      <c r="AV35" s="9">
        <f t="shared" si="74"/>
        <v>2.6233590726360452E-2</v>
      </c>
      <c r="AW35">
        <v>5.5650000000000004</v>
      </c>
      <c r="AX35">
        <f t="shared" si="16"/>
        <v>291.06785037748841</v>
      </c>
      <c r="AY35">
        <v>0.745</v>
      </c>
      <c r="AZ35">
        <f t="shared" si="75"/>
        <v>216.84554853122887</v>
      </c>
      <c r="BA35">
        <f t="shared" si="17"/>
        <v>324.96735549083763</v>
      </c>
      <c r="BB35">
        <f t="shared" si="76"/>
        <v>1.0011381900741776</v>
      </c>
      <c r="BC35">
        <f t="shared" si="77"/>
        <v>6.3855849533539432E-3</v>
      </c>
      <c r="BD35">
        <f t="shared" si="78"/>
        <v>85.670118079373026</v>
      </c>
      <c r="BE35">
        <f t="shared" si="79"/>
        <v>14.15142756542439</v>
      </c>
      <c r="BF35">
        <f t="shared" si="18"/>
        <v>189.33793681338869</v>
      </c>
      <c r="BG35">
        <f t="shared" si="19"/>
        <v>330.55683996149628</v>
      </c>
      <c r="BH35">
        <f t="shared" si="80"/>
        <v>189.33793681338869</v>
      </c>
      <c r="BI35">
        <f t="shared" si="20"/>
        <v>261.5164873113103</v>
      </c>
      <c r="BJ35">
        <f t="shared" si="21"/>
        <v>0.329417606669621</v>
      </c>
      <c r="BK35">
        <f t="shared" si="81"/>
        <v>189.33793681338869</v>
      </c>
      <c r="BL35" s="39" t="str">
        <f t="shared" si="82"/>
        <v>PASS</v>
      </c>
      <c r="BM35" s="39" t="str">
        <f t="shared" si="83"/>
        <v>PASS</v>
      </c>
      <c r="BN35" s="39" t="str">
        <f t="shared" si="84"/>
        <v>PASS</v>
      </c>
      <c r="BO35" s="127">
        <f t="shared" si="85"/>
        <v>4.6614770159483896E-4</v>
      </c>
      <c r="BP35" s="127"/>
      <c r="BR35">
        <f t="shared" si="22"/>
        <v>6.558397681590113E-4</v>
      </c>
      <c r="BS35">
        <f t="shared" si="23"/>
        <v>0.36</v>
      </c>
      <c r="BT35">
        <f t="shared" si="24"/>
        <v>0.26455000000000001</v>
      </c>
      <c r="BU35">
        <f t="shared" si="86"/>
        <v>0.62454999999999994</v>
      </c>
      <c r="BV35">
        <f t="shared" si="25"/>
        <v>1</v>
      </c>
      <c r="BW35">
        <f t="shared" si="26"/>
        <v>0.375</v>
      </c>
      <c r="BX35">
        <f t="shared" si="27"/>
        <v>61314.615782720983</v>
      </c>
      <c r="BY35">
        <f t="shared" si="87"/>
        <v>22992.98091852037</v>
      </c>
      <c r="BZ35">
        <f t="shared" si="28"/>
        <v>0.18250000000000044</v>
      </c>
      <c r="CA35">
        <f t="shared" si="29"/>
        <v>192.98559139453172</v>
      </c>
      <c r="CB35">
        <f t="shared" si="170"/>
        <v>23185.966509914902</v>
      </c>
      <c r="CC35">
        <f t="shared" si="30"/>
        <v>1.7195637603157378E-3</v>
      </c>
      <c r="CD35">
        <f t="shared" si="31"/>
        <v>0.31227499999999997</v>
      </c>
      <c r="CE35">
        <f t="shared" si="88"/>
        <v>37124.275894507897</v>
      </c>
      <c r="CF35">
        <f t="shared" si="32"/>
        <v>98174.070583173467</v>
      </c>
      <c r="CG35">
        <f t="shared" si="33"/>
        <v>126017.27750405439</v>
      </c>
      <c r="CH35">
        <f t="shared" si="34"/>
        <v>70330.863662292541</v>
      </c>
      <c r="CI35">
        <f t="shared" si="35"/>
        <v>3.8071685046542114E-4</v>
      </c>
      <c r="CJ35">
        <f t="shared" si="36"/>
        <v>2.124799506413672E-4</v>
      </c>
      <c r="CL35">
        <f t="shared" si="37"/>
        <v>0.36</v>
      </c>
      <c r="CM35">
        <f t="shared" si="38"/>
        <v>0.26455000000000001</v>
      </c>
      <c r="CN35">
        <f t="shared" si="89"/>
        <v>1.0575468068483921E-3</v>
      </c>
      <c r="CO35">
        <f t="shared" si="90"/>
        <v>8.0317501659938457E-4</v>
      </c>
      <c r="CP35">
        <f t="shared" si="39"/>
        <v>0.42499399449658748</v>
      </c>
      <c r="CQ35">
        <f t="shared" si="40"/>
        <v>0.24513424076998025</v>
      </c>
      <c r="CR35">
        <f t="shared" si="91"/>
        <v>97.511512424847965</v>
      </c>
      <c r="CS35">
        <f t="shared" si="92"/>
        <v>174.71895951805752</v>
      </c>
      <c r="CT35">
        <f t="shared" si="41"/>
        <v>0.42499399449658748</v>
      </c>
      <c r="CU35">
        <f t="shared" si="42"/>
        <v>0.24513424076998025</v>
      </c>
      <c r="CV35" s="39" t="str">
        <f t="shared" si="93"/>
        <v>FAILED</v>
      </c>
      <c r="CW35" s="39" t="str">
        <f t="shared" si="94"/>
        <v>FAILED</v>
      </c>
      <c r="CX35" s="39" t="str">
        <f t="shared" si="95"/>
        <v>FAILED</v>
      </c>
      <c r="CZ35">
        <f t="shared" si="96"/>
        <v>3.8071685046542114E-4</v>
      </c>
      <c r="DA35">
        <f t="shared" si="97"/>
        <v>2.124799506413672E-4</v>
      </c>
      <c r="DB35">
        <v>7</v>
      </c>
      <c r="DC35">
        <f t="shared" si="98"/>
        <v>2.6650179532579478E-3</v>
      </c>
      <c r="DD35">
        <v>9</v>
      </c>
      <c r="DE35">
        <f t="shared" si="99"/>
        <v>1.9123195557723049E-3</v>
      </c>
      <c r="DF35">
        <f t="shared" si="100"/>
        <v>0.36</v>
      </c>
      <c r="DG35">
        <f t="shared" si="101"/>
        <v>0.26455000000000001</v>
      </c>
      <c r="DH35" s="40">
        <f t="shared" si="43"/>
        <v>2.7709861380290314E-3</v>
      </c>
      <c r="DI35">
        <f t="shared" si="102"/>
        <v>0.31227499999999997</v>
      </c>
      <c r="DJ35">
        <f t="shared" si="103"/>
        <v>23185.966509914902</v>
      </c>
      <c r="DK35">
        <f t="shared" si="104"/>
        <v>37124.275894507897</v>
      </c>
      <c r="DL35">
        <f t="shared" si="105"/>
        <v>7.4028276479387442E-3</v>
      </c>
      <c r="DM35">
        <f t="shared" si="106"/>
        <v>7.2285751493944622E-3</v>
      </c>
      <c r="DN35">
        <f t="shared" si="44"/>
        <v>20.824705730332784</v>
      </c>
      <c r="DO35">
        <f t="shared" si="45"/>
        <v>19.855873502368404</v>
      </c>
      <c r="DP35">
        <f t="shared" si="107"/>
        <v>13.930216060692567</v>
      </c>
      <c r="DQ35">
        <f t="shared" si="108"/>
        <v>19.413217724228613</v>
      </c>
      <c r="DR35">
        <f t="shared" si="109"/>
        <v>20.824705730332784</v>
      </c>
      <c r="DS35">
        <f t="shared" si="110"/>
        <v>19.855873502368404</v>
      </c>
      <c r="DT35" s="39" t="str">
        <f t="shared" si="173"/>
        <v>PASS</v>
      </c>
      <c r="DU35" s="39" t="str">
        <f t="shared" si="174"/>
        <v>PASS</v>
      </c>
      <c r="DV35" s="39" t="str">
        <f t="shared" si="175"/>
        <v>PASS</v>
      </c>
      <c r="DW35" s="39">
        <f t="shared" si="114"/>
        <v>1.0696767392062725E-4</v>
      </c>
      <c r="DX35" s="39"/>
      <c r="DZ35">
        <f t="shared" si="115"/>
        <v>1</v>
      </c>
      <c r="EA35">
        <f t="shared" si="171"/>
        <v>0.36</v>
      </c>
      <c r="EB35">
        <f t="shared" si="116"/>
        <v>0.26455000000000001</v>
      </c>
      <c r="EC35">
        <f t="shared" si="117"/>
        <v>1.0011381900741776</v>
      </c>
      <c r="ED35">
        <f t="shared" si="118"/>
        <v>0.31227499999999997</v>
      </c>
      <c r="EE35">
        <f t="shared" si="119"/>
        <v>547053.81695970008</v>
      </c>
      <c r="EG35">
        <f t="shared" si="120"/>
        <v>144.58205526713019</v>
      </c>
      <c r="EH35">
        <f t="shared" si="121"/>
        <v>2.6233590726360452E-3</v>
      </c>
      <c r="EI35">
        <f t="shared" si="122"/>
        <v>1.4756394783577754E-3</v>
      </c>
      <c r="EJ35">
        <f t="shared" si="123"/>
        <v>0.1</v>
      </c>
      <c r="EK35">
        <f t="shared" si="124"/>
        <v>6.5000000000000002E-2</v>
      </c>
      <c r="EL35">
        <f t="shared" si="125"/>
        <v>1.6101665138247032E-3</v>
      </c>
      <c r="EM35">
        <f t="shared" si="126"/>
        <v>339.74984094052343</v>
      </c>
      <c r="EN35">
        <f t="shared" si="127"/>
        <v>56.60571026169756</v>
      </c>
      <c r="EO35">
        <f t="shared" si="128"/>
        <v>353.61359380233779</v>
      </c>
      <c r="EP35">
        <f t="shared" si="46"/>
        <v>483</v>
      </c>
      <c r="EQ35" s="39" t="str">
        <f t="shared" si="129"/>
        <v>PASS</v>
      </c>
      <c r="ES35">
        <v>1</v>
      </c>
      <c r="ET35">
        <f t="shared" si="130"/>
        <v>2.6233590726360452E-3</v>
      </c>
      <c r="EU35">
        <f t="shared" si="131"/>
        <v>5.9025579134311017E-3</v>
      </c>
      <c r="EV35">
        <f t="shared" si="132"/>
        <v>0.1</v>
      </c>
      <c r="EW35">
        <f t="shared" si="133"/>
        <v>6.5000000000000002E-2</v>
      </c>
      <c r="EX35">
        <f t="shared" si="134"/>
        <v>6.3825990720964652E-3</v>
      </c>
      <c r="EY35">
        <f t="shared" si="135"/>
        <v>85.710195921802054</v>
      </c>
      <c r="EZ35">
        <f t="shared" si="136"/>
        <v>14.15142756542439</v>
      </c>
      <c r="FA35">
        <f t="shared" si="137"/>
        <v>89.146095771896</v>
      </c>
      <c r="FB35">
        <f t="shared" si="47"/>
        <v>483</v>
      </c>
      <c r="FC35" s="39" t="str">
        <f t="shared" si="138"/>
        <v>PASS</v>
      </c>
      <c r="FD35" s="127">
        <f t="shared" si="139"/>
        <v>4.6614770159483896E-4</v>
      </c>
      <c r="FE35" s="127"/>
      <c r="FG35">
        <v>11</v>
      </c>
      <c r="FH35">
        <f t="shared" si="140"/>
        <v>3.5000000000000004</v>
      </c>
      <c r="FI35">
        <f t="shared" si="141"/>
        <v>2.5</v>
      </c>
      <c r="FJ35">
        <f t="shared" si="142"/>
        <v>1</v>
      </c>
      <c r="FK35">
        <f t="shared" si="143"/>
        <v>0.36</v>
      </c>
      <c r="FL35">
        <f t="shared" si="144"/>
        <v>0.26455000000000001</v>
      </c>
      <c r="FM35">
        <f t="shared" si="145"/>
        <v>0.31227499999999997</v>
      </c>
      <c r="FN35">
        <f t="shared" si="48"/>
        <v>0.75</v>
      </c>
      <c r="FO35">
        <f t="shared" si="49"/>
        <v>905.13281250000023</v>
      </c>
      <c r="FP35">
        <f t="shared" si="50"/>
        <v>11314.160156249993</v>
      </c>
      <c r="FQ35">
        <f t="shared" si="146"/>
        <v>32075.676118644846</v>
      </c>
      <c r="FR35">
        <f t="shared" si="51"/>
        <v>6.5863811331919606E-5</v>
      </c>
      <c r="FS35">
        <v>2E-3</v>
      </c>
      <c r="FT35">
        <f t="shared" si="147"/>
        <v>3.2931905665959806E-2</v>
      </c>
      <c r="FV35">
        <f t="shared" ca="1" si="52"/>
        <v>45943.94425415236</v>
      </c>
      <c r="FW35">
        <f t="shared" ca="1" si="148"/>
        <v>4036.1828163365717</v>
      </c>
      <c r="FX35">
        <f t="shared" ca="1" si="149"/>
        <v>6462.5455389265426</v>
      </c>
      <c r="FY35">
        <f t="shared" ca="1" si="172"/>
        <v>1.9524306764128529E-5</v>
      </c>
      <c r="FZ35">
        <v>2E-3</v>
      </c>
      <c r="GA35">
        <f t="shared" ca="1" si="150"/>
        <v>64.538857929440965</v>
      </c>
      <c r="GB35">
        <f t="shared" ca="1" si="151"/>
        <v>1.982142191522796E-3</v>
      </c>
      <c r="GC35">
        <f t="shared" ca="1" si="53"/>
        <v>12.472369422408192</v>
      </c>
      <c r="GD35">
        <f t="shared" ca="1" si="152"/>
        <v>1.0487534634699801E-4</v>
      </c>
      <c r="GE35">
        <f t="shared" ca="1" si="153"/>
        <v>2.0859184908795184E-3</v>
      </c>
      <c r="GF35">
        <f t="shared" ca="1" si="154"/>
        <v>331</v>
      </c>
      <c r="GG35">
        <f t="shared" ca="1" si="155"/>
        <v>2.0859184908795184E-3</v>
      </c>
      <c r="GH35" s="39" t="str">
        <f t="shared" ca="1" si="156"/>
        <v>FAILED</v>
      </c>
      <c r="GI35" s="39" t="str">
        <f t="shared" ca="1" si="157"/>
        <v>FAILED</v>
      </c>
      <c r="GJ35" s="39" t="str">
        <f t="shared" ca="1" si="158"/>
        <v>FAILED</v>
      </c>
      <c r="GL35">
        <v>55</v>
      </c>
      <c r="GM35">
        <f t="shared" ca="1" si="159"/>
        <v>1.0738368720270691E-3</v>
      </c>
      <c r="GN35">
        <f t="shared" ca="1" si="160"/>
        <v>0.22677035313469437</v>
      </c>
      <c r="GO35">
        <f t="shared" ca="1" si="161"/>
        <v>0.317247922699669</v>
      </c>
      <c r="GP35">
        <f t="shared" ca="1" si="162"/>
        <v>6.3099034349105452</v>
      </c>
      <c r="GQ35">
        <f t="shared" ca="1" si="163"/>
        <v>6.0181818181818167</v>
      </c>
      <c r="GR35">
        <f t="shared" ca="1" si="164"/>
        <v>6.0181818181818167</v>
      </c>
      <c r="GS35" s="39" t="str">
        <f t="shared" ca="1" si="165"/>
        <v>PASS</v>
      </c>
      <c r="GT35" s="39" t="str">
        <f t="shared" ca="1" si="166"/>
        <v>PASS</v>
      </c>
      <c r="GU35" s="39" t="str">
        <f t="shared" ca="1" si="167"/>
        <v>PASS</v>
      </c>
      <c r="GV35" s="128">
        <f t="shared" ca="1" si="168"/>
        <v>4.627646843879839E-4</v>
      </c>
      <c r="GW35" s="114"/>
    </row>
    <row r="36" spans="2:205" x14ac:dyDescent="0.25">
      <c r="B36">
        <f t="shared" si="0"/>
        <v>1.9830000000000001</v>
      </c>
      <c r="C36">
        <f t="shared" si="1"/>
        <v>2.5</v>
      </c>
      <c r="D36">
        <f t="shared" si="54"/>
        <v>0.40971661935673065</v>
      </c>
      <c r="E36">
        <f t="shared" si="2"/>
        <v>0.40930964105017975</v>
      </c>
      <c r="F36">
        <f t="shared" si="3"/>
        <v>0.4049999999999998</v>
      </c>
      <c r="G36" s="1">
        <f t="shared" si="55"/>
        <v>754.88548076891243</v>
      </c>
      <c r="I36">
        <f t="shared" si="56"/>
        <v>754.88548076891243</v>
      </c>
      <c r="J36">
        <f t="shared" si="4"/>
        <v>16009.918199142625</v>
      </c>
      <c r="K36">
        <f t="shared" si="5"/>
        <v>51336.008820244009</v>
      </c>
      <c r="L36">
        <f t="shared" si="57"/>
        <v>60037.193246784838</v>
      </c>
      <c r="M36">
        <f t="shared" si="58"/>
        <v>192510.03307591501</v>
      </c>
      <c r="O36">
        <f t="shared" si="59"/>
        <v>1</v>
      </c>
      <c r="P36">
        <v>1983</v>
      </c>
      <c r="Q36">
        <f t="shared" si="60"/>
        <v>0.36</v>
      </c>
      <c r="S36">
        <f t="shared" si="61"/>
        <v>534750.09187754174</v>
      </c>
      <c r="T36">
        <f t="shared" si="6"/>
        <v>142.9469198035186</v>
      </c>
      <c r="U36">
        <f t="shared" si="169"/>
        <v>6.484226176600627E-4</v>
      </c>
      <c r="V36">
        <f t="shared" si="62"/>
        <v>1.4589508897351411E-3</v>
      </c>
      <c r="W36">
        <f t="shared" si="7"/>
        <v>0.1</v>
      </c>
      <c r="X36">
        <f t="shared" si="63"/>
        <v>6.5000000000000002E-2</v>
      </c>
      <c r="Z36">
        <f t="shared" si="64"/>
        <v>6.4842261766006265E-3</v>
      </c>
      <c r="AA36">
        <v>5.5650000000000004</v>
      </c>
      <c r="AB36">
        <f t="shared" si="8"/>
        <v>17.78259228189275</v>
      </c>
      <c r="AC36">
        <v>0.745</v>
      </c>
      <c r="AD36">
        <f t="shared" si="65"/>
        <v>13.248031250010099</v>
      </c>
      <c r="AE36">
        <f t="shared" si="9"/>
        <v>80.323042887797257</v>
      </c>
      <c r="AF36">
        <f t="shared" si="10"/>
        <v>1.5920106122131066E-3</v>
      </c>
      <c r="AG36">
        <f t="shared" si="66"/>
        <v>335.89605984734482</v>
      </c>
      <c r="AH36">
        <f t="shared" si="67"/>
        <v>56.651317297848685</v>
      </c>
      <c r="AI36">
        <f t="shared" si="11"/>
        <v>11.567472427754131</v>
      </c>
      <c r="AJ36">
        <f t="shared" si="12"/>
        <v>20.195145232985112</v>
      </c>
      <c r="AK36">
        <f t="shared" si="68"/>
        <v>11.567472427754131</v>
      </c>
      <c r="AL36">
        <f t="shared" si="13"/>
        <v>15.977171861538856</v>
      </c>
      <c r="AM36">
        <f t="shared" si="14"/>
        <v>21.052792212458858</v>
      </c>
      <c r="AN36">
        <f t="shared" si="69"/>
        <v>11.567472427754131</v>
      </c>
      <c r="AO36" s="39" t="str">
        <f t="shared" si="70"/>
        <v>FAILED</v>
      </c>
      <c r="AP36" s="39" t="str">
        <f t="shared" si="71"/>
        <v>FAILED</v>
      </c>
      <c r="AQ36" s="39" t="str">
        <f t="shared" si="72"/>
        <v>FAILED</v>
      </c>
      <c r="AS36" s="9">
        <v>4</v>
      </c>
      <c r="AT36">
        <f t="shared" si="15"/>
        <v>2.5936904706402508E-3</v>
      </c>
      <c r="AU36" s="9">
        <f t="shared" si="73"/>
        <v>5.8358035589405645E-3</v>
      </c>
      <c r="AV36" s="9">
        <f t="shared" si="74"/>
        <v>2.5936904706402506E-2</v>
      </c>
      <c r="AW36">
        <v>5.5650000000000004</v>
      </c>
      <c r="AX36">
        <f t="shared" si="16"/>
        <v>284.521476510284</v>
      </c>
      <c r="AY36">
        <v>0.745</v>
      </c>
      <c r="AZ36">
        <f t="shared" si="75"/>
        <v>211.96850000016158</v>
      </c>
      <c r="BA36">
        <f t="shared" si="17"/>
        <v>321.29217155118903</v>
      </c>
      <c r="BB36">
        <f t="shared" si="76"/>
        <v>1.0011381900741776</v>
      </c>
      <c r="BC36">
        <f t="shared" si="77"/>
        <v>6.3142335563040261E-3</v>
      </c>
      <c r="BD36">
        <f t="shared" si="78"/>
        <v>84.689628140798831</v>
      </c>
      <c r="BE36">
        <f t="shared" si="79"/>
        <v>14.162829324462171</v>
      </c>
      <c r="BF36">
        <f t="shared" si="18"/>
        <v>185.0795588440661</v>
      </c>
      <c r="BG36">
        <f t="shared" si="19"/>
        <v>323.1223237277618</v>
      </c>
      <c r="BH36">
        <f t="shared" si="80"/>
        <v>185.0795588440661</v>
      </c>
      <c r="BI36">
        <f t="shared" si="20"/>
        <v>255.6347497846217</v>
      </c>
      <c r="BJ36">
        <f t="shared" si="21"/>
        <v>0.33312234627304538</v>
      </c>
      <c r="BK36">
        <f t="shared" si="81"/>
        <v>185.0795588440661</v>
      </c>
      <c r="BL36" s="39" t="str">
        <f t="shared" si="82"/>
        <v>PASS</v>
      </c>
      <c r="BM36" s="39" t="str">
        <f t="shared" si="83"/>
        <v>PASS</v>
      </c>
      <c r="BN36" s="39" t="str">
        <f t="shared" si="84"/>
        <v>PASS</v>
      </c>
      <c r="BO36" s="127">
        <f t="shared" si="85"/>
        <v>1.0229058361212518E-3</v>
      </c>
      <c r="BP36" s="127"/>
      <c r="BR36">
        <f t="shared" si="22"/>
        <v>6.484226176600627E-4</v>
      </c>
      <c r="BS36">
        <f t="shared" si="23"/>
        <v>0.36</v>
      </c>
      <c r="BT36">
        <f t="shared" si="24"/>
        <v>0.26455000000000001</v>
      </c>
      <c r="BU36">
        <f t="shared" si="86"/>
        <v>0.62454999999999994</v>
      </c>
      <c r="BV36">
        <f t="shared" si="25"/>
        <v>1</v>
      </c>
      <c r="BW36">
        <f t="shared" si="26"/>
        <v>0.375</v>
      </c>
      <c r="BX36">
        <f t="shared" si="27"/>
        <v>60037.193246784838</v>
      </c>
      <c r="BY36">
        <f t="shared" si="87"/>
        <v>22513.947467544313</v>
      </c>
      <c r="BZ36">
        <f t="shared" si="28"/>
        <v>0.4049999999999998</v>
      </c>
      <c r="CA36">
        <f t="shared" si="29"/>
        <v>428.26939460156223</v>
      </c>
      <c r="CB36">
        <f t="shared" si="170"/>
        <v>22942.216862145873</v>
      </c>
      <c r="CC36">
        <f t="shared" si="30"/>
        <v>1.7001357736153449E-3</v>
      </c>
      <c r="CD36">
        <f t="shared" si="31"/>
        <v>0.31227499999999997</v>
      </c>
      <c r="CE36">
        <f t="shared" si="88"/>
        <v>36733.995456161836</v>
      </c>
      <c r="CF36">
        <f t="shared" si="32"/>
        <v>96128.721874605471</v>
      </c>
      <c r="CG36">
        <f t="shared" si="33"/>
        <v>123679.21846672684</v>
      </c>
      <c r="CH36">
        <f t="shared" si="34"/>
        <v>68578.225282484098</v>
      </c>
      <c r="CI36">
        <f t="shared" si="35"/>
        <v>3.7365322799615364E-4</v>
      </c>
      <c r="CJ36">
        <f t="shared" si="36"/>
        <v>2.0718497064194593E-4</v>
      </c>
      <c r="CL36">
        <f t="shared" si="37"/>
        <v>0.36</v>
      </c>
      <c r="CM36">
        <f t="shared" si="38"/>
        <v>0.26455000000000001</v>
      </c>
      <c r="CN36">
        <f t="shared" si="89"/>
        <v>1.037925633322649E-3</v>
      </c>
      <c r="CO36">
        <f t="shared" si="90"/>
        <v>7.8315997218652775E-4</v>
      </c>
      <c r="CP36">
        <f t="shared" si="39"/>
        <v>0.40937005571712437</v>
      </c>
      <c r="CQ36">
        <f t="shared" si="40"/>
        <v>0.23306902597337709</v>
      </c>
      <c r="CR36">
        <f t="shared" si="91"/>
        <v>98.310392374129236</v>
      </c>
      <c r="CS36">
        <f t="shared" si="92"/>
        <v>177.30048343924037</v>
      </c>
      <c r="CT36">
        <f t="shared" si="41"/>
        <v>0.40937005571712437</v>
      </c>
      <c r="CU36">
        <f t="shared" si="42"/>
        <v>0.23306902597337709</v>
      </c>
      <c r="CV36" s="39" t="str">
        <f t="shared" si="93"/>
        <v>FAILED</v>
      </c>
      <c r="CW36" s="39" t="str">
        <f t="shared" si="94"/>
        <v>FAILED</v>
      </c>
      <c r="CX36" s="39" t="str">
        <f t="shared" si="95"/>
        <v>FAILED</v>
      </c>
      <c r="CZ36">
        <f t="shared" si="96"/>
        <v>3.7365322799615364E-4</v>
      </c>
      <c r="DA36">
        <f t="shared" si="97"/>
        <v>2.0718497064194593E-4</v>
      </c>
      <c r="DB36">
        <v>7</v>
      </c>
      <c r="DC36">
        <f t="shared" si="98"/>
        <v>2.6155725959730756E-3</v>
      </c>
      <c r="DD36">
        <v>10</v>
      </c>
      <c r="DE36">
        <f t="shared" si="99"/>
        <v>2.0718497064194591E-3</v>
      </c>
      <c r="DF36">
        <f t="shared" si="100"/>
        <v>0.36</v>
      </c>
      <c r="DG36">
        <f t="shared" si="101"/>
        <v>0.26455000000000001</v>
      </c>
      <c r="DH36" s="40">
        <f t="shared" si="43"/>
        <v>2.7804803484249097E-3</v>
      </c>
      <c r="DI36">
        <f t="shared" si="102"/>
        <v>0.31227499999999997</v>
      </c>
      <c r="DJ36">
        <f t="shared" si="103"/>
        <v>22942.216862145873</v>
      </c>
      <c r="DK36">
        <f t="shared" si="104"/>
        <v>36733.995456161836</v>
      </c>
      <c r="DL36">
        <f t="shared" si="105"/>
        <v>7.2654794332585437E-3</v>
      </c>
      <c r="DM36">
        <f t="shared" si="106"/>
        <v>7.8315997218652775E-3</v>
      </c>
      <c r="DN36">
        <f t="shared" si="44"/>
        <v>20.059132730139098</v>
      </c>
      <c r="DO36">
        <f t="shared" si="45"/>
        <v>23.306902597337711</v>
      </c>
      <c r="DP36">
        <f t="shared" si="107"/>
        <v>14.044341767732746</v>
      </c>
      <c r="DQ36">
        <f t="shared" si="108"/>
        <v>17.730048343924036</v>
      </c>
      <c r="DR36">
        <f t="shared" si="109"/>
        <v>20.059132730139098</v>
      </c>
      <c r="DS36">
        <f t="shared" si="110"/>
        <v>23.306902597337711</v>
      </c>
      <c r="DT36" s="39" t="str">
        <f t="shared" si="173"/>
        <v>PASS</v>
      </c>
      <c r="DU36" s="39" t="str">
        <f t="shared" si="174"/>
        <v>PASS</v>
      </c>
      <c r="DV36" s="39" t="str">
        <f t="shared" si="175"/>
        <v>PASS</v>
      </c>
      <c r="DW36" s="39">
        <f t="shared" si="114"/>
        <v>2.4133366385013907E-4</v>
      </c>
      <c r="DX36" s="39"/>
      <c r="DZ36">
        <f t="shared" si="115"/>
        <v>1</v>
      </c>
      <c r="EA36">
        <f t="shared" si="171"/>
        <v>0.36</v>
      </c>
      <c r="EB36">
        <f t="shared" si="116"/>
        <v>0.26455000000000001</v>
      </c>
      <c r="EC36">
        <f t="shared" si="117"/>
        <v>1.0011381900741776</v>
      </c>
      <c r="ED36">
        <f t="shared" si="118"/>
        <v>0.31227499999999997</v>
      </c>
      <c r="EE36">
        <f t="shared" si="119"/>
        <v>534750.09187754174</v>
      </c>
      <c r="EG36">
        <f t="shared" si="120"/>
        <v>142.9469198035186</v>
      </c>
      <c r="EH36">
        <f t="shared" si="121"/>
        <v>2.5936904706402508E-3</v>
      </c>
      <c r="EI36">
        <f t="shared" si="122"/>
        <v>1.4589508897351411E-3</v>
      </c>
      <c r="EJ36">
        <f t="shared" si="123"/>
        <v>0.1</v>
      </c>
      <c r="EK36">
        <f t="shared" si="124"/>
        <v>6.5000000000000002E-2</v>
      </c>
      <c r="EL36">
        <f t="shared" si="125"/>
        <v>1.5920106122131066E-3</v>
      </c>
      <c r="EM36">
        <f t="shared" si="126"/>
        <v>335.89605984734482</v>
      </c>
      <c r="EN36">
        <f t="shared" si="127"/>
        <v>56.651317297848685</v>
      </c>
      <c r="EO36">
        <f t="shared" si="128"/>
        <v>349.93467715520228</v>
      </c>
      <c r="EP36">
        <f t="shared" si="46"/>
        <v>483</v>
      </c>
      <c r="EQ36" s="39" t="str">
        <f t="shared" si="129"/>
        <v>PASS</v>
      </c>
      <c r="ES36">
        <v>1</v>
      </c>
      <c r="ET36">
        <f t="shared" si="130"/>
        <v>2.5936904706402508E-3</v>
      </c>
      <c r="EU36">
        <f t="shared" si="131"/>
        <v>5.8358035589405645E-3</v>
      </c>
      <c r="EV36">
        <f t="shared" si="132"/>
        <v>0.1</v>
      </c>
      <c r="EW36">
        <f t="shared" si="133"/>
        <v>6.5000000000000002E-2</v>
      </c>
      <c r="EX36">
        <f t="shared" si="134"/>
        <v>6.3112814435548545E-3</v>
      </c>
      <c r="EY36">
        <f t="shared" si="135"/>
        <v>84.729241860008329</v>
      </c>
      <c r="EZ36">
        <f t="shared" si="136"/>
        <v>14.162829324462171</v>
      </c>
      <c r="FA36">
        <f t="shared" si="137"/>
        <v>88.208852331233317</v>
      </c>
      <c r="FB36">
        <f t="shared" si="47"/>
        <v>483</v>
      </c>
      <c r="FC36" s="39" t="str">
        <f t="shared" si="138"/>
        <v>PASS</v>
      </c>
      <c r="FD36" s="127">
        <f t="shared" si="139"/>
        <v>1.0229058361212518E-3</v>
      </c>
      <c r="FE36" s="127"/>
      <c r="FG36">
        <v>12</v>
      </c>
      <c r="FH36">
        <f t="shared" si="140"/>
        <v>3.8500000000000005</v>
      </c>
      <c r="FI36">
        <f t="shared" si="141"/>
        <v>2.427083333333333</v>
      </c>
      <c r="FJ36">
        <f t="shared" si="142"/>
        <v>0.97083333333333321</v>
      </c>
      <c r="FK36">
        <f t="shared" si="143"/>
        <v>0.34949999999999992</v>
      </c>
      <c r="FL36">
        <f t="shared" si="144"/>
        <v>0.25683395833333328</v>
      </c>
      <c r="FM36">
        <f t="shared" si="145"/>
        <v>0.30316697916666657</v>
      </c>
      <c r="FN36">
        <f t="shared" si="48"/>
        <v>0.72812499999999991</v>
      </c>
      <c r="FO36">
        <f t="shared" si="49"/>
        <v>878.73310546874905</v>
      </c>
      <c r="FP36">
        <f t="shared" si="50"/>
        <v>10409.027343749993</v>
      </c>
      <c r="FQ36">
        <f t="shared" si="146"/>
        <v>29509.622029153263</v>
      </c>
      <c r="FR36">
        <f t="shared" si="51"/>
        <v>6.0594706425366042E-5</v>
      </c>
      <c r="FS36">
        <v>2E-3</v>
      </c>
      <c r="FT36">
        <f t="shared" si="147"/>
        <v>3.029735321268302E-2</v>
      </c>
      <c r="FV36">
        <f t="shared" ca="1" si="52"/>
        <v>41907.761437815789</v>
      </c>
      <c r="FW36">
        <f t="shared" ca="1" si="148"/>
        <v>3903.7778021207705</v>
      </c>
      <c r="FX36">
        <f t="shared" ca="1" si="149"/>
        <v>6438.3294857034243</v>
      </c>
      <c r="FY36">
        <f t="shared" ca="1" si="172"/>
        <v>1.9451146482487687E-5</v>
      </c>
      <c r="FZ36">
        <v>2E-3</v>
      </c>
      <c r="GA36">
        <f t="shared" ca="1" si="150"/>
        <v>61.756554836803602</v>
      </c>
      <c r="GB36">
        <f t="shared" ca="1" si="151"/>
        <v>1.8969374157774893E-3</v>
      </c>
      <c r="GC36">
        <f t="shared" ca="1" si="53"/>
        <v>11.299948663416055</v>
      </c>
      <c r="GD36">
        <f t="shared" ca="1" si="152"/>
        <v>1.104391900931203E-4</v>
      </c>
      <c r="GE36">
        <f t="shared" ca="1" si="153"/>
        <v>2.1965805764377518E-3</v>
      </c>
      <c r="GF36">
        <f t="shared" ca="1" si="154"/>
        <v>331</v>
      </c>
      <c r="GG36">
        <f t="shared" ca="1" si="155"/>
        <v>2.1965805764377518E-3</v>
      </c>
      <c r="GH36" s="39" t="str">
        <f t="shared" ca="1" si="156"/>
        <v>FAILED</v>
      </c>
      <c r="GI36" s="39" t="str">
        <f t="shared" ca="1" si="157"/>
        <v>FAILED</v>
      </c>
      <c r="GJ36" s="39" t="str">
        <f t="shared" ca="1" si="158"/>
        <v>FAILED</v>
      </c>
      <c r="GL36">
        <v>55</v>
      </c>
      <c r="GM36">
        <f t="shared" ca="1" si="159"/>
        <v>1.0698130565368227E-3</v>
      </c>
      <c r="GN36">
        <f t="shared" ca="1" si="160"/>
        <v>0.20545361206211013</v>
      </c>
      <c r="GO36">
        <f t="shared" ca="1" si="161"/>
        <v>0.3340785500316889</v>
      </c>
      <c r="GP36">
        <f t="shared" ca="1" si="162"/>
        <v>6.6446562437241994</v>
      </c>
      <c r="GQ36">
        <f t="shared" ca="1" si="163"/>
        <v>6.0181818181818185</v>
      </c>
      <c r="GR36">
        <f t="shared" ca="1" si="164"/>
        <v>6.0181818181818185</v>
      </c>
      <c r="GS36" s="39" t="str">
        <f t="shared" ca="1" si="165"/>
        <v>PASS</v>
      </c>
      <c r="GT36" s="39" t="str">
        <f t="shared" ca="1" si="166"/>
        <v>PASS</v>
      </c>
      <c r="GU36" s="39" t="str">
        <f t="shared" ca="1" si="167"/>
        <v>PASS</v>
      </c>
      <c r="GV36" s="128">
        <f t="shared" ca="1" si="168"/>
        <v>4.2837259044484747E-4</v>
      </c>
      <c r="GW36" s="114"/>
    </row>
    <row r="37" spans="2:205" x14ac:dyDescent="0.25">
      <c r="B37">
        <f t="shared" si="0"/>
        <v>2.145</v>
      </c>
      <c r="C37">
        <f t="shared" si="1"/>
        <v>2.5</v>
      </c>
      <c r="D37">
        <f t="shared" si="54"/>
        <v>0.40890266274362891</v>
      </c>
      <c r="E37">
        <f t="shared" si="2"/>
        <v>0.40879699816459042</v>
      </c>
      <c r="F37">
        <f t="shared" si="3"/>
        <v>0.10000000000000009</v>
      </c>
      <c r="G37" s="1">
        <f t="shared" si="55"/>
        <v>186.1580293502071</v>
      </c>
      <c r="I37">
        <f t="shared" si="56"/>
        <v>186.1580293502071</v>
      </c>
      <c r="J37">
        <f t="shared" si="4"/>
        <v>15255.032718373712</v>
      </c>
      <c r="K37">
        <f t="shared" si="5"/>
        <v>48803.547795925188</v>
      </c>
      <c r="L37">
        <f t="shared" si="57"/>
        <v>57206.372693901423</v>
      </c>
      <c r="M37">
        <f t="shared" si="58"/>
        <v>183013.30423471943</v>
      </c>
      <c r="O37">
        <f t="shared" si="59"/>
        <v>1</v>
      </c>
      <c r="P37">
        <v>2145</v>
      </c>
      <c r="Q37">
        <f t="shared" si="60"/>
        <v>0.36</v>
      </c>
      <c r="S37">
        <f t="shared" si="61"/>
        <v>508370.28954088734</v>
      </c>
      <c r="T37">
        <f t="shared" si="6"/>
        <v>139.37646599541793</v>
      </c>
      <c r="U37">
        <f t="shared" si="169"/>
        <v>6.322266547973079E-4</v>
      </c>
      <c r="V37">
        <f t="shared" si="62"/>
        <v>1.4225099732939428E-3</v>
      </c>
      <c r="W37">
        <f t="shared" si="7"/>
        <v>0.1</v>
      </c>
      <c r="X37">
        <f t="shared" si="63"/>
        <v>6.5000000000000002E-2</v>
      </c>
      <c r="Z37">
        <f t="shared" si="64"/>
        <v>6.3222665479730784E-3</v>
      </c>
      <c r="AA37">
        <v>5.5650000000000004</v>
      </c>
      <c r="AB37">
        <f t="shared" si="8"/>
        <v>16.905357707172801</v>
      </c>
      <c r="AC37">
        <v>0.745</v>
      </c>
      <c r="AD37">
        <f t="shared" si="65"/>
        <v>12.594491491843737</v>
      </c>
      <c r="AE37">
        <f t="shared" si="9"/>
        <v>78.316775703088666</v>
      </c>
      <c r="AF37">
        <f t="shared" si="10"/>
        <v>1.5523613938292135E-3</v>
      </c>
      <c r="AG37">
        <f t="shared" si="66"/>
        <v>327.48191984270437</v>
      </c>
      <c r="AH37">
        <f t="shared" si="67"/>
        <v>54.597301565171342</v>
      </c>
      <c r="AI37">
        <f t="shared" si="11"/>
        <v>10.996836460011776</v>
      </c>
      <c r="AJ37">
        <f t="shared" si="12"/>
        <v>19.198896803114479</v>
      </c>
      <c r="AK37">
        <f t="shared" si="68"/>
        <v>10.996836460011776</v>
      </c>
      <c r="AL37">
        <f t="shared" si="13"/>
        <v>15.189000635375381</v>
      </c>
      <c r="AM37">
        <f t="shared" si="14"/>
        <v>21.587672572438205</v>
      </c>
      <c r="AN37">
        <f t="shared" si="69"/>
        <v>10.996836460011776</v>
      </c>
      <c r="AO37" s="39" t="str">
        <f t="shared" si="70"/>
        <v>FAILED</v>
      </c>
      <c r="AP37" s="39" t="str">
        <f t="shared" si="71"/>
        <v>FAILED</v>
      </c>
      <c r="AQ37" s="39" t="str">
        <f t="shared" si="72"/>
        <v>FAILED</v>
      </c>
      <c r="AS37" s="9">
        <v>4</v>
      </c>
      <c r="AT37">
        <f t="shared" si="15"/>
        <v>2.5289066191892316E-3</v>
      </c>
      <c r="AU37" s="9">
        <f t="shared" si="73"/>
        <v>5.6900398931757712E-3</v>
      </c>
      <c r="AV37" s="9">
        <f t="shared" si="74"/>
        <v>2.5289066191892313E-2</v>
      </c>
      <c r="AW37">
        <v>5.5650000000000004</v>
      </c>
      <c r="AX37">
        <f t="shared" si="16"/>
        <v>270.48572331476481</v>
      </c>
      <c r="AY37">
        <v>0.745</v>
      </c>
      <c r="AZ37">
        <f t="shared" si="75"/>
        <v>201.51186386949979</v>
      </c>
      <c r="BA37">
        <f t="shared" si="17"/>
        <v>313.26710281235466</v>
      </c>
      <c r="BB37">
        <f t="shared" si="76"/>
        <v>1.0011381900741776</v>
      </c>
      <c r="BC37">
        <f t="shared" si="77"/>
        <v>6.1583630284194517E-3</v>
      </c>
      <c r="BD37">
        <f t="shared" si="78"/>
        <v>82.549581308356366</v>
      </c>
      <c r="BE37">
        <f t="shared" si="79"/>
        <v>13.649325391292836</v>
      </c>
      <c r="BF37">
        <f t="shared" si="18"/>
        <v>175.94938336018842</v>
      </c>
      <c r="BG37">
        <f t="shared" si="19"/>
        <v>307.18234884983173</v>
      </c>
      <c r="BH37">
        <f t="shared" si="80"/>
        <v>175.94938336018842</v>
      </c>
      <c r="BI37">
        <f t="shared" si="20"/>
        <v>243.02401016600609</v>
      </c>
      <c r="BJ37">
        <f t="shared" si="21"/>
        <v>0.34137710849237035</v>
      </c>
      <c r="BK37">
        <f t="shared" si="81"/>
        <v>175.94938336018842</v>
      </c>
      <c r="BL37" s="39" t="str">
        <f t="shared" si="82"/>
        <v>PASS</v>
      </c>
      <c r="BM37" s="39" t="str">
        <f t="shared" si="83"/>
        <v>PASS</v>
      </c>
      <c r="BN37" s="39" t="str">
        <f t="shared" si="84"/>
        <v>PASS</v>
      </c>
      <c r="BO37" s="127">
        <f t="shared" si="85"/>
        <v>2.4633452113677828E-4</v>
      </c>
      <c r="BP37" s="127"/>
      <c r="BR37">
        <f t="shared" si="22"/>
        <v>6.322266547973079E-4</v>
      </c>
      <c r="BS37">
        <f t="shared" si="23"/>
        <v>0.36</v>
      </c>
      <c r="BT37">
        <f t="shared" si="24"/>
        <v>0.26455000000000001</v>
      </c>
      <c r="BU37">
        <f t="shared" si="86"/>
        <v>0.62454999999999994</v>
      </c>
      <c r="BV37">
        <f t="shared" si="25"/>
        <v>1</v>
      </c>
      <c r="BW37">
        <f t="shared" si="26"/>
        <v>0.375</v>
      </c>
      <c r="BX37">
        <f t="shared" si="27"/>
        <v>57206.372693901423</v>
      </c>
      <c r="BY37">
        <f t="shared" si="87"/>
        <v>21452.389760213035</v>
      </c>
      <c r="BZ37">
        <f t="shared" si="28"/>
        <v>0.10000000000000009</v>
      </c>
      <c r="CA37">
        <f t="shared" si="29"/>
        <v>105.74552953125009</v>
      </c>
      <c r="CB37">
        <f t="shared" si="170"/>
        <v>21558.135289744285</v>
      </c>
      <c r="CC37">
        <f t="shared" si="30"/>
        <v>1.6577116246761297E-3</v>
      </c>
      <c r="CD37">
        <f t="shared" si="31"/>
        <v>0.31227499999999997</v>
      </c>
      <c r="CE37">
        <f t="shared" si="88"/>
        <v>34517.869329508103</v>
      </c>
      <c r="CF37">
        <f t="shared" si="32"/>
        <v>91596.145535027506</v>
      </c>
      <c r="CG37">
        <f t="shared" si="33"/>
        <v>117484.54753215858</v>
      </c>
      <c r="CH37">
        <f t="shared" si="34"/>
        <v>65707.743537896429</v>
      </c>
      <c r="CI37">
        <f t="shared" si="35"/>
        <v>3.5493821006694437E-4</v>
      </c>
      <c r="CJ37">
        <f t="shared" si="36"/>
        <v>1.9851282035618256E-4</v>
      </c>
      <c r="CL37">
        <f t="shared" si="37"/>
        <v>0.36</v>
      </c>
      <c r="CM37">
        <f t="shared" si="38"/>
        <v>0.26455000000000001</v>
      </c>
      <c r="CN37">
        <f t="shared" si="89"/>
        <v>9.8593947240817889E-4</v>
      </c>
      <c r="CO37">
        <f t="shared" si="90"/>
        <v>7.503792113255814E-4</v>
      </c>
      <c r="CP37">
        <f t="shared" si="39"/>
        <v>0.36938912443595689</v>
      </c>
      <c r="CQ37">
        <f t="shared" si="40"/>
        <v>0.2139662051000486</v>
      </c>
      <c r="CR37">
        <f t="shared" si="91"/>
        <v>97.250361754508589</v>
      </c>
      <c r="CS37">
        <f t="shared" si="92"/>
        <v>173.88231786528573</v>
      </c>
      <c r="CT37">
        <f t="shared" si="41"/>
        <v>0.36938912443595689</v>
      </c>
      <c r="CU37">
        <f t="shared" si="42"/>
        <v>0.2139662051000486</v>
      </c>
      <c r="CV37" s="39" t="str">
        <f t="shared" si="93"/>
        <v>FAILED</v>
      </c>
      <c r="CW37" s="39" t="str">
        <f t="shared" si="94"/>
        <v>FAILED</v>
      </c>
      <c r="CX37" s="39" t="str">
        <f t="shared" si="95"/>
        <v>FAILED</v>
      </c>
      <c r="CZ37">
        <f t="shared" si="96"/>
        <v>3.5493821006694437E-4</v>
      </c>
      <c r="DA37">
        <f t="shared" si="97"/>
        <v>1.9851282035618256E-4</v>
      </c>
      <c r="DB37">
        <v>7</v>
      </c>
      <c r="DC37">
        <f t="shared" si="98"/>
        <v>2.4845674704686107E-3</v>
      </c>
      <c r="DD37">
        <v>10</v>
      </c>
      <c r="DE37">
        <f t="shared" si="99"/>
        <v>1.9851282035618254E-3</v>
      </c>
      <c r="DF37">
        <f t="shared" si="100"/>
        <v>0.36</v>
      </c>
      <c r="DG37">
        <f t="shared" si="101"/>
        <v>0.26455000000000001</v>
      </c>
      <c r="DH37" s="40">
        <f t="shared" si="43"/>
        <v>2.6784115437276882E-3</v>
      </c>
      <c r="DI37">
        <f t="shared" si="102"/>
        <v>0.31227499999999997</v>
      </c>
      <c r="DJ37">
        <f t="shared" si="103"/>
        <v>21558.135289744285</v>
      </c>
      <c r="DK37">
        <f t="shared" si="104"/>
        <v>34517.869329508103</v>
      </c>
      <c r="DL37">
        <f t="shared" si="105"/>
        <v>6.9015763068572518E-3</v>
      </c>
      <c r="DM37">
        <f t="shared" si="106"/>
        <v>7.5037921132558132E-3</v>
      </c>
      <c r="DN37">
        <f t="shared" si="44"/>
        <v>18.100067097361883</v>
      </c>
      <c r="DO37">
        <f t="shared" si="45"/>
        <v>21.396620510004855</v>
      </c>
      <c r="DP37">
        <f t="shared" si="107"/>
        <v>13.892908822072654</v>
      </c>
      <c r="DQ37">
        <f t="shared" si="108"/>
        <v>17.388231786528575</v>
      </c>
      <c r="DR37">
        <f t="shared" si="109"/>
        <v>18.100067097361883</v>
      </c>
      <c r="DS37">
        <f t="shared" si="110"/>
        <v>21.396620510004855</v>
      </c>
      <c r="DT37" s="39" t="str">
        <f t="shared" si="173"/>
        <v>PASS</v>
      </c>
      <c r="DU37" s="39" t="str">
        <f t="shared" si="174"/>
        <v>PASS</v>
      </c>
      <c r="DV37" s="39" t="str">
        <f t="shared" si="175"/>
        <v>PASS</v>
      </c>
      <c r="DW37" s="39">
        <f t="shared" si="114"/>
        <v>5.6784398224839284E-5</v>
      </c>
      <c r="DX37" s="39"/>
      <c r="DZ37">
        <f t="shared" si="115"/>
        <v>1</v>
      </c>
      <c r="EA37">
        <f t="shared" si="171"/>
        <v>0.36</v>
      </c>
      <c r="EB37">
        <f t="shared" si="116"/>
        <v>0.26455000000000001</v>
      </c>
      <c r="EC37">
        <f t="shared" si="117"/>
        <v>1.0011381900741776</v>
      </c>
      <c r="ED37">
        <f t="shared" si="118"/>
        <v>0.31227499999999997</v>
      </c>
      <c r="EE37">
        <f t="shared" si="119"/>
        <v>508370.28954088734</v>
      </c>
      <c r="EG37">
        <f t="shared" si="120"/>
        <v>139.37646599541793</v>
      </c>
      <c r="EH37">
        <f t="shared" si="121"/>
        <v>2.5289066191892316E-3</v>
      </c>
      <c r="EI37">
        <f t="shared" si="122"/>
        <v>1.4225099732939428E-3</v>
      </c>
      <c r="EJ37">
        <f t="shared" si="123"/>
        <v>0.1</v>
      </c>
      <c r="EK37">
        <f t="shared" si="124"/>
        <v>6.5000000000000002E-2</v>
      </c>
      <c r="EL37">
        <f t="shared" si="125"/>
        <v>1.5523613938292135E-3</v>
      </c>
      <c r="EM37">
        <f t="shared" si="126"/>
        <v>327.48191984270437</v>
      </c>
      <c r="EN37">
        <f t="shared" si="127"/>
        <v>54.597301565171342</v>
      </c>
      <c r="EO37">
        <f t="shared" si="128"/>
        <v>340.86214785226338</v>
      </c>
      <c r="EP37">
        <f t="shared" si="46"/>
        <v>483</v>
      </c>
      <c r="EQ37" s="39" t="str">
        <f t="shared" si="129"/>
        <v>PASS</v>
      </c>
      <c r="ES37">
        <v>1</v>
      </c>
      <c r="ET37">
        <f t="shared" si="130"/>
        <v>2.5289066191892316E-3</v>
      </c>
      <c r="EU37">
        <f t="shared" si="131"/>
        <v>5.6900398931757712E-3</v>
      </c>
      <c r="EV37">
        <f t="shared" si="132"/>
        <v>0.1</v>
      </c>
      <c r="EW37">
        <f t="shared" si="133"/>
        <v>6.5000000000000002E-2</v>
      </c>
      <c r="EX37">
        <f t="shared" si="134"/>
        <v>6.1554846520069685E-3</v>
      </c>
      <c r="EY37">
        <f t="shared" si="135"/>
        <v>82.58818245532224</v>
      </c>
      <c r="EZ37">
        <f t="shared" si="136"/>
        <v>13.649325391292836</v>
      </c>
      <c r="FA37">
        <f t="shared" si="137"/>
        <v>85.905297462879261</v>
      </c>
      <c r="FB37">
        <f t="shared" si="47"/>
        <v>483</v>
      </c>
      <c r="FC37" s="39" t="str">
        <f t="shared" si="138"/>
        <v>PASS</v>
      </c>
      <c r="FD37" s="127">
        <f t="shared" si="139"/>
        <v>2.4633452113677828E-4</v>
      </c>
      <c r="FE37" s="127"/>
      <c r="FG37">
        <v>13</v>
      </c>
      <c r="FH37">
        <f t="shared" si="140"/>
        <v>4.2</v>
      </c>
      <c r="FI37">
        <f t="shared" si="141"/>
        <v>2.3541666666666665</v>
      </c>
      <c r="FJ37">
        <f t="shared" si="142"/>
        <v>0.94166666666666665</v>
      </c>
      <c r="FK37">
        <f t="shared" si="143"/>
        <v>0.33899999999999997</v>
      </c>
      <c r="FL37">
        <f t="shared" si="144"/>
        <v>0.24911791666666663</v>
      </c>
      <c r="FM37">
        <f t="shared" si="145"/>
        <v>0.29405895833333329</v>
      </c>
      <c r="FN37">
        <f t="shared" si="48"/>
        <v>0.70624999999999993</v>
      </c>
      <c r="FO37">
        <f t="shared" si="49"/>
        <v>852.33339843749911</v>
      </c>
      <c r="FP37">
        <f t="shared" si="50"/>
        <v>9530.2942382812435</v>
      </c>
      <c r="FQ37">
        <f t="shared" si="146"/>
        <v>27018.411183938508</v>
      </c>
      <c r="FR37">
        <f t="shared" si="51"/>
        <v>5.5479283745253607E-5</v>
      </c>
      <c r="FS37">
        <v>2E-3</v>
      </c>
      <c r="FT37">
        <f t="shared" si="147"/>
        <v>2.7739641872626803E-2</v>
      </c>
      <c r="FV37">
        <f t="shared" ca="1" si="52"/>
        <v>38003.983635695018</v>
      </c>
      <c r="FW37">
        <f t="shared" ca="1" si="148"/>
        <v>3751.0094691853374</v>
      </c>
      <c r="FX37">
        <f t="shared" ca="1" si="149"/>
        <v>6377.9887721246459</v>
      </c>
      <c r="FY37">
        <f t="shared" ca="1" si="172"/>
        <v>1.9268848254153011E-5</v>
      </c>
      <c r="FZ37">
        <v>2E-3</v>
      </c>
      <c r="GA37">
        <f t="shared" ca="1" si="150"/>
        <v>58.898850784748163</v>
      </c>
      <c r="GB37">
        <f t="shared" ca="1" si="151"/>
        <v>1.80942943283595E-3</v>
      </c>
      <c r="GC37">
        <f t="shared" ca="1" si="53"/>
        <v>10.203509407154963</v>
      </c>
      <c r="GD37">
        <f t="shared" ca="1" si="152"/>
        <v>1.1519649919298102E-4</v>
      </c>
      <c r="GE37">
        <f t="shared" ca="1" si="153"/>
        <v>2.2912010889211696E-3</v>
      </c>
      <c r="GF37">
        <f t="shared" ca="1" si="154"/>
        <v>331</v>
      </c>
      <c r="GG37">
        <f t="shared" ca="1" si="155"/>
        <v>2.2912010889211696E-3</v>
      </c>
      <c r="GH37" s="39" t="str">
        <f t="shared" ca="1" si="156"/>
        <v>FAILED</v>
      </c>
      <c r="GI37" s="39" t="str">
        <f t="shared" ca="1" si="157"/>
        <v>FAILED</v>
      </c>
      <c r="GJ37" s="39" t="str">
        <f t="shared" ca="1" si="158"/>
        <v>FAILED</v>
      </c>
      <c r="GL37">
        <v>55</v>
      </c>
      <c r="GM37">
        <f t="shared" ca="1" si="159"/>
        <v>1.0597866539784155E-3</v>
      </c>
      <c r="GN37">
        <f t="shared" ca="1" si="160"/>
        <v>0.18551835285736296</v>
      </c>
      <c r="GO37">
        <f t="shared" ca="1" si="161"/>
        <v>0.34846941005876764</v>
      </c>
      <c r="GP37">
        <f t="shared" ca="1" si="162"/>
        <v>6.9308832939865388</v>
      </c>
      <c r="GQ37">
        <f t="shared" ca="1" si="163"/>
        <v>6.0181818181818185</v>
      </c>
      <c r="GR37">
        <f t="shared" ca="1" si="164"/>
        <v>6.0181818181818185</v>
      </c>
      <c r="GS37" s="39" t="str">
        <f t="shared" ca="1" si="165"/>
        <v>PASS</v>
      </c>
      <c r="GT37" s="39" t="str">
        <f t="shared" ca="1" si="166"/>
        <v>PASS</v>
      </c>
      <c r="GU37" s="39" t="str">
        <f t="shared" ca="1" si="167"/>
        <v>PASS</v>
      </c>
      <c r="GV37" s="128">
        <f t="shared" ca="1" si="168"/>
        <v>3.9395489487577696E-4</v>
      </c>
      <c r="GW37" s="114"/>
    </row>
    <row r="38" spans="2:205" x14ac:dyDescent="0.25">
      <c r="B38">
        <f t="shared" si="0"/>
        <v>2.1850000000000001</v>
      </c>
      <c r="C38">
        <f t="shared" si="1"/>
        <v>2.5</v>
      </c>
      <c r="D38">
        <f t="shared" si="54"/>
        <v>0.40869133358555193</v>
      </c>
      <c r="E38">
        <f t="shared" si="2"/>
        <v>0.40814656515170328</v>
      </c>
      <c r="F38">
        <f t="shared" si="3"/>
        <v>0.4874999999999996</v>
      </c>
      <c r="G38" s="1">
        <f t="shared" si="55"/>
        <v>906.07644602252117</v>
      </c>
      <c r="I38">
        <f t="shared" si="56"/>
        <v>906.07644602252117</v>
      </c>
      <c r="J38">
        <f t="shared" si="4"/>
        <v>15068.874689023505</v>
      </c>
      <c r="K38">
        <f t="shared" si="5"/>
        <v>48197.069647777244</v>
      </c>
      <c r="L38">
        <f t="shared" si="57"/>
        <v>56508.280083838144</v>
      </c>
      <c r="M38">
        <f t="shared" si="58"/>
        <v>180739.01117916466</v>
      </c>
      <c r="O38">
        <f t="shared" si="59"/>
        <v>1</v>
      </c>
      <c r="P38">
        <v>2185</v>
      </c>
      <c r="Q38">
        <f t="shared" si="60"/>
        <v>0.36</v>
      </c>
      <c r="S38">
        <f t="shared" si="61"/>
        <v>502052.80883101298</v>
      </c>
      <c r="T38">
        <f t="shared" si="6"/>
        <v>138.50774806843853</v>
      </c>
      <c r="U38">
        <f t="shared" si="169"/>
        <v>6.2828605675578002E-4</v>
      </c>
      <c r="V38">
        <f t="shared" si="62"/>
        <v>1.4136436277005051E-3</v>
      </c>
      <c r="W38">
        <f t="shared" si="7"/>
        <v>0.1</v>
      </c>
      <c r="X38">
        <f t="shared" si="63"/>
        <v>6.5000000000000002E-2</v>
      </c>
      <c r="Z38">
        <f t="shared" si="64"/>
        <v>6.2828605675577997E-3</v>
      </c>
      <c r="AA38">
        <v>5.5650000000000004</v>
      </c>
      <c r="AB38">
        <f t="shared" si="8"/>
        <v>16.695276053295981</v>
      </c>
      <c r="AC38">
        <v>0.745</v>
      </c>
      <c r="AD38">
        <f t="shared" si="65"/>
        <v>12.437980659705506</v>
      </c>
      <c r="AE38">
        <f t="shared" si="9"/>
        <v>77.82863599779057</v>
      </c>
      <c r="AF38">
        <f t="shared" si="10"/>
        <v>1.542713551858579E-3</v>
      </c>
      <c r="AG38">
        <f t="shared" si="66"/>
        <v>325.43488596840712</v>
      </c>
      <c r="AH38">
        <f t="shared" si="67"/>
        <v>55.316851723382968</v>
      </c>
      <c r="AI38">
        <f t="shared" si="11"/>
        <v>10.860179571056863</v>
      </c>
      <c r="AJ38">
        <f t="shared" si="12"/>
        <v>18.960313505270545</v>
      </c>
      <c r="AK38">
        <f t="shared" si="68"/>
        <v>10.860179571056863</v>
      </c>
      <c r="AL38">
        <f t="shared" si="13"/>
        <v>15.000248026321632</v>
      </c>
      <c r="AM38">
        <f t="shared" si="14"/>
        <v>21.723229558270877</v>
      </c>
      <c r="AN38">
        <f t="shared" si="69"/>
        <v>10.860179571056863</v>
      </c>
      <c r="AO38" s="39" t="str">
        <f t="shared" si="70"/>
        <v>FAILED</v>
      </c>
      <c r="AP38" s="39" t="str">
        <f t="shared" si="71"/>
        <v>FAILED</v>
      </c>
      <c r="AQ38" s="39" t="str">
        <f t="shared" si="72"/>
        <v>FAILED</v>
      </c>
      <c r="AS38" s="9">
        <v>4</v>
      </c>
      <c r="AT38">
        <f t="shared" si="15"/>
        <v>2.5131442270231201E-3</v>
      </c>
      <c r="AU38" s="9">
        <f t="shared" si="73"/>
        <v>5.6545745108020204E-3</v>
      </c>
      <c r="AV38" s="9">
        <f t="shared" si="74"/>
        <v>2.5131442270231199E-2</v>
      </c>
      <c r="AW38">
        <v>5.5650000000000004</v>
      </c>
      <c r="AX38">
        <f t="shared" si="16"/>
        <v>267.12441685273569</v>
      </c>
      <c r="AY38">
        <v>0.745</v>
      </c>
      <c r="AZ38">
        <f t="shared" si="75"/>
        <v>199.00769055528809</v>
      </c>
      <c r="BA38">
        <f t="shared" si="17"/>
        <v>311.31454399116228</v>
      </c>
      <c r="BB38">
        <f t="shared" si="76"/>
        <v>1.0011381900741776</v>
      </c>
      <c r="BC38">
        <f t="shared" si="77"/>
        <v>6.1204242884181376E-3</v>
      </c>
      <c r="BD38">
        <f t="shared" si="78"/>
        <v>82.029085758165905</v>
      </c>
      <c r="BE38">
        <f t="shared" si="79"/>
        <v>13.829212930845742</v>
      </c>
      <c r="BF38">
        <f t="shared" si="18"/>
        <v>173.7628731369098</v>
      </c>
      <c r="BG38">
        <f t="shared" si="19"/>
        <v>303.36501608432872</v>
      </c>
      <c r="BH38">
        <f t="shared" si="80"/>
        <v>173.7628731369098</v>
      </c>
      <c r="BI38">
        <f t="shared" si="20"/>
        <v>240.00396842114611</v>
      </c>
      <c r="BJ38">
        <f t="shared" si="21"/>
        <v>0.34352778264010964</v>
      </c>
      <c r="BK38">
        <f t="shared" si="81"/>
        <v>173.7628731369098</v>
      </c>
      <c r="BL38" s="39" t="str">
        <f t="shared" si="82"/>
        <v>PASS</v>
      </c>
      <c r="BM38" s="39" t="str">
        <f t="shared" si="83"/>
        <v>PASS</v>
      </c>
      <c r="BN38" s="39" t="str">
        <f t="shared" si="84"/>
        <v>PASS</v>
      </c>
      <c r="BO38" s="127">
        <f t="shared" si="85"/>
        <v>1.1934827362415359E-3</v>
      </c>
      <c r="BP38" s="127"/>
      <c r="BR38">
        <f t="shared" si="22"/>
        <v>6.2828605675578002E-4</v>
      </c>
      <c r="BS38">
        <f t="shared" si="23"/>
        <v>0.36</v>
      </c>
      <c r="BT38">
        <f t="shared" si="24"/>
        <v>0.26455000000000001</v>
      </c>
      <c r="BU38">
        <f t="shared" si="86"/>
        <v>0.62454999999999994</v>
      </c>
      <c r="BV38">
        <f t="shared" si="25"/>
        <v>1</v>
      </c>
      <c r="BW38">
        <f t="shared" si="26"/>
        <v>0.375</v>
      </c>
      <c r="BX38">
        <f t="shared" si="27"/>
        <v>56508.280083838144</v>
      </c>
      <c r="BY38">
        <f t="shared" si="87"/>
        <v>21190.605031439303</v>
      </c>
      <c r="BZ38">
        <f t="shared" si="28"/>
        <v>0.4874999999999996</v>
      </c>
      <c r="CA38">
        <f t="shared" si="29"/>
        <v>515.5094564648432</v>
      </c>
      <c r="CB38">
        <f t="shared" si="170"/>
        <v>21706.114487904146</v>
      </c>
      <c r="CC38">
        <f t="shared" si="30"/>
        <v>1.6473891967819275E-3</v>
      </c>
      <c r="CD38">
        <f t="shared" si="31"/>
        <v>0.31227499999999997</v>
      </c>
      <c r="CE38">
        <f t="shared" si="88"/>
        <v>34754.806641428462</v>
      </c>
      <c r="CF38">
        <f t="shared" si="32"/>
        <v>90478.392576796337</v>
      </c>
      <c r="CG38">
        <f t="shared" si="33"/>
        <v>116544.49755786768</v>
      </c>
      <c r="CH38">
        <f t="shared" si="34"/>
        <v>64412.287595724993</v>
      </c>
      <c r="CI38">
        <f t="shared" si="35"/>
        <v>3.5209817993313498E-4</v>
      </c>
      <c r="CJ38">
        <f t="shared" si="36"/>
        <v>1.9459905618043804E-4</v>
      </c>
      <c r="CL38">
        <f t="shared" si="37"/>
        <v>0.36</v>
      </c>
      <c r="CM38">
        <f t="shared" si="38"/>
        <v>0.26455000000000001</v>
      </c>
      <c r="CN38">
        <f t="shared" si="89"/>
        <v>9.7805049981426382E-4</v>
      </c>
      <c r="CO38">
        <f t="shared" si="90"/>
        <v>7.355851679472237E-4</v>
      </c>
      <c r="CP38">
        <f t="shared" si="39"/>
        <v>0.36350145647103393</v>
      </c>
      <c r="CQ38">
        <f t="shared" si="40"/>
        <v>0.20561250493549924</v>
      </c>
      <c r="CR38">
        <f t="shared" si="91"/>
        <v>98.707714558560212</v>
      </c>
      <c r="CS38">
        <f t="shared" si="92"/>
        <v>178.59699488574481</v>
      </c>
      <c r="CT38">
        <f t="shared" si="41"/>
        <v>0.36350145647103393</v>
      </c>
      <c r="CU38">
        <f t="shared" si="42"/>
        <v>0.20561250493549924</v>
      </c>
      <c r="CV38" s="39" t="str">
        <f t="shared" si="93"/>
        <v>FAILED</v>
      </c>
      <c r="CW38" s="39" t="str">
        <f t="shared" si="94"/>
        <v>FAILED</v>
      </c>
      <c r="CX38" s="39" t="str">
        <f t="shared" si="95"/>
        <v>FAILED</v>
      </c>
      <c r="CZ38">
        <f t="shared" si="96"/>
        <v>3.5209817993313498E-4</v>
      </c>
      <c r="DA38">
        <f t="shared" si="97"/>
        <v>1.9459905618043804E-4</v>
      </c>
      <c r="DB38">
        <v>7</v>
      </c>
      <c r="DC38">
        <f t="shared" si="98"/>
        <v>2.4646872595319447E-3</v>
      </c>
      <c r="DD38">
        <v>10</v>
      </c>
      <c r="DE38">
        <f t="shared" si="99"/>
        <v>1.9459905618043805E-3</v>
      </c>
      <c r="DF38">
        <f t="shared" si="100"/>
        <v>0.36</v>
      </c>
      <c r="DG38">
        <f t="shared" si="101"/>
        <v>0.26455000000000001</v>
      </c>
      <c r="DH38">
        <f t="shared" si="43"/>
        <v>2.6531289953164337E-3</v>
      </c>
      <c r="DI38">
        <f t="shared" si="102"/>
        <v>0.31227499999999997</v>
      </c>
      <c r="DJ38">
        <f t="shared" si="103"/>
        <v>21706.114487904146</v>
      </c>
      <c r="DK38">
        <f t="shared" si="104"/>
        <v>34754.806641428462</v>
      </c>
      <c r="DL38">
        <f t="shared" si="105"/>
        <v>6.8463534986998465E-3</v>
      </c>
      <c r="DM38">
        <f t="shared" si="106"/>
        <v>7.3558516794722372E-3</v>
      </c>
      <c r="DN38">
        <f t="shared" si="44"/>
        <v>17.81157136708066</v>
      </c>
      <c r="DO38">
        <f t="shared" si="45"/>
        <v>20.561250493549924</v>
      </c>
      <c r="DP38">
        <f t="shared" si="107"/>
        <v>14.101102079794316</v>
      </c>
      <c r="DQ38">
        <f t="shared" si="108"/>
        <v>17.859699488574481</v>
      </c>
      <c r="DR38">
        <f t="shared" si="109"/>
        <v>17.81157136708066</v>
      </c>
      <c r="DS38">
        <f t="shared" si="110"/>
        <v>20.561250493549924</v>
      </c>
      <c r="DT38" s="39" t="str">
        <f t="shared" si="173"/>
        <v>PASS</v>
      </c>
      <c r="DU38" s="39" t="str">
        <f t="shared" si="174"/>
        <v>PASS</v>
      </c>
      <c r="DV38" s="39" t="str">
        <f t="shared" si="175"/>
        <v>PASS</v>
      </c>
      <c r="DW38" s="39">
        <f t="shared" si="114"/>
        <v>2.7340934722858531E-4</v>
      </c>
      <c r="DX38" s="39"/>
      <c r="DZ38">
        <f t="shared" si="115"/>
        <v>1</v>
      </c>
      <c r="EA38">
        <f t="shared" si="171"/>
        <v>0.36</v>
      </c>
      <c r="EB38">
        <f t="shared" si="116"/>
        <v>0.26455000000000001</v>
      </c>
      <c r="EC38">
        <f t="shared" si="117"/>
        <v>1.0011381900741776</v>
      </c>
      <c r="ED38">
        <f t="shared" si="118"/>
        <v>0.31227499999999997</v>
      </c>
      <c r="EE38">
        <f t="shared" si="119"/>
        <v>502052.80883101298</v>
      </c>
      <c r="EG38">
        <f t="shared" si="120"/>
        <v>138.50774806843853</v>
      </c>
      <c r="EH38">
        <f t="shared" si="121"/>
        <v>2.5131442270231201E-3</v>
      </c>
      <c r="EI38">
        <f t="shared" si="122"/>
        <v>1.4136436277005051E-3</v>
      </c>
      <c r="EJ38">
        <f t="shared" si="123"/>
        <v>0.1</v>
      </c>
      <c r="EK38">
        <f t="shared" si="124"/>
        <v>6.5000000000000002E-2</v>
      </c>
      <c r="EL38">
        <f t="shared" si="125"/>
        <v>1.542713551858579E-3</v>
      </c>
      <c r="EM38">
        <f t="shared" si="126"/>
        <v>325.43488596840712</v>
      </c>
      <c r="EN38">
        <f t="shared" si="127"/>
        <v>55.316851723382968</v>
      </c>
      <c r="EO38">
        <f t="shared" si="128"/>
        <v>339.24582128455222</v>
      </c>
      <c r="EP38">
        <f t="shared" si="46"/>
        <v>483</v>
      </c>
      <c r="EQ38" s="39" t="str">
        <f t="shared" si="129"/>
        <v>PASS</v>
      </c>
      <c r="ES38">
        <v>1</v>
      </c>
      <c r="ET38">
        <f t="shared" si="130"/>
        <v>2.5131442270231201E-3</v>
      </c>
      <c r="EU38">
        <f t="shared" si="131"/>
        <v>5.6545745108020204E-3</v>
      </c>
      <c r="EV38">
        <f t="shared" si="132"/>
        <v>0.1</v>
      </c>
      <c r="EW38">
        <f t="shared" si="133"/>
        <v>6.5000000000000002E-2</v>
      </c>
      <c r="EX38">
        <f t="shared" si="134"/>
        <v>6.1175638526039626E-3</v>
      </c>
      <c r="EY38">
        <f t="shared" si="135"/>
        <v>82.067440721082534</v>
      </c>
      <c r="EZ38">
        <f t="shared" si="136"/>
        <v>13.829212930845742</v>
      </c>
      <c r="FA38">
        <f t="shared" si="137"/>
        <v>85.491556409790604</v>
      </c>
      <c r="FB38">
        <f t="shared" si="47"/>
        <v>483</v>
      </c>
      <c r="FC38" s="39" t="str">
        <f t="shared" si="138"/>
        <v>PASS</v>
      </c>
      <c r="FD38" s="127">
        <f t="shared" si="139"/>
        <v>1.1934827362415359E-3</v>
      </c>
      <c r="FE38" s="127"/>
      <c r="FG38">
        <v>14</v>
      </c>
      <c r="FH38">
        <f t="shared" si="140"/>
        <v>4.55</v>
      </c>
      <c r="FI38">
        <f t="shared" si="141"/>
        <v>2.28125</v>
      </c>
      <c r="FJ38">
        <f t="shared" si="142"/>
        <v>0.91250000000000009</v>
      </c>
      <c r="FK38">
        <f t="shared" si="143"/>
        <v>0.32849999999999996</v>
      </c>
      <c r="FL38">
        <f t="shared" si="144"/>
        <v>0.24140187499999999</v>
      </c>
      <c r="FM38">
        <f t="shared" si="145"/>
        <v>0.2849509375</v>
      </c>
      <c r="FN38">
        <f t="shared" si="48"/>
        <v>0.68437499999999996</v>
      </c>
      <c r="FO38">
        <f t="shared" si="49"/>
        <v>825.93369140624918</v>
      </c>
      <c r="FP38">
        <f t="shared" si="50"/>
        <v>8677.9608398437449</v>
      </c>
      <c r="FQ38">
        <f t="shared" si="146"/>
        <v>24602.043583000599</v>
      </c>
      <c r="FR38">
        <f t="shared" si="51"/>
        <v>5.051754329158234E-5</v>
      </c>
      <c r="FS38">
        <v>2E-3</v>
      </c>
      <c r="FT38">
        <f t="shared" si="147"/>
        <v>2.525877164579117E-2</v>
      </c>
      <c r="FV38">
        <f t="shared" ca="1" si="52"/>
        <v>34252.974166509681</v>
      </c>
      <c r="FW38">
        <f t="shared" ca="1" si="148"/>
        <v>3608.0990267481757</v>
      </c>
      <c r="FX38">
        <f t="shared" ca="1" si="149"/>
        <v>6331.0881838179175</v>
      </c>
      <c r="FY38">
        <f t="shared" ca="1" si="172"/>
        <v>1.9127154633890987E-5</v>
      </c>
      <c r="FZ38">
        <v>2E-3</v>
      </c>
      <c r="GA38">
        <f t="shared" ca="1" si="150"/>
        <v>55.954905815872053</v>
      </c>
      <c r="GB38">
        <f t="shared" ca="1" si="151"/>
        <v>1.7192841661129142E-3</v>
      </c>
      <c r="GC38">
        <f t="shared" ca="1" si="53"/>
        <v>9.0967862543614011</v>
      </c>
      <c r="GD38">
        <f t="shared" ca="1" si="152"/>
        <v>1.2088075237799565E-4</v>
      </c>
      <c r="GE38">
        <f t="shared" ca="1" si="153"/>
        <v>2.4042580583468749E-3</v>
      </c>
      <c r="GF38">
        <f t="shared" ca="1" si="154"/>
        <v>331.00000000000006</v>
      </c>
      <c r="GG38">
        <f t="shared" ca="1" si="155"/>
        <v>2.4042580583468749E-3</v>
      </c>
      <c r="GH38" s="39" t="str">
        <f t="shared" ca="1" si="156"/>
        <v>FAILED</v>
      </c>
      <c r="GI38" s="39" t="str">
        <f t="shared" ca="1" si="157"/>
        <v>FAILED</v>
      </c>
      <c r="GJ38" s="39" t="str">
        <f t="shared" ca="1" si="158"/>
        <v>FAILED</v>
      </c>
      <c r="GL38">
        <v>55</v>
      </c>
      <c r="GM38">
        <f t="shared" ca="1" si="159"/>
        <v>1.0519935048640043E-3</v>
      </c>
      <c r="GN38">
        <f t="shared" ca="1" si="160"/>
        <v>0.16539611371566185</v>
      </c>
      <c r="GO38">
        <f t="shared" ca="1" si="161"/>
        <v>0.36566427594343676</v>
      </c>
      <c r="GP38">
        <f t="shared" ca="1" si="162"/>
        <v>7.2728806264992967</v>
      </c>
      <c r="GQ38">
        <f t="shared" ca="1" si="163"/>
        <v>6.0181818181818185</v>
      </c>
      <c r="GR38">
        <f t="shared" ca="1" si="164"/>
        <v>6.0181818181818185</v>
      </c>
      <c r="GS38" s="39" t="str">
        <f t="shared" ca="1" si="165"/>
        <v>PASS</v>
      </c>
      <c r="GT38" s="39" t="str">
        <f t="shared" ca="1" si="166"/>
        <v>PASS</v>
      </c>
      <c r="GU38" s="39" t="str">
        <f t="shared" ca="1" si="167"/>
        <v>PASS</v>
      </c>
      <c r="GV38" s="128">
        <f t="shared" ca="1" si="168"/>
        <v>3.6189170381698845E-4</v>
      </c>
      <c r="GW38" s="114"/>
    </row>
    <row r="39" spans="2:205" x14ac:dyDescent="0.25">
      <c r="B39">
        <f t="shared" si="0"/>
        <v>2.38</v>
      </c>
      <c r="C39">
        <f t="shared" si="1"/>
        <v>2.5</v>
      </c>
      <c r="D39">
        <f t="shared" si="54"/>
        <v>0.40760179671785463</v>
      </c>
      <c r="E39">
        <f t="shared" si="2"/>
        <v>0.40686286467164379</v>
      </c>
      <c r="F39">
        <f t="shared" si="3"/>
        <v>0.60000000000000053</v>
      </c>
      <c r="G39" s="1">
        <f t="shared" si="55"/>
        <v>1111.6635803557199</v>
      </c>
      <c r="I39">
        <f t="shared" si="56"/>
        <v>1111.6635803557199</v>
      </c>
      <c r="J39">
        <f t="shared" si="4"/>
        <v>14162.798243000983</v>
      </c>
      <c r="K39">
        <f t="shared" si="5"/>
        <v>45346.981536904859</v>
      </c>
      <c r="L39">
        <f t="shared" si="57"/>
        <v>53110.493411253687</v>
      </c>
      <c r="M39">
        <f t="shared" si="58"/>
        <v>170051.18076339323</v>
      </c>
      <c r="O39">
        <f t="shared" si="59"/>
        <v>1</v>
      </c>
      <c r="P39">
        <v>2380</v>
      </c>
      <c r="Q39">
        <f t="shared" si="60"/>
        <v>0.36</v>
      </c>
      <c r="S39">
        <f t="shared" si="61"/>
        <v>472364.39100942569</v>
      </c>
      <c r="T39">
        <f t="shared" si="6"/>
        <v>134.35008430596349</v>
      </c>
      <c r="U39">
        <f t="shared" si="169"/>
        <v>6.0942644632192065E-4</v>
      </c>
      <c r="V39">
        <f t="shared" si="62"/>
        <v>1.3712095042243216E-3</v>
      </c>
      <c r="W39">
        <f t="shared" si="7"/>
        <v>0.1</v>
      </c>
      <c r="X39">
        <f t="shared" si="63"/>
        <v>6.5000000000000002E-2</v>
      </c>
      <c r="Z39">
        <f t="shared" si="64"/>
        <v>6.0942644632192063E-3</v>
      </c>
      <c r="AA39">
        <v>5.5650000000000004</v>
      </c>
      <c r="AB39">
        <f t="shared" si="8"/>
        <v>15.708016700497835</v>
      </c>
      <c r="AC39">
        <v>0.745</v>
      </c>
      <c r="AD39">
        <f t="shared" si="65"/>
        <v>11.702472441870887</v>
      </c>
      <c r="AE39">
        <f t="shared" si="9"/>
        <v>75.492410739034696</v>
      </c>
      <c r="AF39">
        <f t="shared" si="10"/>
        <v>1.4965343673911183E-3</v>
      </c>
      <c r="AG39">
        <f t="shared" si="66"/>
        <v>315.63885287371659</v>
      </c>
      <c r="AH39">
        <f t="shared" si="67"/>
        <v>53.993627997481781</v>
      </c>
      <c r="AI39">
        <f t="shared" si="11"/>
        <v>10.217973127727252</v>
      </c>
      <c r="AJ39">
        <f t="shared" si="12"/>
        <v>17.839113305866363</v>
      </c>
      <c r="AK39">
        <f t="shared" si="68"/>
        <v>10.217973127727252</v>
      </c>
      <c r="AL39">
        <f t="shared" si="13"/>
        <v>14.113222552109463</v>
      </c>
      <c r="AM39">
        <f t="shared" si="14"/>
        <v>22.391370281308166</v>
      </c>
      <c r="AN39">
        <f t="shared" si="69"/>
        <v>10.217973127727252</v>
      </c>
      <c r="AO39" s="39" t="str">
        <f t="shared" si="70"/>
        <v>FAILED</v>
      </c>
      <c r="AP39" s="39" t="str">
        <f t="shared" si="71"/>
        <v>FAILED</v>
      </c>
      <c r="AQ39" s="39" t="str">
        <f t="shared" si="72"/>
        <v>FAILED</v>
      </c>
      <c r="AS39" s="9">
        <v>4</v>
      </c>
      <c r="AT39">
        <f t="shared" si="15"/>
        <v>2.4377057852876826E-3</v>
      </c>
      <c r="AU39" s="9">
        <f t="shared" si="73"/>
        <v>5.4848380168972862E-3</v>
      </c>
      <c r="AV39" s="9">
        <f t="shared" si="74"/>
        <v>2.4377057852876825E-2</v>
      </c>
      <c r="AW39">
        <v>5.5650000000000004</v>
      </c>
      <c r="AX39">
        <f t="shared" si="16"/>
        <v>251.32826720796535</v>
      </c>
      <c r="AY39">
        <v>0.745</v>
      </c>
      <c r="AZ39">
        <f t="shared" si="75"/>
        <v>187.23955906993419</v>
      </c>
      <c r="BA39">
        <f t="shared" si="17"/>
        <v>301.96964295613878</v>
      </c>
      <c r="BB39">
        <f t="shared" si="76"/>
        <v>1.0011381900741776</v>
      </c>
      <c r="BC39">
        <f t="shared" si="77"/>
        <v>5.938772961973717E-3</v>
      </c>
      <c r="BD39">
        <f t="shared" si="78"/>
        <v>79.539055295428909</v>
      </c>
      <c r="BE39">
        <f t="shared" si="79"/>
        <v>13.498406999370445</v>
      </c>
      <c r="BF39">
        <f t="shared" si="18"/>
        <v>163.48757004363603</v>
      </c>
      <c r="BG39">
        <f t="shared" si="19"/>
        <v>285.4258128938618</v>
      </c>
      <c r="BH39">
        <f t="shared" si="80"/>
        <v>163.48757004363603</v>
      </c>
      <c r="BI39">
        <f t="shared" si="20"/>
        <v>225.8115608337514</v>
      </c>
      <c r="BJ39">
        <f t="shared" si="21"/>
        <v>0.35389948217637834</v>
      </c>
      <c r="BK39">
        <f t="shared" si="81"/>
        <v>163.48757004363603</v>
      </c>
      <c r="BL39" s="39" t="str">
        <f t="shared" si="82"/>
        <v>PASS</v>
      </c>
      <c r="BM39" s="39" t="str">
        <f t="shared" si="83"/>
        <v>PASS</v>
      </c>
      <c r="BN39" s="39" t="str">
        <f t="shared" si="84"/>
        <v>PASS</v>
      </c>
      <c r="BO39" s="127">
        <f t="shared" si="85"/>
        <v>1.4253055108736934E-3</v>
      </c>
      <c r="BP39" s="127"/>
      <c r="BR39">
        <f t="shared" si="22"/>
        <v>6.0942644632192065E-4</v>
      </c>
      <c r="BS39">
        <f t="shared" si="23"/>
        <v>0.36</v>
      </c>
      <c r="BT39">
        <f t="shared" si="24"/>
        <v>0.26455000000000001</v>
      </c>
      <c r="BU39">
        <f t="shared" si="86"/>
        <v>0.62454999999999994</v>
      </c>
      <c r="BV39">
        <f t="shared" si="25"/>
        <v>1</v>
      </c>
      <c r="BW39">
        <f t="shared" si="26"/>
        <v>0.375</v>
      </c>
      <c r="BX39">
        <f t="shared" si="27"/>
        <v>53110.493411253687</v>
      </c>
      <c r="BY39">
        <f t="shared" si="87"/>
        <v>19916.435029220134</v>
      </c>
      <c r="BZ39">
        <f t="shared" si="28"/>
        <v>0.60000000000000053</v>
      </c>
      <c r="CA39">
        <f t="shared" si="29"/>
        <v>634.47317718750048</v>
      </c>
      <c r="CB39">
        <f t="shared" si="170"/>
        <v>20550.908206407636</v>
      </c>
      <c r="CC39">
        <f t="shared" si="30"/>
        <v>1.5979845773202905E-3</v>
      </c>
      <c r="CD39">
        <f t="shared" si="31"/>
        <v>0.31227499999999997</v>
      </c>
      <c r="CE39">
        <f t="shared" si="88"/>
        <v>32905.144834533086</v>
      </c>
      <c r="CF39">
        <f t="shared" si="32"/>
        <v>85038.016830123597</v>
      </c>
      <c r="CG39">
        <f t="shared" si="33"/>
        <v>109716.87545602341</v>
      </c>
      <c r="CH39">
        <f t="shared" si="34"/>
        <v>60359.158204223786</v>
      </c>
      <c r="CI39">
        <f t="shared" si="35"/>
        <v>3.3147092282786528E-4</v>
      </c>
      <c r="CJ39">
        <f t="shared" si="36"/>
        <v>1.8235395227862171E-4</v>
      </c>
      <c r="CL39">
        <f t="shared" si="37"/>
        <v>0.36</v>
      </c>
      <c r="CM39">
        <f t="shared" si="38"/>
        <v>0.26455000000000001</v>
      </c>
      <c r="CN39">
        <f t="shared" si="89"/>
        <v>9.2075256341073695E-4</v>
      </c>
      <c r="CO39">
        <f t="shared" si="90"/>
        <v>6.8929862891181897E-4</v>
      </c>
      <c r="CP39">
        <f t="shared" si="39"/>
        <v>0.32215840755042841</v>
      </c>
      <c r="CQ39">
        <f t="shared" si="40"/>
        <v>0.18055038793149114</v>
      </c>
      <c r="CR39">
        <f t="shared" si="91"/>
        <v>99.270079419970457</v>
      </c>
      <c r="CS39">
        <f t="shared" si="92"/>
        <v>180.44656791565862</v>
      </c>
      <c r="CT39">
        <f t="shared" si="41"/>
        <v>0.32215840755042841</v>
      </c>
      <c r="CU39">
        <f t="shared" si="42"/>
        <v>0.18055038793149114</v>
      </c>
      <c r="CV39" s="39" t="str">
        <f t="shared" si="93"/>
        <v>FAILED</v>
      </c>
      <c r="CW39" s="39" t="str">
        <f t="shared" si="94"/>
        <v>FAILED</v>
      </c>
      <c r="CX39" s="39" t="str">
        <f t="shared" si="95"/>
        <v>FAILED</v>
      </c>
      <c r="CZ39">
        <f t="shared" si="96"/>
        <v>3.3147092282786528E-4</v>
      </c>
      <c r="DA39">
        <f t="shared" si="97"/>
        <v>1.8235395227862171E-4</v>
      </c>
      <c r="DB39">
        <v>7</v>
      </c>
      <c r="DC39">
        <f t="shared" si="98"/>
        <v>2.320296459795057E-3</v>
      </c>
      <c r="DD39">
        <v>10</v>
      </c>
      <c r="DE39">
        <f t="shared" si="99"/>
        <v>1.8235395227862172E-3</v>
      </c>
      <c r="DF39">
        <f t="shared" si="100"/>
        <v>0.36</v>
      </c>
      <c r="DG39">
        <f t="shared" si="101"/>
        <v>0.26455000000000001</v>
      </c>
      <c r="DH39">
        <f t="shared" si="43"/>
        <v>2.5315262724491445E-3</v>
      </c>
      <c r="DI39">
        <f t="shared" si="102"/>
        <v>0.31227499999999997</v>
      </c>
      <c r="DJ39">
        <f t="shared" si="103"/>
        <v>20550.908206407636</v>
      </c>
      <c r="DK39">
        <f t="shared" si="104"/>
        <v>32905.144834533086</v>
      </c>
      <c r="DL39">
        <f t="shared" si="105"/>
        <v>6.4452679438751588E-3</v>
      </c>
      <c r="DM39">
        <f t="shared" si="106"/>
        <v>6.8929862891181897E-3</v>
      </c>
      <c r="DN39">
        <f t="shared" si="44"/>
        <v>15.785761969970993</v>
      </c>
      <c r="DO39">
        <f t="shared" si="45"/>
        <v>18.055038793149112</v>
      </c>
      <c r="DP39">
        <f t="shared" si="107"/>
        <v>14.181439917138638</v>
      </c>
      <c r="DQ39">
        <f t="shared" si="108"/>
        <v>18.04465679156586</v>
      </c>
      <c r="DR39">
        <f t="shared" si="109"/>
        <v>15.785761969970993</v>
      </c>
      <c r="DS39">
        <f t="shared" si="110"/>
        <v>18.055038793149112</v>
      </c>
      <c r="DT39" s="39" t="str">
        <f t="shared" si="173"/>
        <v>PASS</v>
      </c>
      <c r="DU39" s="39" t="str">
        <f t="shared" si="174"/>
        <v>PASS</v>
      </c>
      <c r="DV39" s="39" t="str">
        <f t="shared" si="175"/>
        <v>PASS</v>
      </c>
      <c r="DW39" s="39">
        <f t="shared" si="114"/>
        <v>3.1625378550703573E-4</v>
      </c>
      <c r="DX39" s="39"/>
      <c r="DZ39">
        <f t="shared" si="115"/>
        <v>1</v>
      </c>
      <c r="EA39">
        <f t="shared" si="171"/>
        <v>0.36</v>
      </c>
      <c r="EB39">
        <f t="shared" si="116"/>
        <v>0.26455000000000001</v>
      </c>
      <c r="EC39">
        <f t="shared" si="117"/>
        <v>1.0011381900741776</v>
      </c>
      <c r="ED39">
        <f t="shared" si="118"/>
        <v>0.31227499999999997</v>
      </c>
      <c r="EE39">
        <f t="shared" si="119"/>
        <v>472364.39100942569</v>
      </c>
      <c r="EG39">
        <f t="shared" si="120"/>
        <v>134.35008430596349</v>
      </c>
      <c r="EH39">
        <f t="shared" si="121"/>
        <v>2.4377057852876826E-3</v>
      </c>
      <c r="EI39">
        <f t="shared" si="122"/>
        <v>1.3712095042243216E-3</v>
      </c>
      <c r="EJ39">
        <f t="shared" si="123"/>
        <v>0.1</v>
      </c>
      <c r="EK39">
        <f t="shared" si="124"/>
        <v>6.5000000000000002E-2</v>
      </c>
      <c r="EL39">
        <f t="shared" si="125"/>
        <v>1.4965343673911183E-3</v>
      </c>
      <c r="EM39">
        <f t="shared" si="126"/>
        <v>315.63885287371659</v>
      </c>
      <c r="EN39">
        <f t="shared" si="127"/>
        <v>53.993627997481781</v>
      </c>
      <c r="EO39">
        <f t="shared" si="128"/>
        <v>329.20179379284531</v>
      </c>
      <c r="EP39">
        <f t="shared" si="46"/>
        <v>483</v>
      </c>
      <c r="EQ39" s="39" t="str">
        <f t="shared" si="129"/>
        <v>PASS</v>
      </c>
      <c r="ES39">
        <v>1</v>
      </c>
      <c r="ET39">
        <f t="shared" si="130"/>
        <v>2.4377057852876826E-3</v>
      </c>
      <c r="EU39">
        <f t="shared" si="131"/>
        <v>5.4848380168972862E-3</v>
      </c>
      <c r="EV39">
        <f t="shared" si="132"/>
        <v>0.1</v>
      </c>
      <c r="EW39">
        <f t="shared" si="133"/>
        <v>6.5000000000000002E-2</v>
      </c>
      <c r="EX39">
        <f t="shared" si="134"/>
        <v>5.9359983894451372E-3</v>
      </c>
      <c r="EY39">
        <f t="shared" si="135"/>
        <v>79.576233014035495</v>
      </c>
      <c r="EZ39">
        <f t="shared" si="136"/>
        <v>13.498406999370445</v>
      </c>
      <c r="FA39">
        <f t="shared" si="137"/>
        <v>82.93972410893366</v>
      </c>
      <c r="FB39">
        <f t="shared" si="47"/>
        <v>483</v>
      </c>
      <c r="FC39" s="39" t="str">
        <f t="shared" si="138"/>
        <v>PASS</v>
      </c>
      <c r="FD39" s="127">
        <f t="shared" si="139"/>
        <v>1.4253055108736934E-3</v>
      </c>
      <c r="FE39" s="127"/>
      <c r="FG39">
        <v>15</v>
      </c>
      <c r="FH39">
        <f t="shared" si="140"/>
        <v>4.8999999999999995</v>
      </c>
      <c r="FI39">
        <f t="shared" si="141"/>
        <v>2.2083333333333335</v>
      </c>
      <c r="FJ39">
        <f t="shared" si="142"/>
        <v>0.88333333333333341</v>
      </c>
      <c r="FK39">
        <f t="shared" si="143"/>
        <v>0.318</v>
      </c>
      <c r="FL39">
        <f t="shared" si="144"/>
        <v>0.23368583333333334</v>
      </c>
      <c r="FM39">
        <f t="shared" si="145"/>
        <v>0.27584291666666666</v>
      </c>
      <c r="FN39">
        <f t="shared" si="48"/>
        <v>0.66249999999999998</v>
      </c>
      <c r="FO39">
        <f t="shared" si="49"/>
        <v>799.53398437499925</v>
      </c>
      <c r="FP39">
        <f t="shared" si="50"/>
        <v>7852.0271484374953</v>
      </c>
      <c r="FQ39">
        <f t="shared" si="146"/>
        <v>22260.519226339522</v>
      </c>
      <c r="FR39">
        <f t="shared" si="51"/>
        <v>4.5709485064352196E-5</v>
      </c>
      <c r="FS39">
        <v>2E-3</v>
      </c>
      <c r="FT39">
        <f t="shared" si="147"/>
        <v>2.2854742532176096E-2</v>
      </c>
      <c r="FV39">
        <f t="shared" ca="1" si="52"/>
        <v>30644.875139761505</v>
      </c>
      <c r="FW39">
        <f t="shared" ca="1" si="148"/>
        <v>3440.0859364880453</v>
      </c>
      <c r="FX39">
        <f t="shared" ca="1" si="149"/>
        <v>6235.5886786194051</v>
      </c>
      <c r="FY39">
        <f t="shared" ca="1" si="172"/>
        <v>1.8838636491297295E-5</v>
      </c>
      <c r="FZ39">
        <v>2E-3</v>
      </c>
      <c r="GA39">
        <f t="shared" ca="1" si="150"/>
        <v>52.931749315674637</v>
      </c>
      <c r="GB39">
        <f t="shared" ca="1" si="151"/>
        <v>1.6267133331001168E-3</v>
      </c>
      <c r="GC39">
        <f t="shared" ca="1" si="53"/>
        <v>8.0782384014973765</v>
      </c>
      <c r="GD39">
        <f t="shared" ca="1" si="152"/>
        <v>1.2513299996719877E-4</v>
      </c>
      <c r="GE39">
        <f t="shared" ca="1" si="153"/>
        <v>2.4888331485188714E-3</v>
      </c>
      <c r="GF39">
        <f t="shared" ca="1" si="154"/>
        <v>331</v>
      </c>
      <c r="GG39">
        <f t="shared" ca="1" si="155"/>
        <v>2.4888331485188714E-3</v>
      </c>
      <c r="GH39" s="39" t="str">
        <f t="shared" ca="1" si="156"/>
        <v>FAILED</v>
      </c>
      <c r="GI39" s="39" t="str">
        <f t="shared" ca="1" si="157"/>
        <v>FAILED</v>
      </c>
      <c r="GJ39" s="39" t="str">
        <f t="shared" ca="1" si="158"/>
        <v>FAILED</v>
      </c>
      <c r="GL39">
        <v>55</v>
      </c>
      <c r="GM39">
        <f t="shared" ca="1" si="159"/>
        <v>1.0361250070213513E-3</v>
      </c>
      <c r="GN39">
        <f t="shared" ca="1" si="160"/>
        <v>0.14687706184540686</v>
      </c>
      <c r="GO39">
        <f t="shared" ca="1" si="161"/>
        <v>0.37852732490077629</v>
      </c>
      <c r="GP39">
        <f t="shared" ca="1" si="162"/>
        <v>7.5287202742695847</v>
      </c>
      <c r="GQ39">
        <f t="shared" ca="1" si="163"/>
        <v>6.0181818181818185</v>
      </c>
      <c r="GR39">
        <f t="shared" ca="1" si="164"/>
        <v>6.0181818181818185</v>
      </c>
      <c r="GS39" s="39" t="str">
        <f t="shared" ca="1" si="165"/>
        <v>PASS</v>
      </c>
      <c r="GT39" s="39" t="str">
        <f t="shared" ca="1" si="166"/>
        <v>PASS</v>
      </c>
      <c r="GU39" s="39" t="str">
        <f t="shared" ca="1" si="167"/>
        <v>PASS</v>
      </c>
      <c r="GV39" s="128">
        <f t="shared" ca="1" si="168"/>
        <v>3.2955595576064883E-4</v>
      </c>
      <c r="GW39" s="114"/>
    </row>
    <row r="40" spans="2:205" x14ac:dyDescent="0.25">
      <c r="B40">
        <f t="shared" si="0"/>
        <v>2.62</v>
      </c>
      <c r="C40">
        <f t="shared" si="1"/>
        <v>2.5</v>
      </c>
      <c r="D40">
        <f t="shared" si="54"/>
        <v>0.406123932625433</v>
      </c>
      <c r="E40">
        <f t="shared" si="2"/>
        <v>0.40516430865412467</v>
      </c>
      <c r="F40">
        <f t="shared" si="3"/>
        <v>0.69999999999999951</v>
      </c>
      <c r="G40" s="1">
        <f t="shared" si="55"/>
        <v>1291.5264231516267</v>
      </c>
      <c r="H40">
        <f>-329.98*9.81</f>
        <v>-3237.1038000000003</v>
      </c>
      <c r="I40">
        <f t="shared" si="56"/>
        <v>-1945.5773768483737</v>
      </c>
      <c r="J40">
        <f t="shared" si="4"/>
        <v>13051.134662645263</v>
      </c>
      <c r="K40">
        <f t="shared" si="5"/>
        <v>42081.309588227305</v>
      </c>
      <c r="L40">
        <f t="shared" si="57"/>
        <v>48941.754984919738</v>
      </c>
      <c r="M40">
        <f t="shared" si="58"/>
        <v>157804.91095585239</v>
      </c>
      <c r="O40">
        <f t="shared" si="59"/>
        <v>1</v>
      </c>
      <c r="P40">
        <v>2620</v>
      </c>
      <c r="Q40">
        <f t="shared" si="60"/>
        <v>0.36</v>
      </c>
      <c r="S40">
        <f t="shared" si="61"/>
        <v>438346.97487736779</v>
      </c>
      <c r="T40">
        <f t="shared" si="6"/>
        <v>129.42207980589322</v>
      </c>
      <c r="U40">
        <f t="shared" si="169"/>
        <v>5.8707248736870736E-4</v>
      </c>
      <c r="V40">
        <f t="shared" si="62"/>
        <v>1.3209130965795915E-3</v>
      </c>
      <c r="W40">
        <f t="shared" si="7"/>
        <v>0.1</v>
      </c>
      <c r="X40">
        <f t="shared" si="63"/>
        <v>6.5000000000000002E-2</v>
      </c>
      <c r="Z40">
        <f t="shared" si="64"/>
        <v>5.8707248736870731E-3</v>
      </c>
      <c r="AA40">
        <v>5.5650000000000004</v>
      </c>
      <c r="AB40">
        <f t="shared" si="8"/>
        <v>14.576800734856839</v>
      </c>
      <c r="AC40">
        <v>0.745</v>
      </c>
      <c r="AD40">
        <f t="shared" si="65"/>
        <v>10.859716547468345</v>
      </c>
      <c r="AE40">
        <f t="shared" si="9"/>
        <v>72.723324721969945</v>
      </c>
      <c r="AF40">
        <f t="shared" si="10"/>
        <v>1.4417886414594076E-3</v>
      </c>
      <c r="AG40">
        <f t="shared" si="66"/>
        <v>304.0299821155923</v>
      </c>
      <c r="AH40">
        <f t="shared" si="67"/>
        <v>52.074343454672004</v>
      </c>
      <c r="AI40">
        <f t="shared" si="11"/>
        <v>9.4821237484603316</v>
      </c>
      <c r="AJ40">
        <f t="shared" si="12"/>
        <v>16.554425991787099</v>
      </c>
      <c r="AK40">
        <f t="shared" si="68"/>
        <v>9.4821237484603316</v>
      </c>
      <c r="AL40">
        <f t="shared" si="13"/>
        <v>13.09685600616068</v>
      </c>
      <c r="AM40">
        <f t="shared" si="14"/>
        <v>23.238717858004755</v>
      </c>
      <c r="AN40">
        <f t="shared" si="69"/>
        <v>9.4821237484603316</v>
      </c>
      <c r="AO40" s="39" t="str">
        <f t="shared" si="70"/>
        <v>FAILED</v>
      </c>
      <c r="AP40" s="39" t="str">
        <f t="shared" si="71"/>
        <v>FAILED</v>
      </c>
      <c r="AQ40" s="39" t="str">
        <f t="shared" si="72"/>
        <v>FAILED</v>
      </c>
      <c r="AS40" s="9">
        <v>4</v>
      </c>
      <c r="AT40">
        <f t="shared" si="15"/>
        <v>2.3482899494748294E-3</v>
      </c>
      <c r="AU40" s="9">
        <f t="shared" si="73"/>
        <v>5.283652386318366E-3</v>
      </c>
      <c r="AV40" s="9">
        <f t="shared" si="74"/>
        <v>2.3482899494748292E-2</v>
      </c>
      <c r="AW40">
        <v>5.5650000000000004</v>
      </c>
      <c r="AX40">
        <f t="shared" si="16"/>
        <v>233.22881175770942</v>
      </c>
      <c r="AY40">
        <v>0.745</v>
      </c>
      <c r="AZ40">
        <f t="shared" si="75"/>
        <v>173.75546475949352</v>
      </c>
      <c r="BA40">
        <f t="shared" si="17"/>
        <v>290.89329888787978</v>
      </c>
      <c r="BB40">
        <f t="shared" si="76"/>
        <v>1.0011381900741776</v>
      </c>
      <c r="BC40">
        <f t="shared" si="77"/>
        <v>5.7232990619170004E-3</v>
      </c>
      <c r="BD40">
        <f t="shared" si="78"/>
        <v>76.589912589775608</v>
      </c>
      <c r="BE40">
        <f t="shared" si="79"/>
        <v>13.018585863668001</v>
      </c>
      <c r="BF40">
        <f t="shared" si="18"/>
        <v>151.71397997536531</v>
      </c>
      <c r="BG40">
        <f t="shared" si="19"/>
        <v>264.87081586859358</v>
      </c>
      <c r="BH40">
        <f t="shared" si="80"/>
        <v>151.71397997536531</v>
      </c>
      <c r="BI40">
        <f t="shared" si="20"/>
        <v>209.54969609857088</v>
      </c>
      <c r="BJ40">
        <f t="shared" si="21"/>
        <v>0.36704454103377199</v>
      </c>
      <c r="BK40">
        <f t="shared" si="81"/>
        <v>151.71397997536531</v>
      </c>
      <c r="BL40" s="39" t="str">
        <f t="shared" si="82"/>
        <v>PASS</v>
      </c>
      <c r="BM40" s="39" t="str">
        <f t="shared" si="83"/>
        <v>PASS</v>
      </c>
      <c r="BN40" s="39" t="str">
        <f t="shared" si="84"/>
        <v>PASS</v>
      </c>
      <c r="BO40" s="127">
        <f t="shared" si="85"/>
        <v>1.6025237373367589E-3</v>
      </c>
      <c r="BP40" s="127"/>
      <c r="BR40">
        <f t="shared" si="22"/>
        <v>5.8707248736870736E-4</v>
      </c>
      <c r="BS40">
        <f t="shared" si="23"/>
        <v>0.36</v>
      </c>
      <c r="BT40">
        <f t="shared" si="24"/>
        <v>0.26455000000000001</v>
      </c>
      <c r="BU40">
        <f t="shared" si="86"/>
        <v>0.62454999999999994</v>
      </c>
      <c r="BV40">
        <f t="shared" si="25"/>
        <v>1</v>
      </c>
      <c r="BW40">
        <f t="shared" si="26"/>
        <v>0.375</v>
      </c>
      <c r="BX40">
        <f t="shared" si="27"/>
        <v>48941.754984919738</v>
      </c>
      <c r="BY40">
        <f t="shared" si="87"/>
        <v>18353.158119344902</v>
      </c>
      <c r="BZ40">
        <f t="shared" si="28"/>
        <v>0.69999999999999951</v>
      </c>
      <c r="CA40">
        <f t="shared" si="29"/>
        <v>740.21870671874967</v>
      </c>
      <c r="CB40">
        <f t="shared" si="170"/>
        <v>19093.37682606365</v>
      </c>
      <c r="CC40">
        <f t="shared" si="30"/>
        <v>1.5394224803018399E-3</v>
      </c>
      <c r="CD40">
        <f t="shared" si="31"/>
        <v>0.31227499999999997</v>
      </c>
      <c r="CE40">
        <f t="shared" si="88"/>
        <v>30571.414340026662</v>
      </c>
      <c r="CF40">
        <f t="shared" si="32"/>
        <v>78363.229501112393</v>
      </c>
      <c r="CG40">
        <f t="shared" si="33"/>
        <v>101291.79025613239</v>
      </c>
      <c r="CH40">
        <f t="shared" si="34"/>
        <v>55434.6687460924</v>
      </c>
      <c r="CI40">
        <f t="shared" si="35"/>
        <v>3.0601749322094375E-4</v>
      </c>
      <c r="CJ40">
        <f t="shared" si="36"/>
        <v>1.6747634062263565E-4</v>
      </c>
      <c r="CL40">
        <f t="shared" si="37"/>
        <v>0.36</v>
      </c>
      <c r="CM40">
        <f t="shared" si="38"/>
        <v>0.26455000000000001</v>
      </c>
      <c r="CN40">
        <f t="shared" si="89"/>
        <v>8.5004859228039937E-4</v>
      </c>
      <c r="CO40">
        <f t="shared" si="90"/>
        <v>6.3306120061476338E-4</v>
      </c>
      <c r="CP40">
        <f t="shared" si="39"/>
        <v>0.27458139151039768</v>
      </c>
      <c r="CQ40">
        <f t="shared" si="40"/>
        <v>0.15229126381504618</v>
      </c>
      <c r="CR40">
        <f t="shared" si="91"/>
        <v>99.90087173857799</v>
      </c>
      <c r="CS40">
        <f t="shared" si="92"/>
        <v>182.54169052398504</v>
      </c>
      <c r="CT40">
        <f t="shared" si="41"/>
        <v>0.27458139151039768</v>
      </c>
      <c r="CU40">
        <f t="shared" si="42"/>
        <v>0.15229126381504618</v>
      </c>
      <c r="CV40" s="39" t="str">
        <f t="shared" si="93"/>
        <v>FAILED</v>
      </c>
      <c r="CW40" s="39" t="str">
        <f t="shared" si="94"/>
        <v>FAILED</v>
      </c>
      <c r="CX40" s="39" t="str">
        <f t="shared" si="95"/>
        <v>FAILED</v>
      </c>
      <c r="CZ40">
        <f t="shared" si="96"/>
        <v>3.0601749322094375E-4</v>
      </c>
      <c r="DA40">
        <f t="shared" si="97"/>
        <v>1.6747634062263565E-4</v>
      </c>
      <c r="DB40">
        <v>8</v>
      </c>
      <c r="DC40">
        <f t="shared" si="98"/>
        <v>2.44813994576755E-3</v>
      </c>
      <c r="DD40">
        <v>11</v>
      </c>
      <c r="DE40">
        <f t="shared" si="99"/>
        <v>1.8422397468489922E-3</v>
      </c>
      <c r="DF40">
        <f t="shared" si="100"/>
        <v>0.36</v>
      </c>
      <c r="DG40">
        <f t="shared" si="101"/>
        <v>0.26455000000000001</v>
      </c>
      <c r="DH40">
        <f t="shared" si="43"/>
        <v>2.5378023524868327E-3</v>
      </c>
      <c r="DI40">
        <f t="shared" si="102"/>
        <v>0.31227499999999997</v>
      </c>
      <c r="DJ40">
        <f t="shared" si="103"/>
        <v>19093.37682606365</v>
      </c>
      <c r="DK40">
        <f t="shared" si="104"/>
        <v>30571.414340026662</v>
      </c>
      <c r="DL40">
        <f t="shared" si="105"/>
        <v>6.800388738243195E-3</v>
      </c>
      <c r="DM40">
        <f t="shared" si="106"/>
        <v>6.9636732067623972E-3</v>
      </c>
      <c r="DN40">
        <f t="shared" si="44"/>
        <v>17.573209056665451</v>
      </c>
      <c r="DO40">
        <f t="shared" si="45"/>
        <v>18.427242921620586</v>
      </c>
      <c r="DP40">
        <f t="shared" si="107"/>
        <v>12.487608967322249</v>
      </c>
      <c r="DQ40">
        <f t="shared" si="108"/>
        <v>16.594699138544094</v>
      </c>
      <c r="DR40">
        <f t="shared" si="109"/>
        <v>17.573209056665451</v>
      </c>
      <c r="DS40">
        <f t="shared" si="110"/>
        <v>18.427242921620586</v>
      </c>
      <c r="DT40" s="39" t="str">
        <f t="shared" si="173"/>
        <v>PASS</v>
      </c>
      <c r="DU40" s="39" t="str">
        <f t="shared" si="174"/>
        <v>PASS</v>
      </c>
      <c r="DV40" s="39" t="str">
        <f t="shared" si="175"/>
        <v>PASS</v>
      </c>
      <c r="DW40" s="39">
        <f t="shared" si="114"/>
        <v>3.83234573541461E-4</v>
      </c>
      <c r="DX40" s="39"/>
      <c r="DZ40">
        <f t="shared" si="115"/>
        <v>1</v>
      </c>
      <c r="EA40">
        <f t="shared" si="171"/>
        <v>0.36</v>
      </c>
      <c r="EB40">
        <f t="shared" si="116"/>
        <v>0.26455000000000001</v>
      </c>
      <c r="EC40">
        <f t="shared" si="117"/>
        <v>1.0011381900741776</v>
      </c>
      <c r="ED40">
        <f t="shared" si="118"/>
        <v>0.31227499999999997</v>
      </c>
      <c r="EE40">
        <f t="shared" si="119"/>
        <v>438346.97487736779</v>
      </c>
      <c r="EG40">
        <f t="shared" si="120"/>
        <v>129.42207980589322</v>
      </c>
      <c r="EH40">
        <f t="shared" si="121"/>
        <v>2.3482899494748294E-3</v>
      </c>
      <c r="EI40">
        <f t="shared" si="122"/>
        <v>1.3209130965795915E-3</v>
      </c>
      <c r="EJ40">
        <f t="shared" si="123"/>
        <v>0.1</v>
      </c>
      <c r="EK40">
        <f t="shared" si="124"/>
        <v>6.5000000000000002E-2</v>
      </c>
      <c r="EL40">
        <f t="shared" si="125"/>
        <v>1.4417886414594076E-3</v>
      </c>
      <c r="EM40">
        <f t="shared" si="126"/>
        <v>304.0299821155923</v>
      </c>
      <c r="EN40">
        <f t="shared" si="127"/>
        <v>52.074343454672004</v>
      </c>
      <c r="EO40">
        <f t="shared" si="128"/>
        <v>317.12685437205221</v>
      </c>
      <c r="EP40">
        <f t="shared" si="46"/>
        <v>483</v>
      </c>
      <c r="EQ40" s="39" t="str">
        <f t="shared" si="129"/>
        <v>PASS</v>
      </c>
      <c r="ES40">
        <v>1</v>
      </c>
      <c r="ET40">
        <f t="shared" si="130"/>
        <v>2.3482899494748294E-3</v>
      </c>
      <c r="EU40">
        <f t="shared" si="131"/>
        <v>5.283652386318366E-3</v>
      </c>
      <c r="EV40">
        <f t="shared" si="132"/>
        <v>0.1</v>
      </c>
      <c r="EW40">
        <f t="shared" si="133"/>
        <v>6.5000000000000002E-2</v>
      </c>
      <c r="EX40">
        <f t="shared" si="134"/>
        <v>5.720626261605217E-3</v>
      </c>
      <c r="EY40">
        <f t="shared" si="135"/>
        <v>76.625697053379412</v>
      </c>
      <c r="EZ40">
        <f t="shared" si="136"/>
        <v>13.018585863668001</v>
      </c>
      <c r="FA40">
        <f t="shared" si="137"/>
        <v>79.874577824144822</v>
      </c>
      <c r="FB40">
        <f t="shared" si="47"/>
        <v>483</v>
      </c>
      <c r="FC40" s="39" t="str">
        <f t="shared" si="138"/>
        <v>PASS</v>
      </c>
      <c r="FD40" s="127">
        <f t="shared" si="139"/>
        <v>1.6025237373367589E-3</v>
      </c>
      <c r="FE40" s="127"/>
      <c r="FG40">
        <v>16</v>
      </c>
      <c r="FH40">
        <f t="shared" si="140"/>
        <v>5.2499999999999991</v>
      </c>
      <c r="FI40">
        <f t="shared" si="141"/>
        <v>2.135416666666667</v>
      </c>
      <c r="FJ40">
        <f t="shared" si="142"/>
        <v>0.85416666666666685</v>
      </c>
      <c r="FK40">
        <f t="shared" si="143"/>
        <v>0.3075</v>
      </c>
      <c r="FL40">
        <f t="shared" si="144"/>
        <v>0.2259697916666667</v>
      </c>
      <c r="FM40">
        <f t="shared" si="145"/>
        <v>0.26673489583333332</v>
      </c>
      <c r="FN40">
        <f t="shared" si="48"/>
        <v>0.64062500000000011</v>
      </c>
      <c r="FO40">
        <f t="shared" si="49"/>
        <v>773.13427734374943</v>
      </c>
      <c r="FP40">
        <f t="shared" si="50"/>
        <v>7052.4931640624964</v>
      </c>
      <c r="FQ40">
        <f t="shared" si="146"/>
        <v>19993.838113955291</v>
      </c>
      <c r="FR40">
        <f t="shared" si="51"/>
        <v>4.1055109063563227E-5</v>
      </c>
      <c r="FS40">
        <v>2E-3</v>
      </c>
      <c r="FT40">
        <f t="shared" si="147"/>
        <v>2.0527554531781612E-2</v>
      </c>
      <c r="FV40">
        <f t="shared" ca="1" si="52"/>
        <v>27204.78920327346</v>
      </c>
      <c r="FW40">
        <f t="shared" ca="1" si="148"/>
        <v>3277.5666682473093</v>
      </c>
      <c r="FX40">
        <f t="shared" ca="1" si="149"/>
        <v>6143.86553736723</v>
      </c>
      <c r="FY40">
        <f t="shared" ca="1" si="172"/>
        <v>1.8561527303224258E-5</v>
      </c>
      <c r="FZ40">
        <v>2E-3</v>
      </c>
      <c r="GA40">
        <f t="shared" ca="1" si="150"/>
        <v>49.817838514142856</v>
      </c>
      <c r="GB40">
        <f t="shared" ca="1" si="151"/>
        <v>1.531358846548769E-3</v>
      </c>
      <c r="GC40">
        <f t="shared" ca="1" si="53"/>
        <v>7.0702966450500506</v>
      </c>
      <c r="GD40">
        <f t="shared" ca="1" si="152"/>
        <v>1.2991650872874866E-4</v>
      </c>
      <c r="GE40">
        <f t="shared" ca="1" si="153"/>
        <v>2.5839747592458296E-3</v>
      </c>
      <c r="GF40">
        <f t="shared" ca="1" si="154"/>
        <v>331</v>
      </c>
      <c r="GG40">
        <f t="shared" ca="1" si="155"/>
        <v>2.5839747592458296E-3</v>
      </c>
      <c r="GH40" s="39" t="str">
        <f t="shared" ca="1" si="156"/>
        <v>FAILED</v>
      </c>
      <c r="GI40" s="39" t="str">
        <f t="shared" ca="1" si="157"/>
        <v>FAILED</v>
      </c>
      <c r="GJ40" s="39" t="str">
        <f t="shared" ca="1" si="158"/>
        <v>FAILED</v>
      </c>
      <c r="GL40">
        <v>55</v>
      </c>
      <c r="GM40">
        <f t="shared" ca="1" si="159"/>
        <v>1.0208840016773342E-3</v>
      </c>
      <c r="GN40">
        <f t="shared" ca="1" si="160"/>
        <v>0.1285508480918191</v>
      </c>
      <c r="GO40">
        <f t="shared" ca="1" si="161"/>
        <v>0.39299743890446459</v>
      </c>
      <c r="GP40">
        <f t="shared" ca="1" si="162"/>
        <v>7.8165236467186352</v>
      </c>
      <c r="GQ40">
        <f t="shared" ca="1" si="163"/>
        <v>6.0181818181818194</v>
      </c>
      <c r="GR40">
        <f t="shared" ca="1" si="164"/>
        <v>6.0181818181818194</v>
      </c>
      <c r="GS40" s="39" t="str">
        <f t="shared" ca="1" si="165"/>
        <v>PASS</v>
      </c>
      <c r="GT40" s="39" t="str">
        <f t="shared" ca="1" si="166"/>
        <v>PASS</v>
      </c>
      <c r="GU40" s="39" t="str">
        <f t="shared" ca="1" si="167"/>
        <v>PASS</v>
      </c>
      <c r="GV40" s="128">
        <f t="shared" ca="1" si="168"/>
        <v>2.9924197642906738E-4</v>
      </c>
      <c r="GW40" s="114"/>
    </row>
    <row r="41" spans="2:205" x14ac:dyDescent="0.25">
      <c r="B41">
        <f t="shared" si="0"/>
        <v>2.9</v>
      </c>
      <c r="C41">
        <f t="shared" si="1"/>
        <v>2.5</v>
      </c>
      <c r="D41">
        <f t="shared" si="54"/>
        <v>0.40420468468281634</v>
      </c>
      <c r="E41">
        <f t="shared" si="2"/>
        <v>0.4034728328626741</v>
      </c>
      <c r="F41">
        <f t="shared" si="3"/>
        <v>0.48750000000000071</v>
      </c>
      <c r="G41" s="1">
        <f t="shared" si="55"/>
        <v>895.700862583446</v>
      </c>
      <c r="I41">
        <f t="shared" si="56"/>
        <v>895.700862583446</v>
      </c>
      <c r="J41">
        <f t="shared" si="4"/>
        <v>14996.712039493637</v>
      </c>
      <c r="K41">
        <f t="shared" si="5"/>
        <v>38154.611049927858</v>
      </c>
      <c r="L41">
        <f t="shared" si="57"/>
        <v>56237.670148101141</v>
      </c>
      <c r="M41">
        <f t="shared" si="58"/>
        <v>143079.79143722946</v>
      </c>
      <c r="O41">
        <f t="shared" si="59"/>
        <v>1</v>
      </c>
      <c r="P41">
        <v>2900</v>
      </c>
      <c r="Q41">
        <f t="shared" si="60"/>
        <v>0.36</v>
      </c>
      <c r="S41">
        <f t="shared" si="61"/>
        <v>397443.86510341521</v>
      </c>
      <c r="T41">
        <f t="shared" si="6"/>
        <v>123.23590722788084</v>
      </c>
      <c r="U41">
        <f t="shared" si="169"/>
        <v>5.59011342561634E-4</v>
      </c>
      <c r="V41">
        <f t="shared" si="62"/>
        <v>1.2577755207636766E-3</v>
      </c>
      <c r="W41">
        <f t="shared" si="7"/>
        <v>0.1</v>
      </c>
      <c r="X41">
        <f t="shared" si="63"/>
        <v>6.5000000000000002E-2</v>
      </c>
      <c r="Z41">
        <f t="shared" si="64"/>
        <v>5.5901134256163398E-3</v>
      </c>
      <c r="AA41">
        <v>5.5650000000000004</v>
      </c>
      <c r="AB41">
        <f t="shared" si="8"/>
        <v>13.216607748974635</v>
      </c>
      <c r="AC41">
        <v>0.745</v>
      </c>
      <c r="AD41">
        <f t="shared" si="65"/>
        <v>9.8463727729861024</v>
      </c>
      <c r="AE41">
        <f t="shared" si="9"/>
        <v>69.247263775865051</v>
      </c>
      <c r="AF41">
        <f t="shared" si="10"/>
        <v>1.3730498771455076E-3</v>
      </c>
      <c r="AG41">
        <f t="shared" si="66"/>
        <v>289.46061735912923</v>
      </c>
      <c r="AH41">
        <f t="shared" si="67"/>
        <v>61.881255456724261</v>
      </c>
      <c r="AI41">
        <f t="shared" si="11"/>
        <v>8.5973261547687638</v>
      </c>
      <c r="AJ41">
        <f t="shared" si="12"/>
        <v>15.009696491198506</v>
      </c>
      <c r="AK41">
        <f t="shared" si="68"/>
        <v>8.5973261547687638</v>
      </c>
      <c r="AL41">
        <f t="shared" si="13"/>
        <v>11.874759882277298</v>
      </c>
      <c r="AM41">
        <f t="shared" si="14"/>
        <v>24.411075043805944</v>
      </c>
      <c r="AN41">
        <f t="shared" si="69"/>
        <v>8.5973261547687638</v>
      </c>
      <c r="AO41" s="39" t="str">
        <f t="shared" si="70"/>
        <v>FAILED</v>
      </c>
      <c r="AP41" s="39" t="str">
        <f t="shared" si="71"/>
        <v>FAILED</v>
      </c>
      <c r="AQ41" s="39" t="str">
        <f t="shared" si="72"/>
        <v>FAILED</v>
      </c>
      <c r="AS41" s="9">
        <v>4</v>
      </c>
      <c r="AT41">
        <f t="shared" si="15"/>
        <v>2.236045370246536E-3</v>
      </c>
      <c r="AU41" s="9">
        <f t="shared" si="73"/>
        <v>5.0311020830547063E-3</v>
      </c>
      <c r="AV41" s="9">
        <f t="shared" si="74"/>
        <v>2.2360453702465359E-2</v>
      </c>
      <c r="AW41">
        <v>5.5650000000000004</v>
      </c>
      <c r="AX41">
        <f t="shared" si="16"/>
        <v>211.46572398359416</v>
      </c>
      <c r="AY41">
        <v>0.745</v>
      </c>
      <c r="AZ41">
        <f t="shared" si="75"/>
        <v>157.54196436777764</v>
      </c>
      <c r="BA41">
        <f t="shared" si="17"/>
        <v>276.9890551034602</v>
      </c>
      <c r="BB41">
        <f t="shared" si="76"/>
        <v>1.0011381900741776</v>
      </c>
      <c r="BC41">
        <f t="shared" si="77"/>
        <v>5.4525579062776591E-3</v>
      </c>
      <c r="BD41">
        <f t="shared" si="78"/>
        <v>72.891269003457751</v>
      </c>
      <c r="BE41">
        <f t="shared" si="79"/>
        <v>15.470313864181065</v>
      </c>
      <c r="BF41">
        <f t="shared" si="18"/>
        <v>137.55721847630025</v>
      </c>
      <c r="BG41">
        <f t="shared" si="19"/>
        <v>240.15514385917612</v>
      </c>
      <c r="BH41">
        <f t="shared" si="80"/>
        <v>137.55721847630025</v>
      </c>
      <c r="BI41">
        <f t="shared" si="20"/>
        <v>189.99615811643676</v>
      </c>
      <c r="BJ41">
        <f t="shared" si="21"/>
        <v>0.38583046617632688</v>
      </c>
      <c r="BK41">
        <f t="shared" si="81"/>
        <v>137.55721847630025</v>
      </c>
      <c r="BL41" s="39" t="str">
        <f t="shared" si="82"/>
        <v>PASS</v>
      </c>
      <c r="BM41" s="39" t="str">
        <f t="shared" si="83"/>
        <v>PASS</v>
      </c>
      <c r="BN41" s="39" t="str">
        <f t="shared" si="84"/>
        <v>PASS</v>
      </c>
      <c r="BO41" s="127">
        <f t="shared" si="85"/>
        <v>1.0632487917241452E-3</v>
      </c>
      <c r="BP41" s="127"/>
      <c r="BR41">
        <f t="shared" si="22"/>
        <v>5.59011342561634E-4</v>
      </c>
      <c r="BS41">
        <f t="shared" si="23"/>
        <v>0.36</v>
      </c>
      <c r="BT41">
        <f t="shared" si="24"/>
        <v>0.26455000000000001</v>
      </c>
      <c r="BU41">
        <f t="shared" si="86"/>
        <v>0.62454999999999994</v>
      </c>
      <c r="BV41">
        <f t="shared" si="25"/>
        <v>1</v>
      </c>
      <c r="BW41">
        <f t="shared" si="26"/>
        <v>0.375</v>
      </c>
      <c r="BX41">
        <f t="shared" si="27"/>
        <v>56237.670148101141</v>
      </c>
      <c r="BY41">
        <f t="shared" si="87"/>
        <v>21089.126305537928</v>
      </c>
      <c r="BZ41">
        <f t="shared" si="28"/>
        <v>0.48750000000000071</v>
      </c>
      <c r="CA41">
        <f t="shared" si="29"/>
        <v>515.50945646484445</v>
      </c>
      <c r="CB41">
        <f t="shared" si="170"/>
        <v>21604.635762002774</v>
      </c>
      <c r="CC41">
        <f t="shared" si="30"/>
        <v>1.4659032443956862E-3</v>
      </c>
      <c r="CD41">
        <f t="shared" si="31"/>
        <v>0.31227499999999997</v>
      </c>
      <c r="CE41">
        <f t="shared" si="88"/>
        <v>34592.323692262871</v>
      </c>
      <c r="CF41">
        <f t="shared" si="32"/>
        <v>90045.104712354732</v>
      </c>
      <c r="CG41">
        <f t="shared" si="33"/>
        <v>115989.34748155189</v>
      </c>
      <c r="CH41">
        <f t="shared" si="34"/>
        <v>64100.861943157579</v>
      </c>
      <c r="CI41">
        <f t="shared" si="35"/>
        <v>3.504209893702474E-4</v>
      </c>
      <c r="CJ41">
        <f t="shared" si="36"/>
        <v>1.9365819318174494E-4</v>
      </c>
      <c r="CL41">
        <f t="shared" si="37"/>
        <v>0.36</v>
      </c>
      <c r="CM41">
        <f t="shared" si="38"/>
        <v>0.26455000000000001</v>
      </c>
      <c r="CN41">
        <f t="shared" si="89"/>
        <v>9.7339163713957612E-4</v>
      </c>
      <c r="CO41">
        <f t="shared" si="90"/>
        <v>7.3202870225569816E-4</v>
      </c>
      <c r="CP41">
        <f t="shared" si="39"/>
        <v>0.36004668611624041</v>
      </c>
      <c r="CQ41">
        <f t="shared" si="40"/>
        <v>0.2036290879519414</v>
      </c>
      <c r="CR41">
        <f t="shared" si="91"/>
        <v>98.716471734269746</v>
      </c>
      <c r="CS41">
        <f t="shared" si="92"/>
        <v>178.62566578734192</v>
      </c>
      <c r="CT41">
        <f t="shared" si="41"/>
        <v>0.36004668611624041</v>
      </c>
      <c r="CU41">
        <f t="shared" si="42"/>
        <v>0.2036290879519414</v>
      </c>
      <c r="CV41" s="39" t="str">
        <f t="shared" si="93"/>
        <v>FAILED</v>
      </c>
      <c r="CW41" s="39" t="str">
        <f t="shared" si="94"/>
        <v>FAILED</v>
      </c>
      <c r="CX41" s="39" t="str">
        <f t="shared" si="95"/>
        <v>FAILED</v>
      </c>
      <c r="CZ41">
        <f t="shared" si="96"/>
        <v>3.504209893702474E-4</v>
      </c>
      <c r="DA41">
        <f t="shared" si="97"/>
        <v>1.9365819318174494E-4</v>
      </c>
      <c r="DB41">
        <v>8</v>
      </c>
      <c r="DC41">
        <f t="shared" si="98"/>
        <v>2.8033679149619792E-3</v>
      </c>
      <c r="DD41">
        <v>11</v>
      </c>
      <c r="DE41">
        <f t="shared" si="99"/>
        <v>2.1302401249991944E-3</v>
      </c>
      <c r="DF41">
        <f t="shared" si="100"/>
        <v>0.36</v>
      </c>
      <c r="DG41">
        <f t="shared" si="101"/>
        <v>0.26455000000000001</v>
      </c>
      <c r="DH41">
        <f t="shared" si="43"/>
        <v>2.6852742738699342E-3</v>
      </c>
      <c r="DI41">
        <f t="shared" si="102"/>
        <v>0.31227499999999997</v>
      </c>
      <c r="DJ41">
        <f t="shared" si="103"/>
        <v>21604.635762002774</v>
      </c>
      <c r="DK41">
        <f t="shared" si="104"/>
        <v>34592.323692262871</v>
      </c>
      <c r="DL41">
        <f t="shared" si="105"/>
        <v>7.7871330971166089E-3</v>
      </c>
      <c r="DM41">
        <f t="shared" si="106"/>
        <v>8.0523157248126795E-3</v>
      </c>
      <c r="DN41">
        <f t="shared" si="44"/>
        <v>23.042987911439386</v>
      </c>
      <c r="DO41">
        <f t="shared" si="45"/>
        <v>24.639119642184909</v>
      </c>
      <c r="DP41">
        <f t="shared" si="107"/>
        <v>12.339558966783718</v>
      </c>
      <c r="DQ41">
        <f t="shared" si="108"/>
        <v>16.238696889758355</v>
      </c>
      <c r="DR41">
        <f t="shared" si="109"/>
        <v>23.042987911439386</v>
      </c>
      <c r="DS41">
        <f t="shared" si="110"/>
        <v>24.639119642184909</v>
      </c>
      <c r="DT41" s="39" t="str">
        <f t="shared" si="173"/>
        <v>PASS</v>
      </c>
      <c r="DU41" s="39" t="str">
        <f t="shared" si="174"/>
        <v>PASS</v>
      </c>
      <c r="DV41" s="39" t="str">
        <f t="shared" si="175"/>
        <v>PASS</v>
      </c>
      <c r="DW41" s="39">
        <f t="shared" si="114"/>
        <v>3.0668965751869603E-4</v>
      </c>
      <c r="DX41" s="39"/>
      <c r="DZ41">
        <f t="shared" si="115"/>
        <v>1</v>
      </c>
      <c r="EA41">
        <f t="shared" si="171"/>
        <v>0.36</v>
      </c>
      <c r="EB41">
        <f t="shared" si="116"/>
        <v>0.26455000000000001</v>
      </c>
      <c r="EC41">
        <f t="shared" si="117"/>
        <v>1.0011381900741776</v>
      </c>
      <c r="ED41">
        <f t="shared" si="118"/>
        <v>0.31227499999999997</v>
      </c>
      <c r="EE41">
        <f t="shared" si="119"/>
        <v>397443.86510341521</v>
      </c>
      <c r="EG41">
        <f t="shared" si="120"/>
        <v>123.23590722788084</v>
      </c>
      <c r="EH41">
        <f t="shared" si="121"/>
        <v>2.236045370246536E-3</v>
      </c>
      <c r="EI41">
        <f t="shared" si="122"/>
        <v>1.2577755207636766E-3</v>
      </c>
      <c r="EJ41">
        <f t="shared" si="123"/>
        <v>0.1</v>
      </c>
      <c r="EK41">
        <f t="shared" si="124"/>
        <v>6.5000000000000002E-2</v>
      </c>
      <c r="EL41">
        <f t="shared" si="125"/>
        <v>1.3730498771455076E-3</v>
      </c>
      <c r="EM41">
        <f t="shared" si="126"/>
        <v>289.46061735912923</v>
      </c>
      <c r="EN41">
        <f t="shared" si="127"/>
        <v>61.881255456724261</v>
      </c>
      <c r="EO41">
        <f t="shared" si="128"/>
        <v>308.66700233848991</v>
      </c>
      <c r="EP41">
        <f t="shared" si="46"/>
        <v>483</v>
      </c>
      <c r="EQ41" s="39" t="str">
        <f t="shared" si="129"/>
        <v>PASS</v>
      </c>
      <c r="ES41">
        <v>1</v>
      </c>
      <c r="ET41">
        <f t="shared" si="130"/>
        <v>2.236045370246536E-3</v>
      </c>
      <c r="EU41">
        <f t="shared" si="131"/>
        <v>5.0311020830547063E-3</v>
      </c>
      <c r="EV41">
        <f t="shared" si="132"/>
        <v>0.1</v>
      </c>
      <c r="EW41">
        <f t="shared" si="133"/>
        <v>6.5000000000000002E-2</v>
      </c>
      <c r="EX41">
        <f t="shared" si="134"/>
        <v>5.4500128616318342E-3</v>
      </c>
      <c r="EY41">
        <f t="shared" si="135"/>
        <v>72.92530773668912</v>
      </c>
      <c r="EZ41">
        <f t="shared" si="136"/>
        <v>15.470313864181065</v>
      </c>
      <c r="FA41">
        <f t="shared" si="137"/>
        <v>77.69229267861536</v>
      </c>
      <c r="FB41">
        <f t="shared" si="47"/>
        <v>483</v>
      </c>
      <c r="FC41" s="39" t="str">
        <f t="shared" si="138"/>
        <v>PASS</v>
      </c>
      <c r="FD41" s="127">
        <f t="shared" si="139"/>
        <v>1.0632487917241452E-3</v>
      </c>
      <c r="FE41" s="127"/>
      <c r="FG41">
        <v>17</v>
      </c>
      <c r="FH41">
        <f t="shared" si="140"/>
        <v>5.5999999999999988</v>
      </c>
      <c r="FI41">
        <f t="shared" si="141"/>
        <v>2.0625</v>
      </c>
      <c r="FJ41">
        <f t="shared" si="142"/>
        <v>0.82500000000000007</v>
      </c>
      <c r="FK41">
        <f t="shared" si="143"/>
        <v>0.29699999999999999</v>
      </c>
      <c r="FL41">
        <f t="shared" si="144"/>
        <v>0.21825375</v>
      </c>
      <c r="FM41">
        <f t="shared" si="145"/>
        <v>0.25762687499999998</v>
      </c>
      <c r="FN41">
        <f t="shared" si="48"/>
        <v>0.61875000000000002</v>
      </c>
      <c r="FO41">
        <f t="shared" si="49"/>
        <v>746.73457031249927</v>
      </c>
      <c r="FP41">
        <f t="shared" si="50"/>
        <v>6279.3588867187473</v>
      </c>
      <c r="FQ41">
        <f t="shared" si="146"/>
        <v>17802.000245847896</v>
      </c>
      <c r="FR41">
        <f t="shared" si="51"/>
        <v>3.6554415289215393E-5</v>
      </c>
      <c r="FS41">
        <v>2E-3</v>
      </c>
      <c r="FT41">
        <f t="shared" si="147"/>
        <v>1.8277207644607697E-2</v>
      </c>
      <c r="FV41">
        <f t="shared" ca="1" si="52"/>
        <v>23927.222535026151</v>
      </c>
      <c r="FW41">
        <f t="shared" ca="1" si="148"/>
        <v>3112.2266312570719</v>
      </c>
      <c r="FX41">
        <f t="shared" ca="1" si="149"/>
        <v>6040.1823980069476</v>
      </c>
      <c r="FY41">
        <f t="shared" ca="1" si="172"/>
        <v>1.8248285190353313E-5</v>
      </c>
      <c r="FZ41">
        <v>2E-3</v>
      </c>
      <c r="GA41">
        <f t="shared" ca="1" si="150"/>
        <v>46.61902119966863</v>
      </c>
      <c r="GB41">
        <f t="shared" ca="1" si="151"/>
        <v>1.4333946492599439E-3</v>
      </c>
      <c r="GC41">
        <f t="shared" ca="1" si="53"/>
        <v>6.1032801244671013</v>
      </c>
      <c r="GD41">
        <f t="shared" ca="1" si="152"/>
        <v>1.3460412987521077E-4</v>
      </c>
      <c r="GE41">
        <f t="shared" ca="1" si="153"/>
        <v>2.6772092129876174E-3</v>
      </c>
      <c r="GF41">
        <f t="shared" ca="1" si="154"/>
        <v>331.00000000000006</v>
      </c>
      <c r="GG41">
        <f t="shared" ca="1" si="155"/>
        <v>2.6772092129876174E-3</v>
      </c>
      <c r="GH41" s="39" t="str">
        <f t="shared" ca="1" si="156"/>
        <v>FAILED</v>
      </c>
      <c r="GI41" s="39" t="str">
        <f t="shared" ca="1" si="157"/>
        <v>FAILED</v>
      </c>
      <c r="GJ41" s="39" t="str">
        <f t="shared" ca="1" si="158"/>
        <v>FAILED</v>
      </c>
      <c r="GL41">
        <v>55</v>
      </c>
      <c r="GM41">
        <f t="shared" ca="1" si="159"/>
        <v>1.0036556854694323E-3</v>
      </c>
      <c r="GN41">
        <f t="shared" ca="1" si="160"/>
        <v>0.11096872953576545</v>
      </c>
      <c r="GO41">
        <f t="shared" ca="1" si="161"/>
        <v>0.40717749287251265</v>
      </c>
      <c r="GP41">
        <f t="shared" ca="1" si="162"/>
        <v>8.0985578692875428</v>
      </c>
      <c r="GQ41">
        <f t="shared" ca="1" si="163"/>
        <v>6.0181818181818185</v>
      </c>
      <c r="GR41">
        <f t="shared" ca="1" si="164"/>
        <v>6.0181818181818185</v>
      </c>
      <c r="GS41" s="39" t="str">
        <f t="shared" ca="1" si="165"/>
        <v>PASS</v>
      </c>
      <c r="GT41" s="39" t="str">
        <f t="shared" ca="1" si="166"/>
        <v>PASS</v>
      </c>
      <c r="GU41" s="39" t="str">
        <f t="shared" ca="1" si="167"/>
        <v>PASS</v>
      </c>
      <c r="GV41" s="128">
        <f t="shared" ca="1" si="168"/>
        <v>2.7032188066952132E-4</v>
      </c>
      <c r="GW41" s="114"/>
    </row>
    <row r="42" spans="2:205" x14ac:dyDescent="0.25">
      <c r="B42">
        <f t="shared" si="0"/>
        <v>3.0950000000000002</v>
      </c>
      <c r="C42">
        <f t="shared" si="1"/>
        <v>2.5</v>
      </c>
      <c r="D42">
        <f t="shared" si="54"/>
        <v>0.40274098104253186</v>
      </c>
      <c r="E42">
        <f t="shared" si="2"/>
        <v>0.40248520895020579</v>
      </c>
      <c r="F42">
        <f t="shared" si="3"/>
        <v>0.16249999999999987</v>
      </c>
      <c r="G42" s="1">
        <f t="shared" si="55"/>
        <v>297.83611970100833</v>
      </c>
      <c r="I42">
        <f t="shared" si="56"/>
        <v>297.83611970100833</v>
      </c>
      <c r="J42">
        <f t="shared" si="4"/>
        <v>14101.011176910191</v>
      </c>
      <c r="K42">
        <f t="shared" si="5"/>
        <v>35317.583036328484</v>
      </c>
      <c r="L42">
        <f t="shared" si="57"/>
        <v>52878.79191341321</v>
      </c>
      <c r="M42">
        <f t="shared" si="58"/>
        <v>132440.93638623183</v>
      </c>
      <c r="O42">
        <f t="shared" si="59"/>
        <v>1</v>
      </c>
      <c r="P42">
        <v>3095</v>
      </c>
      <c r="Q42">
        <f t="shared" si="60"/>
        <v>0.36</v>
      </c>
      <c r="S42">
        <f t="shared" si="61"/>
        <v>367891.48996175511</v>
      </c>
      <c r="T42">
        <f t="shared" si="6"/>
        <v>118.56574614458484</v>
      </c>
      <c r="U42">
        <f t="shared" si="169"/>
        <v>5.3782698910590843E-4</v>
      </c>
      <c r="V42">
        <f t="shared" si="62"/>
        <v>1.2101107254882939E-3</v>
      </c>
      <c r="W42">
        <f t="shared" si="7"/>
        <v>0.1</v>
      </c>
      <c r="X42">
        <f t="shared" si="63"/>
        <v>6.5000000000000002E-2</v>
      </c>
      <c r="Z42">
        <f t="shared" si="64"/>
        <v>5.3782698910590839E-3</v>
      </c>
      <c r="AA42">
        <v>5.5650000000000004</v>
      </c>
      <c r="AB42">
        <f t="shared" si="8"/>
        <v>12.233872362692486</v>
      </c>
      <c r="AC42">
        <v>0.745</v>
      </c>
      <c r="AD42">
        <f t="shared" si="65"/>
        <v>9.1142349102059015</v>
      </c>
      <c r="AE42">
        <f t="shared" si="9"/>
        <v>66.623062082662301</v>
      </c>
      <c r="AF42">
        <f t="shared" si="10"/>
        <v>1.3211448096334289E-3</v>
      </c>
      <c r="AG42">
        <f t="shared" si="66"/>
        <v>278.46416780294658</v>
      </c>
      <c r="AH42">
        <f t="shared" si="67"/>
        <v>59.545676154532899</v>
      </c>
      <c r="AI42">
        <f t="shared" si="11"/>
        <v>7.9580625252375183</v>
      </c>
      <c r="AJ42">
        <f t="shared" si="12"/>
        <v>13.893634021961635</v>
      </c>
      <c r="AK42">
        <f t="shared" si="68"/>
        <v>7.9580625252375183</v>
      </c>
      <c r="AL42">
        <f t="shared" si="13"/>
        <v>10.991799068007623</v>
      </c>
      <c r="AM42">
        <f t="shared" si="14"/>
        <v>25.366174376935597</v>
      </c>
      <c r="AN42">
        <f t="shared" si="69"/>
        <v>7.9580625252375183</v>
      </c>
      <c r="AO42" s="39" t="str">
        <f t="shared" si="70"/>
        <v>FAILED</v>
      </c>
      <c r="AP42" s="39" t="str">
        <f t="shared" si="71"/>
        <v>FAILED</v>
      </c>
      <c r="AQ42" s="39" t="str">
        <f t="shared" si="72"/>
        <v>FAILED</v>
      </c>
      <c r="AS42" s="9">
        <v>4</v>
      </c>
      <c r="AT42">
        <f t="shared" si="15"/>
        <v>2.1513079564236337E-3</v>
      </c>
      <c r="AU42" s="9">
        <f t="shared" si="73"/>
        <v>4.8404429019531757E-3</v>
      </c>
      <c r="AV42" s="9">
        <f t="shared" si="74"/>
        <v>2.1513079564236336E-2</v>
      </c>
      <c r="AW42">
        <v>5.5650000000000004</v>
      </c>
      <c r="AX42">
        <f t="shared" si="16"/>
        <v>195.74195780307977</v>
      </c>
      <c r="AY42">
        <v>0.745</v>
      </c>
      <c r="AZ42">
        <f t="shared" si="75"/>
        <v>145.82775856329442</v>
      </c>
      <c r="BA42">
        <f t="shared" si="17"/>
        <v>266.4922483306492</v>
      </c>
      <c r="BB42">
        <f t="shared" si="76"/>
        <v>1.0011381900741776</v>
      </c>
      <c r="BC42">
        <f t="shared" si="77"/>
        <v>5.2479780234177681E-3</v>
      </c>
      <c r="BD42">
        <f t="shared" si="78"/>
        <v>70.101568322148623</v>
      </c>
      <c r="BE42">
        <f t="shared" si="79"/>
        <v>14.886419038633225</v>
      </c>
      <c r="BF42">
        <f t="shared" si="18"/>
        <v>127.32900040380029</v>
      </c>
      <c r="BG42">
        <f t="shared" si="19"/>
        <v>222.29814435138616</v>
      </c>
      <c r="BH42">
        <f t="shared" si="80"/>
        <v>127.32900040380029</v>
      </c>
      <c r="BI42">
        <f t="shared" si="20"/>
        <v>175.86878508812197</v>
      </c>
      <c r="BJ42">
        <f t="shared" si="21"/>
        <v>0.40062420604780874</v>
      </c>
      <c r="BK42">
        <f t="shared" si="81"/>
        <v>127.32900040380029</v>
      </c>
      <c r="BL42" s="39" t="str">
        <f t="shared" si="82"/>
        <v>PASS</v>
      </c>
      <c r="BM42" s="39" t="str">
        <f t="shared" si="83"/>
        <v>PASS</v>
      </c>
      <c r="BN42" s="39" t="str">
        <f t="shared" si="84"/>
        <v>PASS</v>
      </c>
      <c r="BO42" s="127">
        <f t="shared" si="85"/>
        <v>3.4111857152215464E-4</v>
      </c>
      <c r="BP42" s="127"/>
      <c r="BR42">
        <f t="shared" si="22"/>
        <v>5.3782698910590843E-4</v>
      </c>
      <c r="BS42">
        <f t="shared" si="23"/>
        <v>0.36</v>
      </c>
      <c r="BT42">
        <f t="shared" si="24"/>
        <v>0.26455000000000001</v>
      </c>
      <c r="BU42">
        <f t="shared" si="86"/>
        <v>0.62454999999999994</v>
      </c>
      <c r="BV42">
        <f t="shared" si="25"/>
        <v>1</v>
      </c>
      <c r="BW42">
        <f t="shared" si="26"/>
        <v>0.375</v>
      </c>
      <c r="BX42">
        <f t="shared" si="27"/>
        <v>52878.79191341321</v>
      </c>
      <c r="BY42">
        <f t="shared" si="87"/>
        <v>19829.546967529954</v>
      </c>
      <c r="BZ42">
        <f t="shared" si="28"/>
        <v>0.16249999999999987</v>
      </c>
      <c r="CA42">
        <f t="shared" si="29"/>
        <v>171.83648548828114</v>
      </c>
      <c r="CB42">
        <f t="shared" si="170"/>
        <v>20001.383453018236</v>
      </c>
      <c r="CC42">
        <f t="shared" si="30"/>
        <v>1.410396792777069E-3</v>
      </c>
      <c r="CD42">
        <f t="shared" si="31"/>
        <v>0.31227499999999997</v>
      </c>
      <c r="CE42">
        <f t="shared" si="88"/>
        <v>32025.271720467917</v>
      </c>
      <c r="CF42">
        <f t="shared" si="32"/>
        <v>84667.027321132366</v>
      </c>
      <c r="CG42">
        <f t="shared" si="33"/>
        <v>108685.9811114833</v>
      </c>
      <c r="CH42">
        <f t="shared" si="34"/>
        <v>60648.073530781432</v>
      </c>
      <c r="CI42">
        <f t="shared" si="35"/>
        <v>3.283564384032728E-4</v>
      </c>
      <c r="CJ42">
        <f t="shared" si="36"/>
        <v>1.8322680825009496E-4</v>
      </c>
      <c r="CL42">
        <f t="shared" si="37"/>
        <v>0.36</v>
      </c>
      <c r="CM42">
        <f t="shared" si="38"/>
        <v>0.26455000000000001</v>
      </c>
      <c r="CN42">
        <f t="shared" si="89"/>
        <v>9.1210121778686896E-4</v>
      </c>
      <c r="CO42">
        <f t="shared" si="90"/>
        <v>6.925980277833867E-4</v>
      </c>
      <c r="CP42">
        <f t="shared" si="39"/>
        <v>0.31613287996554995</v>
      </c>
      <c r="CQ42">
        <f t="shared" si="40"/>
        <v>0.18228297067398599</v>
      </c>
      <c r="CR42">
        <f t="shared" si="91"/>
        <v>97.532035236464282</v>
      </c>
      <c r="CS42">
        <f t="shared" si="92"/>
        <v>174.78485832026885</v>
      </c>
      <c r="CT42">
        <f t="shared" si="41"/>
        <v>0.31613287996554995</v>
      </c>
      <c r="CU42">
        <f t="shared" si="42"/>
        <v>0.18228297067398599</v>
      </c>
      <c r="CV42" s="39" t="str">
        <f t="shared" si="93"/>
        <v>FAILED</v>
      </c>
      <c r="CW42" s="39" t="str">
        <f t="shared" si="94"/>
        <v>FAILED</v>
      </c>
      <c r="CX42" s="39" t="str">
        <f t="shared" si="95"/>
        <v>FAILED</v>
      </c>
      <c r="CZ42">
        <f t="shared" si="96"/>
        <v>3.283564384032728E-4</v>
      </c>
      <c r="DA42">
        <f t="shared" si="97"/>
        <v>1.8322680825009496E-4</v>
      </c>
      <c r="DB42">
        <v>8</v>
      </c>
      <c r="DC42">
        <f t="shared" si="98"/>
        <v>2.6268515072261824E-3</v>
      </c>
      <c r="DD42">
        <v>11</v>
      </c>
      <c r="DE42">
        <f t="shared" si="99"/>
        <v>2.0154948907510446E-3</v>
      </c>
      <c r="DF42">
        <f t="shared" si="100"/>
        <v>0.36</v>
      </c>
      <c r="DG42">
        <f t="shared" si="101"/>
        <v>0.26455000000000001</v>
      </c>
      <c r="DH42">
        <f t="shared" si="43"/>
        <v>2.5495261357902101E-3</v>
      </c>
      <c r="DI42">
        <f t="shared" si="102"/>
        <v>0.31227499999999997</v>
      </c>
      <c r="DJ42">
        <f t="shared" si="103"/>
        <v>20001.383453018236</v>
      </c>
      <c r="DK42">
        <f t="shared" si="104"/>
        <v>32025.271720467917</v>
      </c>
      <c r="DL42">
        <f t="shared" si="105"/>
        <v>7.2968097422949517E-3</v>
      </c>
      <c r="DM42">
        <f t="shared" si="106"/>
        <v>7.6185783056172537E-3</v>
      </c>
      <c r="DN42">
        <f t="shared" si="44"/>
        <v>20.232504317795197</v>
      </c>
      <c r="DO42">
        <f t="shared" si="45"/>
        <v>22.056239451552308</v>
      </c>
      <c r="DP42">
        <f t="shared" si="107"/>
        <v>12.191504404558035</v>
      </c>
      <c r="DQ42">
        <f t="shared" si="108"/>
        <v>15.889532574569895</v>
      </c>
      <c r="DR42">
        <f t="shared" si="109"/>
        <v>20.232504317795197</v>
      </c>
      <c r="DS42">
        <f t="shared" si="110"/>
        <v>22.056239451552308</v>
      </c>
      <c r="DT42" s="39" t="str">
        <f t="shared" si="173"/>
        <v>PASS</v>
      </c>
      <c r="DU42" s="39" t="str">
        <f t="shared" si="174"/>
        <v>PASS</v>
      </c>
      <c r="DV42" s="39" t="str">
        <f t="shared" si="175"/>
        <v>PASS</v>
      </c>
      <c r="DW42" s="39">
        <f t="shared" si="114"/>
        <v>9.6126271536724862E-5</v>
      </c>
      <c r="DX42" s="39"/>
      <c r="DZ42">
        <f t="shared" si="115"/>
        <v>1</v>
      </c>
      <c r="EA42">
        <f t="shared" si="171"/>
        <v>0.36</v>
      </c>
      <c r="EB42">
        <f t="shared" si="116"/>
        <v>0.26455000000000001</v>
      </c>
      <c r="EC42">
        <f t="shared" si="117"/>
        <v>1.0011381900741776</v>
      </c>
      <c r="ED42">
        <f t="shared" si="118"/>
        <v>0.31227499999999997</v>
      </c>
      <c r="EE42">
        <f t="shared" si="119"/>
        <v>367891.48996175511</v>
      </c>
      <c r="EG42">
        <f t="shared" si="120"/>
        <v>118.56574614458484</v>
      </c>
      <c r="EH42">
        <f t="shared" si="121"/>
        <v>2.1513079564236337E-3</v>
      </c>
      <c r="EI42">
        <f t="shared" si="122"/>
        <v>1.2101107254882939E-3</v>
      </c>
      <c r="EJ42">
        <f t="shared" si="123"/>
        <v>0.1</v>
      </c>
      <c r="EK42">
        <f t="shared" si="124"/>
        <v>6.5000000000000002E-2</v>
      </c>
      <c r="EL42">
        <f t="shared" si="125"/>
        <v>1.3211448096334289E-3</v>
      </c>
      <c r="EM42">
        <f t="shared" si="126"/>
        <v>278.46416780294658</v>
      </c>
      <c r="EN42">
        <f t="shared" si="127"/>
        <v>59.545676154532899</v>
      </c>
      <c r="EO42">
        <f t="shared" si="128"/>
        <v>296.95008906597269</v>
      </c>
      <c r="EP42">
        <f t="shared" si="46"/>
        <v>483</v>
      </c>
      <c r="EQ42" s="39" t="str">
        <f t="shared" si="129"/>
        <v>PASS</v>
      </c>
      <c r="ES42">
        <v>1</v>
      </c>
      <c r="ET42">
        <f t="shared" si="130"/>
        <v>2.1513079564236337E-3</v>
      </c>
      <c r="EU42">
        <f t="shared" si="131"/>
        <v>4.8404429019531757E-3</v>
      </c>
      <c r="EV42">
        <f t="shared" si="132"/>
        <v>0.1</v>
      </c>
      <c r="EW42">
        <f t="shared" si="133"/>
        <v>6.5000000000000002E-2</v>
      </c>
      <c r="EX42">
        <f t="shared" si="134"/>
        <v>5.245529426055268E-3</v>
      </c>
      <c r="EY42">
        <f t="shared" si="135"/>
        <v>70.1342915234423</v>
      </c>
      <c r="EZ42">
        <f t="shared" si="136"/>
        <v>14.886419038633225</v>
      </c>
      <c r="FA42">
        <f t="shared" si="137"/>
        <v>74.723726237899399</v>
      </c>
      <c r="FB42">
        <f t="shared" si="47"/>
        <v>483</v>
      </c>
      <c r="FC42" s="39" t="str">
        <f t="shared" si="138"/>
        <v>PASS</v>
      </c>
      <c r="FD42" s="127">
        <f t="shared" si="139"/>
        <v>3.4111857152215464E-4</v>
      </c>
      <c r="FE42" s="127"/>
      <c r="FG42">
        <v>18</v>
      </c>
      <c r="FH42">
        <f t="shared" si="140"/>
        <v>5.9499999999999984</v>
      </c>
      <c r="FI42">
        <f t="shared" si="141"/>
        <v>1.9895833333333337</v>
      </c>
      <c r="FJ42">
        <f t="shared" si="142"/>
        <v>0.7958333333333335</v>
      </c>
      <c r="FK42">
        <f t="shared" si="143"/>
        <v>0.28650000000000003</v>
      </c>
      <c r="FL42">
        <f t="shared" si="144"/>
        <v>0.21053770833333338</v>
      </c>
      <c r="FM42">
        <f t="shared" si="145"/>
        <v>0.24851885416666669</v>
      </c>
      <c r="FN42">
        <f t="shared" si="48"/>
        <v>0.59687500000000004</v>
      </c>
      <c r="FO42">
        <f t="shared" si="49"/>
        <v>720.33486328124934</v>
      </c>
      <c r="FP42">
        <f t="shared" si="50"/>
        <v>5532.624316406248</v>
      </c>
      <c r="FQ42">
        <f t="shared" si="146"/>
        <v>15685.005622017332</v>
      </c>
      <c r="FR42">
        <f t="shared" si="51"/>
        <v>3.2207403741308688E-5</v>
      </c>
      <c r="FS42">
        <v>2E-3</v>
      </c>
      <c r="FT42">
        <f t="shared" si="147"/>
        <v>1.6103701870654342E-2</v>
      </c>
      <c r="FV42">
        <f t="shared" ca="1" si="52"/>
        <v>20814.995903769079</v>
      </c>
      <c r="FW42">
        <f t="shared" ca="1" si="148"/>
        <v>2925.2373594555684</v>
      </c>
      <c r="FX42">
        <f t="shared" ca="1" si="149"/>
        <v>5885.3429235066951</v>
      </c>
      <c r="FY42">
        <f t="shared" ca="1" si="172"/>
        <v>1.7780492216032309E-5</v>
      </c>
      <c r="FZ42">
        <v>2E-3</v>
      </c>
      <c r="GA42">
        <f t="shared" ca="1" si="150"/>
        <v>43.337454776820515</v>
      </c>
      <c r="GB42">
        <f t="shared" ca="1" si="151"/>
        <v>1.3328812489414325E-3</v>
      </c>
      <c r="GC42">
        <f t="shared" ca="1" si="53"/>
        <v>5.2179460813962457</v>
      </c>
      <c r="GD42">
        <f t="shared" ca="1" si="152"/>
        <v>1.3733001592729563E-4</v>
      </c>
      <c r="GE42">
        <f t="shared" ca="1" si="153"/>
        <v>2.7314257311506322E-3</v>
      </c>
      <c r="GF42">
        <f t="shared" ca="1" si="154"/>
        <v>331.00000000000006</v>
      </c>
      <c r="GG42">
        <f t="shared" ca="1" si="155"/>
        <v>2.7314257311506322E-3</v>
      </c>
      <c r="GH42" s="39" t="str">
        <f t="shared" ca="1" si="156"/>
        <v>FAILED</v>
      </c>
      <c r="GI42" s="39" t="str">
        <f t="shared" ca="1" si="157"/>
        <v>FAILED</v>
      </c>
      <c r="GJ42" s="39" t="str">
        <f t="shared" ca="1" si="158"/>
        <v>FAILED</v>
      </c>
      <c r="GL42">
        <v>55</v>
      </c>
      <c r="GM42">
        <f t="shared" ca="1" si="159"/>
        <v>9.7792707188177697E-4</v>
      </c>
      <c r="GN42">
        <f t="shared" ca="1" si="160"/>
        <v>9.4871746934477197E-2</v>
      </c>
      <c r="GO42">
        <f t="shared" ca="1" si="161"/>
        <v>0.41542329818006934</v>
      </c>
      <c r="GP42">
        <f t="shared" ca="1" si="162"/>
        <v>8.2625628367306589</v>
      </c>
      <c r="GQ42">
        <f t="shared" ca="1" si="163"/>
        <v>6.0181818181818194</v>
      </c>
      <c r="GR42">
        <f t="shared" ca="1" si="164"/>
        <v>6.0181818181818194</v>
      </c>
      <c r="GS42" s="39" t="str">
        <f t="shared" ca="1" si="165"/>
        <v>PASS</v>
      </c>
      <c r="GT42" s="39" t="str">
        <f t="shared" ca="1" si="166"/>
        <v>PASS</v>
      </c>
      <c r="GU42" s="39" t="str">
        <f t="shared" ca="1" si="167"/>
        <v>PASS</v>
      </c>
      <c r="GV42" s="128">
        <f t="shared" ca="1" si="168"/>
        <v>2.4156439658551328E-4</v>
      </c>
      <c r="GW42" s="114"/>
    </row>
    <row r="43" spans="2:205" x14ac:dyDescent="0.25">
      <c r="B43">
        <f t="shared" si="0"/>
        <v>3.16</v>
      </c>
      <c r="C43">
        <f t="shared" si="1"/>
        <v>2.5</v>
      </c>
      <c r="D43">
        <f t="shared" si="54"/>
        <v>0.40222943685787971</v>
      </c>
      <c r="E43">
        <f t="shared" si="2"/>
        <v>0.40167486676955177</v>
      </c>
      <c r="F43">
        <f t="shared" si="3"/>
        <v>0.33999999999999919</v>
      </c>
      <c r="G43" s="1">
        <f t="shared" si="55"/>
        <v>621.91015762926327</v>
      </c>
      <c r="I43">
        <f t="shared" si="56"/>
        <v>621.91015762926327</v>
      </c>
      <c r="J43">
        <f t="shared" si="4"/>
        <v>13803.175057209182</v>
      </c>
      <c r="K43">
        <f t="shared" si="5"/>
        <v>34410.696983719608</v>
      </c>
      <c r="L43">
        <f t="shared" si="57"/>
        <v>51761.906464534433</v>
      </c>
      <c r="M43">
        <f t="shared" si="58"/>
        <v>129040.11368894852</v>
      </c>
      <c r="O43">
        <f t="shared" si="59"/>
        <v>1</v>
      </c>
      <c r="P43">
        <v>3160</v>
      </c>
      <c r="Q43">
        <f t="shared" si="60"/>
        <v>0.36</v>
      </c>
      <c r="S43">
        <f t="shared" si="61"/>
        <v>358444.76024707925</v>
      </c>
      <c r="T43">
        <f t="shared" si="6"/>
        <v>117.0335788653788</v>
      </c>
      <c r="U43">
        <f t="shared" si="169"/>
        <v>5.3087691337680985E-4</v>
      </c>
      <c r="V43">
        <f t="shared" si="62"/>
        <v>1.1944730550978221E-3</v>
      </c>
      <c r="W43">
        <f t="shared" si="7"/>
        <v>0.1</v>
      </c>
      <c r="X43">
        <f t="shared" si="63"/>
        <v>6.5000000000000002E-2</v>
      </c>
      <c r="Z43">
        <f t="shared" si="64"/>
        <v>5.3087691337680978E-3</v>
      </c>
      <c r="AA43">
        <v>5.5650000000000004</v>
      </c>
      <c r="AB43">
        <f t="shared" si="8"/>
        <v>11.91973058793654</v>
      </c>
      <c r="AC43">
        <v>0.745</v>
      </c>
      <c r="AD43">
        <f t="shared" si="65"/>
        <v>8.8801992880127223</v>
      </c>
      <c r="AE43">
        <f t="shared" si="9"/>
        <v>65.762124762375151</v>
      </c>
      <c r="AF43">
        <f t="shared" si="10"/>
        <v>1.3041138083473838E-3</v>
      </c>
      <c r="AG43">
        <f t="shared" si="66"/>
        <v>274.85696259999906</v>
      </c>
      <c r="AH43">
        <f t="shared" si="67"/>
        <v>59.628118118288022</v>
      </c>
      <c r="AI43">
        <f t="shared" si="11"/>
        <v>7.7537151353693199</v>
      </c>
      <c r="AJ43">
        <f t="shared" si="12"/>
        <v>13.536872833020471</v>
      </c>
      <c r="AK43">
        <f t="shared" si="68"/>
        <v>7.7537151353693199</v>
      </c>
      <c r="AL43">
        <f t="shared" si="13"/>
        <v>10.709551291946575</v>
      </c>
      <c r="AM43">
        <f t="shared" si="14"/>
        <v>25.697109548163212</v>
      </c>
      <c r="AN43">
        <f t="shared" si="69"/>
        <v>7.7537151353693199</v>
      </c>
      <c r="AO43" s="39" t="str">
        <f t="shared" si="70"/>
        <v>FAILED</v>
      </c>
      <c r="AP43" s="39" t="str">
        <f t="shared" si="71"/>
        <v>FAILED</v>
      </c>
      <c r="AQ43" s="39" t="str">
        <f t="shared" si="72"/>
        <v>FAILED</v>
      </c>
      <c r="AS43" s="9">
        <v>4</v>
      </c>
      <c r="AT43">
        <f t="shared" si="15"/>
        <v>2.1235076535072394E-3</v>
      </c>
      <c r="AU43" s="9">
        <f t="shared" si="73"/>
        <v>4.7778922203912883E-3</v>
      </c>
      <c r="AV43" s="9">
        <f t="shared" si="74"/>
        <v>2.1235076535072391E-2</v>
      </c>
      <c r="AW43">
        <v>5.5650000000000004</v>
      </c>
      <c r="AX43">
        <f t="shared" si="16"/>
        <v>190.71568940698464</v>
      </c>
      <c r="AY43">
        <v>0.745</v>
      </c>
      <c r="AZ43">
        <f t="shared" si="75"/>
        <v>142.08318860820356</v>
      </c>
      <c r="BA43">
        <f t="shared" si="17"/>
        <v>263.04849904950061</v>
      </c>
      <c r="BB43">
        <f t="shared" si="76"/>
        <v>1.0011381900741776</v>
      </c>
      <c r="BC43">
        <f t="shared" si="77"/>
        <v>5.1808250986070704E-3</v>
      </c>
      <c r="BD43">
        <f t="shared" si="78"/>
        <v>69.186809711729438</v>
      </c>
      <c r="BE43">
        <f t="shared" si="79"/>
        <v>14.907029529572005</v>
      </c>
      <c r="BF43">
        <f t="shared" si="18"/>
        <v>124.05944216590913</v>
      </c>
      <c r="BG43">
        <f t="shared" si="19"/>
        <v>216.58996532832754</v>
      </c>
      <c r="BH43">
        <f t="shared" si="80"/>
        <v>124.05944216590913</v>
      </c>
      <c r="BI43">
        <f t="shared" si="20"/>
        <v>171.3528206711452</v>
      </c>
      <c r="BJ43">
        <f t="shared" si="21"/>
        <v>0.40579641233920777</v>
      </c>
      <c r="BK43">
        <f t="shared" si="81"/>
        <v>124.05944216590913</v>
      </c>
      <c r="BL43" s="39" t="str">
        <f t="shared" si="82"/>
        <v>PASS</v>
      </c>
      <c r="BM43" s="39" t="str">
        <f t="shared" si="83"/>
        <v>PASS</v>
      </c>
      <c r="BN43" s="39" t="str">
        <f t="shared" si="84"/>
        <v>PASS</v>
      </c>
      <c r="BO43" s="127">
        <f t="shared" si="85"/>
        <v>7.0459221341055993E-4</v>
      </c>
      <c r="BP43" s="127"/>
      <c r="BR43">
        <f t="shared" si="22"/>
        <v>5.3087691337680985E-4</v>
      </c>
      <c r="BS43">
        <f t="shared" si="23"/>
        <v>0.36</v>
      </c>
      <c r="BT43">
        <f t="shared" si="24"/>
        <v>0.26455000000000001</v>
      </c>
      <c r="BU43">
        <f t="shared" si="86"/>
        <v>0.62454999999999994</v>
      </c>
      <c r="BV43">
        <f t="shared" si="25"/>
        <v>1</v>
      </c>
      <c r="BW43">
        <f t="shared" si="26"/>
        <v>0.375</v>
      </c>
      <c r="BX43">
        <f t="shared" si="27"/>
        <v>51761.906464534433</v>
      </c>
      <c r="BY43">
        <f t="shared" si="87"/>
        <v>19410.714924200412</v>
      </c>
      <c r="BZ43">
        <f t="shared" si="28"/>
        <v>0.33999999999999919</v>
      </c>
      <c r="CA43">
        <f t="shared" si="29"/>
        <v>359.53480040624913</v>
      </c>
      <c r="CB43">
        <f t="shared" si="170"/>
        <v>19770.249724606663</v>
      </c>
      <c r="CC43">
        <f t="shared" si="30"/>
        <v>1.3921856818144803E-3</v>
      </c>
      <c r="CD43">
        <f t="shared" si="31"/>
        <v>0.31227499999999997</v>
      </c>
      <c r="CE43">
        <f t="shared" si="88"/>
        <v>31655.191297104579</v>
      </c>
      <c r="CF43">
        <f t="shared" si="32"/>
        <v>82878.723023832266</v>
      </c>
      <c r="CG43">
        <f t="shared" si="33"/>
        <v>106620.1164966607</v>
      </c>
      <c r="CH43">
        <f t="shared" si="34"/>
        <v>59137.32955100383</v>
      </c>
      <c r="CI43">
        <f t="shared" si="35"/>
        <v>3.2211515557903537E-4</v>
      </c>
      <c r="CJ43">
        <f t="shared" si="36"/>
        <v>1.7866262704230765E-4</v>
      </c>
      <c r="CL43">
        <f t="shared" si="37"/>
        <v>0.36</v>
      </c>
      <c r="CM43">
        <f t="shared" si="38"/>
        <v>0.26455000000000001</v>
      </c>
      <c r="CN43">
        <f t="shared" si="89"/>
        <v>8.9476432105287606E-4</v>
      </c>
      <c r="CO43">
        <f t="shared" si="90"/>
        <v>6.7534540556532844E-4</v>
      </c>
      <c r="CP43">
        <f t="shared" si="39"/>
        <v>0.30422921228710142</v>
      </c>
      <c r="CQ43">
        <f t="shared" si="40"/>
        <v>0.17331473839091521</v>
      </c>
      <c r="CR43">
        <f t="shared" si="91"/>
        <v>98.272902559338107</v>
      </c>
      <c r="CS43">
        <f t="shared" si="92"/>
        <v>177.17858413449034</v>
      </c>
      <c r="CT43">
        <f t="shared" si="41"/>
        <v>0.30422921228710142</v>
      </c>
      <c r="CU43">
        <f t="shared" si="42"/>
        <v>0.17331473839091521</v>
      </c>
      <c r="CV43" s="39" t="str">
        <f t="shared" si="93"/>
        <v>FAILED</v>
      </c>
      <c r="CW43" s="39" t="str">
        <f t="shared" si="94"/>
        <v>FAILED</v>
      </c>
      <c r="CX43" s="39" t="str">
        <f t="shared" si="95"/>
        <v>FAILED</v>
      </c>
      <c r="CZ43">
        <f t="shared" si="96"/>
        <v>3.2211515557903537E-4</v>
      </c>
      <c r="DA43">
        <f t="shared" si="97"/>
        <v>1.7866262704230765E-4</v>
      </c>
      <c r="DB43">
        <v>8</v>
      </c>
      <c r="DC43">
        <f t="shared" si="98"/>
        <v>2.576921244632283E-3</v>
      </c>
      <c r="DD43">
        <v>11</v>
      </c>
      <c r="DE43">
        <f t="shared" si="99"/>
        <v>1.9652888974653841E-3</v>
      </c>
      <c r="DF43">
        <f t="shared" si="100"/>
        <v>0.36</v>
      </c>
      <c r="DG43">
        <f t="shared" si="101"/>
        <v>0.26455000000000001</v>
      </c>
      <c r="DH43">
        <f t="shared" si="43"/>
        <v>2.504539943645418E-3</v>
      </c>
      <c r="DI43">
        <f t="shared" si="102"/>
        <v>0.31227499999999997</v>
      </c>
      <c r="DJ43">
        <f t="shared" si="103"/>
        <v>19770.249724606663</v>
      </c>
      <c r="DK43">
        <f t="shared" si="104"/>
        <v>31655.191297104579</v>
      </c>
      <c r="DL43">
        <f t="shared" si="105"/>
        <v>7.1581145684230085E-3</v>
      </c>
      <c r="DM43">
        <f t="shared" si="106"/>
        <v>7.4287994612186126E-3</v>
      </c>
      <c r="DN43">
        <f t="shared" si="44"/>
        <v>19.470669586374491</v>
      </c>
      <c r="DO43">
        <f t="shared" si="45"/>
        <v>20.971083345300741</v>
      </c>
      <c r="DP43">
        <f t="shared" si="107"/>
        <v>12.284112819917263</v>
      </c>
      <c r="DQ43">
        <f t="shared" si="108"/>
        <v>16.107144012226396</v>
      </c>
      <c r="DR43">
        <f t="shared" si="109"/>
        <v>19.470669586374491</v>
      </c>
      <c r="DS43">
        <f t="shared" si="110"/>
        <v>20.971083345300741</v>
      </c>
      <c r="DT43" s="39" t="str">
        <f t="shared" si="173"/>
        <v>PASS</v>
      </c>
      <c r="DU43" s="39" t="str">
        <f t="shared" si="174"/>
        <v>PASS</v>
      </c>
      <c r="DV43" s="39" t="str">
        <f t="shared" si="175"/>
        <v>PASS</v>
      </c>
      <c r="DW43" s="39">
        <f t="shared" si="114"/>
        <v>1.9687480032132366E-4</v>
      </c>
      <c r="DX43" s="39"/>
      <c r="DZ43">
        <f t="shared" si="115"/>
        <v>1</v>
      </c>
      <c r="EA43">
        <f t="shared" si="171"/>
        <v>0.36</v>
      </c>
      <c r="EB43">
        <f t="shared" si="116"/>
        <v>0.26455000000000001</v>
      </c>
      <c r="EC43">
        <f t="shared" si="117"/>
        <v>1.0011381900741776</v>
      </c>
      <c r="ED43">
        <f t="shared" si="118"/>
        <v>0.31227499999999997</v>
      </c>
      <c r="EE43">
        <f t="shared" si="119"/>
        <v>358444.76024707925</v>
      </c>
      <c r="EG43">
        <f t="shared" si="120"/>
        <v>117.0335788653788</v>
      </c>
      <c r="EH43">
        <f t="shared" si="121"/>
        <v>2.1235076535072394E-3</v>
      </c>
      <c r="EI43">
        <f t="shared" si="122"/>
        <v>1.1944730550978221E-3</v>
      </c>
      <c r="EJ43">
        <f t="shared" si="123"/>
        <v>0.1</v>
      </c>
      <c r="EK43">
        <f t="shared" si="124"/>
        <v>6.5000000000000002E-2</v>
      </c>
      <c r="EL43">
        <f t="shared" si="125"/>
        <v>1.3041138083473838E-3</v>
      </c>
      <c r="EM43">
        <f t="shared" si="126"/>
        <v>274.85696259999906</v>
      </c>
      <c r="EN43">
        <f t="shared" si="127"/>
        <v>59.628118118288022</v>
      </c>
      <c r="EO43">
        <f t="shared" si="128"/>
        <v>293.62031145798278</v>
      </c>
      <c r="EP43">
        <f t="shared" si="46"/>
        <v>483</v>
      </c>
      <c r="EQ43" s="39" t="str">
        <f t="shared" si="129"/>
        <v>PASS</v>
      </c>
      <c r="ES43">
        <v>1</v>
      </c>
      <c r="ET43">
        <f t="shared" si="130"/>
        <v>2.1235076535072394E-3</v>
      </c>
      <c r="EU43">
        <f t="shared" si="131"/>
        <v>4.7778922203912883E-3</v>
      </c>
      <c r="EV43">
        <f t="shared" si="132"/>
        <v>0.1</v>
      </c>
      <c r="EW43">
        <f t="shared" si="133"/>
        <v>6.5000000000000002E-2</v>
      </c>
      <c r="EX43">
        <f t="shared" si="134"/>
        <v>5.1784081432734086E-3</v>
      </c>
      <c r="EY43">
        <f t="shared" si="135"/>
        <v>69.219101764446251</v>
      </c>
      <c r="EZ43">
        <f t="shared" si="136"/>
        <v>14.907029529572005</v>
      </c>
      <c r="FA43">
        <f t="shared" si="137"/>
        <v>73.877890043390934</v>
      </c>
      <c r="FB43">
        <f t="shared" si="47"/>
        <v>483</v>
      </c>
      <c r="FC43" s="39" t="str">
        <f t="shared" si="138"/>
        <v>PASS</v>
      </c>
      <c r="FD43" s="127">
        <f t="shared" si="139"/>
        <v>7.0459221341055993E-4</v>
      </c>
      <c r="FE43" s="127"/>
      <c r="FG43">
        <v>19</v>
      </c>
      <c r="FH43">
        <f t="shared" si="140"/>
        <v>6.299999999999998</v>
      </c>
      <c r="FI43">
        <f t="shared" si="141"/>
        <v>1.916666666666667</v>
      </c>
      <c r="FJ43">
        <f t="shared" si="142"/>
        <v>0.76666666666666683</v>
      </c>
      <c r="FK43">
        <f t="shared" si="143"/>
        <v>0.27600000000000002</v>
      </c>
      <c r="FL43">
        <f t="shared" si="144"/>
        <v>0.20282166666666671</v>
      </c>
      <c r="FM43">
        <f t="shared" si="145"/>
        <v>0.23941083333333335</v>
      </c>
      <c r="FN43">
        <f t="shared" si="48"/>
        <v>0.57500000000000007</v>
      </c>
      <c r="FO43">
        <f t="shared" si="49"/>
        <v>693.93515624999941</v>
      </c>
      <c r="FP43">
        <f t="shared" si="50"/>
        <v>4812.2894531249985</v>
      </c>
      <c r="FQ43">
        <f t="shared" si="146"/>
        <v>13642.854242463611</v>
      </c>
      <c r="FR43">
        <f t="shared" si="51"/>
        <v>2.8014074419843141E-5</v>
      </c>
      <c r="FS43">
        <v>2E-3</v>
      </c>
      <c r="FT43">
        <f t="shared" si="147"/>
        <v>1.400703720992157E-2</v>
      </c>
      <c r="FV43">
        <f t="shared" ca="1" si="52"/>
        <v>17889.75854431351</v>
      </c>
      <c r="FW43">
        <f t="shared" ca="1" si="148"/>
        <v>2725.906475284406</v>
      </c>
      <c r="FX43">
        <f t="shared" ca="1" si="149"/>
        <v>5692.9472182428517</v>
      </c>
      <c r="FY43">
        <f t="shared" ca="1" si="172"/>
        <v>1.7199236308890789E-5</v>
      </c>
      <c r="FZ43">
        <v>2E-3</v>
      </c>
      <c r="GA43">
        <f t="shared" ca="1" si="150"/>
        <v>39.966557836540233</v>
      </c>
      <c r="GB43">
        <f t="shared" ca="1" si="151"/>
        <v>1.2296080946174136E-3</v>
      </c>
      <c r="GC43">
        <f t="shared" ca="1" si="53"/>
        <v>4.3933084015620025</v>
      </c>
      <c r="GD43">
        <f t="shared" ca="1" si="152"/>
        <v>1.3846095644809433E-4</v>
      </c>
      <c r="GE43">
        <f t="shared" ca="1" si="153"/>
        <v>2.7539195757632028E-3</v>
      </c>
      <c r="GF43">
        <f t="shared" ca="1" si="154"/>
        <v>331</v>
      </c>
      <c r="GG43">
        <f t="shared" ca="1" si="155"/>
        <v>2.7539195757632028E-3</v>
      </c>
      <c r="GH43" s="39" t="str">
        <f t="shared" ca="1" si="156"/>
        <v>FAILED</v>
      </c>
      <c r="GI43" s="39" t="str">
        <f t="shared" ca="1" si="157"/>
        <v>FAILED</v>
      </c>
      <c r="GJ43" s="39" t="str">
        <f t="shared" ca="1" si="158"/>
        <v>FAILED</v>
      </c>
      <c r="GL43">
        <v>55</v>
      </c>
      <c r="GM43">
        <f t="shared" ca="1" si="159"/>
        <v>9.4595799698899341E-4</v>
      </c>
      <c r="GN43">
        <f t="shared" ca="1" si="160"/>
        <v>7.9878334573854584E-2</v>
      </c>
      <c r="GO43">
        <f t="shared" ca="1" si="161"/>
        <v>0.41884439325548528</v>
      </c>
      <c r="GP43">
        <f t="shared" ca="1" si="162"/>
        <v>8.3306067166836879</v>
      </c>
      <c r="GQ43">
        <f t="shared" ca="1" si="163"/>
        <v>6.0181818181818185</v>
      </c>
      <c r="GR43">
        <f t="shared" ca="1" si="164"/>
        <v>6.0181818181818185</v>
      </c>
      <c r="GS43" s="39" t="str">
        <f t="shared" ca="1" si="165"/>
        <v>PASS</v>
      </c>
      <c r="GT43" s="39" t="str">
        <f t="shared" ca="1" si="166"/>
        <v>PASS</v>
      </c>
      <c r="GU43" s="39" t="str">
        <f t="shared" ca="1" si="167"/>
        <v>PASS</v>
      </c>
      <c r="GV43" s="128">
        <f t="shared" ca="1" si="168"/>
        <v>2.1368296372705034E-4</v>
      </c>
      <c r="GW43" s="114"/>
    </row>
    <row r="44" spans="2:205" x14ac:dyDescent="0.25">
      <c r="B44">
        <f t="shared" si="0"/>
        <v>3.2959999999999998</v>
      </c>
      <c r="C44">
        <f t="shared" si="1"/>
        <v>2.5</v>
      </c>
      <c r="D44">
        <f t="shared" si="54"/>
        <v>0.4011202966812239</v>
      </c>
      <c r="E44">
        <f t="shared" si="2"/>
        <v>0.40076448966728012</v>
      </c>
      <c r="F44">
        <f t="shared" si="3"/>
        <v>0.21000000000000019</v>
      </c>
      <c r="G44" s="1">
        <f t="shared" si="55"/>
        <v>383.25038766533578</v>
      </c>
      <c r="I44">
        <f t="shared" si="56"/>
        <v>383.25038766533578</v>
      </c>
      <c r="J44">
        <f t="shared" si="4"/>
        <v>13181.264899579919</v>
      </c>
      <c r="K44">
        <f t="shared" si="5"/>
        <v>32575.755066657952</v>
      </c>
      <c r="L44">
        <f t="shared" si="57"/>
        <v>49429.743373424695</v>
      </c>
      <c r="M44">
        <f t="shared" si="58"/>
        <v>122159.08149996732</v>
      </c>
      <c r="O44">
        <f t="shared" si="59"/>
        <v>1</v>
      </c>
      <c r="P44">
        <v>3296</v>
      </c>
      <c r="Q44">
        <f t="shared" si="60"/>
        <v>0.36</v>
      </c>
      <c r="S44">
        <f t="shared" si="61"/>
        <v>339330.78194435366</v>
      </c>
      <c r="T44">
        <f t="shared" si="6"/>
        <v>113.87043945351489</v>
      </c>
      <c r="U44">
        <f t="shared" si="169"/>
        <v>5.1652857246618593E-4</v>
      </c>
      <c r="V44">
        <f t="shared" si="62"/>
        <v>1.1621892880489184E-3</v>
      </c>
      <c r="W44">
        <f t="shared" si="7"/>
        <v>0.1</v>
      </c>
      <c r="X44">
        <f t="shared" si="63"/>
        <v>6.5000000000000002E-2</v>
      </c>
      <c r="Z44">
        <f t="shared" si="64"/>
        <v>5.1652857246618587E-3</v>
      </c>
      <c r="AA44">
        <v>5.5650000000000004</v>
      </c>
      <c r="AB44">
        <f t="shared" si="8"/>
        <v>11.284113898561289</v>
      </c>
      <c r="AC44">
        <v>0.745</v>
      </c>
      <c r="AD44">
        <f t="shared" si="65"/>
        <v>8.4066648544281595</v>
      </c>
      <c r="AE44">
        <f t="shared" si="9"/>
        <v>63.98473086687568</v>
      </c>
      <c r="AF44">
        <f t="shared" si="10"/>
        <v>1.2689500898285262E-3</v>
      </c>
      <c r="AG44">
        <f t="shared" si="66"/>
        <v>267.41066072205217</v>
      </c>
      <c r="AH44">
        <f t="shared" si="67"/>
        <v>58.147366173042208</v>
      </c>
      <c r="AI44">
        <f t="shared" si="11"/>
        <v>7.3402501909778728</v>
      </c>
      <c r="AJ44">
        <f t="shared" si="12"/>
        <v>12.815022432867446</v>
      </c>
      <c r="AK44">
        <f t="shared" si="68"/>
        <v>7.3402501909778728</v>
      </c>
      <c r="AL44">
        <f t="shared" si="13"/>
        <v>10.138467114610322</v>
      </c>
      <c r="AM44">
        <f t="shared" si="14"/>
        <v>26.406707906470253</v>
      </c>
      <c r="AN44">
        <f t="shared" si="69"/>
        <v>7.3402501909778728</v>
      </c>
      <c r="AO44" s="39" t="str">
        <f t="shared" si="70"/>
        <v>FAILED</v>
      </c>
      <c r="AP44" s="39" t="str">
        <f t="shared" si="71"/>
        <v>FAILED</v>
      </c>
      <c r="AQ44" s="39" t="str">
        <f t="shared" si="72"/>
        <v>FAILED</v>
      </c>
      <c r="AS44" s="9">
        <v>4</v>
      </c>
      <c r="AT44">
        <f t="shared" si="15"/>
        <v>2.0661142898647437E-3</v>
      </c>
      <c r="AU44" s="9">
        <f t="shared" si="73"/>
        <v>4.6487571521956735E-3</v>
      </c>
      <c r="AV44" s="9">
        <f t="shared" si="74"/>
        <v>2.0661142898647435E-2</v>
      </c>
      <c r="AW44">
        <v>5.5650000000000004</v>
      </c>
      <c r="AX44">
        <f t="shared" si="16"/>
        <v>180.54582237698062</v>
      </c>
      <c r="AY44">
        <v>0.745</v>
      </c>
      <c r="AZ44">
        <f t="shared" si="75"/>
        <v>134.50663767085055</v>
      </c>
      <c r="BA44">
        <f t="shared" si="17"/>
        <v>255.93892346750272</v>
      </c>
      <c r="BB44">
        <f t="shared" si="76"/>
        <v>1.0011381900741776</v>
      </c>
      <c r="BC44">
        <f t="shared" si="77"/>
        <v>5.0421337516574601E-3</v>
      </c>
      <c r="BD44">
        <f t="shared" si="78"/>
        <v>67.299044146301782</v>
      </c>
      <c r="BE44">
        <f t="shared" si="79"/>
        <v>14.536841543260552</v>
      </c>
      <c r="BF44">
        <f t="shared" si="18"/>
        <v>117.44400305564596</v>
      </c>
      <c r="BG44">
        <f t="shared" si="19"/>
        <v>205.04035892587913</v>
      </c>
      <c r="BH44">
        <f t="shared" si="80"/>
        <v>117.44400305564596</v>
      </c>
      <c r="BI44">
        <f t="shared" si="20"/>
        <v>162.21547383376515</v>
      </c>
      <c r="BJ44">
        <f t="shared" si="21"/>
        <v>0.41680316643778287</v>
      </c>
      <c r="BK44">
        <f t="shared" si="81"/>
        <v>117.44400305564596</v>
      </c>
      <c r="BL44" s="39" t="str">
        <f t="shared" si="82"/>
        <v>PASS</v>
      </c>
      <c r="BM44" s="39" t="str">
        <f t="shared" si="83"/>
        <v>PASS</v>
      </c>
      <c r="BN44" s="39" t="str">
        <f t="shared" si="84"/>
        <v>PASS</v>
      </c>
      <c r="BO44" s="127">
        <f t="shared" si="85"/>
        <v>4.23539235139227E-4</v>
      </c>
      <c r="BP44" s="127"/>
      <c r="BR44">
        <f t="shared" si="22"/>
        <v>5.1652857246618593E-4</v>
      </c>
      <c r="BS44">
        <f t="shared" si="23"/>
        <v>0.36</v>
      </c>
      <c r="BT44">
        <f t="shared" si="24"/>
        <v>0.26455000000000001</v>
      </c>
      <c r="BU44">
        <f t="shared" si="86"/>
        <v>0.62454999999999994</v>
      </c>
      <c r="BV44">
        <f t="shared" si="25"/>
        <v>1</v>
      </c>
      <c r="BW44">
        <f t="shared" si="26"/>
        <v>0.375</v>
      </c>
      <c r="BX44">
        <f t="shared" si="27"/>
        <v>49429.743373424695</v>
      </c>
      <c r="BY44">
        <f t="shared" si="87"/>
        <v>18536.153765034262</v>
      </c>
      <c r="BZ44">
        <f t="shared" si="28"/>
        <v>0.21000000000000019</v>
      </c>
      <c r="CA44">
        <f t="shared" si="29"/>
        <v>222.06561201562519</v>
      </c>
      <c r="CB44">
        <f t="shared" si="170"/>
        <v>18758.219377049885</v>
      </c>
      <c r="CC44">
        <f t="shared" si="30"/>
        <v>1.3545878578014325E-3</v>
      </c>
      <c r="CD44">
        <f t="shared" si="31"/>
        <v>0.31227499999999997</v>
      </c>
      <c r="CE44">
        <f t="shared" si="88"/>
        <v>30034.77604203008</v>
      </c>
      <c r="CF44">
        <f t="shared" si="32"/>
        <v>79144.573490392606</v>
      </c>
      <c r="CG44">
        <f t="shared" si="33"/>
        <v>101670.65552191516</v>
      </c>
      <c r="CH44">
        <f t="shared" si="34"/>
        <v>56618.491458870049</v>
      </c>
      <c r="CI44">
        <f t="shared" si="35"/>
        <v>3.0716210127466816E-4</v>
      </c>
      <c r="CJ44">
        <f t="shared" si="36"/>
        <v>1.7105284428661646E-4</v>
      </c>
      <c r="CL44">
        <f t="shared" si="37"/>
        <v>0.36</v>
      </c>
      <c r="CM44">
        <f t="shared" si="38"/>
        <v>0.26455000000000001</v>
      </c>
      <c r="CN44">
        <f t="shared" si="89"/>
        <v>8.5322805909630048E-4</v>
      </c>
      <c r="CO44">
        <f t="shared" si="90"/>
        <v>6.4658039798380824E-4</v>
      </c>
      <c r="CP44">
        <f t="shared" si="39"/>
        <v>0.27663928591511117</v>
      </c>
      <c r="CQ44">
        <f t="shared" si="40"/>
        <v>0.15886516020162195</v>
      </c>
      <c r="CR44">
        <f t="shared" si="91"/>
        <v>97.781516396036793</v>
      </c>
      <c r="CS44">
        <f t="shared" si="92"/>
        <v>175.58770312935431</v>
      </c>
      <c r="CT44">
        <f t="shared" si="41"/>
        <v>0.27663928591511117</v>
      </c>
      <c r="CU44">
        <f t="shared" si="42"/>
        <v>0.15886516020162195</v>
      </c>
      <c r="CV44" s="39" t="str">
        <f t="shared" si="93"/>
        <v>FAILED</v>
      </c>
      <c r="CW44" s="39" t="str">
        <f t="shared" si="94"/>
        <v>FAILED</v>
      </c>
      <c r="CX44" s="39" t="str">
        <f t="shared" si="95"/>
        <v>FAILED</v>
      </c>
      <c r="CZ44">
        <f t="shared" si="96"/>
        <v>3.0716210127466816E-4</v>
      </c>
      <c r="DA44">
        <f t="shared" si="97"/>
        <v>1.7105284428661646E-4</v>
      </c>
      <c r="DB44">
        <v>8</v>
      </c>
      <c r="DC44">
        <f t="shared" si="98"/>
        <v>2.4572968101973453E-3</v>
      </c>
      <c r="DD44">
        <v>11</v>
      </c>
      <c r="DE44">
        <f t="shared" si="99"/>
        <v>1.8815812871527812E-3</v>
      </c>
      <c r="DF44">
        <f t="shared" si="100"/>
        <v>0.36</v>
      </c>
      <c r="DG44">
        <f t="shared" si="101"/>
        <v>0.26455000000000001</v>
      </c>
      <c r="DH44">
        <f t="shared" si="43"/>
        <v>2.4109740171002264E-3</v>
      </c>
      <c r="DI44">
        <f t="shared" si="102"/>
        <v>0.31227499999999997</v>
      </c>
      <c r="DJ44">
        <f t="shared" si="103"/>
        <v>18758.219377049885</v>
      </c>
      <c r="DK44">
        <f t="shared" si="104"/>
        <v>30034.77604203008</v>
      </c>
      <c r="DL44">
        <f t="shared" si="105"/>
        <v>6.8258244727704039E-3</v>
      </c>
      <c r="DM44">
        <f t="shared" si="106"/>
        <v>7.1123843778218903E-3</v>
      </c>
      <c r="DN44">
        <f t="shared" si="44"/>
        <v>17.704914298567115</v>
      </c>
      <c r="DO44">
        <f t="shared" si="45"/>
        <v>19.222684384396253</v>
      </c>
      <c r="DP44">
        <f t="shared" si="107"/>
        <v>12.222689549504599</v>
      </c>
      <c r="DQ44">
        <f t="shared" si="108"/>
        <v>15.962518466304935</v>
      </c>
      <c r="DR44">
        <f t="shared" si="109"/>
        <v>17.704914298567115</v>
      </c>
      <c r="DS44">
        <f t="shared" si="110"/>
        <v>19.222684384396253</v>
      </c>
      <c r="DT44" s="39" t="str">
        <f t="shared" si="173"/>
        <v>PASS</v>
      </c>
      <c r="DU44" s="39" t="str">
        <f t="shared" si="174"/>
        <v>PASS</v>
      </c>
      <c r="DV44" s="39" t="str">
        <f t="shared" si="175"/>
        <v>PASS</v>
      </c>
      <c r="DW44" s="39">
        <f t="shared" si="114"/>
        <v>1.1612153121973435E-4</v>
      </c>
      <c r="DX44" s="39"/>
      <c r="DZ44">
        <f t="shared" si="115"/>
        <v>1</v>
      </c>
      <c r="EA44">
        <f t="shared" si="171"/>
        <v>0.36</v>
      </c>
      <c r="EB44">
        <f t="shared" si="116"/>
        <v>0.26455000000000001</v>
      </c>
      <c r="EC44">
        <f t="shared" si="117"/>
        <v>1.0011381900741776</v>
      </c>
      <c r="ED44">
        <f t="shared" si="118"/>
        <v>0.31227499999999997</v>
      </c>
      <c r="EE44">
        <f t="shared" si="119"/>
        <v>339330.78194435366</v>
      </c>
      <c r="EG44">
        <f t="shared" si="120"/>
        <v>113.87043945351489</v>
      </c>
      <c r="EH44">
        <f t="shared" si="121"/>
        <v>2.0661142898647437E-3</v>
      </c>
      <c r="EI44">
        <f t="shared" si="122"/>
        <v>1.1621892880489184E-3</v>
      </c>
      <c r="EJ44">
        <f t="shared" si="123"/>
        <v>0.1</v>
      </c>
      <c r="EK44">
        <f t="shared" si="124"/>
        <v>6.5000000000000002E-2</v>
      </c>
      <c r="EL44">
        <f t="shared" si="125"/>
        <v>1.2689500898285262E-3</v>
      </c>
      <c r="EM44">
        <f t="shared" si="126"/>
        <v>267.41066072205217</v>
      </c>
      <c r="EN44">
        <f t="shared" si="127"/>
        <v>58.147366173042208</v>
      </c>
      <c r="EO44">
        <f t="shared" si="128"/>
        <v>285.74780847171871</v>
      </c>
      <c r="EP44">
        <f t="shared" si="46"/>
        <v>483</v>
      </c>
      <c r="EQ44" s="39" t="str">
        <f t="shared" si="129"/>
        <v>PASS</v>
      </c>
      <c r="ES44">
        <v>1</v>
      </c>
      <c r="ET44">
        <f t="shared" si="130"/>
        <v>2.0661142898647437E-3</v>
      </c>
      <c r="EU44">
        <f t="shared" si="131"/>
        <v>4.6487571521956735E-3</v>
      </c>
      <c r="EV44">
        <f t="shared" si="132"/>
        <v>0.1</v>
      </c>
      <c r="EW44">
        <f t="shared" si="133"/>
        <v>6.5000000000000002E-2</v>
      </c>
      <c r="EX44">
        <f t="shared" si="134"/>
        <v>5.0397821208806193E-3</v>
      </c>
      <c r="EY44">
        <f t="shared" si="135"/>
        <v>67.330446794208072</v>
      </c>
      <c r="EZ44">
        <f t="shared" si="136"/>
        <v>14.536841543260552</v>
      </c>
      <c r="FA44">
        <f t="shared" si="137"/>
        <v>71.884270544182897</v>
      </c>
      <c r="FB44">
        <f t="shared" si="47"/>
        <v>483</v>
      </c>
      <c r="FC44" s="39" t="str">
        <f t="shared" si="138"/>
        <v>PASS</v>
      </c>
      <c r="FD44" s="127">
        <f t="shared" si="139"/>
        <v>4.23539235139227E-4</v>
      </c>
      <c r="FE44" s="127"/>
      <c r="FG44">
        <v>20</v>
      </c>
      <c r="FH44">
        <f t="shared" si="140"/>
        <v>6.6499999999999977</v>
      </c>
      <c r="FI44">
        <f t="shared" si="141"/>
        <v>1.8437500000000004</v>
      </c>
      <c r="FJ44">
        <f t="shared" si="142"/>
        <v>0.73750000000000027</v>
      </c>
      <c r="FK44">
        <f t="shared" si="143"/>
        <v>0.26550000000000007</v>
      </c>
      <c r="FL44">
        <f t="shared" si="144"/>
        <v>0.19510562500000003</v>
      </c>
      <c r="FM44">
        <f t="shared" si="145"/>
        <v>0.23030281250000006</v>
      </c>
      <c r="FN44">
        <f t="shared" si="48"/>
        <v>0.55312500000000009</v>
      </c>
      <c r="FO44">
        <f t="shared" si="49"/>
        <v>667.53544921874948</v>
      </c>
      <c r="FP44">
        <f t="shared" si="50"/>
        <v>4118.3542968749989</v>
      </c>
      <c r="FQ44">
        <f t="shared" si="146"/>
        <v>11675.546107186728</v>
      </c>
      <c r="FR44">
        <f t="shared" si="51"/>
        <v>2.3974427324818744E-5</v>
      </c>
      <c r="FS44">
        <v>2E-3</v>
      </c>
      <c r="FT44">
        <f t="shared" si="147"/>
        <v>1.1987213662409372E-2</v>
      </c>
      <c r="FV44">
        <f t="shared" ca="1" si="52"/>
        <v>15163.852069029104</v>
      </c>
      <c r="FW44">
        <f t="shared" ca="1" si="148"/>
        <v>2526.3285984336108</v>
      </c>
      <c r="FX44">
        <f t="shared" ca="1" si="149"/>
        <v>5484.7975389653784</v>
      </c>
      <c r="FY44">
        <f t="shared" ca="1" si="172"/>
        <v>1.6570385314094798E-5</v>
      </c>
      <c r="FZ44">
        <v>2E-3</v>
      </c>
      <c r="GA44">
        <f t="shared" ca="1" si="150"/>
        <v>36.506241656156092</v>
      </c>
      <c r="GB44">
        <f t="shared" ca="1" si="151"/>
        <v>1.1235619872722227E-3</v>
      </c>
      <c r="GC44">
        <f t="shared" ca="1" si="53"/>
        <v>3.6139645236878888</v>
      </c>
      <c r="GD44">
        <f t="shared" ca="1" si="152"/>
        <v>1.3888755354652795E-4</v>
      </c>
      <c r="GE44">
        <f t="shared" ca="1" si="153"/>
        <v>2.7624043799309413E-3</v>
      </c>
      <c r="GF44">
        <f t="shared" ca="1" si="154"/>
        <v>331</v>
      </c>
      <c r="GG44">
        <f t="shared" ca="1" si="155"/>
        <v>2.7624043799309413E-3</v>
      </c>
      <c r="GH44" s="39" t="str">
        <f t="shared" ca="1" si="156"/>
        <v>FAILED</v>
      </c>
      <c r="GI44" s="39" t="str">
        <f t="shared" ca="1" si="157"/>
        <v>FAILED</v>
      </c>
      <c r="GJ44" s="39" t="str">
        <f t="shared" ca="1" si="158"/>
        <v>FAILED</v>
      </c>
      <c r="GL44">
        <v>55</v>
      </c>
      <c r="GM44">
        <f t="shared" ca="1" si="159"/>
        <v>9.1137119227521388E-4</v>
      </c>
      <c r="GN44">
        <f t="shared" ca="1" si="160"/>
        <v>6.5708445885234334E-2</v>
      </c>
      <c r="GO44">
        <f t="shared" ca="1" si="161"/>
        <v>0.42013484947824709</v>
      </c>
      <c r="GP44">
        <f t="shared" ca="1" si="162"/>
        <v>8.3562732492910996</v>
      </c>
      <c r="GQ44">
        <f t="shared" ca="1" si="163"/>
        <v>6.0181818181818185</v>
      </c>
      <c r="GR44">
        <f t="shared" ca="1" si="164"/>
        <v>6.0181818181818185</v>
      </c>
      <c r="GS44" s="39" t="str">
        <f t="shared" ca="1" si="165"/>
        <v>PASS</v>
      </c>
      <c r="GT44" s="39" t="str">
        <f t="shared" ca="1" si="166"/>
        <v>PASS</v>
      </c>
      <c r="GU44" s="39" t="str">
        <f t="shared" ca="1" si="167"/>
        <v>PASS</v>
      </c>
      <c r="GV44" s="128">
        <f t="shared" ca="1" si="168"/>
        <v>1.8746860503608516E-4</v>
      </c>
      <c r="GW44" s="114"/>
    </row>
    <row r="45" spans="2:205" x14ac:dyDescent="0.25">
      <c r="B45">
        <f t="shared" si="0"/>
        <v>3.38</v>
      </c>
      <c r="C45">
        <f t="shared" si="1"/>
        <v>2.5</v>
      </c>
      <c r="D45">
        <f t="shared" si="54"/>
        <v>0.40040868265333635</v>
      </c>
      <c r="E45">
        <f t="shared" si="2"/>
        <v>0.39989595508410503</v>
      </c>
      <c r="F45">
        <f t="shared" si="3"/>
        <v>0.29249999999999998</v>
      </c>
      <c r="G45" s="1">
        <f t="shared" si="55"/>
        <v>532.65616329767977</v>
      </c>
      <c r="I45">
        <f t="shared" si="56"/>
        <v>532.65616329767977</v>
      </c>
      <c r="J45">
        <f t="shared" si="4"/>
        <v>12798.014511914584</v>
      </c>
      <c r="K45">
        <f t="shared" si="5"/>
        <v>31484.62533137518</v>
      </c>
      <c r="L45">
        <f t="shared" si="57"/>
        <v>47992.554419679684</v>
      </c>
      <c r="M45">
        <f t="shared" si="58"/>
        <v>118067.34499265692</v>
      </c>
      <c r="O45">
        <f t="shared" si="59"/>
        <v>1</v>
      </c>
      <c r="P45">
        <v>3380</v>
      </c>
      <c r="Q45">
        <f t="shared" si="60"/>
        <v>0.36</v>
      </c>
      <c r="S45">
        <f t="shared" si="61"/>
        <v>327964.84720182477</v>
      </c>
      <c r="T45">
        <f t="shared" si="6"/>
        <v>111.94714340508703</v>
      </c>
      <c r="U45">
        <f t="shared" si="169"/>
        <v>5.0780429453161399E-4</v>
      </c>
      <c r="V45">
        <f t="shared" si="62"/>
        <v>1.1425596626961315E-3</v>
      </c>
      <c r="W45">
        <f t="shared" si="7"/>
        <v>0.1</v>
      </c>
      <c r="X45">
        <f t="shared" si="63"/>
        <v>6.5000000000000002E-2</v>
      </c>
      <c r="Z45">
        <f t="shared" si="64"/>
        <v>5.0780429453161392E-3</v>
      </c>
      <c r="AA45">
        <v>5.5650000000000004</v>
      </c>
      <c r="AB45">
        <f t="shared" si="8"/>
        <v>10.906150834133662</v>
      </c>
      <c r="AC45">
        <v>0.745</v>
      </c>
      <c r="AD45">
        <f t="shared" si="65"/>
        <v>8.1250823714295777</v>
      </c>
      <c r="AE45">
        <f t="shared" si="9"/>
        <v>62.904015093523277</v>
      </c>
      <c r="AF45">
        <f t="shared" si="10"/>
        <v>1.2475670917667209E-3</v>
      </c>
      <c r="AG45">
        <f t="shared" si="66"/>
        <v>262.88353497476669</v>
      </c>
      <c r="AH45">
        <f t="shared" si="67"/>
        <v>57.722091649088917</v>
      </c>
      <c r="AI45">
        <f t="shared" si="11"/>
        <v>7.094387424899165</v>
      </c>
      <c r="AJ45">
        <f t="shared" si="12"/>
        <v>12.385781360597438</v>
      </c>
      <c r="AK45">
        <f t="shared" si="68"/>
        <v>7.094387424899165</v>
      </c>
      <c r="AL45">
        <f t="shared" si="13"/>
        <v>9.7988776587005049</v>
      </c>
      <c r="AM45">
        <f t="shared" si="14"/>
        <v>26.85833378550733</v>
      </c>
      <c r="AN45">
        <f t="shared" si="69"/>
        <v>7.094387424899165</v>
      </c>
      <c r="AO45" s="39" t="str">
        <f t="shared" si="70"/>
        <v>FAILED</v>
      </c>
      <c r="AP45" s="39" t="str">
        <f t="shared" si="71"/>
        <v>FAILED</v>
      </c>
      <c r="AQ45" s="39" t="str">
        <f t="shared" si="72"/>
        <v>FAILED</v>
      </c>
      <c r="AS45" s="9">
        <v>4</v>
      </c>
      <c r="AT45">
        <f t="shared" si="15"/>
        <v>2.031217178126456E-3</v>
      </c>
      <c r="AU45" s="9">
        <f t="shared" si="73"/>
        <v>4.570238650784526E-3</v>
      </c>
      <c r="AV45" s="9">
        <f t="shared" si="74"/>
        <v>2.0312171781264557E-2</v>
      </c>
      <c r="AW45">
        <v>5.5650000000000004</v>
      </c>
      <c r="AX45">
        <f t="shared" si="16"/>
        <v>174.49841334613859</v>
      </c>
      <c r="AY45">
        <v>0.745</v>
      </c>
      <c r="AZ45">
        <f t="shared" si="75"/>
        <v>130.00131794287324</v>
      </c>
      <c r="BA45">
        <f t="shared" si="17"/>
        <v>251.61606037409311</v>
      </c>
      <c r="BB45">
        <f t="shared" si="76"/>
        <v>1.0011381900741776</v>
      </c>
      <c r="BC45">
        <f t="shared" si="77"/>
        <v>4.9577684760889855E-3</v>
      </c>
      <c r="BD45">
        <f t="shared" si="78"/>
        <v>66.151706918864647</v>
      </c>
      <c r="BE45">
        <f t="shared" si="79"/>
        <v>14.430522912272229</v>
      </c>
      <c r="BF45">
        <f t="shared" si="18"/>
        <v>113.51019879838665</v>
      </c>
      <c r="BG45">
        <f t="shared" si="19"/>
        <v>198.17250176955901</v>
      </c>
      <c r="BH45">
        <f t="shared" si="80"/>
        <v>113.51019879838665</v>
      </c>
      <c r="BI45">
        <f t="shared" si="20"/>
        <v>156.78204253920808</v>
      </c>
      <c r="BJ45">
        <f t="shared" si="21"/>
        <v>0.42383488407614622</v>
      </c>
      <c r="BK45">
        <f t="shared" si="81"/>
        <v>113.51019879838665</v>
      </c>
      <c r="BL45" s="39" t="str">
        <f t="shared" si="82"/>
        <v>PASS</v>
      </c>
      <c r="BM45" s="39" t="str">
        <f t="shared" si="83"/>
        <v>PASS</v>
      </c>
      <c r="BN45" s="39" t="str">
        <f t="shared" si="84"/>
        <v>PASS</v>
      </c>
      <c r="BO45" s="127">
        <f t="shared" si="85"/>
        <v>5.8005891170241131E-4</v>
      </c>
      <c r="BP45" s="127"/>
      <c r="BR45">
        <f t="shared" si="22"/>
        <v>5.0780429453161399E-4</v>
      </c>
      <c r="BS45">
        <f t="shared" si="23"/>
        <v>0.36</v>
      </c>
      <c r="BT45">
        <f t="shared" si="24"/>
        <v>0.26455000000000001</v>
      </c>
      <c r="BU45">
        <f t="shared" si="86"/>
        <v>0.62454999999999994</v>
      </c>
      <c r="BV45">
        <f t="shared" si="25"/>
        <v>1</v>
      </c>
      <c r="BW45">
        <f t="shared" si="26"/>
        <v>0.375</v>
      </c>
      <c r="BX45">
        <f t="shared" si="27"/>
        <v>47992.554419679684</v>
      </c>
      <c r="BY45">
        <f t="shared" si="87"/>
        <v>17997.207907379881</v>
      </c>
      <c r="BZ45">
        <f t="shared" si="28"/>
        <v>0.29249999999999998</v>
      </c>
      <c r="CA45">
        <f t="shared" si="29"/>
        <v>309.30567387890619</v>
      </c>
      <c r="CB45">
        <f t="shared" si="170"/>
        <v>18306.513581258787</v>
      </c>
      <c r="CC45">
        <f t="shared" si="30"/>
        <v>1.3317263004067686E-3</v>
      </c>
      <c r="CD45">
        <f t="shared" si="31"/>
        <v>0.31227499999999997</v>
      </c>
      <c r="CE45">
        <f t="shared" si="88"/>
        <v>29311.526028754764</v>
      </c>
      <c r="CF45">
        <f t="shared" si="32"/>
        <v>76843.41432980496</v>
      </c>
      <c r="CG45">
        <f t="shared" si="33"/>
        <v>98827.058851371025</v>
      </c>
      <c r="CH45">
        <f t="shared" si="34"/>
        <v>54859.769808238889</v>
      </c>
      <c r="CI45">
        <f t="shared" si="35"/>
        <v>2.9857117477755595E-4</v>
      </c>
      <c r="CJ45">
        <f t="shared" si="36"/>
        <v>1.6573948582549513E-4</v>
      </c>
      <c r="CL45">
        <f t="shared" si="37"/>
        <v>0.36</v>
      </c>
      <c r="CM45">
        <f t="shared" si="38"/>
        <v>0.26455000000000001</v>
      </c>
      <c r="CN45">
        <f t="shared" si="89"/>
        <v>8.2936437438209994E-4</v>
      </c>
      <c r="CO45">
        <f t="shared" si="90"/>
        <v>6.2649588291625446E-4</v>
      </c>
      <c r="CP45">
        <f t="shared" si="39"/>
        <v>0.26138120088780059</v>
      </c>
      <c r="CQ45">
        <f t="shared" si="40"/>
        <v>0.14914889469818654</v>
      </c>
      <c r="CR45">
        <f t="shared" si="91"/>
        <v>98.172658665367436</v>
      </c>
      <c r="CS45">
        <f t="shared" si="92"/>
        <v>176.8530044772582</v>
      </c>
      <c r="CT45">
        <f t="shared" si="41"/>
        <v>0.26138120088780059</v>
      </c>
      <c r="CU45">
        <f t="shared" si="42"/>
        <v>0.14914889469818654</v>
      </c>
      <c r="CV45" s="39" t="str">
        <f t="shared" si="93"/>
        <v>FAILED</v>
      </c>
      <c r="CW45" s="39" t="str">
        <f t="shared" si="94"/>
        <v>FAILED</v>
      </c>
      <c r="CX45" s="39" t="str">
        <f t="shared" si="95"/>
        <v>FAILED</v>
      </c>
      <c r="CZ45">
        <f t="shared" si="96"/>
        <v>2.9857117477755595E-4</v>
      </c>
      <c r="DA45">
        <f t="shared" si="97"/>
        <v>1.6573948582549513E-4</v>
      </c>
      <c r="DB45">
        <v>8</v>
      </c>
      <c r="DC45">
        <f t="shared" si="98"/>
        <v>2.3885693982204476E-3</v>
      </c>
      <c r="DD45">
        <v>11</v>
      </c>
      <c r="DE45">
        <f t="shared" si="99"/>
        <v>1.8231343440804463E-3</v>
      </c>
      <c r="DF45">
        <f t="shared" si="100"/>
        <v>0.36</v>
      </c>
      <c r="DG45">
        <f t="shared" si="101"/>
        <v>0.26455000000000001</v>
      </c>
      <c r="DH45">
        <f t="shared" si="43"/>
        <v>2.3535263206538007E-3</v>
      </c>
      <c r="DI45">
        <f t="shared" si="102"/>
        <v>0.31227499999999997</v>
      </c>
      <c r="DJ45">
        <f t="shared" si="103"/>
        <v>18306.513581258787</v>
      </c>
      <c r="DK45">
        <f t="shared" si="104"/>
        <v>29311.526028754764</v>
      </c>
      <c r="DL45">
        <f t="shared" si="105"/>
        <v>6.6349149950567995E-3</v>
      </c>
      <c r="DM45">
        <f t="shared" si="106"/>
        <v>6.8914547120787987E-3</v>
      </c>
      <c r="DN45">
        <f t="shared" si="44"/>
        <v>16.728396856819238</v>
      </c>
      <c r="DO45">
        <f t="shared" si="45"/>
        <v>18.047016258480571</v>
      </c>
      <c r="DP45">
        <f t="shared" si="107"/>
        <v>12.27158233317093</v>
      </c>
      <c r="DQ45">
        <f t="shared" si="108"/>
        <v>16.077545861568929</v>
      </c>
      <c r="DR45">
        <f t="shared" si="109"/>
        <v>16.728396856819238</v>
      </c>
      <c r="DS45">
        <f t="shared" si="110"/>
        <v>18.047016258480571</v>
      </c>
      <c r="DT45" s="39" t="str">
        <f t="shared" si="173"/>
        <v>PASS</v>
      </c>
      <c r="DU45" s="39" t="str">
        <f t="shared" si="174"/>
        <v>PASS</v>
      </c>
      <c r="DV45" s="39" t="str">
        <f t="shared" si="175"/>
        <v>PASS</v>
      </c>
      <c r="DW45" s="39">
        <f t="shared" si="114"/>
        <v>1.5703683536804364E-4</v>
      </c>
      <c r="DX45" s="39"/>
      <c r="DZ45">
        <f t="shared" si="115"/>
        <v>1</v>
      </c>
      <c r="EA45">
        <f t="shared" si="171"/>
        <v>0.36</v>
      </c>
      <c r="EB45">
        <f t="shared" si="116"/>
        <v>0.26455000000000001</v>
      </c>
      <c r="EC45">
        <f t="shared" si="117"/>
        <v>1.0011381900741776</v>
      </c>
      <c r="ED45">
        <f t="shared" si="118"/>
        <v>0.31227499999999997</v>
      </c>
      <c r="EE45">
        <f t="shared" si="119"/>
        <v>327964.84720182477</v>
      </c>
      <c r="EG45">
        <f t="shared" si="120"/>
        <v>111.94714340508703</v>
      </c>
      <c r="EH45">
        <f t="shared" si="121"/>
        <v>2.031217178126456E-3</v>
      </c>
      <c r="EI45">
        <f t="shared" si="122"/>
        <v>1.1425596626961315E-3</v>
      </c>
      <c r="EJ45">
        <f t="shared" si="123"/>
        <v>0.1</v>
      </c>
      <c r="EK45">
        <f t="shared" si="124"/>
        <v>6.5000000000000002E-2</v>
      </c>
      <c r="EL45">
        <f t="shared" si="125"/>
        <v>1.2475670917667209E-3</v>
      </c>
      <c r="EM45">
        <f t="shared" si="126"/>
        <v>262.88353497476669</v>
      </c>
      <c r="EN45">
        <f t="shared" si="127"/>
        <v>57.722091649088917</v>
      </c>
      <c r="EO45">
        <f t="shared" si="128"/>
        <v>281.25304007933289</v>
      </c>
      <c r="EP45">
        <f t="shared" si="46"/>
        <v>483</v>
      </c>
      <c r="EQ45" s="39" t="str">
        <f t="shared" si="129"/>
        <v>PASS</v>
      </c>
      <c r="ES45">
        <v>1</v>
      </c>
      <c r="ET45">
        <f t="shared" si="130"/>
        <v>2.031217178126456E-3</v>
      </c>
      <c r="EU45">
        <f t="shared" si="131"/>
        <v>4.570238650784526E-3</v>
      </c>
      <c r="EV45">
        <f t="shared" si="132"/>
        <v>0.1</v>
      </c>
      <c r="EW45">
        <f t="shared" si="133"/>
        <v>6.5000000000000002E-2</v>
      </c>
      <c r="EX45">
        <f t="shared" si="134"/>
        <v>4.9554565648583428E-3</v>
      </c>
      <c r="EY45">
        <f t="shared" si="135"/>
        <v>66.18256923642312</v>
      </c>
      <c r="EZ45">
        <f t="shared" si="136"/>
        <v>14.430522912272229</v>
      </c>
      <c r="FA45">
        <f t="shared" si="137"/>
        <v>70.744981767605125</v>
      </c>
      <c r="FB45">
        <f t="shared" si="47"/>
        <v>483</v>
      </c>
      <c r="FC45" s="39" t="str">
        <f t="shared" si="138"/>
        <v>PASS</v>
      </c>
      <c r="FD45" s="127">
        <f t="shared" si="139"/>
        <v>5.8005891170241131E-4</v>
      </c>
      <c r="FE45" s="127"/>
      <c r="FG45">
        <v>21</v>
      </c>
      <c r="FH45">
        <f t="shared" si="140"/>
        <v>6.9999999999999973</v>
      </c>
      <c r="FI45">
        <f t="shared" si="141"/>
        <v>1.7708333333333339</v>
      </c>
      <c r="FJ45">
        <f t="shared" si="142"/>
        <v>0.70833333333333359</v>
      </c>
      <c r="FK45">
        <f t="shared" si="143"/>
        <v>0.25500000000000006</v>
      </c>
      <c r="FL45">
        <f t="shared" si="144"/>
        <v>0.18738958333333339</v>
      </c>
      <c r="FM45">
        <f t="shared" si="145"/>
        <v>0.22119479166666672</v>
      </c>
      <c r="FN45">
        <f t="shared" si="48"/>
        <v>0.53125000000000011</v>
      </c>
      <c r="FO45">
        <f t="shared" si="49"/>
        <v>641.13574218749955</v>
      </c>
      <c r="FP45">
        <f t="shared" si="50"/>
        <v>3450.8188476562495</v>
      </c>
      <c r="FQ45">
        <f t="shared" si="146"/>
        <v>9783.0812161866834</v>
      </c>
      <c r="FR45">
        <f t="shared" si="51"/>
        <v>2.0088462456235488E-5</v>
      </c>
      <c r="FS45">
        <v>2E-3</v>
      </c>
      <c r="FT45">
        <f t="shared" si="147"/>
        <v>1.0044231228117744E-2</v>
      </c>
      <c r="FV45">
        <f t="shared" ca="1" si="52"/>
        <v>12637.523470595494</v>
      </c>
      <c r="FW45">
        <f t="shared" ca="1" si="148"/>
        <v>2314.4789358540293</v>
      </c>
      <c r="FX45">
        <f t="shared" ca="1" si="149"/>
        <v>5231.7663504072752</v>
      </c>
      <c r="FY45">
        <f t="shared" ca="1" si="172"/>
        <v>1.5805940635671525E-5</v>
      </c>
      <c r="FZ45">
        <v>2E-3</v>
      </c>
      <c r="GA45">
        <f t="shared" ca="1" si="150"/>
        <v>32.962996003260329</v>
      </c>
      <c r="GB45">
        <f t="shared" ca="1" si="151"/>
        <v>1.0149322633040358E-3</v>
      </c>
      <c r="GC45">
        <f t="shared" ca="1" si="53"/>
        <v>2.9052239686427606</v>
      </c>
      <c r="GD45">
        <f t="shared" ca="1" si="152"/>
        <v>1.3698956809779373E-4</v>
      </c>
      <c r="GE45">
        <f t="shared" ca="1" si="153"/>
        <v>2.72465439310529E-3</v>
      </c>
      <c r="GF45">
        <f t="shared" ca="1" si="154"/>
        <v>331</v>
      </c>
      <c r="GG45">
        <f t="shared" ca="1" si="155"/>
        <v>2.72465439310529E-3</v>
      </c>
      <c r="GH45" s="39" t="str">
        <f t="shared" ca="1" si="156"/>
        <v>FAILED</v>
      </c>
      <c r="GI45" s="39" t="str">
        <f t="shared" ca="1" si="157"/>
        <v>FAILED</v>
      </c>
      <c r="GJ45" s="39" t="str">
        <f t="shared" ca="1" si="158"/>
        <v>FAILED</v>
      </c>
      <c r="GL45">
        <v>55</v>
      </c>
      <c r="GM45">
        <f t="shared" ca="1" si="159"/>
        <v>8.6932673496193389E-4</v>
      </c>
      <c r="GN45">
        <f t="shared" ca="1" si="160"/>
        <v>5.2822253975322919E-2</v>
      </c>
      <c r="GO45">
        <f t="shared" ca="1" si="161"/>
        <v>0.41439344349582602</v>
      </c>
      <c r="GP45">
        <f t="shared" ca="1" si="162"/>
        <v>8.2420795391435018</v>
      </c>
      <c r="GQ45">
        <f t="shared" ca="1" si="163"/>
        <v>6.0181818181818185</v>
      </c>
      <c r="GR45">
        <f t="shared" ca="1" si="164"/>
        <v>6.0181818181818185</v>
      </c>
      <c r="GS45" s="39" t="str">
        <f t="shared" ca="1" si="165"/>
        <v>PASS</v>
      </c>
      <c r="GT45" s="39" t="str">
        <f t="shared" ca="1" si="166"/>
        <v>PASS</v>
      </c>
      <c r="GU45" s="39" t="str">
        <f t="shared" ca="1" si="167"/>
        <v>PASS</v>
      </c>
      <c r="GV45" s="128">
        <f t="shared" ca="1" si="168"/>
        <v>1.6220136616864426E-4</v>
      </c>
      <c r="GW45" s="114"/>
    </row>
    <row r="46" spans="2:205" x14ac:dyDescent="0.25">
      <c r="B46">
        <f t="shared" si="0"/>
        <v>3.4969999999999999</v>
      </c>
      <c r="C46">
        <f t="shared" si="1"/>
        <v>2.5</v>
      </c>
      <c r="D46">
        <f t="shared" si="54"/>
        <v>0.39938322751487376</v>
      </c>
      <c r="E46">
        <f t="shared" si="2"/>
        <v>0.39936981594826765</v>
      </c>
      <c r="F46">
        <f t="shared" si="3"/>
        <v>7.5000000000002842E-3</v>
      </c>
      <c r="G46" s="1">
        <f t="shared" si="55"/>
        <v>13.639880842939908</v>
      </c>
      <c r="I46">
        <f t="shared" si="56"/>
        <v>13.639880842939908</v>
      </c>
      <c r="J46">
        <f t="shared" si="4"/>
        <v>12265.358348616905</v>
      </c>
      <c r="K46">
        <f t="shared" si="5"/>
        <v>30018.418019034089</v>
      </c>
      <c r="L46">
        <f t="shared" si="57"/>
        <v>45995.093807313395</v>
      </c>
      <c r="M46">
        <f t="shared" si="58"/>
        <v>112569.06757137785</v>
      </c>
      <c r="O46">
        <f t="shared" si="59"/>
        <v>1</v>
      </c>
      <c r="P46">
        <v>3497</v>
      </c>
      <c r="Q46">
        <f t="shared" si="60"/>
        <v>0.36</v>
      </c>
      <c r="S46">
        <f t="shared" si="61"/>
        <v>312691.85436493845</v>
      </c>
      <c r="T46">
        <f t="shared" si="6"/>
        <v>109.30943556337245</v>
      </c>
      <c r="U46">
        <f t="shared" si="169"/>
        <v>4.9583936779028952E-4</v>
      </c>
      <c r="V46">
        <f t="shared" si="62"/>
        <v>1.1156385775281513E-3</v>
      </c>
      <c r="W46">
        <f t="shared" si="7"/>
        <v>0.1</v>
      </c>
      <c r="X46">
        <f t="shared" si="63"/>
        <v>6.5000000000000002E-2</v>
      </c>
      <c r="Z46">
        <f t="shared" si="64"/>
        <v>4.9583936779028946E-3</v>
      </c>
      <c r="AA46">
        <v>5.5650000000000004</v>
      </c>
      <c r="AB46">
        <f t="shared" si="8"/>
        <v>10.398262366851606</v>
      </c>
      <c r="AC46">
        <v>0.745</v>
      </c>
      <c r="AD46">
        <f t="shared" si="65"/>
        <v>7.7467054633044468</v>
      </c>
      <c r="AE46">
        <f t="shared" si="9"/>
        <v>61.421865492911117</v>
      </c>
      <c r="AF46">
        <f t="shared" si="10"/>
        <v>1.2182385555487678E-3</v>
      </c>
      <c r="AG46">
        <f t="shared" si="66"/>
        <v>256.67538836355681</v>
      </c>
      <c r="AH46">
        <f t="shared" si="67"/>
        <v>55.722963691259174</v>
      </c>
      <c r="AI46">
        <f t="shared" si="11"/>
        <v>6.7640089430373411</v>
      </c>
      <c r="AJ46">
        <f t="shared" si="12"/>
        <v>11.80898798894917</v>
      </c>
      <c r="AK46">
        <f t="shared" si="68"/>
        <v>6.7640089430373411</v>
      </c>
      <c r="AL46">
        <f t="shared" si="13"/>
        <v>9.3425537887256098</v>
      </c>
      <c r="AM46">
        <f t="shared" si="14"/>
        <v>27.50213376535601</v>
      </c>
      <c r="AN46">
        <f t="shared" si="69"/>
        <v>6.7640089430373411</v>
      </c>
      <c r="AO46" s="39" t="str">
        <f t="shared" si="70"/>
        <v>FAILED</v>
      </c>
      <c r="AP46" s="39" t="str">
        <f t="shared" si="71"/>
        <v>FAILED</v>
      </c>
      <c r="AQ46" s="39" t="str">
        <f t="shared" si="72"/>
        <v>FAILED</v>
      </c>
      <c r="AS46" s="9">
        <v>4</v>
      </c>
      <c r="AT46">
        <f t="shared" si="15"/>
        <v>1.9833574711611581E-3</v>
      </c>
      <c r="AU46" s="9">
        <f t="shared" si="73"/>
        <v>4.4625543101126054E-3</v>
      </c>
      <c r="AV46" s="9">
        <f t="shared" si="74"/>
        <v>1.9833574711611578E-2</v>
      </c>
      <c r="AW46">
        <v>5.5650000000000004</v>
      </c>
      <c r="AX46">
        <f t="shared" si="16"/>
        <v>166.37219786962569</v>
      </c>
      <c r="AY46">
        <v>0.745</v>
      </c>
      <c r="AZ46">
        <f t="shared" si="75"/>
        <v>123.94728741287115</v>
      </c>
      <c r="BA46">
        <f t="shared" si="17"/>
        <v>245.68746197164447</v>
      </c>
      <c r="BB46">
        <f t="shared" si="76"/>
        <v>1.0011381900741776</v>
      </c>
      <c r="BC46">
        <f t="shared" si="77"/>
        <v>4.8420210083644517E-3</v>
      </c>
      <c r="BD46">
        <f t="shared" si="78"/>
        <v>64.57878927513373</v>
      </c>
      <c r="BE46">
        <f t="shared" si="79"/>
        <v>13.930740922814794</v>
      </c>
      <c r="BF46">
        <f t="shared" si="18"/>
        <v>108.22414308859746</v>
      </c>
      <c r="BG46">
        <f t="shared" si="19"/>
        <v>188.94380782318675</v>
      </c>
      <c r="BH46">
        <f t="shared" si="80"/>
        <v>108.22414308859746</v>
      </c>
      <c r="BI46">
        <f t="shared" si="20"/>
        <v>149.48086061960976</v>
      </c>
      <c r="BJ46">
        <f t="shared" si="21"/>
        <v>0.43379175534821407</v>
      </c>
      <c r="BK46">
        <f t="shared" si="81"/>
        <v>108.22414308859746</v>
      </c>
      <c r="BL46" s="39" t="str">
        <f t="shared" si="82"/>
        <v>PASS</v>
      </c>
      <c r="BM46" s="39" t="str">
        <f t="shared" si="83"/>
        <v>PASS</v>
      </c>
      <c r="BN46" s="39" t="str">
        <f t="shared" si="84"/>
        <v>PASS</v>
      </c>
      <c r="BO46" s="127">
        <f t="shared" si="85"/>
        <v>1.4526063025093905E-5</v>
      </c>
      <c r="BP46" s="127"/>
      <c r="BR46">
        <f t="shared" si="22"/>
        <v>4.9583936779028952E-4</v>
      </c>
      <c r="BS46">
        <f t="shared" si="23"/>
        <v>0.36</v>
      </c>
      <c r="BT46">
        <f t="shared" si="24"/>
        <v>0.26455000000000001</v>
      </c>
      <c r="BU46">
        <f t="shared" si="86"/>
        <v>0.62454999999999994</v>
      </c>
      <c r="BV46">
        <f t="shared" si="25"/>
        <v>1</v>
      </c>
      <c r="BW46">
        <f t="shared" si="26"/>
        <v>0.375</v>
      </c>
      <c r="BX46">
        <f t="shared" si="27"/>
        <v>45995.093807313395</v>
      </c>
      <c r="BY46">
        <f t="shared" si="87"/>
        <v>17248.160177742524</v>
      </c>
      <c r="BZ46">
        <f t="shared" si="28"/>
        <v>7.5000000000002842E-3</v>
      </c>
      <c r="CA46">
        <f t="shared" si="29"/>
        <v>7.9309147148440502</v>
      </c>
      <c r="CB46">
        <f t="shared" si="170"/>
        <v>17256.091092457369</v>
      </c>
      <c r="CC46">
        <f t="shared" si="30"/>
        <v>1.3003717860194017E-3</v>
      </c>
      <c r="CD46">
        <f t="shared" si="31"/>
        <v>0.31227499999999997</v>
      </c>
      <c r="CE46">
        <f t="shared" si="88"/>
        <v>27629.639088075208</v>
      </c>
      <c r="CF46">
        <f t="shared" si="32"/>
        <v>73645.17461742599</v>
      </c>
      <c r="CG46">
        <f t="shared" si="33"/>
        <v>94367.40393348239</v>
      </c>
      <c r="CH46">
        <f t="shared" si="34"/>
        <v>52922.945301369582</v>
      </c>
      <c r="CI46">
        <f t="shared" si="35"/>
        <v>2.8509789708000723E-4</v>
      </c>
      <c r="CJ46">
        <f t="shared" si="36"/>
        <v>1.5988805226999872E-4</v>
      </c>
      <c r="CL46">
        <f t="shared" si="37"/>
        <v>0.36</v>
      </c>
      <c r="CM46">
        <f t="shared" si="38"/>
        <v>0.26455000000000001</v>
      </c>
      <c r="CN46">
        <f t="shared" si="89"/>
        <v>7.9193860300002009E-4</v>
      </c>
      <c r="CO46">
        <f t="shared" si="90"/>
        <v>6.0437744195803713E-4</v>
      </c>
      <c r="CP46">
        <f t="shared" si="39"/>
        <v>0.23832336535021689</v>
      </c>
      <c r="CQ46">
        <f t="shared" si="40"/>
        <v>0.1388033950921414</v>
      </c>
      <c r="CR46">
        <f t="shared" si="91"/>
        <v>96.912812655091187</v>
      </c>
      <c r="CS46">
        <f t="shared" si="92"/>
        <v>172.80615215336894</v>
      </c>
      <c r="CT46">
        <f t="shared" si="41"/>
        <v>0.23832336535021689</v>
      </c>
      <c r="CU46">
        <f t="shared" si="42"/>
        <v>0.1388033950921414</v>
      </c>
      <c r="CV46" s="39" t="str">
        <f t="shared" si="93"/>
        <v>FAILED</v>
      </c>
      <c r="CW46" s="39" t="str">
        <f t="shared" si="94"/>
        <v>FAILED</v>
      </c>
      <c r="CX46" s="39" t="str">
        <f t="shared" si="95"/>
        <v>FAILED</v>
      </c>
      <c r="CZ46">
        <f t="shared" si="96"/>
        <v>2.8509789708000723E-4</v>
      </c>
      <c r="DA46">
        <f t="shared" si="97"/>
        <v>1.5988805226999872E-4</v>
      </c>
      <c r="DB46">
        <v>8</v>
      </c>
      <c r="DC46">
        <f t="shared" si="98"/>
        <v>2.2807831766400578E-3</v>
      </c>
      <c r="DD46">
        <v>11</v>
      </c>
      <c r="DE46">
        <f t="shared" si="99"/>
        <v>1.7587685749699861E-3</v>
      </c>
      <c r="DF46">
        <f t="shared" si="100"/>
        <v>0.36</v>
      </c>
      <c r="DG46">
        <f t="shared" si="101"/>
        <v>0.26455000000000001</v>
      </c>
      <c r="DH46">
        <f t="shared" si="43"/>
        <v>2.2740369681059605E-3</v>
      </c>
      <c r="DI46">
        <f t="shared" si="102"/>
        <v>0.31227499999999997</v>
      </c>
      <c r="DJ46">
        <f t="shared" si="103"/>
        <v>17256.091092457369</v>
      </c>
      <c r="DK46">
        <f t="shared" si="104"/>
        <v>27629.639088075208</v>
      </c>
      <c r="DL46">
        <f t="shared" si="105"/>
        <v>6.3355088240001608E-3</v>
      </c>
      <c r="DM46">
        <f t="shared" si="106"/>
        <v>6.6481518615384089E-3</v>
      </c>
      <c r="DN46">
        <f t="shared" si="44"/>
        <v>15.252695382413881</v>
      </c>
      <c r="DO46">
        <f t="shared" si="45"/>
        <v>16.795210806149111</v>
      </c>
      <c r="DP46">
        <f t="shared" si="107"/>
        <v>12.114101581886397</v>
      </c>
      <c r="DQ46">
        <f t="shared" si="108"/>
        <v>15.709650195760812</v>
      </c>
      <c r="DR46">
        <f t="shared" si="109"/>
        <v>15.252695382413881</v>
      </c>
      <c r="DS46">
        <f t="shared" si="110"/>
        <v>16.795210806149111</v>
      </c>
      <c r="DT46" s="39" t="str">
        <f t="shared" si="173"/>
        <v>PASS</v>
      </c>
      <c r="DU46" s="39" t="str">
        <f t="shared" si="174"/>
        <v>PASS</v>
      </c>
      <c r="DV46" s="39" t="str">
        <f t="shared" si="175"/>
        <v>PASS</v>
      </c>
      <c r="DW46" s="39">
        <f t="shared" si="114"/>
        <v>3.859092510296338E-6</v>
      </c>
      <c r="DX46" s="39"/>
      <c r="DZ46">
        <f t="shared" si="115"/>
        <v>1</v>
      </c>
      <c r="EA46">
        <f t="shared" si="171"/>
        <v>0.36</v>
      </c>
      <c r="EB46">
        <f t="shared" si="116"/>
        <v>0.26455000000000001</v>
      </c>
      <c r="EC46">
        <f t="shared" si="117"/>
        <v>1.0011381900741776</v>
      </c>
      <c r="ED46">
        <f t="shared" si="118"/>
        <v>0.31227499999999997</v>
      </c>
      <c r="EE46">
        <f t="shared" si="119"/>
        <v>312691.85436493845</v>
      </c>
      <c r="EG46">
        <f t="shared" si="120"/>
        <v>109.30943556337245</v>
      </c>
      <c r="EH46">
        <f t="shared" si="121"/>
        <v>1.9833574711611581E-3</v>
      </c>
      <c r="EI46">
        <f t="shared" si="122"/>
        <v>1.1156385775281513E-3</v>
      </c>
      <c r="EJ46">
        <f t="shared" si="123"/>
        <v>0.1</v>
      </c>
      <c r="EK46">
        <f t="shared" si="124"/>
        <v>6.5000000000000002E-2</v>
      </c>
      <c r="EL46">
        <f t="shared" si="125"/>
        <v>1.2182385555487678E-3</v>
      </c>
      <c r="EM46">
        <f t="shared" si="126"/>
        <v>256.67538836355681</v>
      </c>
      <c r="EN46">
        <f t="shared" si="127"/>
        <v>55.722963691259174</v>
      </c>
      <c r="EO46">
        <f t="shared" si="128"/>
        <v>274.221445257651</v>
      </c>
      <c r="EP46">
        <f t="shared" si="46"/>
        <v>483</v>
      </c>
      <c r="EQ46" s="39" t="str">
        <f t="shared" si="129"/>
        <v>PASS</v>
      </c>
      <c r="ES46">
        <v>1</v>
      </c>
      <c r="ET46">
        <f t="shared" si="130"/>
        <v>1.9833574711611581E-3</v>
      </c>
      <c r="EU46">
        <f t="shared" si="131"/>
        <v>4.4625543101126054E-3</v>
      </c>
      <c r="EV46">
        <f t="shared" si="132"/>
        <v>0.1</v>
      </c>
      <c r="EW46">
        <f t="shared" si="133"/>
        <v>6.5000000000000002E-2</v>
      </c>
      <c r="EX46">
        <f t="shared" si="134"/>
        <v>4.83976357057723E-3</v>
      </c>
      <c r="EY46">
        <f t="shared" si="135"/>
        <v>64.608911118285107</v>
      </c>
      <c r="EZ46">
        <f t="shared" si="136"/>
        <v>13.930740922814794</v>
      </c>
      <c r="FA46">
        <f t="shared" si="137"/>
        <v>68.967441766867253</v>
      </c>
      <c r="FB46">
        <f t="shared" si="47"/>
        <v>483</v>
      </c>
      <c r="FC46" s="39" t="str">
        <f t="shared" si="138"/>
        <v>PASS</v>
      </c>
      <c r="FD46" s="127">
        <f t="shared" si="139"/>
        <v>1.4526063025093905E-5</v>
      </c>
      <c r="FE46" s="127"/>
      <c r="FG46">
        <v>22</v>
      </c>
      <c r="FH46">
        <f t="shared" si="140"/>
        <v>7.349999999999997</v>
      </c>
      <c r="FI46">
        <f t="shared" si="141"/>
        <v>1.6979166666666674</v>
      </c>
      <c r="FJ46">
        <f t="shared" si="142"/>
        <v>0.67916666666666703</v>
      </c>
      <c r="FK46">
        <f t="shared" si="143"/>
        <v>0.24450000000000008</v>
      </c>
      <c r="FL46">
        <f t="shared" si="144"/>
        <v>0.17967354166666674</v>
      </c>
      <c r="FM46">
        <f t="shared" si="145"/>
        <v>0.21208677083333341</v>
      </c>
      <c r="FN46">
        <f t="shared" si="48"/>
        <v>0.50937500000000024</v>
      </c>
      <c r="FO46">
        <f t="shared" si="49"/>
        <v>614.73603515624973</v>
      </c>
      <c r="FP46">
        <f t="shared" si="50"/>
        <v>2809.68310546875</v>
      </c>
      <c r="FQ46">
        <f t="shared" si="146"/>
        <v>7965.4595694634763</v>
      </c>
      <c r="FR46">
        <f t="shared" si="51"/>
        <v>1.6356179814093381E-5</v>
      </c>
      <c r="FS46">
        <v>2E-3</v>
      </c>
      <c r="FT46">
        <f t="shared" si="147"/>
        <v>8.1780899070466907E-3</v>
      </c>
      <c r="FV46">
        <f t="shared" ca="1" si="52"/>
        <v>10323.044534741464</v>
      </c>
      <c r="FW46">
        <f t="shared" ca="1" si="148"/>
        <v>2088.1366737443968</v>
      </c>
      <c r="FX46">
        <f t="shared" ca="1" si="149"/>
        <v>4922.8357467551368</v>
      </c>
      <c r="FY46">
        <f t="shared" ca="1" si="172"/>
        <v>1.4872615549109172E-5</v>
      </c>
      <c r="FZ46">
        <v>2E-3</v>
      </c>
      <c r="GA46">
        <f t="shared" ca="1" si="150"/>
        <v>29.336770007645441</v>
      </c>
      <c r="GB46">
        <f t="shared" ca="1" si="151"/>
        <v>9.037049486489159E-4</v>
      </c>
      <c r="GC46">
        <f t="shared" ca="1" si="53"/>
        <v>2.2710922168475909</v>
      </c>
      <c r="GD46">
        <f t="shared" ca="1" si="152"/>
        <v>1.3193017573646341E-4</v>
      </c>
      <c r="GE46">
        <f t="shared" ca="1" si="153"/>
        <v>2.6240255947583887E-3</v>
      </c>
      <c r="GF46">
        <f t="shared" ca="1" si="154"/>
        <v>331.00000000000006</v>
      </c>
      <c r="GG46">
        <f t="shared" ca="1" si="155"/>
        <v>2.6240255947583887E-3</v>
      </c>
      <c r="GH46" s="39" t="str">
        <f t="shared" ca="1" si="156"/>
        <v>FAILED</v>
      </c>
      <c r="GI46" s="39" t="str">
        <f t="shared" ca="1" si="157"/>
        <v>FAILED</v>
      </c>
      <c r="GJ46" s="39" t="str">
        <f t="shared" ca="1" si="158"/>
        <v>FAILED</v>
      </c>
      <c r="GL46">
        <v>55</v>
      </c>
      <c r="GM46">
        <f t="shared" ca="1" si="159"/>
        <v>8.1799385520100445E-4</v>
      </c>
      <c r="GN46">
        <f t="shared" ca="1" si="160"/>
        <v>4.1292585760865287E-2</v>
      </c>
      <c r="GO46">
        <f t="shared" ca="1" si="161"/>
        <v>0.3990887816028017</v>
      </c>
      <c r="GP46">
        <f t="shared" ca="1" si="162"/>
        <v>7.9376774241441233</v>
      </c>
      <c r="GQ46">
        <f t="shared" ca="1" si="163"/>
        <v>6.0181818181818194</v>
      </c>
      <c r="GR46">
        <f t="shared" ca="1" si="164"/>
        <v>6.0181818181818194</v>
      </c>
      <c r="GS46" s="39" t="str">
        <f t="shared" ca="1" si="165"/>
        <v>PASS</v>
      </c>
      <c r="GT46" s="39" t="str">
        <f t="shared" ca="1" si="166"/>
        <v>PASS</v>
      </c>
      <c r="GU46" s="39" t="str">
        <f t="shared" ca="1" si="167"/>
        <v>PASS</v>
      </c>
      <c r="GV46" s="128">
        <f t="shared" ca="1" si="168"/>
        <v>1.3782061542296303E-4</v>
      </c>
      <c r="GW46" s="114"/>
    </row>
    <row r="47" spans="2:205" x14ac:dyDescent="0.25">
      <c r="B47">
        <f t="shared" si="0"/>
        <v>3.5</v>
      </c>
      <c r="C47">
        <f t="shared" si="1"/>
        <v>2.5</v>
      </c>
      <c r="D47">
        <f t="shared" si="54"/>
        <v>0.39935640438166153</v>
      </c>
      <c r="E47">
        <f t="shared" si="2"/>
        <v>0.39936790193236027</v>
      </c>
      <c r="F47">
        <f t="shared" si="3"/>
        <v>7.499062500000285E-3</v>
      </c>
      <c r="G47" s="1">
        <f t="shared" si="55"/>
        <v>13.638110495645169</v>
      </c>
      <c r="H47">
        <f>-9.81*(800/5.54)*(B48-B47)</f>
        <v>-4.2498194945849992</v>
      </c>
      <c r="I47">
        <f t="shared" si="56"/>
        <v>9.3882910010601694</v>
      </c>
      <c r="J47">
        <f t="shared" si="4"/>
        <v>12251.718467773964</v>
      </c>
      <c r="K47">
        <f t="shared" si="5"/>
        <v>29981.642403809499</v>
      </c>
      <c r="L47">
        <f t="shared" si="57"/>
        <v>45943.944254152368</v>
      </c>
      <c r="M47">
        <f t="shared" si="58"/>
        <v>112431.15901428563</v>
      </c>
      <c r="O47">
        <f t="shared" si="59"/>
        <v>1</v>
      </c>
      <c r="P47">
        <v>3500</v>
      </c>
      <c r="Q47">
        <f t="shared" si="60"/>
        <v>0.36</v>
      </c>
      <c r="S47">
        <f t="shared" si="61"/>
        <v>312308.77503968234</v>
      </c>
      <c r="T47">
        <f t="shared" si="6"/>
        <v>109.24245745516322</v>
      </c>
      <c r="U47">
        <f t="shared" si="169"/>
        <v>4.9553554788069911E-4</v>
      </c>
      <c r="V47">
        <f t="shared" si="62"/>
        <v>1.114954982731573E-3</v>
      </c>
      <c r="W47">
        <f t="shared" si="7"/>
        <v>0.1</v>
      </c>
      <c r="X47">
        <f t="shared" si="63"/>
        <v>6.5000000000000002E-2</v>
      </c>
      <c r="Z47">
        <f t="shared" si="64"/>
        <v>4.9553554788069904E-3</v>
      </c>
      <c r="AA47">
        <v>5.5650000000000004</v>
      </c>
      <c r="AB47">
        <f t="shared" si="8"/>
        <v>10.38552343785258</v>
      </c>
      <c r="AC47">
        <v>0.745</v>
      </c>
      <c r="AD47">
        <f t="shared" si="65"/>
        <v>7.7372149612001717</v>
      </c>
      <c r="AE47">
        <f t="shared" si="9"/>
        <v>61.384229946334621</v>
      </c>
      <c r="AF47">
        <f t="shared" si="10"/>
        <v>1.2174937875150706E-3</v>
      </c>
      <c r="AG47">
        <f t="shared" si="66"/>
        <v>256.51775659333003</v>
      </c>
      <c r="AH47">
        <f t="shared" si="67"/>
        <v>55.69514795529718</v>
      </c>
      <c r="AI47">
        <f t="shared" si="11"/>
        <v>6.7557223441197367</v>
      </c>
      <c r="AJ47">
        <f t="shared" si="12"/>
        <v>11.794520777579208</v>
      </c>
      <c r="AK47">
        <f t="shared" si="68"/>
        <v>6.7557223441197367</v>
      </c>
      <c r="AL47">
        <f t="shared" si="13"/>
        <v>9.3311082101101341</v>
      </c>
      <c r="AM47">
        <f t="shared" si="14"/>
        <v>27.518911808444923</v>
      </c>
      <c r="AN47">
        <f t="shared" si="69"/>
        <v>6.7557223441197367</v>
      </c>
      <c r="AO47" s="39" t="str">
        <f t="shared" si="70"/>
        <v>FAILED</v>
      </c>
      <c r="AP47" s="39" t="str">
        <f t="shared" si="71"/>
        <v>FAILED</v>
      </c>
      <c r="AQ47" s="39" t="str">
        <f t="shared" si="72"/>
        <v>FAILED</v>
      </c>
      <c r="AS47" s="9">
        <v>4</v>
      </c>
      <c r="AT47">
        <f t="shared" si="15"/>
        <v>1.9821421915227964E-3</v>
      </c>
      <c r="AU47" s="9">
        <f t="shared" si="73"/>
        <v>4.4598199309262921E-3</v>
      </c>
      <c r="AV47" s="9">
        <f t="shared" si="74"/>
        <v>1.9821421915227962E-2</v>
      </c>
      <c r="AW47">
        <v>5.5650000000000004</v>
      </c>
      <c r="AX47">
        <f t="shared" si="16"/>
        <v>166.16837500564128</v>
      </c>
      <c r="AY47">
        <v>0.745</v>
      </c>
      <c r="AZ47">
        <f t="shared" si="75"/>
        <v>123.79543937920275</v>
      </c>
      <c r="BA47">
        <f t="shared" si="17"/>
        <v>245.53691978533848</v>
      </c>
      <c r="BB47">
        <f t="shared" si="76"/>
        <v>1.0011381900741776</v>
      </c>
      <c r="BC47">
        <f t="shared" si="77"/>
        <v>4.8390812149344698E-3</v>
      </c>
      <c r="BD47">
        <f t="shared" si="78"/>
        <v>64.538857929440965</v>
      </c>
      <c r="BE47">
        <f t="shared" si="79"/>
        <v>13.923786988824295</v>
      </c>
      <c r="BF47">
        <f t="shared" si="18"/>
        <v>108.09155750591579</v>
      </c>
      <c r="BG47">
        <f t="shared" si="19"/>
        <v>188.71233244126736</v>
      </c>
      <c r="BH47">
        <f t="shared" si="80"/>
        <v>108.09155750591579</v>
      </c>
      <c r="BI47">
        <f t="shared" si="20"/>
        <v>149.29773136176215</v>
      </c>
      <c r="BJ47">
        <f t="shared" si="21"/>
        <v>0.43405244442840402</v>
      </c>
      <c r="BK47">
        <f t="shared" si="81"/>
        <v>108.09155750591579</v>
      </c>
      <c r="BL47" s="39" t="str">
        <f t="shared" si="82"/>
        <v>PASS</v>
      </c>
      <c r="BM47" s="39" t="str">
        <f t="shared" si="83"/>
        <v>PASS</v>
      </c>
      <c r="BN47" s="39" t="str">
        <f t="shared" si="84"/>
        <v>PASS</v>
      </c>
      <c r="BO47" s="127">
        <f t="shared" si="85"/>
        <v>1.451724364480396E-5</v>
      </c>
      <c r="BP47" s="127"/>
      <c r="BR47">
        <f t="shared" si="22"/>
        <v>4.9553554788069911E-4</v>
      </c>
      <c r="BS47">
        <f t="shared" si="23"/>
        <v>0.36</v>
      </c>
      <c r="BT47">
        <f t="shared" si="24"/>
        <v>0.26455000000000001</v>
      </c>
      <c r="BU47">
        <f t="shared" si="86"/>
        <v>0.62454999999999994</v>
      </c>
      <c r="BV47">
        <f t="shared" si="25"/>
        <v>1</v>
      </c>
      <c r="BW47">
        <f t="shared" si="26"/>
        <v>0.375</v>
      </c>
      <c r="BX47">
        <f t="shared" si="27"/>
        <v>45943.944254152368</v>
      </c>
      <c r="BY47">
        <f t="shared" si="87"/>
        <v>17228.979095307139</v>
      </c>
      <c r="BZ47">
        <f t="shared" si="28"/>
        <v>7.499062500000285E-3</v>
      </c>
      <c r="CA47">
        <f t="shared" si="29"/>
        <v>7.9299233505046951</v>
      </c>
      <c r="CB47">
        <f t="shared" si="170"/>
        <v>17236.909018657643</v>
      </c>
      <c r="CC47">
        <f t="shared" si="30"/>
        <v>1.299575600273435E-3</v>
      </c>
      <c r="CD47">
        <f t="shared" si="31"/>
        <v>0.31227499999999997</v>
      </c>
      <c r="CE47">
        <f t="shared" si="88"/>
        <v>27598.925656324787</v>
      </c>
      <c r="CF47">
        <f t="shared" si="32"/>
        <v>73563.27636562704</v>
      </c>
      <c r="CG47">
        <f t="shared" si="33"/>
        <v>94262.470607870637</v>
      </c>
      <c r="CH47">
        <f t="shared" si="34"/>
        <v>52864.08212338345</v>
      </c>
      <c r="CI47">
        <f t="shared" si="35"/>
        <v>2.847808779693977E-4</v>
      </c>
      <c r="CJ47">
        <f t="shared" si="36"/>
        <v>1.5971021789541829E-4</v>
      </c>
      <c r="CL47">
        <f t="shared" si="37"/>
        <v>0.36</v>
      </c>
      <c r="CM47">
        <f t="shared" si="38"/>
        <v>0.26455000000000001</v>
      </c>
      <c r="CN47">
        <f t="shared" si="89"/>
        <v>7.9105799435943806E-4</v>
      </c>
      <c r="CO47">
        <f t="shared" si="90"/>
        <v>6.0370522734990849E-4</v>
      </c>
      <c r="CP47">
        <f t="shared" si="39"/>
        <v>0.23779364516719115</v>
      </c>
      <c r="CQ47">
        <f t="shared" si="40"/>
        <v>0.13849480058124977</v>
      </c>
      <c r="CR47">
        <f t="shared" si="91"/>
        <v>96.912847004041268</v>
      </c>
      <c r="CS47">
        <f t="shared" si="92"/>
        <v>172.80626136517552</v>
      </c>
      <c r="CT47">
        <f t="shared" si="41"/>
        <v>0.23779364516719115</v>
      </c>
      <c r="CU47">
        <f t="shared" si="42"/>
        <v>0.13849480058124977</v>
      </c>
      <c r="CV47" s="39" t="str">
        <f t="shared" si="93"/>
        <v>FAILED</v>
      </c>
      <c r="CW47" s="39" t="str">
        <f t="shared" si="94"/>
        <v>FAILED</v>
      </c>
      <c r="CX47" s="39" t="str">
        <f t="shared" si="95"/>
        <v>FAILED</v>
      </c>
      <c r="CZ47">
        <f t="shared" si="96"/>
        <v>2.847808779693977E-4</v>
      </c>
      <c r="DA47">
        <f t="shared" si="97"/>
        <v>1.5971021789541829E-4</v>
      </c>
      <c r="DB47">
        <v>8</v>
      </c>
      <c r="DC47">
        <f t="shared" si="98"/>
        <v>2.2782470237551816E-3</v>
      </c>
      <c r="DD47">
        <v>11</v>
      </c>
      <c r="DE47">
        <f t="shared" si="99"/>
        <v>1.7568123968496011E-3</v>
      </c>
      <c r="DF47">
        <f t="shared" si="100"/>
        <v>0.36</v>
      </c>
      <c r="DG47">
        <f t="shared" si="101"/>
        <v>0.26455000000000001</v>
      </c>
      <c r="DH47">
        <f t="shared" si="43"/>
        <v>2.272005713138384E-3</v>
      </c>
      <c r="DI47">
        <f t="shared" si="102"/>
        <v>0.31227499999999997</v>
      </c>
      <c r="DJ47">
        <f t="shared" si="103"/>
        <v>17236.909018657643</v>
      </c>
      <c r="DK47">
        <f t="shared" si="104"/>
        <v>27598.925656324787</v>
      </c>
      <c r="DL47">
        <f t="shared" si="105"/>
        <v>6.3284639548755045E-3</v>
      </c>
      <c r="DM47">
        <f t="shared" si="106"/>
        <v>6.6407575008489931E-3</v>
      </c>
      <c r="DN47">
        <f t="shared" si="44"/>
        <v>15.218793290700233</v>
      </c>
      <c r="DO47">
        <f t="shared" si="45"/>
        <v>16.757870870331224</v>
      </c>
      <c r="DP47">
        <f t="shared" si="107"/>
        <v>12.114105875505158</v>
      </c>
      <c r="DQ47">
        <f t="shared" si="108"/>
        <v>15.709660124106867</v>
      </c>
      <c r="DR47">
        <f t="shared" si="109"/>
        <v>15.218793290700233</v>
      </c>
      <c r="DS47">
        <f t="shared" si="110"/>
        <v>16.757870870331224</v>
      </c>
      <c r="DT47" s="39" t="str">
        <f t="shared" si="173"/>
        <v>PASS</v>
      </c>
      <c r="DU47" s="39" t="str">
        <f t="shared" si="174"/>
        <v>PASS</v>
      </c>
      <c r="DV47" s="39" t="str">
        <f t="shared" si="175"/>
        <v>PASS</v>
      </c>
      <c r="DW47" s="39">
        <f t="shared" si="114"/>
        <v>3.8548009444154281E-6</v>
      </c>
      <c r="DX47" s="39"/>
      <c r="DZ47">
        <f t="shared" si="115"/>
        <v>1</v>
      </c>
      <c r="EA47">
        <f t="shared" si="171"/>
        <v>0.36</v>
      </c>
      <c r="EB47">
        <f t="shared" si="116"/>
        <v>0.26455000000000001</v>
      </c>
      <c r="EC47">
        <f t="shared" si="117"/>
        <v>1.0011381900741776</v>
      </c>
      <c r="ED47">
        <f t="shared" si="118"/>
        <v>0.31227499999999997</v>
      </c>
      <c r="EE47">
        <f t="shared" si="119"/>
        <v>312308.77503968234</v>
      </c>
      <c r="EG47">
        <f t="shared" si="120"/>
        <v>109.24245745516322</v>
      </c>
      <c r="EH47">
        <f t="shared" si="121"/>
        <v>1.9821421915227964E-3</v>
      </c>
      <c r="EI47">
        <f t="shared" si="122"/>
        <v>1.114954982731573E-3</v>
      </c>
      <c r="EJ47">
        <f t="shared" si="123"/>
        <v>0.1</v>
      </c>
      <c r="EK47">
        <f t="shared" si="124"/>
        <v>6.5000000000000002E-2</v>
      </c>
      <c r="EL47">
        <f t="shared" si="125"/>
        <v>1.2174937875150706E-3</v>
      </c>
      <c r="EM47">
        <f t="shared" si="126"/>
        <v>256.51775659333003</v>
      </c>
      <c r="EN47">
        <f t="shared" si="127"/>
        <v>55.69514795529718</v>
      </c>
      <c r="EO47">
        <f t="shared" si="128"/>
        <v>274.05694292420736</v>
      </c>
      <c r="EP47">
        <f t="shared" si="46"/>
        <v>483</v>
      </c>
      <c r="EQ47" s="39" t="str">
        <f t="shared" si="129"/>
        <v>PASS</v>
      </c>
      <c r="ES47">
        <v>1</v>
      </c>
      <c r="ET47">
        <f t="shared" si="130"/>
        <v>1.9821421915227964E-3</v>
      </c>
      <c r="EU47">
        <f t="shared" si="131"/>
        <v>4.4598199309262921E-3</v>
      </c>
      <c r="EV47">
        <f t="shared" si="132"/>
        <v>0.1</v>
      </c>
      <c r="EW47">
        <f t="shared" si="133"/>
        <v>6.5000000000000002E-2</v>
      </c>
      <c r="EX47">
        <f t="shared" si="134"/>
        <v>4.8368251603664704E-3</v>
      </c>
      <c r="EY47">
        <f t="shared" si="135"/>
        <v>64.568960978531564</v>
      </c>
      <c r="EZ47">
        <f t="shared" si="136"/>
        <v>13.923786988824295</v>
      </c>
      <c r="FA47">
        <f t="shared" si="137"/>
        <v>68.925802528353557</v>
      </c>
      <c r="FB47">
        <f t="shared" si="47"/>
        <v>483</v>
      </c>
      <c r="FC47" s="39" t="str">
        <f t="shared" si="138"/>
        <v>PASS</v>
      </c>
      <c r="FD47" s="127">
        <f t="shared" si="139"/>
        <v>1.451724364480396E-5</v>
      </c>
      <c r="FE47" s="127"/>
      <c r="FG47">
        <v>23</v>
      </c>
      <c r="FH47">
        <f t="shared" si="140"/>
        <v>7.6999999999999966</v>
      </c>
      <c r="FI47">
        <f t="shared" si="141"/>
        <v>1.6250000000000009</v>
      </c>
      <c r="FJ47">
        <f t="shared" si="142"/>
        <v>0.65000000000000036</v>
      </c>
      <c r="FK47">
        <f t="shared" si="143"/>
        <v>0.2340000000000001</v>
      </c>
      <c r="FL47">
        <f t="shared" si="144"/>
        <v>0.1719575000000001</v>
      </c>
      <c r="FM47">
        <f t="shared" si="145"/>
        <v>0.2029787500000001</v>
      </c>
      <c r="FN47">
        <f t="shared" si="48"/>
        <v>0.48750000000000027</v>
      </c>
      <c r="FO47">
        <f t="shared" si="49"/>
        <v>588.33632812500116</v>
      </c>
      <c r="FP47">
        <f t="shared" si="50"/>
        <v>2194.9470703125003</v>
      </c>
      <c r="FQ47">
        <f t="shared" si="146"/>
        <v>6222.6811670171055</v>
      </c>
      <c r="FR47">
        <f t="shared" si="51"/>
        <v>1.2777579398392413E-5</v>
      </c>
      <c r="FS47">
        <v>2E-3</v>
      </c>
      <c r="FT47">
        <f t="shared" si="147"/>
        <v>6.3887896991962059E-3</v>
      </c>
      <c r="FV47">
        <f t="shared" ca="1" si="52"/>
        <v>8234.9078609970675</v>
      </c>
      <c r="FW47">
        <f t="shared" ca="1" si="148"/>
        <v>1821.3662654098298</v>
      </c>
      <c r="FX47">
        <f t="shared" ca="1" si="149"/>
        <v>4486.5934621477099</v>
      </c>
      <c r="FY47">
        <f t="shared" ca="1" si="172"/>
        <v>1.3554663027636586E-5</v>
      </c>
      <c r="FZ47">
        <v>2E-3</v>
      </c>
      <c r="GA47">
        <f t="shared" ca="1" si="150"/>
        <v>25.623113039644906</v>
      </c>
      <c r="GB47">
        <f t="shared" ca="1" si="151"/>
        <v>7.8972893288690484E-4</v>
      </c>
      <c r="GC47">
        <f t="shared" ca="1" si="53"/>
        <v>1.7357492372268664</v>
      </c>
      <c r="GD47">
        <f t="shared" ca="1" si="152"/>
        <v>1.1963903469772566E-4</v>
      </c>
      <c r="GE47">
        <f t="shared" ca="1" si="153"/>
        <v>2.3795609111149853E-3</v>
      </c>
      <c r="GF47">
        <f t="shared" ca="1" si="154"/>
        <v>331</v>
      </c>
      <c r="GG47">
        <f t="shared" ca="1" si="155"/>
        <v>2.3795609111149853E-3</v>
      </c>
      <c r="GH47" s="39" t="str">
        <f t="shared" ca="1" si="156"/>
        <v>FAILED</v>
      </c>
      <c r="GI47" s="39" t="str">
        <f t="shared" ca="1" si="157"/>
        <v>FAILED</v>
      </c>
      <c r="GJ47" s="39" t="str">
        <f t="shared" ca="1" si="158"/>
        <v>FAILED</v>
      </c>
      <c r="GL47">
        <v>55</v>
      </c>
      <c r="GM47">
        <f t="shared" ca="1" si="159"/>
        <v>7.4550646652001224E-4</v>
      </c>
      <c r="GN47">
        <f t="shared" ca="1" si="160"/>
        <v>3.1559077040488479E-2</v>
      </c>
      <c r="GO47">
        <f t="shared" ca="1" si="161"/>
        <v>0.36190807996062013</v>
      </c>
      <c r="GP47">
        <f t="shared" ca="1" si="162"/>
        <v>7.1981717561228313</v>
      </c>
      <c r="GQ47">
        <f t="shared" ca="1" si="163"/>
        <v>6.0181818181818185</v>
      </c>
      <c r="GR47">
        <f t="shared" ca="1" si="164"/>
        <v>6.0181818181818185</v>
      </c>
      <c r="GS47" s="39" t="str">
        <f t="shared" ca="1" si="165"/>
        <v>PASS</v>
      </c>
      <c r="GT47" s="39" t="str">
        <f t="shared" ca="1" si="166"/>
        <v>PASS</v>
      </c>
      <c r="GU47" s="39" t="str">
        <f t="shared" ca="1" si="167"/>
        <v>PASS</v>
      </c>
      <c r="GV47" s="128">
        <f t="shared" ca="1" si="168"/>
        <v>1.1303181735420503E-4</v>
      </c>
      <c r="GW47" s="114"/>
    </row>
    <row r="48" spans="2:205" x14ac:dyDescent="0.25">
      <c r="B48">
        <f t="shared" si="0"/>
        <v>3.5030000000000001</v>
      </c>
      <c r="C48">
        <f>IF(B48&lt;3.5,2.5,((B48-3.5)/6)*-1.25+2.5)</f>
        <v>2.4993750000000001</v>
      </c>
      <c r="D48">
        <f t="shared" si="54"/>
        <v>0.39937939948305901</v>
      </c>
      <c r="E48">
        <f t="shared" si="2"/>
        <v>0.40011730252702105</v>
      </c>
      <c r="F48">
        <f t="shared" si="3"/>
        <v>0.48833427083333353</v>
      </c>
      <c r="G48" s="1">
        <f t="shared" si="55"/>
        <v>889.77174572380841</v>
      </c>
      <c r="H48">
        <f t="shared" ref="H48:H83" si="176">-9.81*(800/5.54)*(B49-B48)</f>
        <v>-279.07148014440446</v>
      </c>
      <c r="I48">
        <f t="shared" si="56"/>
        <v>610.700265579404</v>
      </c>
      <c r="J48">
        <f t="shared" si="4"/>
        <v>12242.330176772904</v>
      </c>
      <c r="K48">
        <f t="shared" si="5"/>
        <v>29944.901330842677</v>
      </c>
      <c r="L48">
        <f t="shared" si="57"/>
        <v>45908.738162898393</v>
      </c>
      <c r="M48">
        <f t="shared" si="58"/>
        <v>112293.37999066003</v>
      </c>
      <c r="O48">
        <f t="shared" si="59"/>
        <v>0.99975000000000014</v>
      </c>
      <c r="P48">
        <v>3503</v>
      </c>
      <c r="Q48">
        <f t="shared" si="60"/>
        <v>0.35991000000000001</v>
      </c>
      <c r="S48">
        <f t="shared" si="61"/>
        <v>312004.05654374714</v>
      </c>
      <c r="T48">
        <f t="shared" si="6"/>
        <v>109.20280192547389</v>
      </c>
      <c r="U48">
        <f t="shared" si="169"/>
        <v>4.9535566612877904E-4</v>
      </c>
      <c r="V48">
        <f t="shared" si="62"/>
        <v>1.1145502487897529E-3</v>
      </c>
      <c r="W48">
        <f t="shared" si="7"/>
        <v>9.9975000000000008E-2</v>
      </c>
      <c r="X48">
        <f t="shared" si="63"/>
        <v>6.4983750000000007E-2</v>
      </c>
      <c r="Z48">
        <f t="shared" si="64"/>
        <v>4.9547953601278222E-3</v>
      </c>
      <c r="AA48">
        <v>5.5650000000000004</v>
      </c>
      <c r="AB48">
        <f t="shared" si="8"/>
        <v>10.38317575687115</v>
      </c>
      <c r="AC48">
        <v>0.745</v>
      </c>
      <c r="AD48">
        <f t="shared" si="65"/>
        <v>7.735465938869007</v>
      </c>
      <c r="AE48">
        <f t="shared" si="9"/>
        <v>61.377291502877569</v>
      </c>
      <c r="AF48">
        <f t="shared" si="10"/>
        <v>1.2167478806055418E-3</v>
      </c>
      <c r="AG48">
        <f t="shared" si="66"/>
        <v>256.42457366637967</v>
      </c>
      <c r="AH48">
        <f t="shared" si="67"/>
        <v>57.330547374003167</v>
      </c>
      <c r="AI48">
        <f t="shared" si="11"/>
        <v>6.7541951913519425</v>
      </c>
      <c r="AJ48">
        <f t="shared" si="12"/>
        <v>11.791854588216651</v>
      </c>
      <c r="AK48">
        <f t="shared" si="68"/>
        <v>6.7541951913519425</v>
      </c>
      <c r="AL48">
        <f t="shared" si="13"/>
        <v>9.328998883082793</v>
      </c>
      <c r="AM48">
        <f t="shared" si="14"/>
        <v>27.51682614454576</v>
      </c>
      <c r="AN48">
        <f t="shared" si="69"/>
        <v>6.7541951913519425</v>
      </c>
      <c r="AO48" s="39" t="str">
        <f t="shared" si="70"/>
        <v>FAILED</v>
      </c>
      <c r="AP48" s="39" t="str">
        <f t="shared" si="71"/>
        <v>FAILED</v>
      </c>
      <c r="AQ48" s="39" t="str">
        <f t="shared" si="72"/>
        <v>FAILED</v>
      </c>
      <c r="AS48" s="9">
        <v>4</v>
      </c>
      <c r="AT48">
        <f t="shared" si="15"/>
        <v>1.9814226645151162E-3</v>
      </c>
      <c r="AU48" s="9">
        <f t="shared" si="73"/>
        <v>4.4582009951590115E-3</v>
      </c>
      <c r="AV48" s="9">
        <f t="shared" si="74"/>
        <v>1.9819181440511289E-2</v>
      </c>
      <c r="AW48">
        <v>5.5650000000000004</v>
      </c>
      <c r="AX48">
        <f t="shared" si="16"/>
        <v>166.1308121099384</v>
      </c>
      <c r="AY48">
        <v>0.745</v>
      </c>
      <c r="AZ48">
        <f t="shared" si="75"/>
        <v>123.76745502190411</v>
      </c>
      <c r="BA48">
        <f t="shared" si="17"/>
        <v>245.50916601151027</v>
      </c>
      <c r="BB48">
        <f t="shared" si="76"/>
        <v>1.0008879055266591</v>
      </c>
      <c r="BC48">
        <f t="shared" si="77"/>
        <v>4.8361202673673723E-3</v>
      </c>
      <c r="BD48">
        <f t="shared" si="78"/>
        <v>64.515363410015453</v>
      </c>
      <c r="BE48">
        <f t="shared" si="79"/>
        <v>14.332636843500792</v>
      </c>
      <c r="BF48">
        <f t="shared" si="18"/>
        <v>108.06712306163109</v>
      </c>
      <c r="BG48">
        <f t="shared" si="19"/>
        <v>188.66967341146645</v>
      </c>
      <c r="BH48">
        <f t="shared" si="80"/>
        <v>108.06712306163109</v>
      </c>
      <c r="BI48">
        <f t="shared" si="20"/>
        <v>149.26398212932469</v>
      </c>
      <c r="BJ48">
        <f t="shared" si="21"/>
        <v>0.43409822776902046</v>
      </c>
      <c r="BK48">
        <f t="shared" si="81"/>
        <v>108.06712306163109</v>
      </c>
      <c r="BL48" s="39" t="str">
        <f t="shared" si="82"/>
        <v>PASS</v>
      </c>
      <c r="BM48" s="39" t="str">
        <f t="shared" si="83"/>
        <v>PASS</v>
      </c>
      <c r="BN48" s="39" t="str">
        <f t="shared" si="84"/>
        <v>PASS</v>
      </c>
      <c r="BO48" s="127">
        <f t="shared" si="85"/>
        <v>9.5271569267137265E-4</v>
      </c>
      <c r="BP48" s="127"/>
      <c r="BR48">
        <f t="shared" si="22"/>
        <v>4.9535566612877904E-4</v>
      </c>
      <c r="BS48">
        <f t="shared" si="23"/>
        <v>0.35991000000000001</v>
      </c>
      <c r="BT48">
        <f t="shared" si="24"/>
        <v>0.2644838625</v>
      </c>
      <c r="BU48">
        <f t="shared" si="86"/>
        <v>0.62439386250000006</v>
      </c>
      <c r="BV48">
        <f t="shared" si="25"/>
        <v>0.99975000000000014</v>
      </c>
      <c r="BW48">
        <f t="shared" si="26"/>
        <v>0.37490625</v>
      </c>
      <c r="BX48">
        <f t="shared" si="27"/>
        <v>45908.738162898393</v>
      </c>
      <c r="BY48">
        <f t="shared" si="87"/>
        <v>17211.472866884127</v>
      </c>
      <c r="BZ48">
        <f t="shared" si="28"/>
        <v>0.48833427083333353</v>
      </c>
      <c r="CA48">
        <f t="shared" si="29"/>
        <v>516.2625626601332</v>
      </c>
      <c r="CB48">
        <f t="shared" si="170"/>
        <v>17727.73542954426</v>
      </c>
      <c r="CC48">
        <f t="shared" si="30"/>
        <v>1.2987791831660391E-3</v>
      </c>
      <c r="CD48">
        <f t="shared" si="31"/>
        <v>0.31211888201718757</v>
      </c>
      <c r="CE48">
        <f t="shared" si="88"/>
        <v>28399.011483976865</v>
      </c>
      <c r="CF48">
        <f t="shared" si="32"/>
        <v>73525.28735481987</v>
      </c>
      <c r="CG48">
        <f t="shared" si="33"/>
        <v>94824.545967802522</v>
      </c>
      <c r="CH48">
        <f t="shared" si="34"/>
        <v>52226.028741837225</v>
      </c>
      <c r="CI48">
        <f t="shared" si="35"/>
        <v>2.8647899083928253E-4</v>
      </c>
      <c r="CJ48">
        <f t="shared" si="36"/>
        <v>1.5778256417473482E-4</v>
      </c>
      <c r="CL48">
        <f t="shared" si="37"/>
        <v>0.35991000000000001</v>
      </c>
      <c r="CM48">
        <f t="shared" si="38"/>
        <v>0.2644838625</v>
      </c>
      <c r="CN48">
        <f t="shared" si="89"/>
        <v>7.9597396804557399E-4</v>
      </c>
      <c r="CO48">
        <f t="shared" si="90"/>
        <v>5.9656783095692588E-4</v>
      </c>
      <c r="CP48">
        <f t="shared" si="39"/>
        <v>0.24075833196636223</v>
      </c>
      <c r="CQ48">
        <f t="shared" si="40"/>
        <v>0.13523940723440747</v>
      </c>
      <c r="CR48">
        <f t="shared" si="91"/>
        <v>99.13121866555646</v>
      </c>
      <c r="CS48">
        <f t="shared" si="92"/>
        <v>179.98827457593251</v>
      </c>
      <c r="CT48">
        <f t="shared" si="41"/>
        <v>0.24075833196636223</v>
      </c>
      <c r="CU48">
        <f t="shared" si="42"/>
        <v>0.13523940723440747</v>
      </c>
      <c r="CV48" s="39" t="str">
        <f t="shared" si="93"/>
        <v>FAILED</v>
      </c>
      <c r="CW48" s="39" t="str">
        <f t="shared" si="94"/>
        <v>FAILED</v>
      </c>
      <c r="CX48" s="39" t="str">
        <f t="shared" si="95"/>
        <v>FAILED</v>
      </c>
      <c r="CZ48">
        <f t="shared" si="96"/>
        <v>2.8647899083928253E-4</v>
      </c>
      <c r="DA48">
        <f t="shared" si="97"/>
        <v>1.5778256417473482E-4</v>
      </c>
      <c r="DB48">
        <v>8</v>
      </c>
      <c r="DC48">
        <f t="shared" si="98"/>
        <v>2.2918319267142603E-3</v>
      </c>
      <c r="DD48">
        <v>11</v>
      </c>
      <c r="DE48">
        <f t="shared" si="99"/>
        <v>1.735608205922083E-3</v>
      </c>
      <c r="DF48">
        <f t="shared" si="100"/>
        <v>0.35991000000000001</v>
      </c>
      <c r="DG48">
        <f t="shared" si="101"/>
        <v>0.2644838625</v>
      </c>
      <c r="DH48">
        <f t="shared" si="43"/>
        <v>2.2703672146777995E-3</v>
      </c>
      <c r="DI48">
        <f t="shared" si="102"/>
        <v>0.31211888201718757</v>
      </c>
      <c r="DJ48">
        <f t="shared" si="103"/>
        <v>17727.73542954426</v>
      </c>
      <c r="DK48">
        <f t="shared" si="104"/>
        <v>28399.011483976865</v>
      </c>
      <c r="DL48">
        <f t="shared" si="105"/>
        <v>6.3677917443645919E-3</v>
      </c>
      <c r="DM48">
        <f t="shared" si="106"/>
        <v>6.5622461405261843E-3</v>
      </c>
      <c r="DN48">
        <f t="shared" si="44"/>
        <v>15.408533245847183</v>
      </c>
      <c r="DO48">
        <f t="shared" si="45"/>
        <v>16.363968275363305</v>
      </c>
      <c r="DP48">
        <f t="shared" si="107"/>
        <v>12.391402333194558</v>
      </c>
      <c r="DQ48">
        <f t="shared" si="108"/>
        <v>16.362570415993865</v>
      </c>
      <c r="DR48">
        <f t="shared" si="109"/>
        <v>15.408533245847183</v>
      </c>
      <c r="DS48">
        <f t="shared" si="110"/>
        <v>16.363968275363305</v>
      </c>
      <c r="DT48" s="39" t="str">
        <f t="shared" si="173"/>
        <v>PASS</v>
      </c>
      <c r="DU48" s="39" t="str">
        <f t="shared" si="174"/>
        <v>PASS</v>
      </c>
      <c r="DV48" s="39" t="str">
        <f t="shared" si="175"/>
        <v>PASS</v>
      </c>
      <c r="DW48" s="39">
        <f t="shared" si="114"/>
        <v>2.5292703739404149E-4</v>
      </c>
      <c r="DX48" s="39"/>
      <c r="DZ48">
        <f t="shared" si="115"/>
        <v>0.99975000000000014</v>
      </c>
      <c r="EA48">
        <f t="shared" si="171"/>
        <v>0.35991000000000001</v>
      </c>
      <c r="EB48">
        <f t="shared" si="116"/>
        <v>0.2644838625</v>
      </c>
      <c r="EC48">
        <f t="shared" si="117"/>
        <v>1.0008879055266591</v>
      </c>
      <c r="ED48">
        <f t="shared" si="118"/>
        <v>0.31219693125000003</v>
      </c>
      <c r="EE48">
        <f t="shared" si="119"/>
        <v>312004.05654374714</v>
      </c>
      <c r="EG48">
        <f t="shared" si="120"/>
        <v>109.20280192547389</v>
      </c>
      <c r="EH48">
        <f t="shared" si="121"/>
        <v>1.9814226645151162E-3</v>
      </c>
      <c r="EI48">
        <f t="shared" si="122"/>
        <v>1.1145502487897529E-3</v>
      </c>
      <c r="EJ48">
        <f t="shared" si="123"/>
        <v>9.9975000000000008E-2</v>
      </c>
      <c r="EK48">
        <f t="shared" si="124"/>
        <v>6.4983750000000007E-2</v>
      </c>
      <c r="EL48">
        <f t="shared" si="125"/>
        <v>1.2167478806055418E-3</v>
      </c>
      <c r="EM48">
        <f t="shared" si="126"/>
        <v>256.42457366637967</v>
      </c>
      <c r="EN48">
        <f t="shared" si="127"/>
        <v>57.330547374003167</v>
      </c>
      <c r="EO48">
        <f t="shared" si="128"/>
        <v>274.97988465812011</v>
      </c>
      <c r="EP48">
        <f t="shared" si="46"/>
        <v>483</v>
      </c>
      <c r="EQ48" s="39" t="str">
        <f t="shared" si="129"/>
        <v>PASS</v>
      </c>
      <c r="ES48">
        <v>1</v>
      </c>
      <c r="ET48">
        <f t="shared" si="130"/>
        <v>1.9814226645151162E-3</v>
      </c>
      <c r="EU48">
        <f t="shared" si="131"/>
        <v>4.4582009951590115E-3</v>
      </c>
      <c r="EV48">
        <f t="shared" si="132"/>
        <v>9.9975000000000008E-2</v>
      </c>
      <c r="EW48">
        <f t="shared" si="133"/>
        <v>6.4983750000000007E-2</v>
      </c>
      <c r="EX48">
        <f t="shared" si="134"/>
        <v>4.8338655955667727E-3</v>
      </c>
      <c r="EY48">
        <f t="shared" si="135"/>
        <v>64.545455469405653</v>
      </c>
      <c r="EZ48">
        <f t="shared" si="136"/>
        <v>14.332636843500792</v>
      </c>
      <c r="FA48">
        <f t="shared" si="137"/>
        <v>69.154820934017735</v>
      </c>
      <c r="FB48">
        <f t="shared" si="47"/>
        <v>483</v>
      </c>
      <c r="FC48" s="39" t="str">
        <f t="shared" si="138"/>
        <v>PASS</v>
      </c>
      <c r="FD48" s="127">
        <f t="shared" si="139"/>
        <v>9.5271569267137265E-4</v>
      </c>
      <c r="FE48" s="127"/>
      <c r="FG48">
        <v>24</v>
      </c>
      <c r="FH48">
        <f t="shared" si="140"/>
        <v>8.0499999999999972</v>
      </c>
      <c r="FI48">
        <f t="shared" si="141"/>
        <v>1.5520833333333339</v>
      </c>
      <c r="FJ48">
        <f t="shared" si="142"/>
        <v>0.62083333333333357</v>
      </c>
      <c r="FK48">
        <f t="shared" si="143"/>
        <v>0.22350000000000006</v>
      </c>
      <c r="FL48">
        <f t="shared" si="144"/>
        <v>0.1642414583333334</v>
      </c>
      <c r="FM48">
        <f t="shared" si="145"/>
        <v>0.19387072916666673</v>
      </c>
      <c r="FN48">
        <f t="shared" si="48"/>
        <v>0.46562500000000018</v>
      </c>
      <c r="FO48">
        <f t="shared" si="49"/>
        <v>561.93662109374964</v>
      </c>
      <c r="FP48">
        <f t="shared" si="50"/>
        <v>1606.610742187499</v>
      </c>
      <c r="FQ48">
        <f t="shared" si="146"/>
        <v>4554.7460088475691</v>
      </c>
      <c r="FR48">
        <f t="shared" si="51"/>
        <v>9.3526612091325865E-6</v>
      </c>
      <c r="FS48">
        <v>2E-3</v>
      </c>
      <c r="FT48">
        <f t="shared" si="147"/>
        <v>4.6763306045662931E-3</v>
      </c>
      <c r="FV48">
        <f t="shared" ca="1" si="52"/>
        <v>6413.5415955872377</v>
      </c>
      <c r="FW48">
        <f t="shared" ca="1" si="148"/>
        <v>1548.5945580588523</v>
      </c>
      <c r="FX48">
        <f t="shared" ca="1" si="149"/>
        <v>3993.8843906847769</v>
      </c>
      <c r="FY48">
        <f t="shared" ca="1" si="172"/>
        <v>1.2066115983941922E-5</v>
      </c>
      <c r="FZ48">
        <v>2E-3</v>
      </c>
      <c r="GA48">
        <f t="shared" ca="1" si="150"/>
        <v>21.791229849754245</v>
      </c>
      <c r="GB48">
        <f t="shared" ca="1" si="151"/>
        <v>6.7203181268754922E-4</v>
      </c>
      <c r="GC48">
        <f t="shared" ca="1" si="53"/>
        <v>1.2564870698750545</v>
      </c>
      <c r="GD48">
        <f t="shared" ca="1" si="152"/>
        <v>1.0392190533218678E-4</v>
      </c>
      <c r="GE48">
        <f t="shared" ca="1" si="153"/>
        <v>2.066955023181616E-3</v>
      </c>
      <c r="GF48">
        <f t="shared" ca="1" si="154"/>
        <v>331.00000000000006</v>
      </c>
      <c r="GG48">
        <f t="shared" ca="1" si="155"/>
        <v>2.066955023181616E-3</v>
      </c>
      <c r="GH48" s="39" t="str">
        <f t="shared" ca="1" si="156"/>
        <v>FAILED</v>
      </c>
      <c r="GI48" s="39" t="str">
        <f t="shared" ca="1" si="157"/>
        <v>FAILED</v>
      </c>
      <c r="GJ48" s="39" t="str">
        <f t="shared" ca="1" si="158"/>
        <v>FAILED</v>
      </c>
      <c r="GL48">
        <v>55</v>
      </c>
      <c r="GM48">
        <f t="shared" ca="1" si="159"/>
        <v>6.6363637911680577E-4</v>
      </c>
      <c r="GN48">
        <f t="shared" ca="1" si="160"/>
        <v>2.2845219452273718E-2</v>
      </c>
      <c r="GO48">
        <f t="shared" ca="1" si="161"/>
        <v>0.31436376362986512</v>
      </c>
      <c r="GP48">
        <f t="shared" ca="1" si="162"/>
        <v>6.2525389451243889</v>
      </c>
      <c r="GQ48">
        <f t="shared" ca="1" si="163"/>
        <v>6.0181818181818185</v>
      </c>
      <c r="GR48">
        <f t="shared" ca="1" si="164"/>
        <v>6.0181818181818185</v>
      </c>
      <c r="GS48" s="39" t="str">
        <f t="shared" ca="1" si="165"/>
        <v>PASS</v>
      </c>
      <c r="GT48" s="39" t="str">
        <f t="shared" ca="1" si="166"/>
        <v>PASS</v>
      </c>
      <c r="GU48" s="39" t="str">
        <f t="shared" ca="1" si="167"/>
        <v>PASS</v>
      </c>
      <c r="GV48" s="128">
        <f t="shared" ca="1" si="168"/>
        <v>8.9841068324092677E-5</v>
      </c>
      <c r="GW48" s="114"/>
    </row>
    <row r="49" spans="2:205" x14ac:dyDescent="0.25">
      <c r="B49">
        <f t="shared" si="0"/>
        <v>3.7</v>
      </c>
      <c r="C49">
        <f t="shared" ref="C49:C89" si="177">IF(B49&lt;3.5,2.5,((B49-3.5)/6)*-1.25+2.5)</f>
        <v>2.4583333333333335</v>
      </c>
      <c r="D49">
        <f t="shared" si="54"/>
        <v>0.40085520557098303</v>
      </c>
      <c r="E49">
        <f t="shared" si="2"/>
        <v>0.40090996115476996</v>
      </c>
      <c r="F49">
        <f t="shared" si="3"/>
        <v>3.685156249999922E-2</v>
      </c>
      <c r="G49" s="1">
        <f t="shared" si="55"/>
        <v>67.278581844357319</v>
      </c>
      <c r="H49">
        <f t="shared" si="176"/>
        <v>-21.249097472923737</v>
      </c>
      <c r="I49">
        <f t="shared" si="56"/>
        <v>46.029484371433583</v>
      </c>
      <c r="J49">
        <f t="shared" si="4"/>
        <v>11631.6299111935</v>
      </c>
      <c r="K49">
        <f t="shared" si="5"/>
        <v>27593.316262177985</v>
      </c>
      <c r="L49">
        <f t="shared" si="57"/>
        <v>43618.612166975625</v>
      </c>
      <c r="M49">
        <f t="shared" si="58"/>
        <v>103474.93598316744</v>
      </c>
      <c r="O49">
        <f t="shared" si="59"/>
        <v>0.98333333333333339</v>
      </c>
      <c r="P49">
        <v>3700</v>
      </c>
      <c r="Q49">
        <f t="shared" si="60"/>
        <v>0.35399999999999998</v>
      </c>
      <c r="S49">
        <f t="shared" si="61"/>
        <v>292302.07904849562</v>
      </c>
      <c r="T49">
        <f t="shared" si="6"/>
        <v>106.57735535398484</v>
      </c>
      <c r="U49">
        <f t="shared" si="169"/>
        <v>4.8344635782922616E-4</v>
      </c>
      <c r="V49">
        <f t="shared" si="62"/>
        <v>1.0877543051157589E-3</v>
      </c>
      <c r="W49">
        <f t="shared" si="7"/>
        <v>9.8333333333333342E-2</v>
      </c>
      <c r="X49">
        <f t="shared" si="63"/>
        <v>6.3916666666666677E-2</v>
      </c>
      <c r="Z49">
        <f t="shared" si="64"/>
        <v>4.9164036389412824E-3</v>
      </c>
      <c r="AA49">
        <v>5.5650000000000004</v>
      </c>
      <c r="AB49">
        <f t="shared" si="8"/>
        <v>10.222893203956462</v>
      </c>
      <c r="AC49">
        <v>0.745</v>
      </c>
      <c r="AD49">
        <f t="shared" si="65"/>
        <v>7.6160554369475637</v>
      </c>
      <c r="AE49">
        <f t="shared" si="9"/>
        <v>60.901715885461414</v>
      </c>
      <c r="AF49">
        <f t="shared" si="10"/>
        <v>1.1680158576001221E-3</v>
      </c>
      <c r="AG49">
        <f t="shared" si="66"/>
        <v>250.25523167902668</v>
      </c>
      <c r="AH49">
        <f t="shared" si="67"/>
        <v>55.223035763977379</v>
      </c>
      <c r="AI49">
        <f t="shared" si="11"/>
        <v>6.649932326742567</v>
      </c>
      <c r="AJ49">
        <f t="shared" si="12"/>
        <v>11.609826603594758</v>
      </c>
      <c r="AK49">
        <f t="shared" si="68"/>
        <v>6.649932326742567</v>
      </c>
      <c r="AL49">
        <f t="shared" si="13"/>
        <v>9.1849894015781324</v>
      </c>
      <c r="AM49">
        <f t="shared" si="14"/>
        <v>27.27394458356282</v>
      </c>
      <c r="AN49">
        <f t="shared" si="69"/>
        <v>6.649932326742567</v>
      </c>
      <c r="AO49" s="39" t="str">
        <f t="shared" si="70"/>
        <v>FAILED</v>
      </c>
      <c r="AP49" s="39" t="str">
        <f t="shared" si="71"/>
        <v>FAILED</v>
      </c>
      <c r="AQ49" s="39" t="str">
        <f t="shared" si="72"/>
        <v>FAILED</v>
      </c>
      <c r="AS49" s="9">
        <v>4</v>
      </c>
      <c r="AT49">
        <f t="shared" si="15"/>
        <v>1.9337854313169046E-3</v>
      </c>
      <c r="AU49" s="9">
        <f t="shared" si="73"/>
        <v>4.3510172204630354E-3</v>
      </c>
      <c r="AV49" s="9">
        <f t="shared" si="74"/>
        <v>1.966561455576513E-2</v>
      </c>
      <c r="AW49">
        <v>5.5650000000000004</v>
      </c>
      <c r="AX49">
        <f t="shared" si="16"/>
        <v>163.56629126330338</v>
      </c>
      <c r="AY49">
        <v>0.745</v>
      </c>
      <c r="AZ49">
        <f t="shared" si="75"/>
        <v>121.85688699116102</v>
      </c>
      <c r="BA49">
        <f t="shared" si="17"/>
        <v>243.60686354184566</v>
      </c>
      <c r="BB49">
        <f t="shared" si="76"/>
        <v>0.98445255357294137</v>
      </c>
      <c r="BC49">
        <f t="shared" si="77"/>
        <v>4.6426755107730009E-3</v>
      </c>
      <c r="BD49">
        <f t="shared" si="78"/>
        <v>62.959833908320597</v>
      </c>
      <c r="BE49">
        <f t="shared" si="79"/>
        <v>13.805758940994345</v>
      </c>
      <c r="BF49">
        <f t="shared" si="18"/>
        <v>106.39891722788109</v>
      </c>
      <c r="BG49">
        <f t="shared" si="19"/>
        <v>185.75722565751616</v>
      </c>
      <c r="BH49">
        <f t="shared" si="80"/>
        <v>106.39891722788109</v>
      </c>
      <c r="BI49">
        <f t="shared" si="20"/>
        <v>146.95983042525012</v>
      </c>
      <c r="BJ49">
        <f t="shared" si="21"/>
        <v>0.43015492046788767</v>
      </c>
      <c r="BK49">
        <f t="shared" si="81"/>
        <v>106.39891722788109</v>
      </c>
      <c r="BL49" s="39" t="str">
        <f t="shared" si="82"/>
        <v>PASS</v>
      </c>
      <c r="BM49" s="39" t="str">
        <f t="shared" si="83"/>
        <v>PASS</v>
      </c>
      <c r="BN49" s="39" t="str">
        <f t="shared" si="84"/>
        <v>PASS</v>
      </c>
      <c r="BO49" s="127">
        <f t="shared" si="85"/>
        <v>6.9640132661593534E-5</v>
      </c>
      <c r="BP49" s="127"/>
      <c r="BR49">
        <f t="shared" si="22"/>
        <v>4.8344635782922616E-4</v>
      </c>
      <c r="BS49">
        <f t="shared" si="23"/>
        <v>0.35399999999999998</v>
      </c>
      <c r="BT49">
        <f t="shared" si="24"/>
        <v>0.26014083333333332</v>
      </c>
      <c r="BU49">
        <f t="shared" si="86"/>
        <v>0.61414083333333336</v>
      </c>
      <c r="BV49">
        <f t="shared" si="25"/>
        <v>0.98333333333333339</v>
      </c>
      <c r="BW49">
        <f t="shared" si="26"/>
        <v>0.36875000000000002</v>
      </c>
      <c r="BX49">
        <f t="shared" si="27"/>
        <v>43618.612166975625</v>
      </c>
      <c r="BY49">
        <f t="shared" si="87"/>
        <v>16084.363236572262</v>
      </c>
      <c r="BZ49">
        <f t="shared" si="28"/>
        <v>3.685156249999922E-2</v>
      </c>
      <c r="CA49">
        <f t="shared" si="29"/>
        <v>38.319398574394327</v>
      </c>
      <c r="CB49">
        <f t="shared" si="170"/>
        <v>16122.682635146657</v>
      </c>
      <c r="CC49">
        <f t="shared" si="30"/>
        <v>1.2467471046097574E-3</v>
      </c>
      <c r="CD49">
        <f t="shared" si="31"/>
        <v>0.30195257638888889</v>
      </c>
      <c r="CE49">
        <f t="shared" si="88"/>
        <v>26697.375508367961</v>
      </c>
      <c r="CF49">
        <f t="shared" si="32"/>
        <v>71023.794217084767</v>
      </c>
      <c r="CG49">
        <f t="shared" si="33"/>
        <v>91046.825848360735</v>
      </c>
      <c r="CH49">
        <f t="shared" si="34"/>
        <v>51000.762585808799</v>
      </c>
      <c r="CI49">
        <f t="shared" si="35"/>
        <v>2.7506593911891459E-4</v>
      </c>
      <c r="CJ49">
        <f t="shared" si="36"/>
        <v>1.5408085373356132E-4</v>
      </c>
      <c r="CL49">
        <f t="shared" si="37"/>
        <v>0.35399999999999998</v>
      </c>
      <c r="CM49">
        <f t="shared" si="38"/>
        <v>0.26014083333333332</v>
      </c>
      <c r="CN49">
        <f t="shared" si="89"/>
        <v>7.7702242688958926E-4</v>
      </c>
      <c r="CO49">
        <f t="shared" si="90"/>
        <v>5.922978402092251E-4</v>
      </c>
      <c r="CP49">
        <f t="shared" si="39"/>
        <v>0.2294302637179671</v>
      </c>
      <c r="CQ49">
        <f t="shared" si="40"/>
        <v>0.13331035797627486</v>
      </c>
      <c r="CR49">
        <f t="shared" si="91"/>
        <v>97.058093029927406</v>
      </c>
      <c r="CS49">
        <f t="shared" si="92"/>
        <v>173.268611001685</v>
      </c>
      <c r="CT49">
        <f t="shared" si="41"/>
        <v>0.2294302637179671</v>
      </c>
      <c r="CU49">
        <f t="shared" si="42"/>
        <v>0.13331035797627486</v>
      </c>
      <c r="CV49" s="39" t="str">
        <f t="shared" si="93"/>
        <v>FAILED</v>
      </c>
      <c r="CW49" s="39" t="str">
        <f t="shared" si="94"/>
        <v>FAILED</v>
      </c>
      <c r="CX49" s="39" t="str">
        <f t="shared" si="95"/>
        <v>FAILED</v>
      </c>
      <c r="CZ49">
        <f t="shared" si="96"/>
        <v>2.7506593911891459E-4</v>
      </c>
      <c r="DA49">
        <f t="shared" si="97"/>
        <v>1.5408085373356132E-4</v>
      </c>
      <c r="DB49">
        <v>8</v>
      </c>
      <c r="DC49">
        <f t="shared" si="98"/>
        <v>2.2005275129513167E-3</v>
      </c>
      <c r="DD49">
        <v>11</v>
      </c>
      <c r="DE49">
        <f t="shared" si="99"/>
        <v>1.6948893910691744E-3</v>
      </c>
      <c r="DF49">
        <f t="shared" si="100"/>
        <v>0.35399999999999998</v>
      </c>
      <c r="DG49">
        <f t="shared" si="101"/>
        <v>0.26014083333333332</v>
      </c>
      <c r="DH49">
        <f t="shared" si="43"/>
        <v>2.1669080650205215E-3</v>
      </c>
      <c r="DI49">
        <f t="shared" si="102"/>
        <v>0.30195257638888889</v>
      </c>
      <c r="DJ49">
        <f t="shared" si="103"/>
        <v>16122.682635146657</v>
      </c>
      <c r="DK49">
        <f t="shared" si="104"/>
        <v>26697.375508367961</v>
      </c>
      <c r="DL49">
        <f t="shared" si="105"/>
        <v>6.2161794151167141E-3</v>
      </c>
      <c r="DM49">
        <f t="shared" si="106"/>
        <v>6.5152762423014762E-3</v>
      </c>
      <c r="DN49">
        <f t="shared" si="44"/>
        <v>14.683536877949894</v>
      </c>
      <c r="DO49">
        <f t="shared" si="45"/>
        <v>16.130553315129255</v>
      </c>
      <c r="DP49">
        <f t="shared" si="107"/>
        <v>12.132261628740924</v>
      </c>
      <c r="DQ49">
        <f t="shared" si="108"/>
        <v>15.751691909244091</v>
      </c>
      <c r="DR49">
        <f t="shared" si="109"/>
        <v>14.683536877949894</v>
      </c>
      <c r="DS49">
        <f t="shared" si="110"/>
        <v>16.130553315129255</v>
      </c>
      <c r="DT49" s="39" t="str">
        <f t="shared" si="173"/>
        <v>PASS</v>
      </c>
      <c r="DU49" s="39" t="str">
        <f t="shared" si="174"/>
        <v>PASS</v>
      </c>
      <c r="DV49" s="39" t="str">
        <f t="shared" si="175"/>
        <v>PASS</v>
      </c>
      <c r="DW49" s="39">
        <f t="shared" si="114"/>
        <v>1.8298450172779513E-5</v>
      </c>
      <c r="DX49" s="39"/>
      <c r="DZ49">
        <f>O49</f>
        <v>0.98333333333333339</v>
      </c>
      <c r="EA49">
        <f t="shared" si="171"/>
        <v>0.35399999999999998</v>
      </c>
      <c r="EB49">
        <f t="shared" si="116"/>
        <v>0.26014083333333332</v>
      </c>
      <c r="EC49">
        <f t="shared" si="117"/>
        <v>0.98445255357294137</v>
      </c>
      <c r="ED49">
        <f t="shared" si="118"/>
        <v>0.30707041666666668</v>
      </c>
      <c r="EE49">
        <f t="shared" si="119"/>
        <v>292302.07904849562</v>
      </c>
      <c r="EG49">
        <f t="shared" si="120"/>
        <v>106.57735535398484</v>
      </c>
      <c r="EH49">
        <f t="shared" si="121"/>
        <v>1.9337854313169046E-3</v>
      </c>
      <c r="EI49">
        <f t="shared" si="122"/>
        <v>1.0877543051157589E-3</v>
      </c>
      <c r="EJ49">
        <f t="shared" si="123"/>
        <v>9.8333333333333342E-2</v>
      </c>
      <c r="EK49">
        <f t="shared" si="124"/>
        <v>6.3916666666666677E-2</v>
      </c>
      <c r="EL49">
        <f t="shared" si="125"/>
        <v>1.1680158576001221E-3</v>
      </c>
      <c r="EM49">
        <f t="shared" si="126"/>
        <v>250.25523167902668</v>
      </c>
      <c r="EN49">
        <f t="shared" si="127"/>
        <v>55.223035763977379</v>
      </c>
      <c r="EO49">
        <f t="shared" si="128"/>
        <v>267.91123906938259</v>
      </c>
      <c r="EP49">
        <f t="shared" si="46"/>
        <v>483</v>
      </c>
      <c r="EQ49" s="39" t="str">
        <f t="shared" si="129"/>
        <v>PASS</v>
      </c>
      <c r="ES49">
        <v>1</v>
      </c>
      <c r="ET49">
        <f t="shared" si="130"/>
        <v>1.9337854313169046E-3</v>
      </c>
      <c r="EU49">
        <f t="shared" si="131"/>
        <v>4.3510172204630354E-3</v>
      </c>
      <c r="EV49">
        <f t="shared" si="132"/>
        <v>9.8333333333333342E-2</v>
      </c>
      <c r="EW49">
        <f t="shared" si="133"/>
        <v>6.3916666666666677E-2</v>
      </c>
      <c r="EX49">
        <f t="shared" si="134"/>
        <v>4.6405111789792116E-3</v>
      </c>
      <c r="EY49">
        <f t="shared" si="135"/>
        <v>62.989198339307578</v>
      </c>
      <c r="EZ49">
        <f t="shared" si="136"/>
        <v>13.805758940994345</v>
      </c>
      <c r="FA49">
        <f t="shared" si="137"/>
        <v>67.375337084419584</v>
      </c>
      <c r="FB49">
        <f t="shared" si="47"/>
        <v>483</v>
      </c>
      <c r="FC49" s="39" t="str">
        <f t="shared" si="138"/>
        <v>PASS</v>
      </c>
      <c r="FD49" s="127">
        <f t="shared" si="139"/>
        <v>6.9640132661593534E-5</v>
      </c>
      <c r="FE49" s="127"/>
      <c r="FG49">
        <v>25</v>
      </c>
      <c r="FH49">
        <f t="shared" si="140"/>
        <v>8.3999999999999968</v>
      </c>
      <c r="FI49">
        <f t="shared" si="141"/>
        <v>1.4791666666666674</v>
      </c>
      <c r="FJ49">
        <f t="shared" si="142"/>
        <v>0.59166666666666701</v>
      </c>
      <c r="FK49">
        <f t="shared" si="143"/>
        <v>0.21300000000000008</v>
      </c>
      <c r="FL49">
        <f t="shared" si="144"/>
        <v>0.15652541666666675</v>
      </c>
      <c r="FM49">
        <f t="shared" si="145"/>
        <v>0.18476270833333341</v>
      </c>
      <c r="FN49">
        <f t="shared" si="48"/>
        <v>0.4437500000000002</v>
      </c>
      <c r="FO49">
        <f t="shared" si="49"/>
        <v>535.5369140624997</v>
      </c>
      <c r="FP49">
        <f t="shared" si="50"/>
        <v>1044.6741210937494</v>
      </c>
      <c r="FQ49">
        <f t="shared" si="146"/>
        <v>2961.6540949548739</v>
      </c>
      <c r="FR49">
        <f t="shared" si="51"/>
        <v>6.0814252463139089E-6</v>
      </c>
      <c r="FS49">
        <v>2E-3</v>
      </c>
      <c r="FT49">
        <f t="shared" si="147"/>
        <v>3.0407126231569545E-3</v>
      </c>
      <c r="FV49">
        <f t="shared" ca="1" si="52"/>
        <v>4864.9470375283854</v>
      </c>
      <c r="FW49">
        <f t="shared" ca="1" si="148"/>
        <v>1241.0773517348607</v>
      </c>
      <c r="FX49">
        <f t="shared" ca="1" si="149"/>
        <v>3358.5710096211969</v>
      </c>
      <c r="FY49">
        <f t="shared" ca="1" si="172"/>
        <v>1.0146740210335941E-5</v>
      </c>
      <c r="FZ49">
        <v>2E-3</v>
      </c>
      <c r="GA49">
        <f t="shared" ca="1" si="150"/>
        <v>17.773777285581104</v>
      </c>
      <c r="GB49">
        <f t="shared" ca="1" si="151"/>
        <v>5.485225955852561E-4</v>
      </c>
      <c r="GC49">
        <f t="shared" ca="1" si="53"/>
        <v>0.85132929311759309</v>
      </c>
      <c r="GD49">
        <f t="shared" ca="1" si="152"/>
        <v>8.0913509751737162E-5</v>
      </c>
      <c r="GE49">
        <f t="shared" ca="1" si="153"/>
        <v>1.6093294757251592E-3</v>
      </c>
      <c r="GF49">
        <f t="shared" ca="1" si="154"/>
        <v>331.00000000000006</v>
      </c>
      <c r="GG49">
        <f t="shared" ca="1" si="155"/>
        <v>1.6093294757251592E-3</v>
      </c>
      <c r="GH49" s="39" t="str">
        <f t="shared" ca="1" si="156"/>
        <v>FAILED</v>
      </c>
      <c r="GI49" s="39" t="str">
        <f t="shared" ca="1" si="157"/>
        <v>FAILED</v>
      </c>
      <c r="GJ49" s="39" t="str">
        <f t="shared" ca="1" si="158"/>
        <v>FAILED</v>
      </c>
      <c r="GL49">
        <v>60</v>
      </c>
      <c r="GM49">
        <f t="shared" ca="1" si="159"/>
        <v>6.0880441262015647E-4</v>
      </c>
      <c r="GN49">
        <f t="shared" ca="1" si="160"/>
        <v>1.4188821551959885E-2</v>
      </c>
      <c r="GO49">
        <f t="shared" ca="1" si="161"/>
        <v>0.29128863510625375</v>
      </c>
      <c r="GP49">
        <f t="shared" ca="1" si="162"/>
        <v>5.7935861126105737</v>
      </c>
      <c r="GQ49">
        <f t="shared" ca="1" si="163"/>
        <v>5.5166666666666666</v>
      </c>
      <c r="GR49">
        <f t="shared" ca="1" si="164"/>
        <v>5.5166666666666666</v>
      </c>
      <c r="GS49" s="39" t="str">
        <f t="shared" ca="1" si="165"/>
        <v>PASS</v>
      </c>
      <c r="GT49" s="39" t="str">
        <f t="shared" ca="1" si="166"/>
        <v>PASS</v>
      </c>
      <c r="GU49" s="39" t="str">
        <f t="shared" ca="1" si="167"/>
        <v>PASS</v>
      </c>
      <c r="GV49" s="128">
        <f t="shared" ca="1" si="168"/>
        <v>7.2308757769852861E-5</v>
      </c>
      <c r="GW49" s="114"/>
    </row>
    <row r="50" spans="2:205" x14ac:dyDescent="0.25">
      <c r="B50">
        <f t="shared" si="0"/>
        <v>3.7149999999999999</v>
      </c>
      <c r="C50">
        <f t="shared" si="177"/>
        <v>2.4552083333333332</v>
      </c>
      <c r="D50">
        <f t="shared" si="54"/>
        <v>0.40096471673855688</v>
      </c>
      <c r="E50">
        <f t="shared" si="2"/>
        <v>0.40162226876921581</v>
      </c>
      <c r="F50">
        <f t="shared" si="3"/>
        <v>0.45064843750000005</v>
      </c>
      <c r="G50" s="1">
        <f t="shared" si="55"/>
        <v>824.19453325127768</v>
      </c>
      <c r="H50">
        <f t="shared" si="176"/>
        <v>-262.0722021660651</v>
      </c>
      <c r="I50">
        <f t="shared" si="56"/>
        <v>562.12233108521264</v>
      </c>
      <c r="J50">
        <f t="shared" si="4"/>
        <v>11585.600426822068</v>
      </c>
      <c r="K50">
        <f t="shared" si="5"/>
        <v>27419.187034642873</v>
      </c>
      <c r="L50">
        <f t="shared" si="57"/>
        <v>43446.001600582757</v>
      </c>
      <c r="M50">
        <f t="shared" si="58"/>
        <v>102821.95137991077</v>
      </c>
      <c r="O50">
        <f t="shared" si="59"/>
        <v>0.98208333333333331</v>
      </c>
      <c r="P50">
        <v>3715</v>
      </c>
      <c r="Q50">
        <f t="shared" si="60"/>
        <v>0.35354999999999998</v>
      </c>
      <c r="S50">
        <f t="shared" si="61"/>
        <v>290827.18534835463</v>
      </c>
      <c r="T50">
        <f t="shared" si="6"/>
        <v>106.37576527254345</v>
      </c>
      <c r="U50">
        <f t="shared" si="169"/>
        <v>4.8253192351694994E-4</v>
      </c>
      <c r="V50">
        <f t="shared" si="62"/>
        <v>1.0856968279131373E-3</v>
      </c>
      <c r="W50">
        <f t="shared" si="7"/>
        <v>9.8208333333333328E-2</v>
      </c>
      <c r="X50">
        <f t="shared" si="63"/>
        <v>6.3835416666666672E-2</v>
      </c>
      <c r="Z50">
        <f t="shared" si="64"/>
        <v>4.913350090965973E-3</v>
      </c>
      <c r="AA50">
        <v>5.5650000000000004</v>
      </c>
      <c r="AB50">
        <f t="shared" si="8"/>
        <v>10.210198395688243</v>
      </c>
      <c r="AC50">
        <v>0.745</v>
      </c>
      <c r="AD50">
        <f t="shared" si="65"/>
        <v>7.6065978047877412</v>
      </c>
      <c r="AE50">
        <f t="shared" si="9"/>
        <v>60.863890205372428</v>
      </c>
      <c r="AF50">
        <f t="shared" si="10"/>
        <v>1.1643262368287595E-3</v>
      </c>
      <c r="AG50">
        <f t="shared" si="66"/>
        <v>249.78152698892356</v>
      </c>
      <c r="AH50">
        <f t="shared" si="67"/>
        <v>56.657858065005655</v>
      </c>
      <c r="AI50">
        <f t="shared" si="11"/>
        <v>6.641674428102684</v>
      </c>
      <c r="AJ50">
        <f t="shared" si="12"/>
        <v>11.595409498787006</v>
      </c>
      <c r="AK50">
        <f t="shared" si="68"/>
        <v>6.641674428102684</v>
      </c>
      <c r="AL50">
        <f t="shared" si="13"/>
        <v>9.1735834642302265</v>
      </c>
      <c r="AM50">
        <f t="shared" si="14"/>
        <v>27.257648215092036</v>
      </c>
      <c r="AN50">
        <f t="shared" si="69"/>
        <v>6.641674428102684</v>
      </c>
      <c r="AO50" s="39" t="str">
        <f t="shared" si="70"/>
        <v>FAILED</v>
      </c>
      <c r="AP50" s="39" t="str">
        <f t="shared" si="71"/>
        <v>FAILED</v>
      </c>
      <c r="AQ50" s="39" t="str">
        <f t="shared" si="72"/>
        <v>FAILED</v>
      </c>
      <c r="AS50" s="9">
        <v>4</v>
      </c>
      <c r="AT50">
        <f t="shared" si="15"/>
        <v>1.9301276940677998E-3</v>
      </c>
      <c r="AU50" s="9">
        <f t="shared" si="73"/>
        <v>4.3427873116525491E-3</v>
      </c>
      <c r="AV50" s="9">
        <f t="shared" si="74"/>
        <v>1.9653400363863892E-2</v>
      </c>
      <c r="AW50">
        <v>5.5650000000000004</v>
      </c>
      <c r="AX50">
        <f t="shared" si="16"/>
        <v>163.36317433101189</v>
      </c>
      <c r="AY50">
        <v>0.745</v>
      </c>
      <c r="AZ50">
        <f t="shared" si="75"/>
        <v>121.70556487660386</v>
      </c>
      <c r="BA50">
        <f t="shared" si="17"/>
        <v>243.45556082148971</v>
      </c>
      <c r="BB50">
        <f t="shared" si="76"/>
        <v>0.98320113083534855</v>
      </c>
      <c r="BC50">
        <f t="shared" si="77"/>
        <v>4.6280294365062865E-3</v>
      </c>
      <c r="BD50">
        <f t="shared" si="78"/>
        <v>62.840392296186636</v>
      </c>
      <c r="BE50">
        <f t="shared" si="79"/>
        <v>14.164464516251414</v>
      </c>
      <c r="BF50">
        <f t="shared" si="18"/>
        <v>106.26679084964296</v>
      </c>
      <c r="BG50">
        <f t="shared" si="19"/>
        <v>185.52655198059213</v>
      </c>
      <c r="BH50">
        <f t="shared" si="80"/>
        <v>106.26679084964296</v>
      </c>
      <c r="BI50">
        <f t="shared" si="20"/>
        <v>146.77733542768362</v>
      </c>
      <c r="BJ50">
        <f t="shared" si="21"/>
        <v>0.4299654034674138</v>
      </c>
      <c r="BK50">
        <f t="shared" si="81"/>
        <v>106.26679084964296</v>
      </c>
      <c r="BL50" s="39" t="str">
        <f t="shared" si="82"/>
        <v>PASS</v>
      </c>
      <c r="BM50" s="39" t="str">
        <f t="shared" si="83"/>
        <v>PASS</v>
      </c>
      <c r="BN50" s="39" t="str">
        <f t="shared" si="84"/>
        <v>PASS</v>
      </c>
      <c r="BO50" s="127">
        <f t="shared" si="85"/>
        <v>8.5618544575366323E-4</v>
      </c>
      <c r="BP50" s="127"/>
      <c r="BR50">
        <f t="shared" si="22"/>
        <v>4.8253192351694994E-4</v>
      </c>
      <c r="BS50">
        <f t="shared" si="23"/>
        <v>0.35354999999999998</v>
      </c>
      <c r="BT50">
        <f t="shared" si="24"/>
        <v>0.25981014583333334</v>
      </c>
      <c r="BU50">
        <f t="shared" si="86"/>
        <v>0.61336014583333331</v>
      </c>
      <c r="BV50">
        <f t="shared" si="25"/>
        <v>0.98208333333333331</v>
      </c>
      <c r="BW50">
        <f t="shared" si="26"/>
        <v>0.36828124999999995</v>
      </c>
      <c r="BX50">
        <f t="shared" si="27"/>
        <v>43446.001600582757</v>
      </c>
      <c r="BY50">
        <f t="shared" si="87"/>
        <v>16000.347776964616</v>
      </c>
      <c r="BZ50">
        <f t="shared" si="28"/>
        <v>0.45064843750000005</v>
      </c>
      <c r="CA50">
        <f t="shared" si="29"/>
        <v>468.00255789533622</v>
      </c>
      <c r="CB50">
        <f t="shared" si="170"/>
        <v>16468.350334859952</v>
      </c>
      <c r="CC50">
        <f t="shared" si="30"/>
        <v>1.2428076225232858E-3</v>
      </c>
      <c r="CD50">
        <f t="shared" si="31"/>
        <v>0.30118538827690972</v>
      </c>
      <c r="CE50">
        <f t="shared" si="88"/>
        <v>27339.225234457517</v>
      </c>
      <c r="CF50">
        <f t="shared" si="32"/>
        <v>70832.775646933253</v>
      </c>
      <c r="CG50">
        <f t="shared" si="33"/>
        <v>91337.194572776381</v>
      </c>
      <c r="CH50">
        <f t="shared" si="34"/>
        <v>50328.356721090116</v>
      </c>
      <c r="CI50">
        <f t="shared" si="35"/>
        <v>2.7594318602047247E-4</v>
      </c>
      <c r="CJ50">
        <f t="shared" si="36"/>
        <v>1.5204941607580095E-4</v>
      </c>
      <c r="CL50">
        <f t="shared" si="37"/>
        <v>0.35354999999999998</v>
      </c>
      <c r="CM50">
        <f t="shared" si="38"/>
        <v>0.25981014583333334</v>
      </c>
      <c r="CN50">
        <f t="shared" si="89"/>
        <v>7.8049267718985295E-4</v>
      </c>
      <c r="CO50">
        <f t="shared" si="90"/>
        <v>5.85232788304348E-4</v>
      </c>
      <c r="CP50">
        <f t="shared" si="39"/>
        <v>0.23148415127585392</v>
      </c>
      <c r="CQ50">
        <f t="shared" si="40"/>
        <v>0.13014901827246309</v>
      </c>
      <c r="CR50">
        <f t="shared" si="91"/>
        <v>99.075558373922647</v>
      </c>
      <c r="CS50">
        <f t="shared" si="92"/>
        <v>179.80486831220804</v>
      </c>
      <c r="CT50">
        <f t="shared" si="41"/>
        <v>0.23148415127585392</v>
      </c>
      <c r="CU50">
        <f t="shared" si="42"/>
        <v>0.13014901827246309</v>
      </c>
      <c r="CV50" s="39" t="str">
        <f t="shared" si="93"/>
        <v>FAILED</v>
      </c>
      <c r="CW50" s="39" t="str">
        <f t="shared" si="94"/>
        <v>FAILED</v>
      </c>
      <c r="CX50" s="39" t="str">
        <f t="shared" si="95"/>
        <v>FAILED</v>
      </c>
      <c r="CZ50">
        <f t="shared" si="96"/>
        <v>2.7594318602047247E-4</v>
      </c>
      <c r="DA50">
        <f t="shared" si="97"/>
        <v>1.5204941607580095E-4</v>
      </c>
      <c r="DB50">
        <v>8</v>
      </c>
      <c r="DC50">
        <f t="shared" si="98"/>
        <v>2.2075454881637798E-3</v>
      </c>
      <c r="DD50">
        <v>12</v>
      </c>
      <c r="DE50">
        <f t="shared" si="99"/>
        <v>1.8245929929096114E-3</v>
      </c>
      <c r="DF50">
        <f t="shared" si="100"/>
        <v>0.35354999999999998</v>
      </c>
      <c r="DG50">
        <f t="shared" si="101"/>
        <v>0.25981014583333334</v>
      </c>
      <c r="DH50">
        <f t="shared" si="43"/>
        <v>2.1984073276148531E-3</v>
      </c>
      <c r="DI50">
        <f t="shared" si="102"/>
        <v>0.30118538827690972</v>
      </c>
      <c r="DJ50">
        <f t="shared" si="103"/>
        <v>16468.350334859952</v>
      </c>
      <c r="DK50">
        <f t="shared" si="104"/>
        <v>27339.225234457517</v>
      </c>
      <c r="DL50">
        <f t="shared" si="105"/>
        <v>6.2439414175188236E-3</v>
      </c>
      <c r="DM50">
        <f t="shared" si="106"/>
        <v>7.022793459652176E-3</v>
      </c>
      <c r="DN50">
        <f t="shared" si="44"/>
        <v>14.814985681654651</v>
      </c>
      <c r="DO50">
        <f t="shared" si="45"/>
        <v>18.741458631234686</v>
      </c>
      <c r="DP50">
        <f t="shared" si="107"/>
        <v>12.384444796740331</v>
      </c>
      <c r="DQ50">
        <f t="shared" si="108"/>
        <v>14.983739026017336</v>
      </c>
      <c r="DR50">
        <f t="shared" si="109"/>
        <v>14.814985681654651</v>
      </c>
      <c r="DS50">
        <f t="shared" si="110"/>
        <v>18.741458631234686</v>
      </c>
      <c r="DT50" s="39" t="str">
        <f t="shared" si="173"/>
        <v>PASS</v>
      </c>
      <c r="DU50" s="39" t="str">
        <f t="shared" si="174"/>
        <v>PASS</v>
      </c>
      <c r="DV50" s="39" t="str">
        <f t="shared" si="175"/>
        <v>PASS</v>
      </c>
      <c r="DW50" s="39">
        <f t="shared" si="114"/>
        <v>2.3208721359920637E-4</v>
      </c>
      <c r="DX50" s="39"/>
      <c r="DZ50">
        <f t="shared" si="115"/>
        <v>0.98208333333333331</v>
      </c>
      <c r="EA50">
        <f t="shared" si="171"/>
        <v>0.35354999999999998</v>
      </c>
      <c r="EB50">
        <f t="shared" si="116"/>
        <v>0.25981014583333334</v>
      </c>
      <c r="EC50">
        <f t="shared" si="117"/>
        <v>0.98320113083534855</v>
      </c>
      <c r="ED50">
        <f t="shared" si="118"/>
        <v>0.30668007291666666</v>
      </c>
      <c r="EE50">
        <f t="shared" si="119"/>
        <v>290827.18534835463</v>
      </c>
      <c r="EG50">
        <f t="shared" si="120"/>
        <v>106.37576527254345</v>
      </c>
      <c r="EH50">
        <f t="shared" si="121"/>
        <v>1.9301276940677998E-3</v>
      </c>
      <c r="EI50">
        <f t="shared" si="122"/>
        <v>1.0856968279131373E-3</v>
      </c>
      <c r="EJ50">
        <f t="shared" si="123"/>
        <v>9.8208333333333328E-2</v>
      </c>
      <c r="EK50">
        <f t="shared" si="124"/>
        <v>6.3835416666666672E-2</v>
      </c>
      <c r="EL50">
        <f t="shared" si="125"/>
        <v>1.1643262368287595E-3</v>
      </c>
      <c r="EM50">
        <f t="shared" si="126"/>
        <v>249.78152698892356</v>
      </c>
      <c r="EN50">
        <f t="shared" si="127"/>
        <v>56.657858065005655</v>
      </c>
      <c r="EO50">
        <f t="shared" si="128"/>
        <v>268.36756485548199</v>
      </c>
      <c r="EP50">
        <f t="shared" si="46"/>
        <v>483</v>
      </c>
      <c r="EQ50" s="39" t="str">
        <f t="shared" si="129"/>
        <v>PASS</v>
      </c>
      <c r="ES50">
        <v>1</v>
      </c>
      <c r="ET50">
        <f t="shared" si="130"/>
        <v>1.9301276940677998E-3</v>
      </c>
      <c r="EU50">
        <f t="shared" si="131"/>
        <v>4.3427873116525491E-3</v>
      </c>
      <c r="EV50">
        <f t="shared" si="132"/>
        <v>9.8208333333333328E-2</v>
      </c>
      <c r="EW50">
        <f t="shared" si="133"/>
        <v>6.3835416666666672E-2</v>
      </c>
      <c r="EX50">
        <f t="shared" si="134"/>
        <v>4.6258719445912873E-3</v>
      </c>
      <c r="EY50">
        <f t="shared" si="135"/>
        <v>62.869700854646176</v>
      </c>
      <c r="EZ50">
        <f t="shared" si="136"/>
        <v>14.164464516251414</v>
      </c>
      <c r="FA50">
        <f t="shared" si="137"/>
        <v>67.487002086691732</v>
      </c>
      <c r="FB50">
        <f t="shared" si="47"/>
        <v>483</v>
      </c>
      <c r="FC50" s="39" t="str">
        <f t="shared" si="138"/>
        <v>PASS</v>
      </c>
      <c r="FD50" s="127">
        <f t="shared" si="139"/>
        <v>8.5618544575366323E-4</v>
      </c>
      <c r="FE50" s="127"/>
      <c r="FG50">
        <v>26</v>
      </c>
      <c r="FH50">
        <f t="shared" si="140"/>
        <v>8.7499999999999964</v>
      </c>
      <c r="FI50">
        <f t="shared" si="141"/>
        <v>1.4062500000000007</v>
      </c>
      <c r="FJ50">
        <f t="shared" si="142"/>
        <v>0.56250000000000033</v>
      </c>
      <c r="FK50">
        <f t="shared" si="143"/>
        <v>0.20250000000000007</v>
      </c>
      <c r="FL50">
        <f t="shared" si="144"/>
        <v>0.14880937500000008</v>
      </c>
      <c r="FM50">
        <f t="shared" si="145"/>
        <v>0.17565468750000007</v>
      </c>
      <c r="FN50">
        <f t="shared" si="48"/>
        <v>0.42187500000000017</v>
      </c>
      <c r="FO50">
        <f t="shared" si="49"/>
        <v>509.13720703124972</v>
      </c>
      <c r="FP50">
        <f>FO50+FP51</f>
        <v>509.13720703124972</v>
      </c>
      <c r="FQ50">
        <f t="shared" si="146"/>
        <v>1443.4054253390182</v>
      </c>
      <c r="FR50">
        <f t="shared" si="51"/>
        <v>2.9638715099363822E-6</v>
      </c>
      <c r="FS50">
        <v>2E-3</v>
      </c>
      <c r="FT50">
        <f t="shared" si="147"/>
        <v>1.481935754968191E-3</v>
      </c>
      <c r="FV50">
        <f t="shared" ca="1" si="52"/>
        <v>3623.8696857935247</v>
      </c>
      <c r="FW50">
        <f t="shared" ca="1" si="148"/>
        <v>1199.1847177343407</v>
      </c>
      <c r="FX50">
        <f t="shared" ca="1" si="149"/>
        <v>3413.4720080679322</v>
      </c>
      <c r="FY50">
        <f t="shared" ca="1" si="172"/>
        <v>1.0312604253981668E-5</v>
      </c>
      <c r="FZ50">
        <v>2E-3</v>
      </c>
      <c r="GA50">
        <f t="shared" ca="1" si="150"/>
        <v>12.773632486525173</v>
      </c>
      <c r="GB50">
        <f t="shared" ca="1" si="151"/>
        <v>4.3337861048532836E-4</v>
      </c>
      <c r="GC50">
        <f t="shared" ca="1" si="53"/>
        <v>0.35954450713290054</v>
      </c>
      <c r="GD50">
        <f t="shared" ca="1" si="152"/>
        <v>9.2472758562990123E-5</v>
      </c>
      <c r="GE50">
        <f t="shared" ca="1" si="153"/>
        <v>1.8392371868882014E-3</v>
      </c>
      <c r="GF50">
        <f t="shared" ca="1" si="154"/>
        <v>331</v>
      </c>
      <c r="GG50">
        <f t="shared" ca="1" si="155"/>
        <v>1.8392371868882014E-3</v>
      </c>
      <c r="GH50" s="39" t="str">
        <f t="shared" ca="1" si="156"/>
        <v>FAILED</v>
      </c>
      <c r="GI50" s="39" t="str">
        <f t="shared" ca="1" si="157"/>
        <v>FAILED</v>
      </c>
      <c r="GJ50" s="39" t="str">
        <f t="shared" ca="1" si="158"/>
        <v>FAILED</v>
      </c>
      <c r="GL50">
        <v>60</v>
      </c>
      <c r="GM50">
        <f t="shared" ca="1" si="159"/>
        <v>6.1875625523890015E-4</v>
      </c>
      <c r="GN50">
        <f t="shared" ca="1" si="160"/>
        <v>5.9924084522150088E-3</v>
      </c>
      <c r="GO50">
        <f t="shared" ca="1" si="161"/>
        <v>0.3329019308267645</v>
      </c>
      <c r="GP50">
        <f t="shared" ca="1" si="162"/>
        <v>6.6212538727975252</v>
      </c>
      <c r="GQ50">
        <f t="shared" ca="1" si="163"/>
        <v>5.5166666666666657</v>
      </c>
      <c r="GR50">
        <f t="shared" ca="1" si="164"/>
        <v>5.5166666666666657</v>
      </c>
      <c r="GS50" s="39" t="str">
        <f t="shared" ca="1" si="165"/>
        <v>PASS</v>
      </c>
      <c r="GT50" s="39" t="str">
        <f t="shared" ca="1" si="166"/>
        <v>PASS</v>
      </c>
      <c r="GU50" s="39" t="str">
        <f t="shared" ca="1" si="167"/>
        <v>PASS</v>
      </c>
      <c r="GV50" s="128">
        <f t="shared" ca="1" si="168"/>
        <v>6.3078836991511792E-5</v>
      </c>
      <c r="GW50" s="114"/>
    </row>
    <row r="51" spans="2:205" x14ac:dyDescent="0.25">
      <c r="B51">
        <f t="shared" si="0"/>
        <v>3.9</v>
      </c>
      <c r="C51">
        <f t="shared" si="177"/>
        <v>2.4166666666666665</v>
      </c>
      <c r="D51">
        <f t="shared" si="54"/>
        <v>0.40227982079987468</v>
      </c>
      <c r="E51">
        <f t="shared" si="2"/>
        <v>0.40236606158713384</v>
      </c>
      <c r="F51">
        <f t="shared" si="3"/>
        <v>6.0351562499999789E-2</v>
      </c>
      <c r="G51" s="1">
        <f t="shared" si="55"/>
        <v>110.58187141831426</v>
      </c>
      <c r="H51">
        <f t="shared" si="176"/>
        <v>-35.415162454873524</v>
      </c>
      <c r="I51">
        <f t="shared" si="56"/>
        <v>75.16670896344074</v>
      </c>
      <c r="J51">
        <f t="shared" si="4"/>
        <v>11023.478095736855</v>
      </c>
      <c r="K51">
        <f t="shared" si="5"/>
        <v>25327.847271306171</v>
      </c>
      <c r="L51">
        <f t="shared" si="57"/>
        <v>41338.042859013207</v>
      </c>
      <c r="M51">
        <f t="shared" si="58"/>
        <v>94979.427267398147</v>
      </c>
      <c r="O51">
        <f t="shared" si="59"/>
        <v>0.96666666666666667</v>
      </c>
      <c r="P51">
        <f>P49+200</f>
        <v>3900</v>
      </c>
      <c r="Q51">
        <f t="shared" si="60"/>
        <v>0.34799999999999998</v>
      </c>
      <c r="S51">
        <f t="shared" si="61"/>
        <v>272929.38869941997</v>
      </c>
      <c r="T51">
        <f t="shared" si="6"/>
        <v>103.86904710253158</v>
      </c>
      <c r="U51">
        <f t="shared" si="169"/>
        <v>4.7116118002860281E-4</v>
      </c>
      <c r="V51">
        <f t="shared" si="62"/>
        <v>1.0601126550643563E-3</v>
      </c>
      <c r="W51">
        <f t="shared" si="7"/>
        <v>9.6666666666666665E-2</v>
      </c>
      <c r="X51">
        <f t="shared" si="63"/>
        <v>6.2833333333333338E-2</v>
      </c>
      <c r="Z51">
        <f t="shared" si="64"/>
        <v>4.874081172709684E-3</v>
      </c>
      <c r="AA51">
        <v>5.5650000000000004</v>
      </c>
      <c r="AB51">
        <f t="shared" si="8"/>
        <v>10.047644858626263</v>
      </c>
      <c r="AC51">
        <v>0.745</v>
      </c>
      <c r="AD51">
        <f t="shared" si="65"/>
        <v>7.4854954196765666</v>
      </c>
      <c r="AE51">
        <f t="shared" si="9"/>
        <v>60.377448351039874</v>
      </c>
      <c r="AF51">
        <f t="shared" si="10"/>
        <v>1.119062505978803E-3</v>
      </c>
      <c r="AG51">
        <f t="shared" si="66"/>
        <v>243.891102812616</v>
      </c>
      <c r="AH51">
        <f t="shared" si="67"/>
        <v>54.72074417249479</v>
      </c>
      <c r="AI51">
        <f t="shared" si="11"/>
        <v>6.5359343015682061</v>
      </c>
      <c r="AJ51">
        <f t="shared" si="12"/>
        <v>11.410802427047255</v>
      </c>
      <c r="AK51">
        <f t="shared" si="68"/>
        <v>6.5359343015682061</v>
      </c>
      <c r="AL51">
        <f t="shared" si="13"/>
        <v>9.0275335657019422</v>
      </c>
      <c r="AM51">
        <f t="shared" si="14"/>
        <v>27.043691201314662</v>
      </c>
      <c r="AN51">
        <f t="shared" si="69"/>
        <v>6.5359343015682061</v>
      </c>
      <c r="AO51" s="39" t="str">
        <f t="shared" si="70"/>
        <v>FAILED</v>
      </c>
      <c r="AP51" s="39" t="str">
        <f t="shared" si="71"/>
        <v>FAILED</v>
      </c>
      <c r="AQ51" s="39" t="str">
        <f t="shared" si="72"/>
        <v>FAILED</v>
      </c>
      <c r="AS51" s="9">
        <v>4</v>
      </c>
      <c r="AT51">
        <f t="shared" si="15"/>
        <v>1.8846447201144112E-3</v>
      </c>
      <c r="AU51" s="9">
        <f t="shared" si="73"/>
        <v>4.2404506202574251E-3</v>
      </c>
      <c r="AV51" s="9">
        <f t="shared" si="74"/>
        <v>1.9496324690838736E-2</v>
      </c>
      <c r="AW51">
        <v>5.5650000000000004</v>
      </c>
      <c r="AX51">
        <f t="shared" si="16"/>
        <v>160.76231773802022</v>
      </c>
      <c r="AY51">
        <v>0.745</v>
      </c>
      <c r="AZ51">
        <f t="shared" si="75"/>
        <v>119.76792671482507</v>
      </c>
      <c r="BA51">
        <f t="shared" si="17"/>
        <v>241.5097934041595</v>
      </c>
      <c r="BB51">
        <f t="shared" si="76"/>
        <v>0.96776691707170492</v>
      </c>
      <c r="BC51">
        <f t="shared" si="77"/>
        <v>4.4483545692604685E-3</v>
      </c>
      <c r="BD51">
        <f t="shared" si="78"/>
        <v>61.35513355555063</v>
      </c>
      <c r="BE51">
        <f t="shared" si="79"/>
        <v>13.680186043123697</v>
      </c>
      <c r="BF51">
        <f t="shared" si="18"/>
        <v>104.57494882509131</v>
      </c>
      <c r="BG51">
        <f t="shared" si="19"/>
        <v>182.5728388327561</v>
      </c>
      <c r="BH51">
        <f t="shared" si="80"/>
        <v>104.57494882509131</v>
      </c>
      <c r="BI51">
        <f t="shared" si="20"/>
        <v>144.44053705123108</v>
      </c>
      <c r="BJ51">
        <f t="shared" si="21"/>
        <v>0.4264859578958205</v>
      </c>
      <c r="BK51">
        <f t="shared" si="81"/>
        <v>104.57494882509131</v>
      </c>
      <c r="BL51" s="39" t="str">
        <f t="shared" si="82"/>
        <v>PASS</v>
      </c>
      <c r="BM51" s="39" t="str">
        <f t="shared" si="83"/>
        <v>PASS</v>
      </c>
      <c r="BN51" s="39" t="str">
        <f t="shared" si="84"/>
        <v>PASS</v>
      </c>
      <c r="BO51" s="127">
        <f t="shared" si="85"/>
        <v>1.1120886423151132E-4</v>
      </c>
      <c r="BP51" s="127"/>
      <c r="BR51">
        <f t="shared" si="22"/>
        <v>4.7116118002860281E-4</v>
      </c>
      <c r="BS51">
        <f t="shared" si="23"/>
        <v>0.34799999999999998</v>
      </c>
      <c r="BT51">
        <f t="shared" si="24"/>
        <v>0.25573166666666663</v>
      </c>
      <c r="BU51">
        <f t="shared" si="86"/>
        <v>0.60373166666666656</v>
      </c>
      <c r="BV51">
        <f t="shared" si="25"/>
        <v>0.96666666666666667</v>
      </c>
      <c r="BW51">
        <f t="shared" si="26"/>
        <v>0.36249999999999999</v>
      </c>
      <c r="BX51">
        <f t="shared" si="27"/>
        <v>41338.042859013207</v>
      </c>
      <c r="BY51">
        <f t="shared" si="87"/>
        <v>14985.040536392287</v>
      </c>
      <c r="BZ51">
        <f t="shared" si="28"/>
        <v>6.0351562499999789E-2</v>
      </c>
      <c r="CA51">
        <f t="shared" si="29"/>
        <v>61.691776701141137</v>
      </c>
      <c r="CB51">
        <f t="shared" si="170"/>
        <v>15046.732313093429</v>
      </c>
      <c r="CC51">
        <f t="shared" si="30"/>
        <v>1.1944785677790034E-3</v>
      </c>
      <c r="CD51">
        <f t="shared" si="31"/>
        <v>0.29180363888888883</v>
      </c>
      <c r="CE51">
        <f t="shared" si="88"/>
        <v>25782.290396355937</v>
      </c>
      <c r="CF51">
        <f t="shared" si="32"/>
        <v>68470.887219233511</v>
      </c>
      <c r="CG51">
        <f t="shared" si="33"/>
        <v>87807.605016500456</v>
      </c>
      <c r="CH51">
        <f t="shared" si="34"/>
        <v>49134.169421966559</v>
      </c>
      <c r="CI51">
        <f t="shared" si="35"/>
        <v>2.6527977346374758E-4</v>
      </c>
      <c r="CJ51">
        <f t="shared" si="36"/>
        <v>1.4844159946213461E-4</v>
      </c>
      <c r="CL51">
        <f t="shared" si="37"/>
        <v>0.34799999999999998</v>
      </c>
      <c r="CM51">
        <f t="shared" si="38"/>
        <v>0.25573166666666663</v>
      </c>
      <c r="CN51">
        <f t="shared" si="89"/>
        <v>7.6229819960847006E-4</v>
      </c>
      <c r="CO51">
        <f t="shared" si="90"/>
        <v>5.8045842111380274E-4</v>
      </c>
      <c r="CP51">
        <f t="shared" si="39"/>
        <v>0.22081744714799967</v>
      </c>
      <c r="CQ51">
        <f t="shared" si="40"/>
        <v>0.12803415188393294</v>
      </c>
      <c r="CR51">
        <f t="shared" si="91"/>
        <v>97.189054633595262</v>
      </c>
      <c r="CS51">
        <f t="shared" si="92"/>
        <v>173.68642273982397</v>
      </c>
      <c r="CT51">
        <f t="shared" si="41"/>
        <v>0.22081744714799967</v>
      </c>
      <c r="CU51">
        <f t="shared" si="42"/>
        <v>0.12803415188393294</v>
      </c>
      <c r="CV51" s="39" t="str">
        <f t="shared" si="93"/>
        <v>FAILED</v>
      </c>
      <c r="CW51" s="39" t="str">
        <f t="shared" si="94"/>
        <v>FAILED</v>
      </c>
      <c r="CX51" s="39" t="str">
        <f t="shared" si="95"/>
        <v>FAILED</v>
      </c>
      <c r="CZ51">
        <f t="shared" si="96"/>
        <v>2.6527977346374758E-4</v>
      </c>
      <c r="DA51">
        <f t="shared" si="97"/>
        <v>1.4844159946213461E-4</v>
      </c>
      <c r="DB51">
        <v>8</v>
      </c>
      <c r="DC51">
        <f t="shared" si="98"/>
        <v>2.1222381877099806E-3</v>
      </c>
      <c r="DD51">
        <v>12</v>
      </c>
      <c r="DE51">
        <f t="shared" si="99"/>
        <v>1.7812991935456154E-3</v>
      </c>
      <c r="DF51">
        <f t="shared" si="100"/>
        <v>0.34799999999999998</v>
      </c>
      <c r="DG51">
        <f t="shared" si="101"/>
        <v>0.25573166666666663</v>
      </c>
      <c r="DH51">
        <f t="shared" si="43"/>
        <v>2.1013067250847716E-3</v>
      </c>
      <c r="DI51">
        <f t="shared" si="102"/>
        <v>0.29180363888888883</v>
      </c>
      <c r="DJ51">
        <f t="shared" si="103"/>
        <v>15046.732313093429</v>
      </c>
      <c r="DK51">
        <f t="shared" si="104"/>
        <v>25782.290396355937</v>
      </c>
      <c r="DL51">
        <f t="shared" si="105"/>
        <v>6.0983855968677605E-3</v>
      </c>
      <c r="DM51">
        <f t="shared" si="106"/>
        <v>6.9655010533656329E-3</v>
      </c>
      <c r="DN51">
        <f t="shared" si="44"/>
        <v>14.132316617471979</v>
      </c>
      <c r="DO51">
        <f t="shared" si="45"/>
        <v>18.43691787128634</v>
      </c>
      <c r="DP51">
        <f t="shared" si="107"/>
        <v>12.148631829199406</v>
      </c>
      <c r="DQ51">
        <f t="shared" si="108"/>
        <v>14.473868561651996</v>
      </c>
      <c r="DR51">
        <f t="shared" si="109"/>
        <v>14.132316617471979</v>
      </c>
      <c r="DS51">
        <f t="shared" si="110"/>
        <v>18.43691787128634</v>
      </c>
      <c r="DT51" s="39" t="str">
        <f t="shared" si="173"/>
        <v>PASS</v>
      </c>
      <c r="DU51" s="39" t="str">
        <f t="shared" si="174"/>
        <v>PASS</v>
      </c>
      <c r="DV51" s="39" t="str">
        <f t="shared" si="175"/>
        <v>PASS</v>
      </c>
      <c r="DW51" s="39">
        <f t="shared" si="114"/>
        <v>2.9851837523011958E-5</v>
      </c>
      <c r="DX51" s="39"/>
      <c r="DZ51">
        <f t="shared" si="115"/>
        <v>0.96666666666666667</v>
      </c>
      <c r="EA51">
        <f t="shared" si="171"/>
        <v>0.34799999999999998</v>
      </c>
      <c r="EB51">
        <f t="shared" si="116"/>
        <v>0.25573166666666663</v>
      </c>
      <c r="EC51">
        <f t="shared" si="117"/>
        <v>0.96776691707170492</v>
      </c>
      <c r="ED51">
        <f t="shared" si="118"/>
        <v>0.30186583333333328</v>
      </c>
      <c r="EE51">
        <f t="shared" si="119"/>
        <v>272929.38869941997</v>
      </c>
      <c r="EG51">
        <f t="shared" si="120"/>
        <v>103.86904710253158</v>
      </c>
      <c r="EH51">
        <f t="shared" si="121"/>
        <v>1.8846447201144112E-3</v>
      </c>
      <c r="EI51">
        <f t="shared" si="122"/>
        <v>1.0601126550643563E-3</v>
      </c>
      <c r="EJ51">
        <f t="shared" si="123"/>
        <v>9.6666666666666665E-2</v>
      </c>
      <c r="EK51">
        <f t="shared" si="124"/>
        <v>6.2833333333333338E-2</v>
      </c>
      <c r="EL51">
        <f t="shared" si="125"/>
        <v>1.119062505978803E-3</v>
      </c>
      <c r="EM51">
        <f t="shared" si="126"/>
        <v>243.891102812616</v>
      </c>
      <c r="EN51">
        <f t="shared" si="127"/>
        <v>54.72074417249479</v>
      </c>
      <c r="EO51">
        <f t="shared" si="128"/>
        <v>261.65998845740421</v>
      </c>
      <c r="EP51">
        <f t="shared" si="46"/>
        <v>483</v>
      </c>
      <c r="EQ51" s="39" t="str">
        <f t="shared" si="129"/>
        <v>PASS</v>
      </c>
      <c r="ES51">
        <v>1</v>
      </c>
      <c r="ET51">
        <f t="shared" si="130"/>
        <v>1.8846447201144112E-3</v>
      </c>
      <c r="EU51">
        <f t="shared" si="131"/>
        <v>4.2404506202574251E-3</v>
      </c>
      <c r="EV51">
        <f t="shared" si="132"/>
        <v>9.6666666666666665E-2</v>
      </c>
      <c r="EW51">
        <f t="shared" si="133"/>
        <v>6.2833333333333338E-2</v>
      </c>
      <c r="EX51">
        <f t="shared" si="134"/>
        <v>4.4462809881438093E-3</v>
      </c>
      <c r="EY51">
        <f t="shared" si="135"/>
        <v>61.383747322132223</v>
      </c>
      <c r="EZ51">
        <f t="shared" si="136"/>
        <v>13.680186043123697</v>
      </c>
      <c r="FA51">
        <f t="shared" si="137"/>
        <v>65.798228743871249</v>
      </c>
      <c r="FB51">
        <f t="shared" si="47"/>
        <v>483</v>
      </c>
      <c r="FC51" s="39" t="str">
        <f t="shared" si="138"/>
        <v>PASS</v>
      </c>
      <c r="FD51" s="127">
        <f t="shared" si="139"/>
        <v>1.1120886423151132E-4</v>
      </c>
      <c r="FE51" s="127"/>
      <c r="FG51">
        <v>27</v>
      </c>
      <c r="FH51">
        <f t="shared" si="140"/>
        <v>9.0999999999999961</v>
      </c>
      <c r="FI51">
        <f t="shared" si="141"/>
        <v>1.3333333333333341</v>
      </c>
      <c r="FJ51">
        <f t="shared" si="142"/>
        <v>0.53333333333333366</v>
      </c>
      <c r="FK51">
        <f t="shared" si="143"/>
        <v>0.19200000000000012</v>
      </c>
      <c r="FL51">
        <f t="shared" si="144"/>
        <v>0.1410933333333334</v>
      </c>
      <c r="FM51">
        <f t="shared" si="145"/>
        <v>0.16654666666666676</v>
      </c>
      <c r="FN51">
        <f t="shared" si="48"/>
        <v>0.40000000000000024</v>
      </c>
      <c r="FO51">
        <f t="shared" si="49"/>
        <v>-12551.175000000001</v>
      </c>
      <c r="FP51">
        <v>0</v>
      </c>
      <c r="FQ51">
        <f t="shared" si="146"/>
        <v>0</v>
      </c>
      <c r="FR51">
        <f t="shared" si="51"/>
        <v>0</v>
      </c>
      <c r="FS51">
        <v>2E-3</v>
      </c>
      <c r="FT51">
        <f t="shared" si="147"/>
        <v>0</v>
      </c>
      <c r="FV51">
        <f t="shared" ca="1" si="52"/>
        <v>2424.684968059184</v>
      </c>
      <c r="FW51">
        <f t="shared" ca="1" si="148"/>
        <v>2424.684968059184</v>
      </c>
      <c r="FX51">
        <f t="shared" ca="1" si="149"/>
        <v>7279.2959972956005</v>
      </c>
      <c r="FY51">
        <f t="shared" ca="1" si="172"/>
        <v>2.1991830807539579E-5</v>
      </c>
      <c r="FZ51">
        <v>2E-3</v>
      </c>
      <c r="GA51">
        <f t="shared" ca="1" si="150"/>
        <v>6.0943972233964132</v>
      </c>
      <c r="GB51">
        <f t="shared" ca="1" si="151"/>
        <v>2.9438596211167276E-4</v>
      </c>
      <c r="GC51">
        <f t="shared" ca="1" si="53"/>
        <v>2.7495760023374213E-2</v>
      </c>
      <c r="GD51">
        <f t="shared" ca="1" si="152"/>
        <v>4.6778627811874156E-4</v>
      </c>
      <c r="GE51">
        <f t="shared" ca="1" si="153"/>
        <v>9.3040364708699991E-3</v>
      </c>
      <c r="GF51">
        <f t="shared" ca="1" si="154"/>
        <v>331</v>
      </c>
      <c r="GG51">
        <f t="shared" ca="1" si="155"/>
        <v>9.3040364708699991E-3</v>
      </c>
      <c r="GH51" s="39" t="str">
        <f t="shared" ca="1" si="156"/>
        <v>FAILED</v>
      </c>
      <c r="GI51" s="39" t="str">
        <f t="shared" ca="1" si="157"/>
        <v>FAILED</v>
      </c>
      <c r="GJ51" s="39" t="str">
        <f t="shared" ca="1" si="158"/>
        <v>FAILED</v>
      </c>
      <c r="GL51">
        <v>40</v>
      </c>
      <c r="GM51">
        <f t="shared" ca="1" si="159"/>
        <v>8.7967323230158322E-4</v>
      </c>
      <c r="GN51">
        <f t="shared" ca="1" si="160"/>
        <v>6.8739400058435529E-4</v>
      </c>
      <c r="GO51">
        <f t="shared" ca="1" si="161"/>
        <v>0.74845804498998658</v>
      </c>
      <c r="GP51">
        <f t="shared" ca="1" si="162"/>
        <v>14.886458353392001</v>
      </c>
      <c r="GQ51">
        <f t="shared" ca="1" si="163"/>
        <v>8.2749999999999986</v>
      </c>
      <c r="GR51">
        <f t="shared" ca="1" si="164"/>
        <v>8.2749999999999986</v>
      </c>
      <c r="GS51" s="39" t="str">
        <f t="shared" ca="1" si="165"/>
        <v>PASS</v>
      </c>
      <c r="GT51" s="39" t="str">
        <f t="shared" ca="1" si="166"/>
        <v>PASS</v>
      </c>
      <c r="GU51" s="39" t="str">
        <f t="shared" ca="1" si="167"/>
        <v>PASS</v>
      </c>
      <c r="GV51" s="128">
        <f t="shared" ca="1" si="168"/>
        <v>7.6260240888807916E-5</v>
      </c>
      <c r="GW51" s="114"/>
    </row>
    <row r="52" spans="2:205" x14ac:dyDescent="0.25">
      <c r="B52">
        <f t="shared" si="0"/>
        <v>3.9249999999999998</v>
      </c>
      <c r="C52">
        <f t="shared" si="177"/>
        <v>2.4114583333333335</v>
      </c>
      <c r="D52">
        <f t="shared" si="54"/>
        <v>0.402452302374393</v>
      </c>
      <c r="E52">
        <f t="shared" si="2"/>
        <v>0.4028736164174011</v>
      </c>
      <c r="F52">
        <f t="shared" si="3"/>
        <v>0.2998046875</v>
      </c>
      <c r="G52" s="1">
        <f t="shared" si="55"/>
        <v>550.02359547536673</v>
      </c>
      <c r="H52">
        <f t="shared" si="176"/>
        <v>-177.07581227436825</v>
      </c>
      <c r="I52">
        <f t="shared" si="56"/>
        <v>372.94778320099851</v>
      </c>
      <c r="J52">
        <f t="shared" si="4"/>
        <v>10948.311386773414</v>
      </c>
      <c r="K52">
        <f t="shared" si="5"/>
        <v>25053.199902774795</v>
      </c>
      <c r="L52">
        <f t="shared" si="57"/>
        <v>41056.1677004003</v>
      </c>
      <c r="M52">
        <f t="shared" si="58"/>
        <v>93949.499635405489</v>
      </c>
      <c r="O52">
        <f t="shared" si="59"/>
        <v>0.96458333333333346</v>
      </c>
      <c r="P52">
        <v>3925</v>
      </c>
      <c r="Q52">
        <f t="shared" si="60"/>
        <v>0.34725</v>
      </c>
      <c r="S52">
        <f t="shared" si="61"/>
        <v>270552.91471679049</v>
      </c>
      <c r="T52">
        <f t="shared" si="6"/>
        <v>103.52746966189495</v>
      </c>
      <c r="U52">
        <f t="shared" si="169"/>
        <v>4.6961174798420706E-4</v>
      </c>
      <c r="V52">
        <f t="shared" si="62"/>
        <v>1.0566264329644659E-3</v>
      </c>
      <c r="W52">
        <f t="shared" si="7"/>
        <v>9.645833333333334E-2</v>
      </c>
      <c r="X52">
        <f t="shared" si="63"/>
        <v>6.2697916666666673E-2</v>
      </c>
      <c r="Z52">
        <f t="shared" si="64"/>
        <v>4.8685451194906987E-3</v>
      </c>
      <c r="AA52">
        <v>5.5650000000000004</v>
      </c>
      <c r="AB52">
        <f t="shared" si="8"/>
        <v>10.024833294663734</v>
      </c>
      <c r="AC52">
        <v>0.745</v>
      </c>
      <c r="AD52">
        <f t="shared" si="65"/>
        <v>7.4685008045244823</v>
      </c>
      <c r="AE52">
        <f t="shared" si="9"/>
        <v>60.308870755498504</v>
      </c>
      <c r="AF52">
        <f t="shared" si="10"/>
        <v>1.1129814047303793E-3</v>
      </c>
      <c r="AG52">
        <f t="shared" si="66"/>
        <v>243.08844116073274</v>
      </c>
      <c r="AH52">
        <f t="shared" si="67"/>
        <v>55.541264129893989</v>
      </c>
      <c r="AI52">
        <f t="shared" si="11"/>
        <v>6.5210955124317547</v>
      </c>
      <c r="AJ52">
        <f t="shared" si="12"/>
        <v>11.384896032753781</v>
      </c>
      <c r="AK52">
        <f t="shared" si="68"/>
        <v>6.5210955124317547</v>
      </c>
      <c r="AL52">
        <f t="shared" si="13"/>
        <v>9.0070380005963457</v>
      </c>
      <c r="AM52">
        <f t="shared" si="14"/>
        <v>27.016877910232264</v>
      </c>
      <c r="AN52">
        <f t="shared" si="69"/>
        <v>6.5210955124317547</v>
      </c>
      <c r="AO52" s="39" t="str">
        <f t="shared" si="70"/>
        <v>FAILED</v>
      </c>
      <c r="AP52" s="39" t="str">
        <f t="shared" si="71"/>
        <v>FAILED</v>
      </c>
      <c r="AQ52" s="39" t="str">
        <f t="shared" si="72"/>
        <v>FAILED</v>
      </c>
      <c r="AS52" s="9">
        <v>4</v>
      </c>
      <c r="AT52">
        <f t="shared" si="15"/>
        <v>1.8784469919368282E-3</v>
      </c>
      <c r="AU52" s="9">
        <f t="shared" si="73"/>
        <v>4.2265057318578636E-3</v>
      </c>
      <c r="AV52" s="9">
        <f t="shared" si="74"/>
        <v>1.9474180477962795E-2</v>
      </c>
      <c r="AW52">
        <v>5.5650000000000004</v>
      </c>
      <c r="AX52">
        <f t="shared" si="16"/>
        <v>160.39733271461975</v>
      </c>
      <c r="AY52">
        <v>0.745</v>
      </c>
      <c r="AZ52">
        <f t="shared" si="75"/>
        <v>119.49601287239172</v>
      </c>
      <c r="BA52">
        <f t="shared" si="17"/>
        <v>241.23548302199401</v>
      </c>
      <c r="BB52">
        <f t="shared" si="76"/>
        <v>0.96568121250905059</v>
      </c>
      <c r="BC52">
        <f t="shared" si="77"/>
        <v>4.424215675587608E-3</v>
      </c>
      <c r="BD52">
        <f t="shared" si="78"/>
        <v>61.152740859735921</v>
      </c>
      <c r="BE52">
        <f t="shared" si="79"/>
        <v>13.885316032473497</v>
      </c>
      <c r="BF52">
        <f t="shared" si="18"/>
        <v>104.33752819890809</v>
      </c>
      <c r="BG52">
        <f t="shared" si="19"/>
        <v>182.15833652406053</v>
      </c>
      <c r="BH52">
        <f t="shared" si="80"/>
        <v>104.33752819890809</v>
      </c>
      <c r="BI52">
        <f t="shared" si="20"/>
        <v>144.11260800954153</v>
      </c>
      <c r="BJ52">
        <f t="shared" si="21"/>
        <v>0.42609974617815216</v>
      </c>
      <c r="BK52">
        <f t="shared" si="81"/>
        <v>104.33752819890809</v>
      </c>
      <c r="BL52" s="39" t="str">
        <f t="shared" si="82"/>
        <v>PASS</v>
      </c>
      <c r="BM52" s="39" t="str">
        <f t="shared" si="83"/>
        <v>PASS</v>
      </c>
      <c r="BN52" s="39" t="str">
        <f t="shared" si="84"/>
        <v>PASS</v>
      </c>
      <c r="BO52" s="127">
        <f t="shared" si="85"/>
        <v>5.53026959448451E-4</v>
      </c>
      <c r="BP52" s="127"/>
      <c r="BR52">
        <f t="shared" si="22"/>
        <v>4.6961174798420706E-4</v>
      </c>
      <c r="BS52">
        <f t="shared" si="23"/>
        <v>0.34725</v>
      </c>
      <c r="BT52">
        <f t="shared" si="24"/>
        <v>0.25518052083333337</v>
      </c>
      <c r="BU52">
        <f t="shared" si="86"/>
        <v>0.60243052083333337</v>
      </c>
      <c r="BV52">
        <f t="shared" si="25"/>
        <v>0.96458333333333346</v>
      </c>
      <c r="BW52">
        <f t="shared" si="26"/>
        <v>0.36171875000000003</v>
      </c>
      <c r="BX52">
        <f t="shared" si="27"/>
        <v>41056.1677004003</v>
      </c>
      <c r="BY52">
        <f t="shared" si="87"/>
        <v>14850.785660379172</v>
      </c>
      <c r="BZ52">
        <f t="shared" si="28"/>
        <v>0.2998046875</v>
      </c>
      <c r="CA52">
        <f t="shared" si="29"/>
        <v>305.80190659792896</v>
      </c>
      <c r="CB52">
        <f t="shared" si="170"/>
        <v>15156.587566977101</v>
      </c>
      <c r="CC52">
        <f t="shared" si="30"/>
        <v>1.1879856396383984E-3</v>
      </c>
      <c r="CD52">
        <f t="shared" si="31"/>
        <v>0.29054721994357646</v>
      </c>
      <c r="CE52">
        <f t="shared" si="88"/>
        <v>26082.830133292056</v>
      </c>
      <c r="CF52">
        <f t="shared" si="32"/>
        <v>68150.875960945501</v>
      </c>
      <c r="CG52">
        <f t="shared" si="33"/>
        <v>87712.998560914537</v>
      </c>
      <c r="CH52">
        <f t="shared" si="34"/>
        <v>48588.753360976458</v>
      </c>
      <c r="CI52">
        <f t="shared" si="35"/>
        <v>2.6499395335623726E-4</v>
      </c>
      <c r="CJ52">
        <f t="shared" si="36"/>
        <v>1.467938168005331E-4</v>
      </c>
      <c r="CL52">
        <f t="shared" si="37"/>
        <v>0.34725</v>
      </c>
      <c r="CM52">
        <f t="shared" si="38"/>
        <v>0.25518052083333337</v>
      </c>
      <c r="CN52">
        <f t="shared" si="89"/>
        <v>7.6312153594308783E-4</v>
      </c>
      <c r="CO52">
        <f t="shared" si="90"/>
        <v>5.7525478951588505E-4</v>
      </c>
      <c r="CP52">
        <f t="shared" si="39"/>
        <v>0.22129470187565223</v>
      </c>
      <c r="CQ52">
        <f t="shared" si="40"/>
        <v>0.12574886768716678</v>
      </c>
      <c r="CR52">
        <f t="shared" si="91"/>
        <v>98.4280199715664</v>
      </c>
      <c r="CS52">
        <f t="shared" si="92"/>
        <v>177.68343859288038</v>
      </c>
      <c r="CT52">
        <f t="shared" si="41"/>
        <v>0.22129470187565223</v>
      </c>
      <c r="CU52">
        <f t="shared" si="42"/>
        <v>0.12574886768716678</v>
      </c>
      <c r="CV52" s="39" t="str">
        <f t="shared" si="93"/>
        <v>FAILED</v>
      </c>
      <c r="CW52" s="39" t="str">
        <f t="shared" si="94"/>
        <v>FAILED</v>
      </c>
      <c r="CX52" s="39" t="str">
        <f t="shared" si="95"/>
        <v>FAILED</v>
      </c>
      <c r="CZ52">
        <f t="shared" si="96"/>
        <v>2.6499395335623726E-4</v>
      </c>
      <c r="DA52">
        <f t="shared" si="97"/>
        <v>1.467938168005331E-4</v>
      </c>
      <c r="DB52">
        <v>8</v>
      </c>
      <c r="DC52">
        <f t="shared" si="98"/>
        <v>2.1199516268498981E-3</v>
      </c>
      <c r="DD52">
        <v>12</v>
      </c>
      <c r="DE52">
        <f t="shared" si="99"/>
        <v>1.761525801606397E-3</v>
      </c>
      <c r="DF52">
        <f t="shared" si="100"/>
        <v>0.34725</v>
      </c>
      <c r="DG52">
        <f t="shared" si="101"/>
        <v>0.25518052083333337</v>
      </c>
      <c r="DH52">
        <f t="shared" si="43"/>
        <v>2.0879740296252248E-3</v>
      </c>
      <c r="DI52">
        <f t="shared" si="102"/>
        <v>0.29054721994357646</v>
      </c>
      <c r="DJ52">
        <f t="shared" si="103"/>
        <v>15156.587566977101</v>
      </c>
      <c r="DK52">
        <f t="shared" si="104"/>
        <v>26082.830133292056</v>
      </c>
      <c r="DL52">
        <f t="shared" si="105"/>
        <v>6.1049722875447026E-3</v>
      </c>
      <c r="DM52">
        <f t="shared" si="106"/>
        <v>6.9030574741906197E-3</v>
      </c>
      <c r="DN52">
        <f t="shared" si="44"/>
        <v>14.162860920041743</v>
      </c>
      <c r="DO52">
        <f t="shared" si="45"/>
        <v>18.107836946952013</v>
      </c>
      <c r="DP52">
        <f t="shared" si="107"/>
        <v>12.3035024964458</v>
      </c>
      <c r="DQ52">
        <f t="shared" si="108"/>
        <v>14.806953216073367</v>
      </c>
      <c r="DR52">
        <f t="shared" si="109"/>
        <v>14.162860920041743</v>
      </c>
      <c r="DS52">
        <f t="shared" si="110"/>
        <v>18.107836946952013</v>
      </c>
      <c r="DT52" s="39" t="str">
        <f t="shared" si="173"/>
        <v>PASS</v>
      </c>
      <c r="DU52" s="39" t="str">
        <f t="shared" si="174"/>
        <v>PASS</v>
      </c>
      <c r="DV52" s="39" t="str">
        <f t="shared" si="175"/>
        <v>PASS</v>
      </c>
      <c r="DW52" s="39">
        <f t="shared" si="114"/>
        <v>1.4820753424236283E-4</v>
      </c>
      <c r="DX52" s="39"/>
      <c r="DZ52">
        <f t="shared" si="115"/>
        <v>0.96458333333333346</v>
      </c>
      <c r="EA52">
        <f t="shared" si="171"/>
        <v>0.34725</v>
      </c>
      <c r="EB52">
        <f t="shared" si="116"/>
        <v>0.25518052083333337</v>
      </c>
      <c r="EC52">
        <f t="shared" si="117"/>
        <v>0.96568121250905059</v>
      </c>
      <c r="ED52">
        <f t="shared" si="118"/>
        <v>0.30121526041666669</v>
      </c>
      <c r="EE52">
        <f t="shared" si="119"/>
        <v>270552.91471679049</v>
      </c>
      <c r="EG52">
        <f t="shared" si="120"/>
        <v>103.52746966189495</v>
      </c>
      <c r="EH52">
        <f t="shared" si="121"/>
        <v>1.8784469919368282E-3</v>
      </c>
      <c r="EI52">
        <f t="shared" si="122"/>
        <v>1.0566264329644659E-3</v>
      </c>
      <c r="EJ52">
        <f t="shared" si="123"/>
        <v>9.645833333333334E-2</v>
      </c>
      <c r="EK52">
        <f t="shared" si="124"/>
        <v>6.2697916666666673E-2</v>
      </c>
      <c r="EL52">
        <f t="shared" si="125"/>
        <v>1.1129814047303793E-3</v>
      </c>
      <c r="EM52">
        <f t="shared" si="126"/>
        <v>243.08844116073274</v>
      </c>
      <c r="EN52">
        <f t="shared" si="127"/>
        <v>55.541264129893989</v>
      </c>
      <c r="EO52">
        <f t="shared" si="128"/>
        <v>261.43160920094374</v>
      </c>
      <c r="EP52">
        <f t="shared" si="46"/>
        <v>483</v>
      </c>
      <c r="EQ52" s="39" t="str">
        <f t="shared" si="129"/>
        <v>PASS</v>
      </c>
      <c r="ES52">
        <v>1</v>
      </c>
      <c r="ET52">
        <f t="shared" si="130"/>
        <v>1.8784469919368282E-3</v>
      </c>
      <c r="EU52">
        <f t="shared" si="131"/>
        <v>4.2265057318578636E-3</v>
      </c>
      <c r="EV52">
        <f t="shared" si="132"/>
        <v>9.645833333333334E-2</v>
      </c>
      <c r="EW52">
        <f t="shared" si="133"/>
        <v>6.2697916666666673E-2</v>
      </c>
      <c r="EX52">
        <f t="shared" si="134"/>
        <v>4.4221533677524724E-3</v>
      </c>
      <c r="EY52">
        <f t="shared" si="135"/>
        <v>61.181259946734286</v>
      </c>
      <c r="EZ52">
        <f t="shared" si="136"/>
        <v>13.885316032473497</v>
      </c>
      <c r="FA52">
        <f t="shared" si="137"/>
        <v>65.738516659830935</v>
      </c>
      <c r="FB52">
        <f t="shared" si="47"/>
        <v>483</v>
      </c>
      <c r="FC52" s="39" t="str">
        <f t="shared" si="138"/>
        <v>PASS</v>
      </c>
      <c r="FD52" s="127">
        <f t="shared" si="139"/>
        <v>5.53026959448451E-4</v>
      </c>
      <c r="FE52" s="127"/>
      <c r="GH52" s="40"/>
      <c r="GI52" s="40"/>
      <c r="GJ52" s="40"/>
      <c r="GS52" s="40"/>
      <c r="GT52" s="40"/>
      <c r="GU52" s="40"/>
      <c r="GV52" s="9"/>
    </row>
    <row r="53" spans="2:205" x14ac:dyDescent="0.25">
      <c r="B53">
        <f t="shared" si="0"/>
        <v>4.05</v>
      </c>
      <c r="C53">
        <f t="shared" si="177"/>
        <v>2.3854166666666665</v>
      </c>
      <c r="D53">
        <f t="shared" si="54"/>
        <v>0.40329493046040921</v>
      </c>
      <c r="E53">
        <f t="shared" si="2"/>
        <v>0.40345868106775507</v>
      </c>
      <c r="F53">
        <f t="shared" si="3"/>
        <v>0.11901041666666623</v>
      </c>
      <c r="G53" s="1">
        <f t="shared" si="55"/>
        <v>218.654346570564</v>
      </c>
      <c r="H53">
        <f t="shared" si="176"/>
        <v>-70.830324909747048</v>
      </c>
      <c r="I53">
        <f t="shared" si="56"/>
        <v>147.82402166081695</v>
      </c>
      <c r="J53">
        <f t="shared" si="4"/>
        <v>10575.363603572416</v>
      </c>
      <c r="K53">
        <f t="shared" si="5"/>
        <v>23707.97021587818</v>
      </c>
      <c r="L53">
        <f t="shared" si="57"/>
        <v>39657.613513396558</v>
      </c>
      <c r="M53">
        <f t="shared" si="58"/>
        <v>88904.888309543181</v>
      </c>
      <c r="O53">
        <f t="shared" si="59"/>
        <v>0.95416666666666661</v>
      </c>
      <c r="P53">
        <v>4050</v>
      </c>
      <c r="Q53">
        <f t="shared" si="60"/>
        <v>0.34349999999999997</v>
      </c>
      <c r="S53">
        <f t="shared" si="61"/>
        <v>258820.63554452165</v>
      </c>
      <c r="T53">
        <f t="shared" si="6"/>
        <v>101.8091231673468</v>
      </c>
      <c r="U53">
        <f t="shared" si="169"/>
        <v>4.6181714329056691E-4</v>
      </c>
      <c r="V53">
        <f t="shared" si="62"/>
        <v>1.0390885724037755E-3</v>
      </c>
      <c r="W53">
        <f t="shared" si="7"/>
        <v>9.5416666666666664E-2</v>
      </c>
      <c r="X53">
        <f t="shared" si="63"/>
        <v>6.2020833333333331E-2</v>
      </c>
      <c r="Z53">
        <f t="shared" si="64"/>
        <v>4.8400049951849806E-3</v>
      </c>
      <c r="AA53">
        <v>5.5650000000000004</v>
      </c>
      <c r="AB53">
        <f t="shared" si="8"/>
        <v>9.907643714593581</v>
      </c>
      <c r="AC53">
        <v>0.745</v>
      </c>
      <c r="AD53">
        <f t="shared" si="65"/>
        <v>7.3811945673722175</v>
      </c>
      <c r="AE53">
        <f t="shared" si="9"/>
        <v>59.95533132516465</v>
      </c>
      <c r="AF53">
        <f t="shared" si="10"/>
        <v>1.0827025713186739E-3</v>
      </c>
      <c r="AG53">
        <f t="shared" si="66"/>
        <v>239.05054111887065</v>
      </c>
      <c r="AH53">
        <f t="shared" si="67"/>
        <v>54.494919250278215</v>
      </c>
      <c r="AI53">
        <f t="shared" si="11"/>
        <v>6.4448643749916901</v>
      </c>
      <c r="AJ53">
        <f t="shared" si="12"/>
        <v>11.251807417112564</v>
      </c>
      <c r="AK53">
        <f t="shared" si="68"/>
        <v>6.4448643749916901</v>
      </c>
      <c r="AL53">
        <f t="shared" si="13"/>
        <v>8.9017463742979146</v>
      </c>
      <c r="AM53">
        <f t="shared" si="14"/>
        <v>26.881447367158938</v>
      </c>
      <c r="AN53">
        <f t="shared" si="69"/>
        <v>6.4448643749916901</v>
      </c>
      <c r="AO53" s="39" t="str">
        <f t="shared" si="70"/>
        <v>FAILED</v>
      </c>
      <c r="AP53" s="39" t="str">
        <f t="shared" si="71"/>
        <v>FAILED</v>
      </c>
      <c r="AQ53" s="39" t="str">
        <f t="shared" si="72"/>
        <v>FAILED</v>
      </c>
      <c r="AS53" s="9">
        <v>4</v>
      </c>
      <c r="AT53">
        <f t="shared" si="15"/>
        <v>1.8472685731622676E-3</v>
      </c>
      <c r="AU53" s="9">
        <f t="shared" si="73"/>
        <v>4.156354289615102E-3</v>
      </c>
      <c r="AV53" s="9">
        <f t="shared" si="74"/>
        <v>1.9360019980739922E-2</v>
      </c>
      <c r="AW53">
        <v>5.5650000000000004</v>
      </c>
      <c r="AX53">
        <f t="shared" si="16"/>
        <v>158.5222994334973</v>
      </c>
      <c r="AY53">
        <v>0.745</v>
      </c>
      <c r="AZ53">
        <f t="shared" si="75"/>
        <v>118.09911307795548</v>
      </c>
      <c r="BA53">
        <f t="shared" si="17"/>
        <v>239.8213253006586</v>
      </c>
      <c r="BB53">
        <f t="shared" si="76"/>
        <v>0.9552526896957777</v>
      </c>
      <c r="BC53">
        <f t="shared" si="77"/>
        <v>4.3040243265180999E-3</v>
      </c>
      <c r="BD53">
        <f t="shared" si="78"/>
        <v>60.13456614310175</v>
      </c>
      <c r="BE53">
        <f t="shared" si="79"/>
        <v>13.623729812569554</v>
      </c>
      <c r="BF53">
        <f t="shared" si="18"/>
        <v>103.11782999986706</v>
      </c>
      <c r="BG53">
        <f t="shared" si="19"/>
        <v>180.02891867380106</v>
      </c>
      <c r="BH53">
        <f t="shared" si="80"/>
        <v>103.11782999986706</v>
      </c>
      <c r="BI53">
        <f t="shared" si="20"/>
        <v>142.42794198876663</v>
      </c>
      <c r="BJ53">
        <f t="shared" si="21"/>
        <v>0.42390454301081087</v>
      </c>
      <c r="BK53">
        <f t="shared" si="81"/>
        <v>103.11782999986706</v>
      </c>
      <c r="BL53" s="39" t="str">
        <f t="shared" si="82"/>
        <v>PASS</v>
      </c>
      <c r="BM53" s="39" t="str">
        <f t="shared" si="83"/>
        <v>PASS</v>
      </c>
      <c r="BN53" s="39" t="str">
        <f t="shared" si="84"/>
        <v>PASS</v>
      </c>
      <c r="BO53" s="127">
        <f t="shared" si="85"/>
        <v>2.1520121632590423E-4</v>
      </c>
      <c r="BP53" s="127"/>
      <c r="BR53">
        <f t="shared" si="22"/>
        <v>4.6181714329056691E-4</v>
      </c>
      <c r="BS53">
        <f t="shared" si="23"/>
        <v>0.34349999999999997</v>
      </c>
      <c r="BT53">
        <f t="shared" si="24"/>
        <v>0.25242479166666665</v>
      </c>
      <c r="BU53">
        <f t="shared" si="86"/>
        <v>0.59592479166666656</v>
      </c>
      <c r="BV53">
        <f t="shared" si="25"/>
        <v>0.95416666666666661</v>
      </c>
      <c r="BW53">
        <f t="shared" si="26"/>
        <v>0.35781249999999998</v>
      </c>
      <c r="BX53">
        <f t="shared" si="27"/>
        <v>39657.613513396558</v>
      </c>
      <c r="BY53">
        <f t="shared" si="87"/>
        <v>14189.989835262206</v>
      </c>
      <c r="BZ53">
        <f t="shared" si="28"/>
        <v>0.11901041666666623</v>
      </c>
      <c r="CA53">
        <f t="shared" si="29"/>
        <v>120.08015301686051</v>
      </c>
      <c r="CB53">
        <f t="shared" si="170"/>
        <v>14310.069988279067</v>
      </c>
      <c r="CC53">
        <f t="shared" si="30"/>
        <v>1.1556562330543431E-3</v>
      </c>
      <c r="CD53">
        <f t="shared" si="31"/>
        <v>0.28430578602430551</v>
      </c>
      <c r="CE53">
        <f t="shared" si="88"/>
        <v>25166.68793201361</v>
      </c>
      <c r="CF53">
        <f t="shared" si="32"/>
        <v>66548.01758202273</v>
      </c>
      <c r="CG53">
        <f t="shared" si="33"/>
        <v>85423.033531032939</v>
      </c>
      <c r="CH53">
        <f t="shared" si="34"/>
        <v>47673.001633012522</v>
      </c>
      <c r="CI53">
        <f t="shared" si="35"/>
        <v>2.5807563000312066E-4</v>
      </c>
      <c r="CJ53">
        <f t="shared" si="36"/>
        <v>1.4402719526589885E-4</v>
      </c>
      <c r="CL53">
        <f t="shared" si="37"/>
        <v>0.34349999999999997</v>
      </c>
      <c r="CM53">
        <f t="shared" si="38"/>
        <v>0.25242479166666665</v>
      </c>
      <c r="CN53">
        <f t="shared" si="89"/>
        <v>7.5131187773834257E-4</v>
      </c>
      <c r="CO53">
        <f t="shared" si="90"/>
        <v>5.705746821258762E-4</v>
      </c>
      <c r="CP53">
        <f t="shared" si="39"/>
        <v>0.21449842429967139</v>
      </c>
      <c r="CQ53">
        <f t="shared" si="40"/>
        <v>0.12371107779555698</v>
      </c>
      <c r="CR53">
        <f t="shared" si="91"/>
        <v>97.516716056100663</v>
      </c>
      <c r="CS53">
        <f t="shared" si="92"/>
        <v>174.73566631323754</v>
      </c>
      <c r="CT53">
        <f t="shared" si="41"/>
        <v>0.21449842429967139</v>
      </c>
      <c r="CU53">
        <f t="shared" si="42"/>
        <v>0.12371107779555698</v>
      </c>
      <c r="CV53" s="39" t="str">
        <f t="shared" si="93"/>
        <v>FAILED</v>
      </c>
      <c r="CW53" s="39" t="str">
        <f t="shared" si="94"/>
        <v>FAILED</v>
      </c>
      <c r="CX53" s="39" t="str">
        <f t="shared" si="95"/>
        <v>FAILED</v>
      </c>
      <c r="CZ53">
        <f t="shared" si="96"/>
        <v>2.5807563000312066E-4</v>
      </c>
      <c r="DA53">
        <f t="shared" si="97"/>
        <v>1.4402719526589885E-4</v>
      </c>
      <c r="DB53">
        <v>8</v>
      </c>
      <c r="DC53">
        <f t="shared" si="98"/>
        <v>2.0646050400249653E-3</v>
      </c>
      <c r="DD53">
        <v>12</v>
      </c>
      <c r="DE53">
        <f t="shared" si="99"/>
        <v>1.7283263431907862E-3</v>
      </c>
      <c r="DF53">
        <f t="shared" si="100"/>
        <v>0.34349999999999997</v>
      </c>
      <c r="DG53">
        <f t="shared" si="101"/>
        <v>0.25242479166666665</v>
      </c>
      <c r="DH53">
        <f t="shared" si="43"/>
        <v>2.0232620153344989E-3</v>
      </c>
      <c r="DI53">
        <f t="shared" si="102"/>
        <v>0.28430578602430551</v>
      </c>
      <c r="DJ53">
        <f t="shared" si="103"/>
        <v>14310.069988279067</v>
      </c>
      <c r="DK53">
        <f t="shared" si="104"/>
        <v>25166.68793201361</v>
      </c>
      <c r="DL53">
        <f t="shared" si="105"/>
        <v>6.0104950219067406E-3</v>
      </c>
      <c r="DM53">
        <f t="shared" si="106"/>
        <v>6.8468961855105148E-3</v>
      </c>
      <c r="DN53">
        <f t="shared" si="44"/>
        <v>13.727899155178969</v>
      </c>
      <c r="DO53">
        <f t="shared" si="45"/>
        <v>17.814395202560206</v>
      </c>
      <c r="DP53">
        <f t="shared" si="107"/>
        <v>12.189589507012583</v>
      </c>
      <c r="DQ53">
        <f t="shared" si="108"/>
        <v>14.561305526103128</v>
      </c>
      <c r="DR53">
        <f t="shared" si="109"/>
        <v>13.727899155178969</v>
      </c>
      <c r="DS53">
        <f t="shared" si="110"/>
        <v>17.814395202560206</v>
      </c>
      <c r="DT53" s="39" t="str">
        <f t="shared" si="173"/>
        <v>PASS</v>
      </c>
      <c r="DU53" s="39" t="str">
        <f t="shared" si="174"/>
        <v>PASS</v>
      </c>
      <c r="DV53" s="39" t="str">
        <f t="shared" si="175"/>
        <v>PASS</v>
      </c>
      <c r="DW53" s="39">
        <f t="shared" si="114"/>
        <v>5.7273212418025869E-5</v>
      </c>
      <c r="DX53" s="39"/>
      <c r="DZ53">
        <f t="shared" si="115"/>
        <v>0.95416666666666661</v>
      </c>
      <c r="EA53">
        <f t="shared" si="171"/>
        <v>0.34349999999999997</v>
      </c>
      <c r="EB53">
        <f t="shared" si="116"/>
        <v>0.25242479166666665</v>
      </c>
      <c r="EC53">
        <f t="shared" si="117"/>
        <v>0.9552526896957777</v>
      </c>
      <c r="ED53">
        <f t="shared" si="118"/>
        <v>0.29796239583333328</v>
      </c>
      <c r="EE53">
        <f t="shared" si="119"/>
        <v>258820.63554452165</v>
      </c>
      <c r="EG53">
        <f t="shared" si="120"/>
        <v>101.8091231673468</v>
      </c>
      <c r="EH53">
        <f t="shared" si="121"/>
        <v>1.8472685731622676E-3</v>
      </c>
      <c r="EI53">
        <f t="shared" si="122"/>
        <v>1.0390885724037755E-3</v>
      </c>
      <c r="EJ53">
        <f t="shared" si="123"/>
        <v>9.5416666666666664E-2</v>
      </c>
      <c r="EK53">
        <f t="shared" si="124"/>
        <v>6.2020833333333331E-2</v>
      </c>
      <c r="EL53">
        <f t="shared" si="125"/>
        <v>1.0827025713186739E-3</v>
      </c>
      <c r="EM53">
        <f t="shared" si="126"/>
        <v>239.05054111887065</v>
      </c>
      <c r="EN53">
        <f t="shared" si="127"/>
        <v>54.494919250278215</v>
      </c>
      <c r="EO53">
        <f t="shared" si="128"/>
        <v>257.01021357430119</v>
      </c>
      <c r="EP53">
        <f t="shared" si="46"/>
        <v>483</v>
      </c>
      <c r="EQ53" s="39" t="str">
        <f t="shared" si="129"/>
        <v>PASS</v>
      </c>
      <c r="ES53">
        <v>1</v>
      </c>
      <c r="ET53">
        <f t="shared" si="130"/>
        <v>1.8472685731622676E-3</v>
      </c>
      <c r="EU53">
        <f t="shared" si="131"/>
        <v>4.156354289615102E-3</v>
      </c>
      <c r="EV53">
        <f t="shared" si="132"/>
        <v>9.5416666666666664E-2</v>
      </c>
      <c r="EW53">
        <f t="shared" si="133"/>
        <v>6.2020833333333331E-2</v>
      </c>
      <c r="EX53">
        <f t="shared" si="134"/>
        <v>4.3020181503066919E-3</v>
      </c>
      <c r="EY53">
        <f t="shared" si="135"/>
        <v>60.162608920204178</v>
      </c>
      <c r="EZ53">
        <f t="shared" si="136"/>
        <v>13.623729812569554</v>
      </c>
      <c r="FA53">
        <f t="shared" si="137"/>
        <v>64.624744131819355</v>
      </c>
      <c r="FB53">
        <f t="shared" si="47"/>
        <v>483</v>
      </c>
      <c r="FC53" s="39" t="str">
        <f t="shared" si="138"/>
        <v>PASS</v>
      </c>
      <c r="FD53" s="127">
        <f t="shared" si="139"/>
        <v>2.1520121632590423E-4</v>
      </c>
      <c r="FE53" s="127"/>
      <c r="GH53" s="40"/>
      <c r="GI53" s="40"/>
      <c r="GJ53" s="40"/>
      <c r="GS53" s="40"/>
      <c r="GT53" s="40"/>
      <c r="GU53" s="40"/>
      <c r="GV53" s="9"/>
    </row>
    <row r="54" spans="2:205" x14ac:dyDescent="0.25">
      <c r="B54">
        <f t="shared" si="0"/>
        <v>4.0999999999999996</v>
      </c>
      <c r="C54">
        <f t="shared" si="177"/>
        <v>2.375</v>
      </c>
      <c r="D54">
        <f t="shared" si="54"/>
        <v>0.40362243167510092</v>
      </c>
      <c r="E54">
        <f t="shared" si="2"/>
        <v>0.40373537452085417</v>
      </c>
      <c r="F54">
        <f t="shared" si="3"/>
        <v>8.2997395833333668E-2</v>
      </c>
      <c r="G54" s="1">
        <f t="shared" si="55"/>
        <v>152.59325737749711</v>
      </c>
      <c r="H54">
        <f t="shared" si="176"/>
        <v>-49.581227436823312</v>
      </c>
      <c r="I54">
        <f t="shared" si="56"/>
        <v>103.0120299406738</v>
      </c>
      <c r="J54">
        <f t="shared" si="4"/>
        <v>10427.539581911598</v>
      </c>
      <c r="K54">
        <f t="shared" si="5"/>
        <v>23182.897636241083</v>
      </c>
      <c r="L54">
        <f t="shared" si="57"/>
        <v>39103.273432168491</v>
      </c>
      <c r="M54">
        <f t="shared" si="58"/>
        <v>86935.866135904056</v>
      </c>
      <c r="O54">
        <f t="shared" si="59"/>
        <v>0.95000000000000007</v>
      </c>
      <c r="P54">
        <f>P51+200</f>
        <v>4100</v>
      </c>
      <c r="Q54">
        <f t="shared" si="60"/>
        <v>0.34199999999999997</v>
      </c>
      <c r="S54">
        <f t="shared" si="61"/>
        <v>254198.43899387153</v>
      </c>
      <c r="T54">
        <f t="shared" si="6"/>
        <v>101.11696007642577</v>
      </c>
      <c r="U54">
        <f t="shared" si="169"/>
        <v>4.5867741699300431E-4</v>
      </c>
      <c r="V54">
        <f t="shared" si="62"/>
        <v>1.0320241882342597E-3</v>
      </c>
      <c r="W54">
        <f t="shared" si="7"/>
        <v>9.5000000000000001E-2</v>
      </c>
      <c r="X54">
        <f t="shared" si="63"/>
        <v>6.1750000000000006E-2</v>
      </c>
      <c r="Z54">
        <f t="shared" si="64"/>
        <v>4.8281833367684662E-3</v>
      </c>
      <c r="AA54">
        <v>5.5650000000000004</v>
      </c>
      <c r="AB54">
        <f t="shared" si="8"/>
        <v>9.8593042017887864</v>
      </c>
      <c r="AC54">
        <v>0.745</v>
      </c>
      <c r="AD54">
        <f t="shared" si="65"/>
        <v>7.3451816303326458</v>
      </c>
      <c r="AE54">
        <f t="shared" si="9"/>
        <v>59.808891094652459</v>
      </c>
      <c r="AF54">
        <f t="shared" si="10"/>
        <v>1.0706516514333415E-3</v>
      </c>
      <c r="AG54">
        <f t="shared" si="66"/>
        <v>237.42403857833852</v>
      </c>
      <c r="AH54">
        <f t="shared" si="67"/>
        <v>54.204808976275586</v>
      </c>
      <c r="AI54">
        <f t="shared" si="11"/>
        <v>6.4134198042184014</v>
      </c>
      <c r="AJ54">
        <f t="shared" si="12"/>
        <v>11.196909713442071</v>
      </c>
      <c r="AK54">
        <f t="shared" si="68"/>
        <v>6.4134198042184014</v>
      </c>
      <c r="AL54">
        <f t="shared" si="13"/>
        <v>8.8583146467104985</v>
      </c>
      <c r="AM54">
        <f t="shared" si="14"/>
        <v>26.829211498303287</v>
      </c>
      <c r="AN54">
        <f t="shared" si="69"/>
        <v>6.4134198042184014</v>
      </c>
      <c r="AO54" s="39" t="str">
        <f t="shared" si="70"/>
        <v>FAILED</v>
      </c>
      <c r="AP54" s="39" t="str">
        <f t="shared" si="71"/>
        <v>FAILED</v>
      </c>
      <c r="AQ54" s="39" t="str">
        <f t="shared" si="72"/>
        <v>FAILED</v>
      </c>
      <c r="AS54" s="9">
        <v>4</v>
      </c>
      <c r="AT54">
        <f t="shared" si="15"/>
        <v>1.8347096679720172E-3</v>
      </c>
      <c r="AU54" s="9">
        <f t="shared" si="73"/>
        <v>4.1280967529370386E-3</v>
      </c>
      <c r="AV54" s="9">
        <f t="shared" si="74"/>
        <v>1.9312733347073865E-2</v>
      </c>
      <c r="AW54">
        <v>5.5650000000000004</v>
      </c>
      <c r="AX54">
        <f t="shared" si="16"/>
        <v>157.74886722862058</v>
      </c>
      <c r="AY54">
        <v>0.745</v>
      </c>
      <c r="AZ54">
        <f t="shared" si="75"/>
        <v>117.52290608532233</v>
      </c>
      <c r="BA54">
        <f t="shared" si="17"/>
        <v>239.23556437860984</v>
      </c>
      <c r="BB54">
        <f t="shared" si="76"/>
        <v>0.9510812805704687</v>
      </c>
      <c r="BC54">
        <f t="shared" si="77"/>
        <v>4.2561884703137803E-3</v>
      </c>
      <c r="BD54">
        <f t="shared" si="78"/>
        <v>59.724432028060818</v>
      </c>
      <c r="BE54">
        <f t="shared" si="79"/>
        <v>13.551202244068897</v>
      </c>
      <c r="BF54">
        <f t="shared" si="18"/>
        <v>102.61471686749442</v>
      </c>
      <c r="BG54">
        <f t="shared" si="19"/>
        <v>179.15055541507314</v>
      </c>
      <c r="BH54">
        <f t="shared" si="80"/>
        <v>102.61471686749442</v>
      </c>
      <c r="BI54">
        <f t="shared" si="20"/>
        <v>141.73303434736798</v>
      </c>
      <c r="BJ54">
        <f t="shared" si="21"/>
        <v>0.42306291473219665</v>
      </c>
      <c r="BK54">
        <f t="shared" si="81"/>
        <v>102.61471686749442</v>
      </c>
      <c r="BL54" s="39" t="str">
        <f t="shared" si="82"/>
        <v>PASS</v>
      </c>
      <c r="BM54" s="39" t="str">
        <f t="shared" si="83"/>
        <v>PASS</v>
      </c>
      <c r="BN54" s="39" t="str">
        <f t="shared" si="84"/>
        <v>PASS</v>
      </c>
      <c r="BO54" s="127">
        <f t="shared" si="85"/>
        <v>1.4896659646098292E-4</v>
      </c>
      <c r="BP54" s="127"/>
      <c r="BR54">
        <f t="shared" si="22"/>
        <v>4.5867741699300431E-4</v>
      </c>
      <c r="BS54">
        <f t="shared" si="23"/>
        <v>0.34199999999999997</v>
      </c>
      <c r="BT54">
        <f t="shared" si="24"/>
        <v>0.2513225</v>
      </c>
      <c r="BU54">
        <f t="shared" si="86"/>
        <v>0.59332249999999997</v>
      </c>
      <c r="BV54">
        <f t="shared" si="25"/>
        <v>0.95000000000000007</v>
      </c>
      <c r="BW54">
        <f t="shared" si="26"/>
        <v>0.35625000000000001</v>
      </c>
      <c r="BX54">
        <f t="shared" si="27"/>
        <v>39103.273432168491</v>
      </c>
      <c r="BY54">
        <f t="shared" si="87"/>
        <v>13930.541160210025</v>
      </c>
      <c r="BZ54">
        <f t="shared" si="28"/>
        <v>8.2997395833333668E-2</v>
      </c>
      <c r="CA54">
        <f t="shared" si="29"/>
        <v>83.377733935050998</v>
      </c>
      <c r="CB54">
        <f t="shared" si="170"/>
        <v>14013.918894145076</v>
      </c>
      <c r="CC54">
        <f t="shared" si="30"/>
        <v>1.1427891841391024E-3</v>
      </c>
      <c r="CD54">
        <f t="shared" si="31"/>
        <v>0.28182818749999999</v>
      </c>
      <c r="CE54">
        <f t="shared" si="88"/>
        <v>24862.521769837298</v>
      </c>
      <c r="CF54">
        <f t="shared" si="32"/>
        <v>65905.596757528139</v>
      </c>
      <c r="CG54">
        <f t="shared" si="33"/>
        <v>84552.488084906116</v>
      </c>
      <c r="CH54">
        <f t="shared" si="34"/>
        <v>47258.705430150163</v>
      </c>
      <c r="CI54">
        <f t="shared" si="35"/>
        <v>2.5544558333808495E-4</v>
      </c>
      <c r="CJ54">
        <f t="shared" si="36"/>
        <v>1.4277554510619384E-4</v>
      </c>
      <c r="CL54">
        <f t="shared" si="37"/>
        <v>0.34199999999999997</v>
      </c>
      <c r="CM54">
        <f t="shared" si="38"/>
        <v>0.2513225</v>
      </c>
      <c r="CN54">
        <f t="shared" si="89"/>
        <v>7.4691691034527771E-4</v>
      </c>
      <c r="CO54">
        <f t="shared" si="90"/>
        <v>5.6809694757211889E-4</v>
      </c>
      <c r="CP54">
        <f t="shared" si="39"/>
        <v>0.21199625096469954</v>
      </c>
      <c r="CQ54">
        <f t="shared" si="40"/>
        <v>0.12263897389948834</v>
      </c>
      <c r="CR54">
        <f t="shared" si="91"/>
        <v>97.330012306110163</v>
      </c>
      <c r="CS54">
        <f t="shared" si="92"/>
        <v>174.13711676845645</v>
      </c>
      <c r="CT54">
        <f t="shared" si="41"/>
        <v>0.21199625096469954</v>
      </c>
      <c r="CU54">
        <f t="shared" si="42"/>
        <v>0.12263897389948834</v>
      </c>
      <c r="CV54" s="39" t="str">
        <f t="shared" si="93"/>
        <v>FAILED</v>
      </c>
      <c r="CW54" s="39" t="str">
        <f t="shared" si="94"/>
        <v>FAILED</v>
      </c>
      <c r="CX54" s="39" t="str">
        <f t="shared" si="95"/>
        <v>FAILED</v>
      </c>
      <c r="CZ54">
        <f t="shared" si="96"/>
        <v>2.5544558333808495E-4</v>
      </c>
      <c r="DA54">
        <f t="shared" si="97"/>
        <v>1.4277554510619384E-4</v>
      </c>
      <c r="DB54">
        <v>8</v>
      </c>
      <c r="DC54">
        <f t="shared" si="98"/>
        <v>2.0435646667046796E-3</v>
      </c>
      <c r="DD54">
        <v>12</v>
      </c>
      <c r="DE54">
        <f t="shared" si="99"/>
        <v>1.7133065412743261E-3</v>
      </c>
      <c r="DF54">
        <f t="shared" si="100"/>
        <v>0.34199999999999997</v>
      </c>
      <c r="DG54">
        <f t="shared" si="101"/>
        <v>0.2513225</v>
      </c>
      <c r="DH54">
        <f t="shared" si="43"/>
        <v>1.997532307555823E-3</v>
      </c>
      <c r="DI54">
        <f t="shared" si="102"/>
        <v>0.28182818749999999</v>
      </c>
      <c r="DJ54">
        <f t="shared" si="103"/>
        <v>14013.918894145076</v>
      </c>
      <c r="DK54">
        <f t="shared" si="104"/>
        <v>24862.521769837298</v>
      </c>
      <c r="DL54">
        <f t="shared" si="105"/>
        <v>5.9753352827622216E-3</v>
      </c>
      <c r="DM54">
        <f t="shared" si="106"/>
        <v>6.8171633708654263E-3</v>
      </c>
      <c r="DN54">
        <f t="shared" si="44"/>
        <v>13.567760061740771</v>
      </c>
      <c r="DO54">
        <f t="shared" si="45"/>
        <v>17.660012241526317</v>
      </c>
      <c r="DP54">
        <f t="shared" si="107"/>
        <v>12.166251538263769</v>
      </c>
      <c r="DQ54">
        <f t="shared" si="108"/>
        <v>14.51142639737137</v>
      </c>
      <c r="DR54">
        <f t="shared" si="109"/>
        <v>13.567760061740771</v>
      </c>
      <c r="DS54">
        <f t="shared" si="110"/>
        <v>17.660012241526317</v>
      </c>
      <c r="DT54" s="39" t="str">
        <f t="shared" si="173"/>
        <v>PASS</v>
      </c>
      <c r="DU54" s="39" t="str">
        <f t="shared" si="174"/>
        <v>PASS</v>
      </c>
      <c r="DV54" s="39" t="str">
        <f t="shared" si="175"/>
        <v>PASS</v>
      </c>
      <c r="DW54" s="39">
        <f t="shared" si="114"/>
        <v>3.9532205973134762E-5</v>
      </c>
      <c r="DX54" s="39"/>
      <c r="DZ54">
        <f t="shared" si="115"/>
        <v>0.95000000000000007</v>
      </c>
      <c r="EA54">
        <f t="shared" si="171"/>
        <v>0.34199999999999997</v>
      </c>
      <c r="EB54">
        <f t="shared" si="116"/>
        <v>0.2513225</v>
      </c>
      <c r="EC54">
        <f t="shared" si="117"/>
        <v>0.9510812805704687</v>
      </c>
      <c r="ED54">
        <f t="shared" si="118"/>
        <v>0.29666124999999999</v>
      </c>
      <c r="EE54">
        <f t="shared" si="119"/>
        <v>254198.43899387153</v>
      </c>
      <c r="EG54">
        <f t="shared" si="120"/>
        <v>101.11696007642577</v>
      </c>
      <c r="EH54">
        <f t="shared" si="121"/>
        <v>1.8347096679720172E-3</v>
      </c>
      <c r="EI54">
        <f t="shared" si="122"/>
        <v>1.0320241882342597E-3</v>
      </c>
      <c r="EJ54">
        <f t="shared" si="123"/>
        <v>9.5000000000000001E-2</v>
      </c>
      <c r="EK54">
        <f t="shared" si="124"/>
        <v>6.1750000000000006E-2</v>
      </c>
      <c r="EL54">
        <f t="shared" si="125"/>
        <v>1.0706516514333415E-3</v>
      </c>
      <c r="EM54">
        <f t="shared" si="126"/>
        <v>237.42403857833852</v>
      </c>
      <c r="EN54">
        <f t="shared" si="127"/>
        <v>54.204808976275586</v>
      </c>
      <c r="EO54">
        <f t="shared" si="128"/>
        <v>255.31286305885953</v>
      </c>
      <c r="EP54">
        <f t="shared" si="46"/>
        <v>483</v>
      </c>
      <c r="EQ54" s="39" t="str">
        <f t="shared" si="129"/>
        <v>PASS</v>
      </c>
      <c r="ES54">
        <v>1</v>
      </c>
      <c r="ET54">
        <f t="shared" si="130"/>
        <v>1.8347096679720172E-3</v>
      </c>
      <c r="EU54">
        <f t="shared" si="131"/>
        <v>4.1280967529370386E-3</v>
      </c>
      <c r="EV54">
        <f t="shared" si="132"/>
        <v>9.5000000000000001E-2</v>
      </c>
      <c r="EW54">
        <f t="shared" si="133"/>
        <v>6.1750000000000006E-2</v>
      </c>
      <c r="EX54">
        <f t="shared" si="134"/>
        <v>4.2542046343973508E-3</v>
      </c>
      <c r="EY54">
        <f t="shared" si="135"/>
        <v>59.752282938754583</v>
      </c>
      <c r="EZ54">
        <f t="shared" si="136"/>
        <v>13.551202244068897</v>
      </c>
      <c r="FA54">
        <f t="shared" si="137"/>
        <v>64.196889045902807</v>
      </c>
      <c r="FB54">
        <f t="shared" si="47"/>
        <v>483</v>
      </c>
      <c r="FC54" s="39" t="str">
        <f t="shared" si="138"/>
        <v>PASS</v>
      </c>
      <c r="FD54" s="127">
        <f t="shared" si="139"/>
        <v>1.4896659646098292E-4</v>
      </c>
      <c r="FE54" s="127"/>
      <c r="GH54" s="40"/>
      <c r="GI54" s="40"/>
      <c r="GJ54" s="40"/>
      <c r="GS54" s="40"/>
      <c r="GT54" s="40"/>
      <c r="GU54" s="40"/>
    </row>
    <row r="55" spans="2:205" x14ac:dyDescent="0.25">
      <c r="B55">
        <f t="shared" si="0"/>
        <v>4.1349999999999998</v>
      </c>
      <c r="C55">
        <f t="shared" si="177"/>
        <v>2.3677083333333333</v>
      </c>
      <c r="D55">
        <f t="shared" si="54"/>
        <v>0.40384831736660748</v>
      </c>
      <c r="E55">
        <f t="shared" si="2"/>
        <v>0.40410111920019731</v>
      </c>
      <c r="F55">
        <f t="shared" si="3"/>
        <v>0.18875000000000017</v>
      </c>
      <c r="G55" s="1">
        <f t="shared" si="55"/>
        <v>347.33703159169647</v>
      </c>
      <c r="H55">
        <f t="shared" si="176"/>
        <v>-113.32851985559577</v>
      </c>
      <c r="I55">
        <f t="shared" si="56"/>
        <v>234.0085117361007</v>
      </c>
      <c r="J55">
        <f t="shared" si="4"/>
        <v>10324.527551970925</v>
      </c>
      <c r="K55">
        <f t="shared" si="5"/>
        <v>22819.736461398137</v>
      </c>
      <c r="L55">
        <f t="shared" si="57"/>
        <v>38716.978319890972</v>
      </c>
      <c r="M55">
        <f t="shared" si="58"/>
        <v>85574.011730243015</v>
      </c>
      <c r="O55">
        <f t="shared" si="59"/>
        <v>0.94708333333333339</v>
      </c>
      <c r="P55">
        <v>4135</v>
      </c>
      <c r="Q55">
        <f t="shared" si="60"/>
        <v>0.34094999999999998</v>
      </c>
      <c r="S55">
        <f t="shared" si="61"/>
        <v>250986.98263746302</v>
      </c>
      <c r="T55">
        <f t="shared" si="6"/>
        <v>100.63078707732494</v>
      </c>
      <c r="U55">
        <f t="shared" si="169"/>
        <v>4.5647208392849412E-4</v>
      </c>
      <c r="V55">
        <f t="shared" si="62"/>
        <v>1.0270621888391117E-3</v>
      </c>
      <c r="W55">
        <f t="shared" si="7"/>
        <v>9.4708333333333339E-2</v>
      </c>
      <c r="X55">
        <f t="shared" si="63"/>
        <v>6.1560416666666673E-2</v>
      </c>
      <c r="Z55">
        <f t="shared" si="64"/>
        <v>4.8197668342647862E-3</v>
      </c>
      <c r="AA55">
        <v>5.5650000000000004</v>
      </c>
      <c r="AB55">
        <f t="shared" si="8"/>
        <v>9.8249606292749334</v>
      </c>
      <c r="AC55">
        <v>0.745</v>
      </c>
      <c r="AD55">
        <f t="shared" si="65"/>
        <v>7.3195956688098249</v>
      </c>
      <c r="AE55">
        <f t="shared" si="9"/>
        <v>59.704632070806575</v>
      </c>
      <c r="AF55">
        <f t="shared" si="10"/>
        <v>1.0622367396074376E-3</v>
      </c>
      <c r="AG55">
        <f t="shared" si="66"/>
        <v>236.28158703136012</v>
      </c>
      <c r="AH55">
        <f t="shared" si="67"/>
        <v>54.512084351861333</v>
      </c>
      <c r="AI55">
        <f t="shared" si="11"/>
        <v>6.3910795108670717</v>
      </c>
      <c r="AJ55">
        <f t="shared" si="12"/>
        <v>11.157906770353561</v>
      </c>
      <c r="AK55">
        <f t="shared" si="68"/>
        <v>6.3910795108670717</v>
      </c>
      <c r="AL55">
        <f t="shared" si="13"/>
        <v>8.8274578879379444</v>
      </c>
      <c r="AM55">
        <f t="shared" si="14"/>
        <v>26.793785106586661</v>
      </c>
      <c r="AN55">
        <f t="shared" si="69"/>
        <v>6.3910795108670717</v>
      </c>
      <c r="AO55" s="39" t="str">
        <f t="shared" si="70"/>
        <v>FAILED</v>
      </c>
      <c r="AP55" s="39" t="str">
        <f t="shared" si="71"/>
        <v>FAILED</v>
      </c>
      <c r="AQ55" s="39" t="str">
        <f t="shared" si="72"/>
        <v>FAILED</v>
      </c>
      <c r="AS55" s="9">
        <v>4</v>
      </c>
      <c r="AT55">
        <f t="shared" si="15"/>
        <v>1.8258883357139765E-3</v>
      </c>
      <c r="AU55" s="9">
        <f t="shared" si="73"/>
        <v>4.1082487553564468E-3</v>
      </c>
      <c r="AV55" s="9">
        <f t="shared" si="74"/>
        <v>1.9279067337059145E-2</v>
      </c>
      <c r="AW55">
        <v>5.5650000000000004</v>
      </c>
      <c r="AX55">
        <f t="shared" si="16"/>
        <v>157.19937006839893</v>
      </c>
      <c r="AY55">
        <v>0.745</v>
      </c>
      <c r="AZ55">
        <f t="shared" si="75"/>
        <v>117.1135307009572</v>
      </c>
      <c r="BA55">
        <f t="shared" si="17"/>
        <v>238.8185282832263</v>
      </c>
      <c r="BB55">
        <f t="shared" si="76"/>
        <v>0.9481612941827523</v>
      </c>
      <c r="BC55">
        <f t="shared" si="77"/>
        <v>4.2227856815112473E-3</v>
      </c>
      <c r="BD55">
        <f t="shared" si="78"/>
        <v>59.436353527569977</v>
      </c>
      <c r="BE55">
        <f t="shared" si="79"/>
        <v>13.628021087965333</v>
      </c>
      <c r="BF55">
        <f t="shared" si="18"/>
        <v>102.25727217387315</v>
      </c>
      <c r="BG55">
        <f t="shared" si="19"/>
        <v>178.52650832565698</v>
      </c>
      <c r="BH55">
        <f t="shared" si="80"/>
        <v>102.25727217387315</v>
      </c>
      <c r="BI55">
        <f t="shared" si="20"/>
        <v>141.23932620700711</v>
      </c>
      <c r="BJ55">
        <f t="shared" si="21"/>
        <v>0.42251529928427173</v>
      </c>
      <c r="BK55">
        <f t="shared" si="81"/>
        <v>102.25727217387315</v>
      </c>
      <c r="BL55" s="39" t="str">
        <f t="shared" si="82"/>
        <v>PASS</v>
      </c>
      <c r="BM55" s="39" t="str">
        <f t="shared" si="83"/>
        <v>PASS</v>
      </c>
      <c r="BN55" s="39" t="str">
        <f t="shared" si="84"/>
        <v>PASS</v>
      </c>
      <c r="BO55" s="127">
        <f t="shared" si="85"/>
        <v>3.378228545209001E-4</v>
      </c>
      <c r="BP55" s="127"/>
      <c r="BR55">
        <f t="shared" si="22"/>
        <v>4.5647208392849412E-4</v>
      </c>
      <c r="BS55">
        <f t="shared" si="23"/>
        <v>0.34094999999999998</v>
      </c>
      <c r="BT55">
        <f t="shared" si="24"/>
        <v>0.25055089583333334</v>
      </c>
      <c r="BU55">
        <f t="shared" si="86"/>
        <v>0.59150089583333332</v>
      </c>
      <c r="BV55">
        <f t="shared" si="25"/>
        <v>0.94708333333333339</v>
      </c>
      <c r="BW55">
        <f t="shared" si="26"/>
        <v>0.35515625000000001</v>
      </c>
      <c r="BX55">
        <f t="shared" si="27"/>
        <v>38716.978319890972</v>
      </c>
      <c r="BY55">
        <f t="shared" si="87"/>
        <v>13750.576831423778</v>
      </c>
      <c r="BZ55">
        <f t="shared" si="28"/>
        <v>0.18875000000000017</v>
      </c>
      <c r="CA55">
        <f t="shared" si="29"/>
        <v>189.03280147033468</v>
      </c>
      <c r="CB55">
        <f t="shared" si="170"/>
        <v>13939.609632894113</v>
      </c>
      <c r="CC55">
        <f t="shared" si="30"/>
        <v>1.1338043851542115E-3</v>
      </c>
      <c r="CD55">
        <f t="shared" si="31"/>
        <v>0.28010032004774305</v>
      </c>
      <c r="CE55">
        <f t="shared" si="88"/>
        <v>24883.244743379997</v>
      </c>
      <c r="CF55">
        <f t="shared" si="32"/>
        <v>65455.48551595131</v>
      </c>
      <c r="CG55">
        <f t="shared" si="33"/>
        <v>84117.919073486308</v>
      </c>
      <c r="CH55">
        <f t="shared" si="34"/>
        <v>46793.051958416312</v>
      </c>
      <c r="CI55">
        <f t="shared" si="35"/>
        <v>2.5413268602261725E-4</v>
      </c>
      <c r="CJ55">
        <f t="shared" si="36"/>
        <v>1.4136873703449036E-4</v>
      </c>
      <c r="CL55">
        <f t="shared" si="37"/>
        <v>0.34094999999999998</v>
      </c>
      <c r="CM55">
        <f t="shared" si="38"/>
        <v>0.25055089583333334</v>
      </c>
      <c r="CN55">
        <f t="shared" si="89"/>
        <v>7.4536643502747402E-4</v>
      </c>
      <c r="CO55">
        <f t="shared" si="90"/>
        <v>5.6423161675114885E-4</v>
      </c>
      <c r="CP55">
        <f t="shared" si="39"/>
        <v>0.21111702653691494</v>
      </c>
      <c r="CQ55">
        <f t="shared" si="40"/>
        <v>0.12097578058981383</v>
      </c>
      <c r="CR55">
        <f t="shared" si="91"/>
        <v>97.914381391953029</v>
      </c>
      <c r="CS55">
        <f t="shared" si="92"/>
        <v>176.01660215234944</v>
      </c>
      <c r="CT55">
        <f t="shared" si="41"/>
        <v>0.21111702653691494</v>
      </c>
      <c r="CU55">
        <f t="shared" si="42"/>
        <v>0.12097578058981383</v>
      </c>
      <c r="CV55" s="39" t="str">
        <f t="shared" si="93"/>
        <v>FAILED</v>
      </c>
      <c r="CW55" s="39" t="str">
        <f t="shared" si="94"/>
        <v>FAILED</v>
      </c>
      <c r="CX55" s="39" t="str">
        <f t="shared" si="95"/>
        <v>FAILED</v>
      </c>
      <c r="CZ55">
        <f t="shared" si="96"/>
        <v>2.5413268602261725E-4</v>
      </c>
      <c r="DA55">
        <f t="shared" si="97"/>
        <v>1.4136873703449036E-4</v>
      </c>
      <c r="DB55">
        <v>8</v>
      </c>
      <c r="DC55">
        <f t="shared" si="98"/>
        <v>2.033061488180938E-3</v>
      </c>
      <c r="DD55">
        <v>12</v>
      </c>
      <c r="DE55">
        <f t="shared" si="99"/>
        <v>1.6964248444138843E-3</v>
      </c>
      <c r="DF55">
        <f t="shared" si="100"/>
        <v>0.34094999999999998</v>
      </c>
      <c r="DG55">
        <f t="shared" si="101"/>
        <v>0.25055089583333334</v>
      </c>
      <c r="DH55">
        <f t="shared" si="43"/>
        <v>1.9794424717218904E-3</v>
      </c>
      <c r="DI55">
        <f t="shared" si="102"/>
        <v>0.28010032004774305</v>
      </c>
      <c r="DJ55">
        <f t="shared" si="103"/>
        <v>13939.609632894113</v>
      </c>
      <c r="DK55">
        <f t="shared" si="104"/>
        <v>24883.244743379997</v>
      </c>
      <c r="DL55">
        <f t="shared" si="105"/>
        <v>5.9629314802197922E-3</v>
      </c>
      <c r="DM55">
        <f t="shared" si="106"/>
        <v>6.7707794010137866E-3</v>
      </c>
      <c r="DN55">
        <f t="shared" si="44"/>
        <v>13.511489698362556</v>
      </c>
      <c r="DO55">
        <f t="shared" si="45"/>
        <v>17.420512404933191</v>
      </c>
      <c r="DP55">
        <f t="shared" si="107"/>
        <v>12.239297673994129</v>
      </c>
      <c r="DQ55">
        <f t="shared" si="108"/>
        <v>14.668050179362453</v>
      </c>
      <c r="DR55">
        <f t="shared" si="109"/>
        <v>13.511489698362556</v>
      </c>
      <c r="DS55">
        <f t="shared" si="110"/>
        <v>17.420512404933191</v>
      </c>
      <c r="DT55" s="39" t="str">
        <f t="shared" si="173"/>
        <v>PASS</v>
      </c>
      <c r="DU55" s="39" t="str">
        <f t="shared" si="174"/>
        <v>PASS</v>
      </c>
      <c r="DV55" s="39" t="str">
        <f t="shared" si="175"/>
        <v>PASS</v>
      </c>
      <c r="DW55" s="39">
        <f t="shared" si="114"/>
        <v>8.9457046310169086E-5</v>
      </c>
      <c r="DX55" s="39"/>
      <c r="DZ55">
        <f t="shared" si="115"/>
        <v>0.94708333333333339</v>
      </c>
      <c r="EA55">
        <f t="shared" si="171"/>
        <v>0.34094999999999998</v>
      </c>
      <c r="EB55">
        <f t="shared" si="116"/>
        <v>0.25055089583333334</v>
      </c>
      <c r="EC55">
        <f t="shared" si="117"/>
        <v>0.9481612941827523</v>
      </c>
      <c r="ED55">
        <f t="shared" si="118"/>
        <v>0.29575044791666666</v>
      </c>
      <c r="EE55">
        <f t="shared" si="119"/>
        <v>250986.98263746302</v>
      </c>
      <c r="EG55">
        <f t="shared" si="120"/>
        <v>100.63078707732494</v>
      </c>
      <c r="EH55">
        <f t="shared" si="121"/>
        <v>1.8258883357139765E-3</v>
      </c>
      <c r="EI55">
        <f t="shared" si="122"/>
        <v>1.0270621888391117E-3</v>
      </c>
      <c r="EJ55">
        <f t="shared" si="123"/>
        <v>9.4708333333333339E-2</v>
      </c>
      <c r="EK55">
        <f t="shared" si="124"/>
        <v>6.1560416666666673E-2</v>
      </c>
      <c r="EL55">
        <f t="shared" si="125"/>
        <v>1.0622367396074376E-3</v>
      </c>
      <c r="EM55">
        <f t="shared" si="126"/>
        <v>236.28158703136012</v>
      </c>
      <c r="EN55">
        <f t="shared" si="127"/>
        <v>54.512084351861333</v>
      </c>
      <c r="EO55">
        <f t="shared" si="128"/>
        <v>254.44781467171524</v>
      </c>
      <c r="EP55">
        <f t="shared" si="46"/>
        <v>483</v>
      </c>
      <c r="EQ55" s="39" t="str">
        <f t="shared" si="129"/>
        <v>PASS</v>
      </c>
      <c r="ES55">
        <v>1</v>
      </c>
      <c r="ET55">
        <f t="shared" si="130"/>
        <v>1.8258883357139765E-3</v>
      </c>
      <c r="EU55">
        <f t="shared" si="131"/>
        <v>4.1082487553564468E-3</v>
      </c>
      <c r="EV55">
        <f t="shared" si="132"/>
        <v>9.4708333333333339E-2</v>
      </c>
      <c r="EW55">
        <f t="shared" si="133"/>
        <v>6.1560416666666673E-2</v>
      </c>
      <c r="EX55">
        <f t="shared" si="134"/>
        <v>4.2208174453699371E-3</v>
      </c>
      <c r="EY55">
        <f t="shared" si="135"/>
        <v>59.464069670387047</v>
      </c>
      <c r="EZ55">
        <f t="shared" si="136"/>
        <v>13.628021087965333</v>
      </c>
      <c r="FA55">
        <f t="shared" si="137"/>
        <v>63.977687189259413</v>
      </c>
      <c r="FB55">
        <f t="shared" si="47"/>
        <v>483</v>
      </c>
      <c r="FC55" s="39" t="str">
        <f t="shared" si="138"/>
        <v>PASS</v>
      </c>
      <c r="FD55" s="127">
        <f t="shared" si="139"/>
        <v>3.378228545209001E-4</v>
      </c>
      <c r="FE55" s="127"/>
    </row>
    <row r="56" spans="2:205" x14ac:dyDescent="0.25">
      <c r="B56">
        <f t="shared" si="0"/>
        <v>4.2149999999999999</v>
      </c>
      <c r="C56">
        <f t="shared" si="177"/>
        <v>2.3510416666666667</v>
      </c>
      <c r="D56">
        <f t="shared" si="54"/>
        <v>0.40435392103378714</v>
      </c>
      <c r="E56">
        <f t="shared" si="2"/>
        <v>0.40461407428559182</v>
      </c>
      <c r="F56">
        <f t="shared" si="3"/>
        <v>0.19908593749999992</v>
      </c>
      <c r="G56" s="1">
        <f t="shared" si="55"/>
        <v>366.82222838959245</v>
      </c>
      <c r="H56">
        <f t="shared" si="176"/>
        <v>-120.41155234657036</v>
      </c>
      <c r="I56">
        <f t="shared" si="56"/>
        <v>246.41067604302208</v>
      </c>
      <c r="J56">
        <f t="shared" si="4"/>
        <v>10090.519040234823</v>
      </c>
      <c r="K56">
        <f t="shared" si="5"/>
        <v>22003.134597709908</v>
      </c>
      <c r="L56">
        <f t="shared" si="57"/>
        <v>37839.446400880588</v>
      </c>
      <c r="M56">
        <f t="shared" si="58"/>
        <v>82511.754741412151</v>
      </c>
      <c r="O56">
        <f t="shared" si="59"/>
        <v>0.94041666666666668</v>
      </c>
      <c r="P56">
        <v>4215</v>
      </c>
      <c r="Q56">
        <f t="shared" si="60"/>
        <v>0.33854999999999996</v>
      </c>
      <c r="S56">
        <f t="shared" si="61"/>
        <v>243721.03010312261</v>
      </c>
      <c r="T56">
        <f t="shared" si="6"/>
        <v>99.514350213378933</v>
      </c>
      <c r="U56">
        <f t="shared" si="169"/>
        <v>4.5140780611987053E-4</v>
      </c>
      <c r="V56">
        <f t="shared" si="62"/>
        <v>1.0156675637697087E-3</v>
      </c>
      <c r="W56">
        <f t="shared" si="7"/>
        <v>9.4041666666666662E-2</v>
      </c>
      <c r="X56">
        <f t="shared" si="63"/>
        <v>6.1127083333333332E-2</v>
      </c>
      <c r="Z56">
        <f t="shared" si="64"/>
        <v>4.800083007034512E-3</v>
      </c>
      <c r="AA56">
        <v>5.5650000000000004</v>
      </c>
      <c r="AB56">
        <f t="shared" si="8"/>
        <v>9.7448746300678231</v>
      </c>
      <c r="AC56">
        <v>0.745</v>
      </c>
      <c r="AD56">
        <f t="shared" si="65"/>
        <v>7.2599315994005282</v>
      </c>
      <c r="AE56">
        <f t="shared" si="9"/>
        <v>59.460799598626799</v>
      </c>
      <c r="AF56">
        <f t="shared" si="10"/>
        <v>1.043066981100166E-3</v>
      </c>
      <c r="AG56">
        <f t="shared" si="66"/>
        <v>233.65808190578511</v>
      </c>
      <c r="AH56">
        <f t="shared" si="67"/>
        <v>54.314458463477798</v>
      </c>
      <c r="AI56">
        <f t="shared" si="11"/>
        <v>6.3389840360908387</v>
      </c>
      <c r="AJ56">
        <f t="shared" si="12"/>
        <v>11.066955554722128</v>
      </c>
      <c r="AK56">
        <f t="shared" si="68"/>
        <v>6.3389840360908387</v>
      </c>
      <c r="AL56">
        <f t="shared" si="13"/>
        <v>8.755502812280163</v>
      </c>
      <c r="AM56">
        <f t="shared" si="14"/>
        <v>26.713923718651756</v>
      </c>
      <c r="AN56">
        <f t="shared" si="69"/>
        <v>6.3389840360908387</v>
      </c>
      <c r="AO56" s="39" t="str">
        <f t="shared" si="70"/>
        <v>FAILED</v>
      </c>
      <c r="AP56" s="39" t="str">
        <f t="shared" si="71"/>
        <v>FAILED</v>
      </c>
      <c r="AQ56" s="39" t="str">
        <f t="shared" si="72"/>
        <v>FAILED</v>
      </c>
      <c r="AS56" s="9">
        <v>4</v>
      </c>
      <c r="AT56">
        <f t="shared" si="15"/>
        <v>1.8056312244794821E-3</v>
      </c>
      <c r="AU56" s="9">
        <f t="shared" si="73"/>
        <v>4.0626702550788348E-3</v>
      </c>
      <c r="AV56" s="9">
        <f t="shared" si="74"/>
        <v>1.9200332028138048E-2</v>
      </c>
      <c r="AW56">
        <v>5.5650000000000004</v>
      </c>
      <c r="AX56">
        <f t="shared" si="16"/>
        <v>155.91799408108517</v>
      </c>
      <c r="AY56">
        <v>0.745</v>
      </c>
      <c r="AZ56">
        <f t="shared" si="75"/>
        <v>116.15890559040845</v>
      </c>
      <c r="BA56">
        <f t="shared" si="17"/>
        <v>237.8431983945072</v>
      </c>
      <c r="BB56">
        <f t="shared" si="76"/>
        <v>0.94148703958225777</v>
      </c>
      <c r="BC56">
        <f t="shared" si="77"/>
        <v>4.1466918071563878E-3</v>
      </c>
      <c r="BD56">
        <f t="shared" si="78"/>
        <v>58.774811690250829</v>
      </c>
      <c r="BE56">
        <f t="shared" si="79"/>
        <v>13.57861461586945</v>
      </c>
      <c r="BF56">
        <f t="shared" si="18"/>
        <v>101.42374457745342</v>
      </c>
      <c r="BG56">
        <f t="shared" si="19"/>
        <v>177.07128887555405</v>
      </c>
      <c r="BH56">
        <f t="shared" si="80"/>
        <v>101.42374457745342</v>
      </c>
      <c r="BI56">
        <f t="shared" si="20"/>
        <v>140.08804499648261</v>
      </c>
      <c r="BJ56">
        <f t="shared" si="21"/>
        <v>0.42123911452715734</v>
      </c>
      <c r="BK56">
        <f t="shared" si="81"/>
        <v>101.42374457745342</v>
      </c>
      <c r="BL56" s="39" t="str">
        <f t="shared" si="82"/>
        <v>PASS</v>
      </c>
      <c r="BM56" s="39" t="str">
        <f t="shared" si="83"/>
        <v>PASS</v>
      </c>
      <c r="BN56" s="39" t="str">
        <f t="shared" si="84"/>
        <v>PASS</v>
      </c>
      <c r="BO56" s="127">
        <f t="shared" si="85"/>
        <v>3.524688036082928E-4</v>
      </c>
      <c r="BP56" s="127"/>
      <c r="BR56">
        <f t="shared" si="22"/>
        <v>4.5140780611987053E-4</v>
      </c>
      <c r="BS56">
        <f t="shared" si="23"/>
        <v>0.33854999999999996</v>
      </c>
      <c r="BT56">
        <f t="shared" si="24"/>
        <v>0.24878722916666665</v>
      </c>
      <c r="BU56">
        <f t="shared" si="86"/>
        <v>0.58733722916666664</v>
      </c>
      <c r="BV56">
        <f t="shared" si="25"/>
        <v>0.94041666666666668</v>
      </c>
      <c r="BW56">
        <f t="shared" si="26"/>
        <v>0.35265625</v>
      </c>
      <c r="BX56">
        <f t="shared" si="27"/>
        <v>37839.446400880588</v>
      </c>
      <c r="BY56">
        <f t="shared" si="87"/>
        <v>13344.317269810545</v>
      </c>
      <c r="BZ56">
        <f t="shared" si="28"/>
        <v>0.19908593749999992</v>
      </c>
      <c r="CA56">
        <f t="shared" si="29"/>
        <v>197.98072863457716</v>
      </c>
      <c r="CB56">
        <f t="shared" si="170"/>
        <v>13542.297998445121</v>
      </c>
      <c r="CC56">
        <f t="shared" si="30"/>
        <v>1.1133363827180679E-3</v>
      </c>
      <c r="CD56">
        <f t="shared" si="31"/>
        <v>0.2761708596310764</v>
      </c>
      <c r="CE56">
        <f t="shared" si="88"/>
        <v>24517.970535587348</v>
      </c>
      <c r="CF56">
        <f t="shared" si="32"/>
        <v>64425.41783800839</v>
      </c>
      <c r="CG56">
        <f t="shared" si="33"/>
        <v>82813.895739698899</v>
      </c>
      <c r="CH56">
        <f t="shared" si="34"/>
        <v>46036.939936317882</v>
      </c>
      <c r="CI56">
        <f t="shared" si="35"/>
        <v>2.5019303848851631E-4</v>
      </c>
      <c r="CJ56">
        <f t="shared" si="36"/>
        <v>1.3908441068373982E-4</v>
      </c>
      <c r="CL56">
        <f t="shared" si="37"/>
        <v>0.33854999999999996</v>
      </c>
      <c r="CM56">
        <f t="shared" si="38"/>
        <v>0.24878722916666665</v>
      </c>
      <c r="CN56">
        <f t="shared" si="89"/>
        <v>7.3901355335553485E-4</v>
      </c>
      <c r="CO56">
        <f t="shared" si="90"/>
        <v>5.5904963912180913E-4</v>
      </c>
      <c r="CP56">
        <f t="shared" si="39"/>
        <v>0.2075335921764061</v>
      </c>
      <c r="CQ56">
        <f t="shared" si="40"/>
        <v>0.11876386962084551</v>
      </c>
      <c r="CR56">
        <f t="shared" si="91"/>
        <v>97.996213978242665</v>
      </c>
      <c r="CS56">
        <f t="shared" si="92"/>
        <v>176.28122673890519</v>
      </c>
      <c r="CT56">
        <f t="shared" si="41"/>
        <v>0.2075335921764061</v>
      </c>
      <c r="CU56">
        <f t="shared" si="42"/>
        <v>0.11876386962084551</v>
      </c>
      <c r="CV56" s="39" t="str">
        <f t="shared" si="93"/>
        <v>FAILED</v>
      </c>
      <c r="CW56" s="39" t="str">
        <f t="shared" si="94"/>
        <v>FAILED</v>
      </c>
      <c r="CX56" s="39" t="str">
        <f t="shared" si="95"/>
        <v>FAILED</v>
      </c>
      <c r="CZ56">
        <f t="shared" si="96"/>
        <v>2.5019303848851631E-4</v>
      </c>
      <c r="DA56">
        <f t="shared" si="97"/>
        <v>1.3908441068373982E-4</v>
      </c>
      <c r="DB56">
        <v>8</v>
      </c>
      <c r="DC56">
        <f t="shared" si="98"/>
        <v>2.0015443079081305E-3</v>
      </c>
      <c r="DD56">
        <v>12</v>
      </c>
      <c r="DE56">
        <f t="shared" si="99"/>
        <v>1.6690129282048779E-3</v>
      </c>
      <c r="DF56">
        <f t="shared" si="100"/>
        <v>0.33854999999999996</v>
      </c>
      <c r="DG56">
        <f t="shared" si="101"/>
        <v>0.24878722916666665</v>
      </c>
      <c r="DH56">
        <f t="shared" si="43"/>
        <v>1.9385609395924746E-3</v>
      </c>
      <c r="DI56">
        <f t="shared" si="102"/>
        <v>0.2761708596310764</v>
      </c>
      <c r="DJ56">
        <f t="shared" si="103"/>
        <v>13542.297998445121</v>
      </c>
      <c r="DK56">
        <f t="shared" si="104"/>
        <v>24517.970535587348</v>
      </c>
      <c r="DL56">
        <f t="shared" si="105"/>
        <v>5.9121084268442788E-3</v>
      </c>
      <c r="DM56">
        <f t="shared" si="106"/>
        <v>6.7085956694617095E-3</v>
      </c>
      <c r="DN56">
        <f t="shared" si="44"/>
        <v>13.28214989928999</v>
      </c>
      <c r="DO56">
        <f t="shared" si="45"/>
        <v>17.101997225401753</v>
      </c>
      <c r="DP56">
        <f t="shared" si="107"/>
        <v>12.249526747280333</v>
      </c>
      <c r="DQ56">
        <f t="shared" si="108"/>
        <v>14.690102228242099</v>
      </c>
      <c r="DR56">
        <f t="shared" si="109"/>
        <v>13.28214989928999</v>
      </c>
      <c r="DS56">
        <f t="shared" si="110"/>
        <v>17.101997225401753</v>
      </c>
      <c r="DT56" s="39" t="str">
        <f t="shared" si="173"/>
        <v>PASS</v>
      </c>
      <c r="DU56" s="39" t="str">
        <f t="shared" si="174"/>
        <v>PASS</v>
      </c>
      <c r="DV56" s="39" t="str">
        <f t="shared" si="175"/>
        <v>PASS</v>
      </c>
      <c r="DW56" s="39">
        <f t="shared" si="114"/>
        <v>9.2892413819967325E-5</v>
      </c>
      <c r="DX56" s="39"/>
      <c r="DZ56">
        <f t="shared" si="115"/>
        <v>0.94041666666666668</v>
      </c>
      <c r="EA56">
        <f t="shared" si="171"/>
        <v>0.33854999999999996</v>
      </c>
      <c r="EB56">
        <f t="shared" si="116"/>
        <v>0.24878722916666665</v>
      </c>
      <c r="EC56">
        <f t="shared" si="117"/>
        <v>0.94148703958225777</v>
      </c>
      <c r="ED56">
        <f t="shared" si="118"/>
        <v>0.29366861458333332</v>
      </c>
      <c r="EE56">
        <f t="shared" si="119"/>
        <v>243721.03010312261</v>
      </c>
      <c r="EG56">
        <f t="shared" si="120"/>
        <v>99.514350213378933</v>
      </c>
      <c r="EH56">
        <f t="shared" si="121"/>
        <v>1.8056312244794821E-3</v>
      </c>
      <c r="EI56">
        <f t="shared" si="122"/>
        <v>1.0156675637697087E-3</v>
      </c>
      <c r="EJ56">
        <f t="shared" si="123"/>
        <v>9.4041666666666662E-2</v>
      </c>
      <c r="EK56">
        <f t="shared" si="124"/>
        <v>6.1127083333333332E-2</v>
      </c>
      <c r="EL56">
        <f t="shared" si="125"/>
        <v>1.043066981100166E-3</v>
      </c>
      <c r="EM56">
        <f t="shared" si="126"/>
        <v>233.65808190578511</v>
      </c>
      <c r="EN56">
        <f t="shared" si="127"/>
        <v>54.314458463477798</v>
      </c>
      <c r="EO56">
        <f t="shared" si="128"/>
        <v>251.88545101778536</v>
      </c>
      <c r="EP56">
        <f t="shared" si="46"/>
        <v>483</v>
      </c>
      <c r="EQ56" s="39" t="str">
        <f t="shared" si="129"/>
        <v>PASS</v>
      </c>
      <c r="ES56">
        <v>1</v>
      </c>
      <c r="ET56">
        <f t="shared" si="130"/>
        <v>1.8056312244794821E-3</v>
      </c>
      <c r="EU56">
        <f t="shared" si="131"/>
        <v>4.0626702550788348E-3</v>
      </c>
      <c r="EV56">
        <f t="shared" si="132"/>
        <v>9.4041666666666662E-2</v>
      </c>
      <c r="EW56">
        <f t="shared" si="133"/>
        <v>6.1127083333333332E-2</v>
      </c>
      <c r="EX56">
        <f t="shared" si="134"/>
        <v>4.1447591083981598E-3</v>
      </c>
      <c r="EY56">
        <f t="shared" si="135"/>
        <v>58.802218350709978</v>
      </c>
      <c r="EZ56">
        <f t="shared" si="136"/>
        <v>13.57861461586945</v>
      </c>
      <c r="FA56">
        <f t="shared" si="137"/>
        <v>63.331170900461672</v>
      </c>
      <c r="FB56">
        <f t="shared" si="47"/>
        <v>483</v>
      </c>
      <c r="FC56" s="39" t="str">
        <f t="shared" si="138"/>
        <v>PASS</v>
      </c>
      <c r="FD56" s="127">
        <f t="shared" si="139"/>
        <v>3.524688036082928E-4</v>
      </c>
      <c r="FE56" s="127"/>
    </row>
    <row r="57" spans="2:205" x14ac:dyDescent="0.25">
      <c r="B57">
        <f t="shared" ref="B57:B89" si="178">P57/1000</f>
        <v>4.3</v>
      </c>
      <c r="C57">
        <f t="shared" si="177"/>
        <v>2.3333333333333335</v>
      </c>
      <c r="D57">
        <f t="shared" si="54"/>
        <v>0.40487422753739649</v>
      </c>
      <c r="E57">
        <f t="shared" ref="E57:E88" si="179">(D57+D58)/2</f>
        <v>0.40544974394055033</v>
      </c>
      <c r="F57">
        <f t="shared" ref="F57:F88" si="180">(B58-B57)*(C57+C58)/2</f>
        <v>0.46250000000000041</v>
      </c>
      <c r="G57" s="1">
        <f t="shared" si="55"/>
        <v>853.93112285612028</v>
      </c>
      <c r="H57">
        <f t="shared" si="176"/>
        <v>-283.32129963898944</v>
      </c>
      <c r="I57">
        <f t="shared" si="56"/>
        <v>570.60982321713084</v>
      </c>
      <c r="J57">
        <f t="shared" si="4"/>
        <v>9844.1083641918012</v>
      </c>
      <c r="K57">
        <f t="shared" si="5"/>
        <v>21155.912933021777</v>
      </c>
      <c r="L57">
        <f t="shared" si="57"/>
        <v>36915.406365719253</v>
      </c>
      <c r="M57">
        <f t="shared" si="58"/>
        <v>79334.67349883166</v>
      </c>
      <c r="O57">
        <f t="shared" si="59"/>
        <v>0.93333333333333346</v>
      </c>
      <c r="P57">
        <f>P54+200</f>
        <v>4300</v>
      </c>
      <c r="Q57">
        <f t="shared" si="60"/>
        <v>0.33600000000000002</v>
      </c>
      <c r="S57">
        <f t="shared" si="61"/>
        <v>236115.09969890374</v>
      </c>
      <c r="T57">
        <f t="shared" ref="T57:T88" si="181">$AA$11*$AA$10*SQRT(0.000001*S57/(O57*$AA$12))</f>
        <v>98.320224182150511</v>
      </c>
      <c r="U57">
        <f t="shared" si="169"/>
        <v>4.4599112188456523E-4</v>
      </c>
      <c r="V57">
        <f t="shared" si="62"/>
        <v>1.0034800242402719E-3</v>
      </c>
      <c r="W57">
        <f t="shared" ref="W57:W89" si="182">O57/$AE$4</f>
        <v>9.3333333333333351E-2</v>
      </c>
      <c r="X57">
        <f t="shared" si="63"/>
        <v>6.0666666666666681E-2</v>
      </c>
      <c r="Z57">
        <f>U57/W57</f>
        <v>4.7784763059060551E-3</v>
      </c>
      <c r="AA57">
        <v>5.5650000000000004</v>
      </c>
      <c r="AB57">
        <f t="shared" ref="AB57:AB88" si="183">AA57*$AG$8*Z57^2</f>
        <v>9.657342515834296</v>
      </c>
      <c r="AC57">
        <v>0.745</v>
      </c>
      <c r="AD57">
        <f t="shared" si="65"/>
        <v>7.1947201742965508</v>
      </c>
      <c r="AE57">
        <f t="shared" ref="AE57:AE88" si="184">SQRT(AD57*$AH$8)</f>
        <v>59.193147617629023</v>
      </c>
      <c r="AF57">
        <f t="shared" ref="AF57:AF89" si="185">O57*U57+(X57-U57/2)*V57*$AE$4</f>
        <v>1.0227985458890277E-3</v>
      </c>
      <c r="AG57">
        <f t="shared" si="66"/>
        <v>230.852009565256</v>
      </c>
      <c r="AH57">
        <f t="shared" si="67"/>
        <v>55.129901477590266</v>
      </c>
      <c r="AI57">
        <f t="shared" ref="AI57:AI89" si="186">$AD$11*$AG$8*Z57^2</f>
        <v>6.2820449069757673</v>
      </c>
      <c r="AJ57">
        <f t="shared" ref="AJ57:AJ89" si="187">$AD$12*$AG$8*Z57^2</f>
        <v>10.967548014388631</v>
      </c>
      <c r="AK57">
        <f t="shared" si="68"/>
        <v>6.2820449069757673</v>
      </c>
      <c r="AL57">
        <f t="shared" ref="AL57:AL89" si="188">$AD$10*$AG$8*Z57^2</f>
        <v>8.6768576063201195</v>
      </c>
      <c r="AM57">
        <f t="shared" ref="AM57:AM88" si="189">AG57/AL57+(AH57/$AE$8)^2</f>
        <v>26.633226304334052</v>
      </c>
      <c r="AN57">
        <f t="shared" si="69"/>
        <v>6.2820449069757673</v>
      </c>
      <c r="AO57" s="39" t="str">
        <f t="shared" si="70"/>
        <v>FAILED</v>
      </c>
      <c r="AP57" s="39" t="str">
        <f t="shared" si="71"/>
        <v>FAILED</v>
      </c>
      <c r="AQ57" s="39" t="str">
        <f t="shared" si="72"/>
        <v>FAILED</v>
      </c>
      <c r="AS57" s="9">
        <v>4</v>
      </c>
      <c r="AT57">
        <f t="shared" ref="AT57:AT88" si="190">U57*AS57</f>
        <v>1.7839644875382609E-3</v>
      </c>
      <c r="AU57" s="9">
        <f t="shared" si="73"/>
        <v>4.0139200969610874E-3</v>
      </c>
      <c r="AV57" s="9">
        <f t="shared" si="74"/>
        <v>1.911390522362422E-2</v>
      </c>
      <c r="AW57">
        <v>5.5650000000000004</v>
      </c>
      <c r="AX57">
        <f t="shared" ref="AX57:AX88" si="191">AW57*$AG$8*AV57^2</f>
        <v>154.51748025334874</v>
      </c>
      <c r="AY57">
        <v>0.745</v>
      </c>
      <c r="AZ57">
        <f t="shared" si="75"/>
        <v>115.11552278874481</v>
      </c>
      <c r="BA57">
        <f t="shared" ref="BA57:BA88" si="192">SQRT(AZ57*$AH$8)</f>
        <v>236.77259047051609</v>
      </c>
      <c r="BB57">
        <f t="shared" si="76"/>
        <v>0.93439564406923248</v>
      </c>
      <c r="BC57">
        <f t="shared" si="77"/>
        <v>4.066236717275705E-3</v>
      </c>
      <c r="BD57">
        <f t="shared" si="78"/>
        <v>58.06722926280986</v>
      </c>
      <c r="BE57">
        <f t="shared" si="79"/>
        <v>13.782475369397567</v>
      </c>
      <c r="BF57">
        <f t="shared" ref="BF57:BF89" si="193">AV57^2*$AG$8*$AD$11</f>
        <v>100.51271851161226</v>
      </c>
      <c r="BG57">
        <f t="shared" ref="BG57:BG89" si="194">AV57^2*$AG$8*$AD$12</f>
        <v>175.4807682302181</v>
      </c>
      <c r="BH57">
        <f t="shared" si="80"/>
        <v>100.51271851161226</v>
      </c>
      <c r="BI57">
        <f t="shared" ref="BI57:BI89" si="195">$AD$10*$AG$8*AV57^2</f>
        <v>138.82972170112191</v>
      </c>
      <c r="BJ57">
        <f t="shared" ref="BJ57:BJ88" si="196">BD57/BI57+(BE57/$AE$8)^2</f>
        <v>0.41999602983205192</v>
      </c>
      <c r="BK57">
        <f t="shared" si="81"/>
        <v>100.51271851161226</v>
      </c>
      <c r="BL57" s="39" t="str">
        <f t="shared" si="82"/>
        <v>PASS</v>
      </c>
      <c r="BM57" s="39" t="str">
        <f t="shared" si="83"/>
        <v>PASS</v>
      </c>
      <c r="BN57" s="39" t="str">
        <f t="shared" si="84"/>
        <v>PASS</v>
      </c>
      <c r="BO57" s="127">
        <f t="shared" si="85"/>
        <v>8.1324734345514173E-4</v>
      </c>
      <c r="BP57" s="127"/>
      <c r="BR57">
        <f t="shared" ref="BR57:BR89" si="197">U57</f>
        <v>4.4599112188456523E-4</v>
      </c>
      <c r="BS57">
        <f t="shared" ref="BS57:BS89" si="198">0.144*C57</f>
        <v>0.33600000000000002</v>
      </c>
      <c r="BT57">
        <f t="shared" ref="BT57:BT89" si="199">0.10582*C57</f>
        <v>0.24691333333333335</v>
      </c>
      <c r="BU57">
        <f t="shared" si="86"/>
        <v>0.58291333333333339</v>
      </c>
      <c r="BV57">
        <f t="shared" ref="BV57:BV89" si="200">0.4*C57</f>
        <v>0.93333333333333346</v>
      </c>
      <c r="BW57">
        <f t="shared" ref="BW57:BW89" si="201">0.15*C57</f>
        <v>0.35000000000000003</v>
      </c>
      <c r="BX57">
        <f t="shared" ref="BX57:BX89" si="202">L57</f>
        <v>36915.406365719253</v>
      </c>
      <c r="BY57">
        <f t="shared" si="87"/>
        <v>12920.39222800174</v>
      </c>
      <c r="BZ57">
        <f t="shared" ref="BZ57:BZ89" si="203">F57</f>
        <v>0.46250000000000041</v>
      </c>
      <c r="CA57">
        <f t="shared" ref="CA57:CA88" si="204">0.5*0.967*96.6^2*$BY$8*BZ57*C57*2.5*1.5</f>
        <v>456.46820247656296</v>
      </c>
      <c r="CB57">
        <f t="shared" si="170"/>
        <v>13376.860430478302</v>
      </c>
      <c r="CC57">
        <f t="shared" ref="CC57:CC89" si="205">2*BR57*O57+(BS57-2*BR57)*BR57+(BT57-2*BR57)*BR57</f>
        <v>1.0916953000227941E-3</v>
      </c>
      <c r="CD57">
        <f t="shared" ref="CD57:CD89" si="206">BU57/2*O57</f>
        <v>0.27202622222222228</v>
      </c>
      <c r="CE57">
        <f t="shared" si="88"/>
        <v>24587.446609376035</v>
      </c>
      <c r="CF57">
        <f t="shared" ref="CF57:CF89" si="207">BX57/(BU57)</f>
        <v>63329.150758350443</v>
      </c>
      <c r="CG57">
        <f t="shared" ref="CG57:CG88" si="208">CF57+2*BW57*CE57/O57</f>
        <v>81769.735715382471</v>
      </c>
      <c r="CH57">
        <f t="shared" ref="CH57:CH89" si="209">CF57-2*BW57*CE57/O57</f>
        <v>44888.565801318415</v>
      </c>
      <c r="CI57">
        <f t="shared" ref="CI57:CI89" si="210">CG57/($AE$8*1000000)</f>
        <v>2.4703847648151802E-4</v>
      </c>
      <c r="CJ57">
        <f t="shared" ref="CJ57:CJ89" si="211">ABS(CH57/($AE$8*1000000))</f>
        <v>1.3561500242090157E-4</v>
      </c>
      <c r="CL57">
        <f t="shared" ref="CL57:CL89" si="212">BS57</f>
        <v>0.33600000000000002</v>
      </c>
      <c r="CM57">
        <f t="shared" ref="CM57:CM89" si="213">BT57</f>
        <v>0.24691333333333335</v>
      </c>
      <c r="CN57">
        <f t="shared" si="89"/>
        <v>7.3523356095689884E-4</v>
      </c>
      <c r="CO57">
        <f t="shared" si="90"/>
        <v>5.4924130904596038E-4</v>
      </c>
      <c r="CP57">
        <f t="shared" ref="CP57:CP89" si="214">$AD$10*$AG$8*CN57^2</f>
        <v>0.20541598787979751</v>
      </c>
      <c r="CQ57">
        <f t="shared" ref="CQ57:CQ89" si="215">$AD$10*$AG$8*CO57^2</f>
        <v>0.11463308591375766</v>
      </c>
      <c r="CR57">
        <f t="shared" si="91"/>
        <v>99.52881413278763</v>
      </c>
      <c r="CS57">
        <f t="shared" si="92"/>
        <v>181.30329366558718</v>
      </c>
      <c r="CT57">
        <f t="shared" ref="CT57:CT89" si="216">MIN(CP57,$AE$8)</f>
        <v>0.20541598787979751</v>
      </c>
      <c r="CU57">
        <f t="shared" ref="CU57:CU89" si="217">MIN(CQ57,$AE$8)</f>
        <v>0.11463308591375766</v>
      </c>
      <c r="CV57" s="39" t="str">
        <f t="shared" si="93"/>
        <v>FAILED</v>
      </c>
      <c r="CW57" s="39" t="str">
        <f t="shared" si="94"/>
        <v>FAILED</v>
      </c>
      <c r="CX57" s="39" t="str">
        <f t="shared" si="95"/>
        <v>FAILED</v>
      </c>
      <c r="CZ57">
        <f t="shared" si="96"/>
        <v>2.4703847648151802E-4</v>
      </c>
      <c r="DA57">
        <f t="shared" si="97"/>
        <v>1.3561500242090157E-4</v>
      </c>
      <c r="DB57">
        <v>8</v>
      </c>
      <c r="DC57">
        <f t="shared" si="98"/>
        <v>1.9763078118521442E-3</v>
      </c>
      <c r="DD57">
        <v>12</v>
      </c>
      <c r="DE57">
        <f t="shared" si="99"/>
        <v>1.6273800290508189E-3</v>
      </c>
      <c r="DF57">
        <f t="shared" si="100"/>
        <v>0.33600000000000002</v>
      </c>
      <c r="DG57">
        <f t="shared" si="101"/>
        <v>0.24691333333333335</v>
      </c>
      <c r="DH57">
        <f t="shared" ref="DH57:DH88" si="218">2*O57*BR57+(DF57-2*BR57)*DC57+(DG57-2*BR57)*DE57</f>
        <v>1.8951635876403713E-3</v>
      </c>
      <c r="DI57">
        <f t="shared" si="102"/>
        <v>0.27202622222222228</v>
      </c>
      <c r="DJ57">
        <f t="shared" si="103"/>
        <v>13376.860430478302</v>
      </c>
      <c r="DK57">
        <f t="shared" si="104"/>
        <v>24587.446609376035</v>
      </c>
      <c r="DL57">
        <f t="shared" si="105"/>
        <v>5.8818684876551907E-3</v>
      </c>
      <c r="DM57">
        <f t="shared" si="106"/>
        <v>6.590895708551525E-3</v>
      </c>
      <c r="DN57">
        <f t="shared" ref="DN57:DN89" si="219">$CM$6*$CS$4*DL57^2</f>
        <v>13.14662322430704</v>
      </c>
      <c r="DO57">
        <f t="shared" ref="DO57:DO89" si="220">$CM$6*$CS$4*DM57^2</f>
        <v>16.507164371581105</v>
      </c>
      <c r="DP57">
        <f t="shared" si="107"/>
        <v>12.441101766598454</v>
      </c>
      <c r="DQ57">
        <f t="shared" si="108"/>
        <v>15.108607805465597</v>
      </c>
      <c r="DR57">
        <f t="shared" si="109"/>
        <v>13.14662322430704</v>
      </c>
      <c r="DS57">
        <f t="shared" si="110"/>
        <v>16.507164371581105</v>
      </c>
      <c r="DT57" s="39" t="str">
        <f t="shared" si="173"/>
        <v>PASS</v>
      </c>
      <c r="DU57" s="39" t="str">
        <f t="shared" si="174"/>
        <v>PASS</v>
      </c>
      <c r="DV57" s="39" t="str">
        <f t="shared" si="175"/>
        <v>PASS</v>
      </c>
      <c r="DW57" s="39">
        <f t="shared" si="114"/>
        <v>2.1317225047107121E-4</v>
      </c>
      <c r="DX57" s="39"/>
      <c r="DZ57">
        <f t="shared" si="115"/>
        <v>0.93333333333333346</v>
      </c>
      <c r="EA57">
        <f t="shared" si="171"/>
        <v>0.33600000000000002</v>
      </c>
      <c r="EB57">
        <f t="shared" si="116"/>
        <v>0.24691333333333335</v>
      </c>
      <c r="EC57">
        <f t="shared" si="117"/>
        <v>0.93439564406923248</v>
      </c>
      <c r="ED57">
        <f t="shared" si="118"/>
        <v>0.2914566666666667</v>
      </c>
      <c r="EE57">
        <f t="shared" si="119"/>
        <v>236115.09969890374</v>
      </c>
      <c r="EG57">
        <f t="shared" si="120"/>
        <v>98.320224182150511</v>
      </c>
      <c r="EH57">
        <f t="shared" si="121"/>
        <v>1.7839644875382609E-3</v>
      </c>
      <c r="EI57">
        <f t="shared" si="122"/>
        <v>1.0034800242402719E-3</v>
      </c>
      <c r="EJ57">
        <f t="shared" si="123"/>
        <v>9.3333333333333351E-2</v>
      </c>
      <c r="EK57">
        <f t="shared" si="124"/>
        <v>6.0666666666666681E-2</v>
      </c>
      <c r="EL57">
        <f t="shared" si="125"/>
        <v>1.0227985458890277E-3</v>
      </c>
      <c r="EM57">
        <f t="shared" si="126"/>
        <v>230.852009565256</v>
      </c>
      <c r="EN57">
        <f t="shared" si="127"/>
        <v>55.129901477590266</v>
      </c>
      <c r="EO57">
        <f t="shared" si="128"/>
        <v>249.8210728323443</v>
      </c>
      <c r="EP57">
        <f t="shared" ref="EP57:EP89" si="221">$EI$8</f>
        <v>483</v>
      </c>
      <c r="EQ57" s="39" t="str">
        <f t="shared" si="129"/>
        <v>PASS</v>
      </c>
      <c r="ES57">
        <v>1</v>
      </c>
      <c r="ET57">
        <f t="shared" si="130"/>
        <v>1.7839644875382609E-3</v>
      </c>
      <c r="EU57">
        <f t="shared" si="131"/>
        <v>4.0139200969610874E-3</v>
      </c>
      <c r="EV57">
        <f t="shared" si="132"/>
        <v>9.3333333333333351E-2</v>
      </c>
      <c r="EW57">
        <f t="shared" si="133"/>
        <v>6.0666666666666681E-2</v>
      </c>
      <c r="EX57">
        <f t="shared" si="134"/>
        <v>4.0643415926481302E-3</v>
      </c>
      <c r="EY57">
        <f t="shared" si="135"/>
        <v>58.094304899471418</v>
      </c>
      <c r="EZ57">
        <f t="shared" si="136"/>
        <v>13.782475369397567</v>
      </c>
      <c r="FA57">
        <f t="shared" si="137"/>
        <v>62.807787285311207</v>
      </c>
      <c r="FB57">
        <f t="shared" ref="FB57:FB89" si="222">$EI$8</f>
        <v>483</v>
      </c>
      <c r="FC57" s="39" t="str">
        <f t="shared" si="138"/>
        <v>PASS</v>
      </c>
      <c r="FD57" s="127">
        <f t="shared" si="139"/>
        <v>8.1324734345514173E-4</v>
      </c>
      <c r="FE57" s="127"/>
    </row>
    <row r="58" spans="2:205" x14ac:dyDescent="0.25">
      <c r="B58">
        <f t="shared" si="178"/>
        <v>4.5</v>
      </c>
      <c r="C58">
        <f t="shared" si="177"/>
        <v>2.2916666666666665</v>
      </c>
      <c r="D58">
        <f t="shared" si="54"/>
        <v>0.40602526034370423</v>
      </c>
      <c r="E58">
        <f t="shared" si="179"/>
        <v>0.4065447667286104</v>
      </c>
      <c r="F58">
        <f t="shared" si="180"/>
        <v>0.454166666666667</v>
      </c>
      <c r="G58" s="1">
        <f t="shared" si="55"/>
        <v>840.80968592733052</v>
      </c>
      <c r="H58">
        <f t="shared" si="176"/>
        <v>-283.32129963898944</v>
      </c>
      <c r="I58">
        <f t="shared" si="56"/>
        <v>557.48838628834108</v>
      </c>
      <c r="J58">
        <f t="shared" si="4"/>
        <v>9273.4985409746696</v>
      </c>
      <c r="K58">
        <f t="shared" si="5"/>
        <v>19244.152242505126</v>
      </c>
      <c r="L58">
        <f t="shared" si="57"/>
        <v>34775.619528655014</v>
      </c>
      <c r="M58">
        <f t="shared" si="58"/>
        <v>72165.570909394213</v>
      </c>
      <c r="O58">
        <f t="shared" si="59"/>
        <v>0.91666666666666663</v>
      </c>
      <c r="P58">
        <f t="shared" ref="P58:P83" si="223">P57+200</f>
        <v>4500</v>
      </c>
      <c r="Q58">
        <f t="shared" si="60"/>
        <v>0.32999999999999996</v>
      </c>
      <c r="S58">
        <f t="shared" si="61"/>
        <v>218683.54821028552</v>
      </c>
      <c r="T58">
        <f t="shared" si="181"/>
        <v>95.477646259980105</v>
      </c>
      <c r="U58">
        <f t="shared" si="169"/>
        <v>4.330968824023162E-4</v>
      </c>
      <c r="V58">
        <f t="shared" si="62"/>
        <v>9.7446798540521144E-4</v>
      </c>
      <c r="W58">
        <f t="shared" si="182"/>
        <v>9.166666666666666E-2</v>
      </c>
      <c r="X58">
        <f t="shared" si="63"/>
        <v>5.9583333333333328E-2</v>
      </c>
      <c r="Z58">
        <f t="shared" si="64"/>
        <v>4.7246932625707224E-3</v>
      </c>
      <c r="AA58">
        <v>5.5650000000000004</v>
      </c>
      <c r="AB58">
        <f t="shared" si="183"/>
        <v>9.4411739143507152</v>
      </c>
      <c r="AC58">
        <v>0.745</v>
      </c>
      <c r="AD58">
        <f t="shared" si="65"/>
        <v>7.0336745661912827</v>
      </c>
      <c r="AE58">
        <f t="shared" si="184"/>
        <v>58.526912730257308</v>
      </c>
      <c r="AF58">
        <f t="shared" si="185"/>
        <v>9.7551578827366242E-4</v>
      </c>
      <c r="AG58">
        <f t="shared" si="66"/>
        <v>224.17222851644715</v>
      </c>
      <c r="AH58">
        <f t="shared" si="67"/>
        <v>54.531683105557235</v>
      </c>
      <c r="AI58">
        <f t="shared" si="186"/>
        <v>6.141428494150869</v>
      </c>
      <c r="AJ58">
        <f t="shared" si="187"/>
        <v>10.722051956639087</v>
      </c>
      <c r="AK58">
        <f t="shared" si="68"/>
        <v>6.141428494150869</v>
      </c>
      <c r="AL58">
        <f t="shared" si="188"/>
        <v>8.482636041644847</v>
      </c>
      <c r="AM58">
        <f t="shared" si="189"/>
        <v>26.454331307714167</v>
      </c>
      <c r="AN58">
        <f t="shared" si="69"/>
        <v>6.141428494150869</v>
      </c>
      <c r="AO58" s="39" t="str">
        <f t="shared" si="70"/>
        <v>FAILED</v>
      </c>
      <c r="AP58" s="39" t="str">
        <f t="shared" si="71"/>
        <v>FAILED</v>
      </c>
      <c r="AQ58" s="39" t="str">
        <f t="shared" si="72"/>
        <v>FAILED</v>
      </c>
      <c r="AS58" s="9">
        <v>4</v>
      </c>
      <c r="AT58">
        <f t="shared" si="190"/>
        <v>1.7323875296092648E-3</v>
      </c>
      <c r="AU58" s="9">
        <f t="shared" si="73"/>
        <v>3.8978719416208458E-3</v>
      </c>
      <c r="AV58" s="9">
        <f t="shared" si="74"/>
        <v>1.889877305028289E-2</v>
      </c>
      <c r="AW58">
        <v>5.5650000000000004</v>
      </c>
      <c r="AX58">
        <f t="shared" si="191"/>
        <v>151.05878262961144</v>
      </c>
      <c r="AY58">
        <v>0.745</v>
      </c>
      <c r="AZ58">
        <f t="shared" si="75"/>
        <v>112.53879305906052</v>
      </c>
      <c r="BA58">
        <f t="shared" si="192"/>
        <v>234.10765092102923</v>
      </c>
      <c r="BB58">
        <f t="shared" si="76"/>
        <v>0.91771000756799603</v>
      </c>
      <c r="BC58">
        <f t="shared" si="77"/>
        <v>3.8785482810724521E-3</v>
      </c>
      <c r="BD58">
        <f t="shared" si="78"/>
        <v>56.382835113197977</v>
      </c>
      <c r="BE58">
        <f t="shared" si="79"/>
        <v>13.632920776389309</v>
      </c>
      <c r="BF58">
        <f t="shared" si="193"/>
        <v>98.262855906413904</v>
      </c>
      <c r="BG58">
        <f t="shared" si="194"/>
        <v>171.55283130622539</v>
      </c>
      <c r="BH58">
        <f t="shared" si="80"/>
        <v>98.262855906413904</v>
      </c>
      <c r="BI58">
        <f t="shared" si="195"/>
        <v>135.72217666631755</v>
      </c>
      <c r="BJ58">
        <f t="shared" si="196"/>
        <v>0.41712468953668397</v>
      </c>
      <c r="BK58">
        <f t="shared" si="81"/>
        <v>98.262855906413904</v>
      </c>
      <c r="BL58" s="39" t="str">
        <f t="shared" si="82"/>
        <v>PASS</v>
      </c>
      <c r="BM58" s="39" t="str">
        <f t="shared" si="83"/>
        <v>PASS</v>
      </c>
      <c r="BN58" s="39" t="str">
        <f t="shared" si="84"/>
        <v>PASS</v>
      </c>
      <c r="BO58" s="127">
        <f t="shared" si="85"/>
        <v>7.7570965621449113E-4</v>
      </c>
      <c r="BP58" s="127"/>
      <c r="BR58">
        <f t="shared" si="197"/>
        <v>4.330968824023162E-4</v>
      </c>
      <c r="BS58">
        <f t="shared" si="198"/>
        <v>0.32999999999999996</v>
      </c>
      <c r="BT58">
        <f t="shared" si="199"/>
        <v>0.24250416666666663</v>
      </c>
      <c r="BU58">
        <f t="shared" si="86"/>
        <v>0.57250416666666659</v>
      </c>
      <c r="BV58">
        <f t="shared" si="200"/>
        <v>0.91666666666666663</v>
      </c>
      <c r="BW58">
        <f t="shared" si="201"/>
        <v>0.34374999999999994</v>
      </c>
      <c r="BX58">
        <f t="shared" si="202"/>
        <v>34775.619528655014</v>
      </c>
      <c r="BY58">
        <f t="shared" si="87"/>
        <v>11954.11921297516</v>
      </c>
      <c r="BZ58">
        <f t="shared" si="203"/>
        <v>0.454166666666667</v>
      </c>
      <c r="CA58">
        <f t="shared" si="204"/>
        <v>440.23920106933622</v>
      </c>
      <c r="CB58">
        <f t="shared" si="170"/>
        <v>12394.358414044496</v>
      </c>
      <c r="CC58">
        <f t="shared" si="205"/>
        <v>1.041210429178396E-3</v>
      </c>
      <c r="CD58">
        <f t="shared" si="206"/>
        <v>0.26239774305555552</v>
      </c>
      <c r="CE58">
        <f t="shared" si="88"/>
        <v>23617.501945167896</v>
      </c>
      <c r="CF58">
        <f t="shared" si="207"/>
        <v>60742.99813594664</v>
      </c>
      <c r="CG58">
        <f t="shared" si="208"/>
        <v>78456.124594822555</v>
      </c>
      <c r="CH58">
        <f t="shared" si="209"/>
        <v>43029.871677070718</v>
      </c>
      <c r="CI58">
        <f t="shared" si="210"/>
        <v>2.3702756675172978E-4</v>
      </c>
      <c r="CJ58">
        <f t="shared" si="211"/>
        <v>1.299996123174342E-4</v>
      </c>
      <c r="CL58">
        <f t="shared" si="212"/>
        <v>0.32999999999999996</v>
      </c>
      <c r="CM58">
        <f t="shared" si="213"/>
        <v>0.24250416666666663</v>
      </c>
      <c r="CN58">
        <f t="shared" si="89"/>
        <v>7.1826535379312061E-4</v>
      </c>
      <c r="CO58">
        <f t="shared" si="90"/>
        <v>5.3607166468246613E-4</v>
      </c>
      <c r="CP58">
        <f t="shared" si="214"/>
        <v>0.19604394501463154</v>
      </c>
      <c r="CQ58">
        <f t="shared" si="215"/>
        <v>0.10920167527666357</v>
      </c>
      <c r="CR58">
        <f t="shared" si="91"/>
        <v>99.640317237469759</v>
      </c>
      <c r="CS58">
        <f t="shared" si="92"/>
        <v>181.67363366821795</v>
      </c>
      <c r="CT58">
        <f t="shared" si="216"/>
        <v>0.19604394501463154</v>
      </c>
      <c r="CU58">
        <f t="shared" si="217"/>
        <v>0.10920167527666357</v>
      </c>
      <c r="CV58" s="39" t="str">
        <f t="shared" si="93"/>
        <v>FAILED</v>
      </c>
      <c r="CW58" s="39" t="str">
        <f t="shared" si="94"/>
        <v>FAILED</v>
      </c>
      <c r="CX58" s="39" t="str">
        <f t="shared" si="95"/>
        <v>FAILED</v>
      </c>
      <c r="CZ58">
        <f t="shared" si="96"/>
        <v>2.3702756675172978E-4</v>
      </c>
      <c r="DA58">
        <f t="shared" si="97"/>
        <v>1.299996123174342E-4</v>
      </c>
      <c r="DB58">
        <v>8</v>
      </c>
      <c r="DC58">
        <f t="shared" si="98"/>
        <v>1.8962205340138383E-3</v>
      </c>
      <c r="DD58">
        <v>12</v>
      </c>
      <c r="DE58">
        <f t="shared" si="99"/>
        <v>1.5599953478092105E-3</v>
      </c>
      <c r="DF58">
        <f t="shared" si="100"/>
        <v>0.32999999999999996</v>
      </c>
      <c r="DG58">
        <f t="shared" si="101"/>
        <v>0.24250416666666663</v>
      </c>
      <c r="DH58">
        <f t="shared" si="218"/>
        <v>1.7950753464731749E-3</v>
      </c>
      <c r="DI58">
        <f t="shared" si="102"/>
        <v>0.26239774305555552</v>
      </c>
      <c r="DJ58">
        <f t="shared" si="103"/>
        <v>12394.358414044496</v>
      </c>
      <c r="DK58">
        <f t="shared" si="104"/>
        <v>23617.501945167896</v>
      </c>
      <c r="DL58">
        <f t="shared" si="105"/>
        <v>5.7461228303449649E-3</v>
      </c>
      <c r="DM58">
        <f t="shared" si="106"/>
        <v>6.4328599761895944E-3</v>
      </c>
      <c r="DN58">
        <f t="shared" si="219"/>
        <v>12.546812480936419</v>
      </c>
      <c r="DO58">
        <f t="shared" si="220"/>
        <v>15.725041239839555</v>
      </c>
      <c r="DP58">
        <f t="shared" si="107"/>
        <v>12.45503965468372</v>
      </c>
      <c r="DQ58">
        <f t="shared" si="108"/>
        <v>15.139469472351497</v>
      </c>
      <c r="DR58">
        <f t="shared" si="109"/>
        <v>12.546812480936419</v>
      </c>
      <c r="DS58">
        <f t="shared" si="110"/>
        <v>15.725041239839555</v>
      </c>
      <c r="DT58" s="39" t="str">
        <f t="shared" si="173"/>
        <v>PASS</v>
      </c>
      <c r="DU58" s="39" t="str">
        <f t="shared" si="174"/>
        <v>PASS</v>
      </c>
      <c r="DV58" s="39" t="str">
        <f t="shared" si="175"/>
        <v>PASS</v>
      </c>
      <c r="DW58" s="39">
        <f t="shared" si="114"/>
        <v>2.0081162960978338E-4</v>
      </c>
      <c r="DX58" s="39"/>
      <c r="DZ58">
        <f t="shared" si="115"/>
        <v>0.91666666666666663</v>
      </c>
      <c r="EA58">
        <f t="shared" si="171"/>
        <v>0.32999999999999996</v>
      </c>
      <c r="EB58">
        <f t="shared" si="116"/>
        <v>0.24250416666666663</v>
      </c>
      <c r="EC58">
        <f t="shared" si="117"/>
        <v>0.91771000756799603</v>
      </c>
      <c r="ED58">
        <f t="shared" si="118"/>
        <v>0.2862520833333333</v>
      </c>
      <c r="EE58">
        <f t="shared" si="119"/>
        <v>218683.54821028552</v>
      </c>
      <c r="EG58">
        <f t="shared" si="120"/>
        <v>95.477646259980105</v>
      </c>
      <c r="EH58">
        <f t="shared" si="121"/>
        <v>1.7323875296092648E-3</v>
      </c>
      <c r="EI58">
        <f t="shared" si="122"/>
        <v>9.7446798540521144E-4</v>
      </c>
      <c r="EJ58">
        <f t="shared" si="123"/>
        <v>9.166666666666666E-2</v>
      </c>
      <c r="EK58">
        <f t="shared" si="124"/>
        <v>5.9583333333333328E-2</v>
      </c>
      <c r="EL58">
        <f t="shared" si="125"/>
        <v>9.7551578827366242E-4</v>
      </c>
      <c r="EM58">
        <f t="shared" si="126"/>
        <v>224.17222851644715</v>
      </c>
      <c r="EN58">
        <f t="shared" si="127"/>
        <v>54.531683105557235</v>
      </c>
      <c r="EO58">
        <f t="shared" si="128"/>
        <v>243.25768523318015</v>
      </c>
      <c r="EP58">
        <f t="shared" si="221"/>
        <v>483</v>
      </c>
      <c r="EQ58" s="39" t="str">
        <f t="shared" si="129"/>
        <v>PASS</v>
      </c>
      <c r="ES58">
        <v>1</v>
      </c>
      <c r="ET58">
        <f t="shared" si="130"/>
        <v>1.7323875296092648E-3</v>
      </c>
      <c r="EU58">
        <f t="shared" si="131"/>
        <v>3.8978719416208458E-3</v>
      </c>
      <c r="EV58">
        <f t="shared" si="132"/>
        <v>9.166666666666666E-2</v>
      </c>
      <c r="EW58">
        <f t="shared" si="133"/>
        <v>5.9583333333333328E-2</v>
      </c>
      <c r="EX58">
        <f t="shared" si="134"/>
        <v>3.876740810305858E-3</v>
      </c>
      <c r="EY58">
        <f t="shared" si="135"/>
        <v>56.409122742727888</v>
      </c>
      <c r="EZ58">
        <f t="shared" si="136"/>
        <v>13.632920776389309</v>
      </c>
      <c r="FA58">
        <f t="shared" si="137"/>
        <v>61.151931410954326</v>
      </c>
      <c r="FB58">
        <f t="shared" si="222"/>
        <v>483</v>
      </c>
      <c r="FC58" s="39" t="str">
        <f t="shared" si="138"/>
        <v>PASS</v>
      </c>
      <c r="FD58" s="127">
        <f t="shared" si="139"/>
        <v>7.7570965621449113E-4</v>
      </c>
      <c r="FE58" s="127"/>
    </row>
    <row r="59" spans="2:205" x14ac:dyDescent="0.25">
      <c r="B59">
        <f t="shared" si="178"/>
        <v>4.7</v>
      </c>
      <c r="C59">
        <f t="shared" si="177"/>
        <v>2.25</v>
      </c>
      <c r="D59">
        <f t="shared" si="54"/>
        <v>0.40706427311351651</v>
      </c>
      <c r="E59">
        <f t="shared" si="179"/>
        <v>0.40752138458301329</v>
      </c>
      <c r="F59">
        <f t="shared" si="180"/>
        <v>0.44583333333333369</v>
      </c>
      <c r="G59" s="1">
        <f t="shared" si="55"/>
        <v>827.36475038891854</v>
      </c>
      <c r="H59">
        <f t="shared" si="176"/>
        <v>-283.32129963898944</v>
      </c>
      <c r="I59">
        <f t="shared" si="56"/>
        <v>544.04345074992909</v>
      </c>
      <c r="J59">
        <f t="shared" si="4"/>
        <v>8716.010154686328</v>
      </c>
      <c r="K59">
        <f t="shared" si="5"/>
        <v>17445.201372939024</v>
      </c>
      <c r="L59">
        <f t="shared" si="57"/>
        <v>32685.038080073733</v>
      </c>
      <c r="M59">
        <f t="shared" si="58"/>
        <v>65419.505148521333</v>
      </c>
      <c r="O59">
        <f t="shared" si="59"/>
        <v>0.9</v>
      </c>
      <c r="P59">
        <f t="shared" si="223"/>
        <v>4700</v>
      </c>
      <c r="Q59">
        <f t="shared" si="60"/>
        <v>0.32399999999999995</v>
      </c>
      <c r="S59">
        <f t="shared" si="61"/>
        <v>201912.052927535</v>
      </c>
      <c r="T59">
        <f t="shared" si="181"/>
        <v>92.58896625429422</v>
      </c>
      <c r="U59">
        <f t="shared" si="169"/>
        <v>4.1999351890596574E-4</v>
      </c>
      <c r="V59">
        <f t="shared" si="62"/>
        <v>9.4498541753842286E-4</v>
      </c>
      <c r="W59">
        <f t="shared" si="182"/>
        <v>0.09</v>
      </c>
      <c r="X59">
        <f t="shared" si="63"/>
        <v>5.8499999999999996E-2</v>
      </c>
      <c r="Z59">
        <f t="shared" si="64"/>
        <v>4.6665946545107308E-3</v>
      </c>
      <c r="AA59">
        <v>5.5650000000000004</v>
      </c>
      <c r="AB59">
        <f t="shared" si="183"/>
        <v>9.2104090718617684</v>
      </c>
      <c r="AC59">
        <v>0.745</v>
      </c>
      <c r="AD59">
        <f t="shared" si="65"/>
        <v>6.8617547585370176</v>
      </c>
      <c r="AE59">
        <f t="shared" si="184"/>
        <v>57.807218990429966</v>
      </c>
      <c r="AF59">
        <f t="shared" si="185"/>
        <v>9.288261975212126E-4</v>
      </c>
      <c r="AG59">
        <f t="shared" si="66"/>
        <v>217.38410637682699</v>
      </c>
      <c r="AH59">
        <f t="shared" si="67"/>
        <v>53.916214448784501</v>
      </c>
      <c r="AI59">
        <f t="shared" si="186"/>
        <v>5.9913173117950764</v>
      </c>
      <c r="AJ59">
        <f t="shared" si="187"/>
        <v>10.459979395178145</v>
      </c>
      <c r="AK59">
        <f t="shared" si="68"/>
        <v>5.9913173117950764</v>
      </c>
      <c r="AL59">
        <f t="shared" si="188"/>
        <v>8.2753001544130882</v>
      </c>
      <c r="AM59">
        <f t="shared" si="189"/>
        <v>26.295562584479232</v>
      </c>
      <c r="AN59">
        <f t="shared" si="69"/>
        <v>5.9913173117950764</v>
      </c>
      <c r="AO59" s="39" t="str">
        <f t="shared" si="70"/>
        <v>FAILED</v>
      </c>
      <c r="AP59" s="39" t="str">
        <f t="shared" si="71"/>
        <v>FAILED</v>
      </c>
      <c r="AQ59" s="39" t="str">
        <f t="shared" si="72"/>
        <v>FAILED</v>
      </c>
      <c r="AS59" s="9">
        <v>4</v>
      </c>
      <c r="AT59">
        <f t="shared" si="190"/>
        <v>1.679974075623863E-3</v>
      </c>
      <c r="AU59" s="9">
        <f t="shared" si="73"/>
        <v>3.7799416701536914E-3</v>
      </c>
      <c r="AV59" s="9">
        <f t="shared" si="74"/>
        <v>1.8666378618042923E-2</v>
      </c>
      <c r="AW59">
        <v>5.5650000000000004</v>
      </c>
      <c r="AX59">
        <f t="shared" si="191"/>
        <v>147.36654514978829</v>
      </c>
      <c r="AY59">
        <v>0.745</v>
      </c>
      <c r="AZ59">
        <f t="shared" si="75"/>
        <v>109.78807613659228</v>
      </c>
      <c r="BA59">
        <f t="shared" si="192"/>
        <v>231.22887596171987</v>
      </c>
      <c r="BB59">
        <f t="shared" si="76"/>
        <v>0.90102437106675981</v>
      </c>
      <c r="BC59">
        <f t="shared" si="77"/>
        <v>3.6932124418712188E-3</v>
      </c>
      <c r="BD59">
        <f t="shared" si="78"/>
        <v>54.671117923894293</v>
      </c>
      <c r="BE59">
        <f t="shared" si="79"/>
        <v>13.479053612196125</v>
      </c>
      <c r="BF59">
        <f t="shared" si="193"/>
        <v>95.861076988721223</v>
      </c>
      <c r="BG59">
        <f t="shared" si="194"/>
        <v>167.35967032285032</v>
      </c>
      <c r="BH59">
        <f t="shared" si="80"/>
        <v>95.861076988721223</v>
      </c>
      <c r="BI59">
        <f t="shared" si="195"/>
        <v>132.40480247060941</v>
      </c>
      <c r="BJ59">
        <f t="shared" si="196"/>
        <v>0.41456717308249974</v>
      </c>
      <c r="BK59">
        <f t="shared" si="81"/>
        <v>95.861076988721223</v>
      </c>
      <c r="BL59" s="39" t="str">
        <f t="shared" si="82"/>
        <v>PASS</v>
      </c>
      <c r="BM59" s="39" t="str">
        <f t="shared" si="83"/>
        <v>PASS</v>
      </c>
      <c r="BN59" s="39" t="str">
        <f t="shared" si="84"/>
        <v>PASS</v>
      </c>
      <c r="BO59" s="127">
        <f t="shared" si="85"/>
        <v>7.3864248837424444E-4</v>
      </c>
      <c r="BP59" s="127"/>
      <c r="BR59">
        <f t="shared" si="197"/>
        <v>4.1999351890596574E-4</v>
      </c>
      <c r="BS59">
        <f t="shared" si="198"/>
        <v>0.32399999999999995</v>
      </c>
      <c r="BT59">
        <f t="shared" si="199"/>
        <v>0.238095</v>
      </c>
      <c r="BU59">
        <f t="shared" si="86"/>
        <v>0.56209500000000001</v>
      </c>
      <c r="BV59">
        <f t="shared" si="200"/>
        <v>0.9</v>
      </c>
      <c r="BW59">
        <f t="shared" si="201"/>
        <v>0.33749999999999997</v>
      </c>
      <c r="BX59">
        <f t="shared" si="202"/>
        <v>32685.038080073733</v>
      </c>
      <c r="BY59">
        <f t="shared" si="87"/>
        <v>11031.200352024884</v>
      </c>
      <c r="BZ59">
        <f t="shared" si="203"/>
        <v>0.44583333333333369</v>
      </c>
      <c r="CA59">
        <f t="shared" si="204"/>
        <v>424.30393724414097</v>
      </c>
      <c r="CB59">
        <f t="shared" si="170"/>
        <v>11455.504289269025</v>
      </c>
      <c r="CC59">
        <f t="shared" si="205"/>
        <v>9.9135901281649508E-4</v>
      </c>
      <c r="CD59">
        <f t="shared" si="206"/>
        <v>0.25294274999999999</v>
      </c>
      <c r="CE59">
        <f t="shared" si="88"/>
        <v>22644.460632433675</v>
      </c>
      <c r="CF59">
        <f t="shared" si="207"/>
        <v>58148.601357552965</v>
      </c>
      <c r="CG59">
        <f t="shared" si="208"/>
        <v>75131.946831878216</v>
      </c>
      <c r="CH59">
        <f t="shared" si="209"/>
        <v>41165.255883227714</v>
      </c>
      <c r="CI59">
        <f t="shared" si="210"/>
        <v>2.2698473363105202E-4</v>
      </c>
      <c r="CJ59">
        <f t="shared" si="211"/>
        <v>1.2436633197349762E-4</v>
      </c>
      <c r="CL59">
        <f t="shared" si="212"/>
        <v>0.32399999999999995</v>
      </c>
      <c r="CM59">
        <f t="shared" si="213"/>
        <v>0.238095</v>
      </c>
      <c r="CN59">
        <f t="shared" si="89"/>
        <v>7.0057016552793844E-4</v>
      </c>
      <c r="CO59">
        <f t="shared" si="90"/>
        <v>5.2233911662780662E-4</v>
      </c>
      <c r="CP59">
        <f t="shared" si="214"/>
        <v>0.18650345159458037</v>
      </c>
      <c r="CQ59">
        <f t="shared" si="215"/>
        <v>0.1036784980486166</v>
      </c>
      <c r="CR59">
        <f t="shared" si="91"/>
        <v>99.762042451897571</v>
      </c>
      <c r="CS59">
        <f t="shared" si="92"/>
        <v>182.07870468720739</v>
      </c>
      <c r="CT59">
        <f t="shared" si="216"/>
        <v>0.18650345159458037</v>
      </c>
      <c r="CU59">
        <f t="shared" si="217"/>
        <v>0.1036784980486166</v>
      </c>
      <c r="CV59" s="39" t="str">
        <f t="shared" si="93"/>
        <v>FAILED</v>
      </c>
      <c r="CW59" s="39" t="str">
        <f t="shared" si="94"/>
        <v>FAILED</v>
      </c>
      <c r="CX59" s="39" t="str">
        <f t="shared" si="95"/>
        <v>FAILED</v>
      </c>
      <c r="CZ59">
        <f t="shared" si="96"/>
        <v>2.2698473363105202E-4</v>
      </c>
      <c r="DA59">
        <f t="shared" si="97"/>
        <v>1.2436633197349762E-4</v>
      </c>
      <c r="DB59">
        <v>9</v>
      </c>
      <c r="DC59">
        <f t="shared" si="98"/>
        <v>2.0428626026794683E-3</v>
      </c>
      <c r="DD59">
        <v>13</v>
      </c>
      <c r="DE59">
        <f t="shared" si="99"/>
        <v>1.6167623156554691E-3</v>
      </c>
      <c r="DF59">
        <f t="shared" si="100"/>
        <v>0.32399999999999995</v>
      </c>
      <c r="DG59">
        <f t="shared" si="101"/>
        <v>0.238095</v>
      </c>
      <c r="DH59">
        <f t="shared" si="218"/>
        <v>1.7997448033502199E-3</v>
      </c>
      <c r="DI59">
        <f t="shared" si="102"/>
        <v>0.25294274999999999</v>
      </c>
      <c r="DJ59">
        <f t="shared" si="103"/>
        <v>11455.504289269025</v>
      </c>
      <c r="DK59">
        <f t="shared" si="104"/>
        <v>22644.460632433675</v>
      </c>
      <c r="DL59">
        <f t="shared" si="105"/>
        <v>6.3051314897514463E-3</v>
      </c>
      <c r="DM59">
        <f t="shared" si="106"/>
        <v>6.7904085161614863E-3</v>
      </c>
      <c r="DN59">
        <f t="shared" si="219"/>
        <v>15.106779579161012</v>
      </c>
      <c r="DO59">
        <f t="shared" si="220"/>
        <v>17.521666170216207</v>
      </c>
      <c r="DP59">
        <f t="shared" si="107"/>
        <v>11.084671383544174</v>
      </c>
      <c r="DQ59">
        <f t="shared" si="108"/>
        <v>14.006054206708262</v>
      </c>
      <c r="DR59">
        <f t="shared" si="109"/>
        <v>15.106779579161012</v>
      </c>
      <c r="DS59">
        <f t="shared" si="110"/>
        <v>17.521666170216207</v>
      </c>
      <c r="DT59" s="39" t="str">
        <f t="shared" si="173"/>
        <v>PASS</v>
      </c>
      <c r="DU59" s="39" t="str">
        <f t="shared" si="174"/>
        <v>PASS</v>
      </c>
      <c r="DV59" s="39" t="str">
        <f t="shared" si="175"/>
        <v>PASS</v>
      </c>
      <c r="DW59" s="39">
        <f t="shared" si="114"/>
        <v>2.093661013628275E-4</v>
      </c>
      <c r="DX59" s="39"/>
      <c r="DZ59">
        <f t="shared" si="115"/>
        <v>0.9</v>
      </c>
      <c r="EA59">
        <f t="shared" si="171"/>
        <v>0.32399999999999995</v>
      </c>
      <c r="EB59">
        <f t="shared" si="116"/>
        <v>0.238095</v>
      </c>
      <c r="EC59">
        <f t="shared" si="117"/>
        <v>0.90102437106675981</v>
      </c>
      <c r="ED59">
        <f t="shared" si="118"/>
        <v>0.28104750000000001</v>
      </c>
      <c r="EE59">
        <f t="shared" si="119"/>
        <v>201912.052927535</v>
      </c>
      <c r="EG59">
        <f t="shared" si="120"/>
        <v>92.58896625429422</v>
      </c>
      <c r="EH59">
        <f t="shared" si="121"/>
        <v>1.679974075623863E-3</v>
      </c>
      <c r="EI59">
        <f t="shared" si="122"/>
        <v>9.4498541753842286E-4</v>
      </c>
      <c r="EJ59">
        <f t="shared" si="123"/>
        <v>0.09</v>
      </c>
      <c r="EK59">
        <f t="shared" si="124"/>
        <v>5.8499999999999996E-2</v>
      </c>
      <c r="EL59">
        <f t="shared" si="125"/>
        <v>9.288261975212126E-4</v>
      </c>
      <c r="EM59">
        <f t="shared" si="126"/>
        <v>217.38410637682699</v>
      </c>
      <c r="EN59">
        <f t="shared" si="127"/>
        <v>53.916214448784501</v>
      </c>
      <c r="EO59">
        <f t="shared" si="128"/>
        <v>236.59400720794596</v>
      </c>
      <c r="EP59">
        <f t="shared" si="221"/>
        <v>483</v>
      </c>
      <c r="EQ59" s="39" t="str">
        <f t="shared" si="129"/>
        <v>PASS</v>
      </c>
      <c r="ES59">
        <v>1</v>
      </c>
      <c r="ET59">
        <f t="shared" si="130"/>
        <v>1.679974075623863E-3</v>
      </c>
      <c r="EU59">
        <f t="shared" si="131"/>
        <v>3.7799416701536914E-3</v>
      </c>
      <c r="EV59">
        <f t="shared" si="132"/>
        <v>0.09</v>
      </c>
      <c r="EW59">
        <f t="shared" si="133"/>
        <v>5.8499999999999996E-2</v>
      </c>
      <c r="EX59">
        <f t="shared" si="134"/>
        <v>3.691491525035243E-3</v>
      </c>
      <c r="EY59">
        <f t="shared" si="135"/>
        <v>54.696604762110979</v>
      </c>
      <c r="EZ59">
        <f t="shared" si="136"/>
        <v>13.479053612196125</v>
      </c>
      <c r="FA59">
        <f t="shared" si="137"/>
        <v>59.470776279984385</v>
      </c>
      <c r="FB59">
        <f t="shared" si="222"/>
        <v>483</v>
      </c>
      <c r="FC59" s="39" t="str">
        <f t="shared" si="138"/>
        <v>PASS</v>
      </c>
      <c r="FD59" s="127">
        <f t="shared" si="139"/>
        <v>7.3864248837424444E-4</v>
      </c>
      <c r="FE59" s="127"/>
    </row>
    <row r="60" spans="2:205" x14ac:dyDescent="0.25">
      <c r="B60">
        <f t="shared" si="178"/>
        <v>4.9000000000000004</v>
      </c>
      <c r="C60">
        <f t="shared" si="177"/>
        <v>2.208333333333333</v>
      </c>
      <c r="D60">
        <f t="shared" si="54"/>
        <v>0.40797849605251008</v>
      </c>
      <c r="E60">
        <f t="shared" si="179"/>
        <v>0.40836594945849369</v>
      </c>
      <c r="F60">
        <f t="shared" si="180"/>
        <v>0.43749999999999845</v>
      </c>
      <c r="G60" s="1">
        <f t="shared" si="55"/>
        <v>813.58260521671752</v>
      </c>
      <c r="H60">
        <f t="shared" si="176"/>
        <v>-283.32129963898819</v>
      </c>
      <c r="I60">
        <f t="shared" si="56"/>
        <v>530.26130557772933</v>
      </c>
      <c r="J60">
        <f t="shared" si="4"/>
        <v>8171.9667039363994</v>
      </c>
      <c r="K60">
        <f t="shared" si="5"/>
        <v>15756.403687076749</v>
      </c>
      <c r="L60">
        <f t="shared" si="57"/>
        <v>30644.875139761498</v>
      </c>
      <c r="M60">
        <f t="shared" si="58"/>
        <v>59086.513826537805</v>
      </c>
      <c r="O60">
        <f t="shared" si="59"/>
        <v>0.8833333333333333</v>
      </c>
      <c r="P60">
        <f t="shared" si="223"/>
        <v>4900</v>
      </c>
      <c r="Q60">
        <f t="shared" si="60"/>
        <v>0.31799999999999995</v>
      </c>
      <c r="S60">
        <f t="shared" si="61"/>
        <v>185806.64725326357</v>
      </c>
      <c r="T60">
        <f t="shared" si="181"/>
        <v>89.653589355470018</v>
      </c>
      <c r="U60">
        <f t="shared" si="169"/>
        <v>4.0667833327502915E-4</v>
      </c>
      <c r="V60">
        <f t="shared" si="62"/>
        <v>9.1502624986881562E-4</v>
      </c>
      <c r="W60">
        <f t="shared" si="182"/>
        <v>8.8333333333333333E-2</v>
      </c>
      <c r="X60">
        <f t="shared" si="63"/>
        <v>5.7416666666666671E-2</v>
      </c>
      <c r="Z60">
        <f t="shared" si="64"/>
        <v>4.6039056597173113E-3</v>
      </c>
      <c r="AA60">
        <v>5.5650000000000004</v>
      </c>
      <c r="AB60">
        <f t="shared" si="183"/>
        <v>8.964613961033697</v>
      </c>
      <c r="AC60">
        <v>0.745</v>
      </c>
      <c r="AD60">
        <f t="shared" si="65"/>
        <v>6.6786374009701044</v>
      </c>
      <c r="AE60">
        <f t="shared" si="184"/>
        <v>57.030662053604466</v>
      </c>
      <c r="AF60">
        <f t="shared" si="185"/>
        <v>8.8274949277495642E-4</v>
      </c>
      <c r="AG60">
        <f t="shared" si="66"/>
        <v>210.48626906504737</v>
      </c>
      <c r="AH60">
        <f t="shared" si="67"/>
        <v>53.282828751368839</v>
      </c>
      <c r="AI60">
        <f t="shared" si="186"/>
        <v>5.83142902766253</v>
      </c>
      <c r="AJ60">
        <f t="shared" si="187"/>
        <v>10.180837418460548</v>
      </c>
      <c r="AK60">
        <f t="shared" si="68"/>
        <v>5.83142902766253</v>
      </c>
      <c r="AL60">
        <f t="shared" si="188"/>
        <v>8.0544599829592958</v>
      </c>
      <c r="AM60">
        <f t="shared" si="189"/>
        <v>26.158797131958572</v>
      </c>
      <c r="AN60">
        <f t="shared" si="69"/>
        <v>5.83142902766253</v>
      </c>
      <c r="AO60" s="39" t="str">
        <f t="shared" si="70"/>
        <v>FAILED</v>
      </c>
      <c r="AP60" s="39" t="str">
        <f t="shared" si="71"/>
        <v>FAILED</v>
      </c>
      <c r="AQ60" s="39" t="str">
        <f t="shared" si="72"/>
        <v>FAILED</v>
      </c>
      <c r="AS60" s="9">
        <v>4</v>
      </c>
      <c r="AT60">
        <f t="shared" si="190"/>
        <v>1.6267133331001166E-3</v>
      </c>
      <c r="AU60" s="9">
        <f t="shared" si="73"/>
        <v>3.6601049994752625E-3</v>
      </c>
      <c r="AV60" s="9">
        <f t="shared" si="74"/>
        <v>1.8415622638869245E-2</v>
      </c>
      <c r="AW60">
        <v>5.5650000000000004</v>
      </c>
      <c r="AX60">
        <f t="shared" si="191"/>
        <v>143.43382337653915</v>
      </c>
      <c r="AY60">
        <v>0.745</v>
      </c>
      <c r="AZ60">
        <f t="shared" si="75"/>
        <v>106.85819841552167</v>
      </c>
      <c r="BA60">
        <f t="shared" si="192"/>
        <v>228.12264821441786</v>
      </c>
      <c r="BB60">
        <f t="shared" si="76"/>
        <v>0.88433873456552348</v>
      </c>
      <c r="BC60">
        <f t="shared" si="77"/>
        <v>3.5103061896773714E-3</v>
      </c>
      <c r="BD60">
        <f t="shared" si="78"/>
        <v>52.931749315674615</v>
      </c>
      <c r="BE60">
        <f t="shared" si="79"/>
        <v>13.32070718784221</v>
      </c>
      <c r="BF60">
        <f t="shared" si="193"/>
        <v>93.30286444260048</v>
      </c>
      <c r="BG60">
        <f t="shared" si="194"/>
        <v>162.8933986953688</v>
      </c>
      <c r="BH60">
        <f t="shared" si="80"/>
        <v>93.30286444260048</v>
      </c>
      <c r="BI60">
        <f t="shared" si="195"/>
        <v>128.87135972734873</v>
      </c>
      <c r="BJ60">
        <f t="shared" si="196"/>
        <v>0.41235279168906486</v>
      </c>
      <c r="BK60">
        <f t="shared" si="81"/>
        <v>93.30286444260048</v>
      </c>
      <c r="BL60" s="39" t="str">
        <f t="shared" si="82"/>
        <v>PASS</v>
      </c>
      <c r="BM60" s="39" t="str">
        <f t="shared" si="83"/>
        <v>PASS</v>
      </c>
      <c r="BN60" s="39" t="str">
        <f t="shared" si="84"/>
        <v>PASS</v>
      </c>
      <c r="BO60" s="127">
        <f t="shared" si="85"/>
        <v>7.0206123793547181E-4</v>
      </c>
      <c r="BP60" s="127"/>
      <c r="BR60">
        <f t="shared" si="197"/>
        <v>4.0667833327502915E-4</v>
      </c>
      <c r="BS60">
        <f t="shared" si="198"/>
        <v>0.31799999999999995</v>
      </c>
      <c r="BT60">
        <f t="shared" si="199"/>
        <v>0.23368583333333329</v>
      </c>
      <c r="BU60">
        <f t="shared" si="86"/>
        <v>0.55168583333333321</v>
      </c>
      <c r="BV60">
        <f t="shared" si="200"/>
        <v>0.8833333333333333</v>
      </c>
      <c r="BW60">
        <f t="shared" si="201"/>
        <v>0.33124999999999993</v>
      </c>
      <c r="BX60">
        <f t="shared" si="202"/>
        <v>30644.875139761498</v>
      </c>
      <c r="BY60">
        <f t="shared" si="87"/>
        <v>10151.114890045994</v>
      </c>
      <c r="BZ60">
        <f t="shared" si="203"/>
        <v>0.43749999999999845</v>
      </c>
      <c r="CA60">
        <f t="shared" si="204"/>
        <v>408.66241100097506</v>
      </c>
      <c r="CB60">
        <f t="shared" si="170"/>
        <v>10559.777301046968</v>
      </c>
      <c r="CC60">
        <f t="shared" si="205"/>
        <v>9.4216218157697554E-4</v>
      </c>
      <c r="CD60">
        <f t="shared" si="206"/>
        <v>0.2436612430555555</v>
      </c>
      <c r="CE60">
        <f t="shared" si="88"/>
        <v>21668.971988785484</v>
      </c>
      <c r="CF60">
        <f t="shared" si="207"/>
        <v>55547.692705108137</v>
      </c>
      <c r="CG60">
        <f t="shared" si="208"/>
        <v>71799.421696697245</v>
      </c>
      <c r="CH60">
        <f t="shared" si="209"/>
        <v>39295.963713519028</v>
      </c>
      <c r="CI60">
        <f t="shared" si="210"/>
        <v>2.1691668186313366E-4</v>
      </c>
      <c r="CJ60">
        <f t="shared" si="211"/>
        <v>1.1871892360579766E-4</v>
      </c>
      <c r="CL60">
        <f t="shared" si="212"/>
        <v>0.31799999999999995</v>
      </c>
      <c r="CM60">
        <f t="shared" si="213"/>
        <v>0.23368583333333329</v>
      </c>
      <c r="CN60">
        <f t="shared" si="89"/>
        <v>6.8212793038721284E-4</v>
      </c>
      <c r="CO60">
        <f t="shared" si="90"/>
        <v>5.0802790187308899E-4</v>
      </c>
      <c r="CP60">
        <f t="shared" si="214"/>
        <v>0.17681343509745007</v>
      </c>
      <c r="CQ60">
        <f t="shared" si="215"/>
        <v>9.8075092650997717E-2</v>
      </c>
      <c r="CR60">
        <f t="shared" si="91"/>
        <v>99.895369054454719</v>
      </c>
      <c r="CS60">
        <f t="shared" si="92"/>
        <v>182.5233192034035</v>
      </c>
      <c r="CT60">
        <f t="shared" si="216"/>
        <v>0.17681343509745007</v>
      </c>
      <c r="CU60">
        <f t="shared" si="217"/>
        <v>9.8075092650997717E-2</v>
      </c>
      <c r="CV60" s="39" t="str">
        <f t="shared" si="93"/>
        <v>FAILED</v>
      </c>
      <c r="CW60" s="39" t="str">
        <f t="shared" si="94"/>
        <v>FAILED</v>
      </c>
      <c r="CX60" s="39" t="str">
        <f t="shared" si="95"/>
        <v>FAILED</v>
      </c>
      <c r="CZ60">
        <f t="shared" si="96"/>
        <v>2.1691668186313366E-4</v>
      </c>
      <c r="DA60">
        <f t="shared" si="97"/>
        <v>1.1871892360579766E-4</v>
      </c>
      <c r="DB60">
        <v>9</v>
      </c>
      <c r="DC60">
        <f t="shared" si="98"/>
        <v>1.9522501367682029E-3</v>
      </c>
      <c r="DD60">
        <v>13</v>
      </c>
      <c r="DE60">
        <f t="shared" si="99"/>
        <v>1.5433460068753695E-3</v>
      </c>
      <c r="DF60">
        <f t="shared" si="100"/>
        <v>0.31799999999999995</v>
      </c>
      <c r="DG60">
        <f t="shared" si="101"/>
        <v>0.23368583333333329</v>
      </c>
      <c r="DH60">
        <f t="shared" si="218"/>
        <v>1.6970955302561836E-3</v>
      </c>
      <c r="DI60">
        <f t="shared" si="102"/>
        <v>0.2436612430555555</v>
      </c>
      <c r="DJ60">
        <f t="shared" si="103"/>
        <v>10559.777301046968</v>
      </c>
      <c r="DK60">
        <f t="shared" si="104"/>
        <v>21668.971988785484</v>
      </c>
      <c r="DL60">
        <f t="shared" si="105"/>
        <v>6.1391513734849155E-3</v>
      </c>
      <c r="DM60">
        <f t="shared" si="106"/>
        <v>6.6043627243501562E-3</v>
      </c>
      <c r="DN60">
        <f t="shared" si="219"/>
        <v>14.321888242893456</v>
      </c>
      <c r="DO60">
        <f t="shared" si="220"/>
        <v>16.574690658018611</v>
      </c>
      <c r="DP60">
        <f t="shared" si="107"/>
        <v>11.099485450494971</v>
      </c>
      <c r="DQ60">
        <f t="shared" si="108"/>
        <v>14.040255323338734</v>
      </c>
      <c r="DR60">
        <f t="shared" si="109"/>
        <v>14.321888242893456</v>
      </c>
      <c r="DS60">
        <f t="shared" si="110"/>
        <v>16.574690658018611</v>
      </c>
      <c r="DT60" s="39" t="str">
        <f t="shared" si="173"/>
        <v>PASS</v>
      </c>
      <c r="DU60" s="39" t="str">
        <f t="shared" si="174"/>
        <v>PASS</v>
      </c>
      <c r="DV60" s="39" t="str">
        <f t="shared" si="175"/>
        <v>PASS</v>
      </c>
      <c r="DW60" s="39">
        <f t="shared" si="114"/>
        <v>1.9629472824612561E-4</v>
      </c>
      <c r="DX60" s="39"/>
      <c r="DZ60">
        <f t="shared" si="115"/>
        <v>0.8833333333333333</v>
      </c>
      <c r="EA60">
        <f t="shared" si="171"/>
        <v>0.31799999999999995</v>
      </c>
      <c r="EB60">
        <f t="shared" si="116"/>
        <v>0.23368583333333329</v>
      </c>
      <c r="EC60">
        <f t="shared" si="117"/>
        <v>0.88433873456552348</v>
      </c>
      <c r="ED60">
        <f t="shared" si="118"/>
        <v>0.2758429166666666</v>
      </c>
      <c r="EE60">
        <f t="shared" si="119"/>
        <v>185806.64725326357</v>
      </c>
      <c r="EG60">
        <f t="shared" si="120"/>
        <v>89.653589355470018</v>
      </c>
      <c r="EH60">
        <f t="shared" si="121"/>
        <v>1.6267133331001166E-3</v>
      </c>
      <c r="EI60">
        <f t="shared" si="122"/>
        <v>9.1502624986881562E-4</v>
      </c>
      <c r="EJ60">
        <f t="shared" si="123"/>
        <v>8.8333333333333333E-2</v>
      </c>
      <c r="EK60">
        <f t="shared" si="124"/>
        <v>5.7416666666666671E-2</v>
      </c>
      <c r="EL60">
        <f t="shared" si="125"/>
        <v>8.8274949277495642E-4</v>
      </c>
      <c r="EM60">
        <f t="shared" si="126"/>
        <v>210.48626906504737</v>
      </c>
      <c r="EN60">
        <f t="shared" si="127"/>
        <v>53.282828751368839</v>
      </c>
      <c r="EO60">
        <f t="shared" si="128"/>
        <v>229.82960858898622</v>
      </c>
      <c r="EP60">
        <f t="shared" si="221"/>
        <v>483</v>
      </c>
      <c r="EQ60" s="39" t="str">
        <f t="shared" si="129"/>
        <v>PASS</v>
      </c>
      <c r="ES60">
        <v>1</v>
      </c>
      <c r="ET60">
        <f t="shared" si="130"/>
        <v>1.6267133331001166E-3</v>
      </c>
      <c r="EU60">
        <f t="shared" si="131"/>
        <v>3.6601049994752625E-3</v>
      </c>
      <c r="EV60">
        <f t="shared" si="132"/>
        <v>8.8333333333333333E-2</v>
      </c>
      <c r="EW60">
        <f t="shared" si="133"/>
        <v>5.7416666666666671E-2</v>
      </c>
      <c r="EX60">
        <f t="shared" si="134"/>
        <v>3.5086706900878525E-3</v>
      </c>
      <c r="EY60">
        <f t="shared" si="135"/>
        <v>52.956422436045486</v>
      </c>
      <c r="EZ60">
        <f t="shared" si="136"/>
        <v>13.32070718784221</v>
      </c>
      <c r="FA60">
        <f t="shared" si="137"/>
        <v>57.764231122534603</v>
      </c>
      <c r="FB60">
        <f t="shared" si="222"/>
        <v>483</v>
      </c>
      <c r="FC60" s="39" t="str">
        <f t="shared" si="138"/>
        <v>PASS</v>
      </c>
      <c r="FD60" s="127">
        <f t="shared" si="139"/>
        <v>7.0206123793547181E-4</v>
      </c>
      <c r="FE60" s="127"/>
    </row>
    <row r="61" spans="2:205" x14ac:dyDescent="0.25">
      <c r="B61">
        <f t="shared" si="178"/>
        <v>5.0999999999999996</v>
      </c>
      <c r="C61">
        <f t="shared" si="177"/>
        <v>2.166666666666667</v>
      </c>
      <c r="D61">
        <f t="shared" si="54"/>
        <v>0.40875340286447737</v>
      </c>
      <c r="E61">
        <f t="shared" si="179"/>
        <v>0.40906291024902219</v>
      </c>
      <c r="F61">
        <f t="shared" si="180"/>
        <v>0.42916666666666708</v>
      </c>
      <c r="G61" s="1">
        <f t="shared" si="55"/>
        <v>799.44789184220826</v>
      </c>
      <c r="H61">
        <f t="shared" si="176"/>
        <v>-283.32129963898944</v>
      </c>
      <c r="I61">
        <f t="shared" si="56"/>
        <v>516.12659220321882</v>
      </c>
      <c r="J61">
        <f t="shared" si="4"/>
        <v>7641.7053983586702</v>
      </c>
      <c r="K61">
        <f t="shared" si="5"/>
        <v>14175.036476847246</v>
      </c>
      <c r="L61">
        <f t="shared" si="57"/>
        <v>28656.395243845011</v>
      </c>
      <c r="M61">
        <f t="shared" si="58"/>
        <v>53156.386788177173</v>
      </c>
      <c r="O61">
        <f t="shared" si="59"/>
        <v>0.86666666666666681</v>
      </c>
      <c r="P61">
        <f t="shared" si="223"/>
        <v>5100</v>
      </c>
      <c r="Q61">
        <f t="shared" si="60"/>
        <v>0.312</v>
      </c>
      <c r="S61">
        <f t="shared" si="61"/>
        <v>170373.03457749094</v>
      </c>
      <c r="T61">
        <f t="shared" si="181"/>
        <v>86.670988650020135</v>
      </c>
      <c r="U61">
        <f t="shared" si="169"/>
        <v>3.9314893537320083E-4</v>
      </c>
      <c r="V61">
        <f t="shared" si="62"/>
        <v>8.8458510458970193E-4</v>
      </c>
      <c r="W61">
        <f t="shared" si="182"/>
        <v>8.6666666666666684E-2</v>
      </c>
      <c r="X61">
        <f t="shared" si="63"/>
        <v>5.6333333333333346E-2</v>
      </c>
      <c r="Z61">
        <f t="shared" si="64"/>
        <v>4.5363338696907778E-3</v>
      </c>
      <c r="AA61">
        <v>5.5650000000000004</v>
      </c>
      <c r="AB61">
        <f t="shared" si="183"/>
        <v>8.7033967659008304</v>
      </c>
      <c r="AC61">
        <v>0.745</v>
      </c>
      <c r="AD61">
        <f t="shared" si="65"/>
        <v>6.4840305905961184</v>
      </c>
      <c r="AE61">
        <f t="shared" si="184"/>
        <v>56.193619723419751</v>
      </c>
      <c r="AF61">
        <f t="shared" si="185"/>
        <v>8.3730648444839081E-4</v>
      </c>
      <c r="AG61">
        <f t="shared" si="66"/>
        <v>203.47750524078526</v>
      </c>
      <c r="AH61">
        <f t="shared" si="67"/>
        <v>52.630870998742097</v>
      </c>
      <c r="AI61">
        <f t="shared" si="186"/>
        <v>5.6615087677557954</v>
      </c>
      <c r="AJ61">
        <f t="shared" si="187"/>
        <v>9.8841810530985157</v>
      </c>
      <c r="AK61">
        <f t="shared" si="68"/>
        <v>5.6615087677557954</v>
      </c>
      <c r="AL61">
        <f t="shared" si="188"/>
        <v>7.8197634913754079</v>
      </c>
      <c r="AM61">
        <f t="shared" si="189"/>
        <v>26.046211111454188</v>
      </c>
      <c r="AN61">
        <f t="shared" si="69"/>
        <v>5.6615087677557954</v>
      </c>
      <c r="AO61" s="39" t="str">
        <f t="shared" si="70"/>
        <v>FAILED</v>
      </c>
      <c r="AP61" s="39" t="str">
        <f t="shared" si="71"/>
        <v>FAILED</v>
      </c>
      <c r="AQ61" s="39" t="str">
        <f t="shared" si="72"/>
        <v>FAILED</v>
      </c>
      <c r="AS61" s="9">
        <v>4</v>
      </c>
      <c r="AT61">
        <f t="shared" si="190"/>
        <v>1.5725957414928033E-3</v>
      </c>
      <c r="AU61" s="9">
        <f t="shared" si="73"/>
        <v>3.5383404183588077E-3</v>
      </c>
      <c r="AV61" s="9">
        <f t="shared" si="74"/>
        <v>1.8145335478763111E-2</v>
      </c>
      <c r="AW61">
        <v>5.5650000000000004</v>
      </c>
      <c r="AX61">
        <f t="shared" si="191"/>
        <v>139.25434825441329</v>
      </c>
      <c r="AY61">
        <v>0.745</v>
      </c>
      <c r="AZ61">
        <f t="shared" si="75"/>
        <v>103.74448944953789</v>
      </c>
      <c r="BA61">
        <f t="shared" si="192"/>
        <v>224.774478893679</v>
      </c>
      <c r="BB61">
        <f t="shared" si="76"/>
        <v>0.86765309806428736</v>
      </c>
      <c r="BC61">
        <f t="shared" si="77"/>
        <v>3.3299107740817502E-3</v>
      </c>
      <c r="BD61">
        <f t="shared" si="78"/>
        <v>51.164444375982619</v>
      </c>
      <c r="BE61">
        <f t="shared" si="79"/>
        <v>13.157717749685524</v>
      </c>
      <c r="BF61">
        <f t="shared" si="193"/>
        <v>90.584140284092726</v>
      </c>
      <c r="BG61">
        <f t="shared" si="194"/>
        <v>158.14689684957625</v>
      </c>
      <c r="BH61">
        <f t="shared" si="80"/>
        <v>90.584140284092726</v>
      </c>
      <c r="BI61">
        <f t="shared" si="195"/>
        <v>125.11621586200653</v>
      </c>
      <c r="BJ61">
        <f t="shared" si="196"/>
        <v>0.41051553165459992</v>
      </c>
      <c r="BK61">
        <f t="shared" si="81"/>
        <v>90.584140284092726</v>
      </c>
      <c r="BL61" s="39" t="str">
        <f t="shared" si="82"/>
        <v>PASS</v>
      </c>
      <c r="BM61" s="39" t="str">
        <f t="shared" si="83"/>
        <v>PASS</v>
      </c>
      <c r="BN61" s="39" t="str">
        <f t="shared" si="84"/>
        <v>PASS</v>
      </c>
      <c r="BO61" s="127">
        <f t="shared" si="85"/>
        <v>6.6598215481635068E-4</v>
      </c>
      <c r="BP61" s="127"/>
      <c r="BR61">
        <f t="shared" si="197"/>
        <v>3.9314893537320083E-4</v>
      </c>
      <c r="BS61">
        <f t="shared" si="198"/>
        <v>0.312</v>
      </c>
      <c r="BT61">
        <f t="shared" si="199"/>
        <v>0.22927666666666668</v>
      </c>
      <c r="BU61">
        <f t="shared" si="86"/>
        <v>0.54127666666666663</v>
      </c>
      <c r="BV61">
        <f t="shared" si="200"/>
        <v>0.86666666666666681</v>
      </c>
      <c r="BW61">
        <f t="shared" si="201"/>
        <v>0.32500000000000001</v>
      </c>
      <c r="BX61">
        <f t="shared" si="202"/>
        <v>28656.395243845011</v>
      </c>
      <c r="BY61">
        <f t="shared" si="87"/>
        <v>9313.3284542496294</v>
      </c>
      <c r="BZ61">
        <f t="shared" si="203"/>
        <v>0.42916666666666708</v>
      </c>
      <c r="CA61">
        <f t="shared" si="204"/>
        <v>393.31462233984416</v>
      </c>
      <c r="CB61">
        <f t="shared" si="170"/>
        <v>9706.6430765894729</v>
      </c>
      <c r="CC61">
        <f t="shared" si="205"/>
        <v>8.936422355476962E-4</v>
      </c>
      <c r="CD61">
        <f t="shared" si="206"/>
        <v>0.23455322222222225</v>
      </c>
      <c r="CE61">
        <f t="shared" si="88"/>
        <v>20691.770900919728</v>
      </c>
      <c r="CF61">
        <f t="shared" si="207"/>
        <v>52942.232703876041</v>
      </c>
      <c r="CG61">
        <f t="shared" si="208"/>
        <v>68461.060879565834</v>
      </c>
      <c r="CH61">
        <f t="shared" si="209"/>
        <v>37423.404528186249</v>
      </c>
      <c r="CI61">
        <f t="shared" si="210"/>
        <v>2.0683099963615055E-4</v>
      </c>
      <c r="CJ61">
        <f t="shared" si="211"/>
        <v>1.1306164510026057E-4</v>
      </c>
      <c r="CL61">
        <f t="shared" si="212"/>
        <v>0.312</v>
      </c>
      <c r="CM61">
        <f t="shared" si="213"/>
        <v>0.22927666666666668</v>
      </c>
      <c r="CN61">
        <f t="shared" si="89"/>
        <v>6.6291987062868762E-4</v>
      </c>
      <c r="CO61">
        <f t="shared" si="90"/>
        <v>4.931232067528047E-4</v>
      </c>
      <c r="CP61">
        <f t="shared" si="214"/>
        <v>0.16699584685225524</v>
      </c>
      <c r="CQ61">
        <f t="shared" si="215"/>
        <v>9.2404788874504346E-2</v>
      </c>
      <c r="CR61">
        <f t="shared" si="91"/>
        <v>100.0419228129242</v>
      </c>
      <c r="CS61">
        <f t="shared" si="92"/>
        <v>183.01317730314926</v>
      </c>
      <c r="CT61">
        <f t="shared" si="216"/>
        <v>0.16699584685225524</v>
      </c>
      <c r="CU61">
        <f t="shared" si="217"/>
        <v>9.2404788874504346E-2</v>
      </c>
      <c r="CV61" s="39" t="str">
        <f t="shared" si="93"/>
        <v>FAILED</v>
      </c>
      <c r="CW61" s="39" t="str">
        <f t="shared" si="94"/>
        <v>FAILED</v>
      </c>
      <c r="CX61" s="39" t="str">
        <f t="shared" si="95"/>
        <v>FAILED</v>
      </c>
      <c r="CZ61">
        <f t="shared" si="96"/>
        <v>2.0683099963615055E-4</v>
      </c>
      <c r="DA61">
        <f t="shared" si="97"/>
        <v>1.1306164510026057E-4</v>
      </c>
      <c r="DB61">
        <v>9</v>
      </c>
      <c r="DC61">
        <f t="shared" si="98"/>
        <v>1.861478996725355E-3</v>
      </c>
      <c r="DD61">
        <v>13</v>
      </c>
      <c r="DE61">
        <f t="shared" si="99"/>
        <v>1.4698013863033875E-3</v>
      </c>
      <c r="DF61">
        <f t="shared" si="100"/>
        <v>0.312</v>
      </c>
      <c r="DG61">
        <f t="shared" si="101"/>
        <v>0.22927666666666668</v>
      </c>
      <c r="DH61">
        <f t="shared" si="218"/>
        <v>1.5966113854668437E-3</v>
      </c>
      <c r="DI61">
        <f t="shared" si="102"/>
        <v>0.23455322222222225</v>
      </c>
      <c r="DJ61">
        <f t="shared" si="103"/>
        <v>9706.6430765894729</v>
      </c>
      <c r="DK61">
        <f t="shared" si="104"/>
        <v>20691.770900919728</v>
      </c>
      <c r="DL61">
        <f t="shared" si="105"/>
        <v>5.9662788356581887E-3</v>
      </c>
      <c r="DM61">
        <f t="shared" si="106"/>
        <v>6.4106016877864616E-3</v>
      </c>
      <c r="DN61">
        <f t="shared" si="219"/>
        <v>13.526663595032677</v>
      </c>
      <c r="DO61">
        <f t="shared" si="220"/>
        <v>15.616409319791241</v>
      </c>
      <c r="DP61">
        <f t="shared" si="107"/>
        <v>11.115769201436022</v>
      </c>
      <c r="DQ61">
        <f t="shared" si="108"/>
        <v>14.077936715626867</v>
      </c>
      <c r="DR61">
        <f t="shared" si="109"/>
        <v>13.526663595032677</v>
      </c>
      <c r="DS61">
        <f t="shared" si="110"/>
        <v>15.616409319791241</v>
      </c>
      <c r="DT61" s="39" t="str">
        <f t="shared" si="173"/>
        <v>PASS</v>
      </c>
      <c r="DU61" s="39" t="str">
        <f t="shared" si="174"/>
        <v>PASS</v>
      </c>
      <c r="DV61" s="39" t="str">
        <f t="shared" si="175"/>
        <v>PASS</v>
      </c>
      <c r="DW61" s="39">
        <f t="shared" si="114"/>
        <v>1.8355452189839958E-4</v>
      </c>
      <c r="DX61" s="39"/>
      <c r="DZ61">
        <f>O61</f>
        <v>0.86666666666666681</v>
      </c>
      <c r="EA61">
        <f t="shared" si="171"/>
        <v>0.312</v>
      </c>
      <c r="EB61">
        <f t="shared" si="116"/>
        <v>0.22927666666666668</v>
      </c>
      <c r="EC61">
        <f t="shared" si="117"/>
        <v>0.86765309806428736</v>
      </c>
      <c r="ED61">
        <f t="shared" si="118"/>
        <v>0.27063833333333331</v>
      </c>
      <c r="EE61">
        <f t="shared" si="119"/>
        <v>170373.03457749094</v>
      </c>
      <c r="EG61">
        <f>T61</f>
        <v>86.670988650020135</v>
      </c>
      <c r="EH61">
        <f t="shared" si="121"/>
        <v>1.5725957414928033E-3</v>
      </c>
      <c r="EI61">
        <f t="shared" si="122"/>
        <v>8.8458510458970193E-4</v>
      </c>
      <c r="EJ61">
        <f t="shared" si="123"/>
        <v>8.6666666666666684E-2</v>
      </c>
      <c r="EK61">
        <f t="shared" si="124"/>
        <v>5.6333333333333346E-2</v>
      </c>
      <c r="EL61">
        <f t="shared" si="125"/>
        <v>8.3730648444839081E-4</v>
      </c>
      <c r="EM61">
        <f t="shared" si="126"/>
        <v>203.47750524078526</v>
      </c>
      <c r="EN61">
        <f t="shared" si="127"/>
        <v>52.630870998742097</v>
      </c>
      <c r="EO61">
        <f t="shared" si="128"/>
        <v>222.96439376113955</v>
      </c>
      <c r="EP61">
        <f t="shared" si="221"/>
        <v>483</v>
      </c>
      <c r="EQ61" s="39" t="str">
        <f t="shared" si="129"/>
        <v>PASS</v>
      </c>
      <c r="ES61">
        <v>1</v>
      </c>
      <c r="ET61">
        <f t="shared" si="130"/>
        <v>1.5725957414928033E-3</v>
      </c>
      <c r="EU61">
        <f t="shared" si="131"/>
        <v>3.5383404183588077E-3</v>
      </c>
      <c r="EV61">
        <f t="shared" si="132"/>
        <v>8.6666666666666684E-2</v>
      </c>
      <c r="EW61">
        <f t="shared" si="133"/>
        <v>5.6333333333333346E-2</v>
      </c>
      <c r="EX61">
        <f t="shared" si="134"/>
        <v>3.3283595162665776E-3</v>
      </c>
      <c r="EY61">
        <f t="shared" si="135"/>
        <v>51.18829073146474</v>
      </c>
      <c r="EZ61">
        <f t="shared" si="136"/>
        <v>13.157717749685524</v>
      </c>
      <c r="FA61">
        <f t="shared" si="137"/>
        <v>56.032291735660138</v>
      </c>
      <c r="FB61">
        <f t="shared" si="222"/>
        <v>483</v>
      </c>
      <c r="FC61" s="39" t="str">
        <f t="shared" si="138"/>
        <v>PASS</v>
      </c>
      <c r="FD61" s="127">
        <f t="shared" si="139"/>
        <v>6.6598215481635068E-4</v>
      </c>
      <c r="FE61" s="127"/>
    </row>
    <row r="62" spans="2:205" x14ac:dyDescent="0.25">
      <c r="B62">
        <f t="shared" si="178"/>
        <v>5.3</v>
      </c>
      <c r="C62">
        <f t="shared" si="177"/>
        <v>2.125</v>
      </c>
      <c r="D62">
        <f t="shared" si="54"/>
        <v>0.40937241763356697</v>
      </c>
      <c r="E62">
        <f t="shared" si="179"/>
        <v>0.40959448871467419</v>
      </c>
      <c r="F62">
        <f t="shared" si="180"/>
        <v>0.42083333333333378</v>
      </c>
      <c r="G62" s="1">
        <f t="shared" si="55"/>
        <v>784.94334419155371</v>
      </c>
      <c r="H62">
        <f t="shared" si="176"/>
        <v>-283.32129963898944</v>
      </c>
      <c r="I62">
        <f t="shared" si="56"/>
        <v>501.62204455256426</v>
      </c>
      <c r="J62">
        <f t="shared" si="4"/>
        <v>7125.5788061554513</v>
      </c>
      <c r="K62">
        <f t="shared" si="5"/>
        <v>12698.308056395832</v>
      </c>
      <c r="L62">
        <f t="shared" si="57"/>
        <v>26720.920523082943</v>
      </c>
      <c r="M62">
        <f t="shared" si="58"/>
        <v>47618.655211484373</v>
      </c>
      <c r="O62">
        <f t="shared" si="59"/>
        <v>0.85000000000000009</v>
      </c>
      <c r="P62">
        <f t="shared" si="223"/>
        <v>5300</v>
      </c>
      <c r="Q62">
        <f t="shared" si="60"/>
        <v>0.30599999999999999</v>
      </c>
      <c r="S62">
        <f t="shared" si="61"/>
        <v>155616.52029896853</v>
      </c>
      <c r="T62">
        <f t="shared" si="181"/>
        <v>83.640718497002297</v>
      </c>
      <c r="U62">
        <f t="shared" si="169"/>
        <v>3.7940330372518942E-4</v>
      </c>
      <c r="V62">
        <f t="shared" si="62"/>
        <v>8.5365743338167621E-4</v>
      </c>
      <c r="W62">
        <f t="shared" si="182"/>
        <v>8.5000000000000006E-2</v>
      </c>
      <c r="X62">
        <f t="shared" si="63"/>
        <v>5.5250000000000007E-2</v>
      </c>
      <c r="Z62">
        <f t="shared" si="64"/>
        <v>4.463568279119875E-3</v>
      </c>
      <c r="AA62">
        <v>5.5650000000000004</v>
      </c>
      <c r="AB62">
        <f t="shared" si="183"/>
        <v>8.4264204674335232</v>
      </c>
      <c r="AC62">
        <v>0.745</v>
      </c>
      <c r="AD62">
        <f t="shared" si="65"/>
        <v>6.2776832482379747</v>
      </c>
      <c r="AE62">
        <f t="shared" si="184"/>
        <v>55.292239436397345</v>
      </c>
      <c r="AF62">
        <f t="shared" si="185"/>
        <v>7.9251913785741439E-4</v>
      </c>
      <c r="AG62">
        <f t="shared" si="66"/>
        <v>196.35679804487722</v>
      </c>
      <c r="AH62">
        <f t="shared" si="67"/>
        <v>51.959723029484103</v>
      </c>
      <c r="AI62">
        <f t="shared" si="186"/>
        <v>5.4813373031643033</v>
      </c>
      <c r="AJ62">
        <f t="shared" si="187"/>
        <v>9.569627556905635</v>
      </c>
      <c r="AK62">
        <f t="shared" si="68"/>
        <v>5.4813373031643033</v>
      </c>
      <c r="AL62">
        <f t="shared" si="188"/>
        <v>7.5709078772987617</v>
      </c>
      <c r="AM62">
        <f t="shared" si="189"/>
        <v>25.960342442209132</v>
      </c>
      <c r="AN62">
        <f t="shared" si="69"/>
        <v>5.4813373031643033</v>
      </c>
      <c r="AO62" s="39" t="str">
        <f t="shared" si="70"/>
        <v>FAILED</v>
      </c>
      <c r="AP62" s="39" t="str">
        <f t="shared" si="71"/>
        <v>FAILED</v>
      </c>
      <c r="AQ62" s="39" t="str">
        <f t="shared" si="72"/>
        <v>FAILED</v>
      </c>
      <c r="AS62" s="9">
        <v>4</v>
      </c>
      <c r="AT62">
        <f t="shared" si="190"/>
        <v>1.5176132149007577E-3</v>
      </c>
      <c r="AU62" s="9">
        <f t="shared" si="73"/>
        <v>3.4146297335267048E-3</v>
      </c>
      <c r="AV62" s="9">
        <f t="shared" si="74"/>
        <v>1.78542731164795E-2</v>
      </c>
      <c r="AW62">
        <v>5.5650000000000004</v>
      </c>
      <c r="AX62">
        <f t="shared" si="191"/>
        <v>134.82272747893637</v>
      </c>
      <c r="AY62">
        <v>0.745</v>
      </c>
      <c r="AZ62">
        <f t="shared" si="75"/>
        <v>100.4429319718076</v>
      </c>
      <c r="BA62">
        <f t="shared" si="192"/>
        <v>221.16895774558938</v>
      </c>
      <c r="BB62">
        <f t="shared" si="76"/>
        <v>0.85096746156305092</v>
      </c>
      <c r="BC62">
        <f t="shared" si="77"/>
        <v>3.1521119568541775E-3</v>
      </c>
      <c r="BD62">
        <f t="shared" si="78"/>
        <v>49.368969893529595</v>
      </c>
      <c r="BE62">
        <f t="shared" si="79"/>
        <v>12.989930757371026</v>
      </c>
      <c r="BF62">
        <f t="shared" si="193"/>
        <v>87.701396850628853</v>
      </c>
      <c r="BG62">
        <f t="shared" si="194"/>
        <v>153.11404091049016</v>
      </c>
      <c r="BH62">
        <f t="shared" si="80"/>
        <v>87.701396850628853</v>
      </c>
      <c r="BI62">
        <f t="shared" si="195"/>
        <v>121.13452603678019</v>
      </c>
      <c r="BJ62">
        <f t="shared" si="196"/>
        <v>0.40909503312623102</v>
      </c>
      <c r="BK62">
        <f t="shared" si="81"/>
        <v>87.701396850628853</v>
      </c>
      <c r="BL62" s="39" t="str">
        <f t="shared" si="82"/>
        <v>PASS</v>
      </c>
      <c r="BM62" s="39" t="str">
        <f t="shared" si="83"/>
        <v>PASS</v>
      </c>
      <c r="BN62" s="39" t="str">
        <f t="shared" si="84"/>
        <v>PASS</v>
      </c>
      <c r="BO62" s="127">
        <f t="shared" si="85"/>
        <v>6.3042239137083608E-4</v>
      </c>
      <c r="BP62" s="127"/>
      <c r="BR62">
        <f t="shared" si="197"/>
        <v>3.7940330372518942E-4</v>
      </c>
      <c r="BS62">
        <f t="shared" si="198"/>
        <v>0.30599999999999999</v>
      </c>
      <c r="BT62">
        <f t="shared" si="199"/>
        <v>0.2248675</v>
      </c>
      <c r="BU62">
        <f t="shared" si="86"/>
        <v>0.53086750000000005</v>
      </c>
      <c r="BV62">
        <f t="shared" si="200"/>
        <v>0.85000000000000009</v>
      </c>
      <c r="BW62">
        <f t="shared" si="201"/>
        <v>0.31874999999999998</v>
      </c>
      <c r="BX62">
        <f t="shared" si="202"/>
        <v>26720.920523082943</v>
      </c>
      <c r="BY62">
        <f t="shared" si="87"/>
        <v>8517.2934167326875</v>
      </c>
      <c r="BZ62">
        <f t="shared" si="203"/>
        <v>0.42083333333333378</v>
      </c>
      <c r="CA62">
        <f t="shared" si="204"/>
        <v>378.26057126074267</v>
      </c>
      <c r="CB62">
        <f t="shared" si="170"/>
        <v>8895.5539879934295</v>
      </c>
      <c r="CC62">
        <f t="shared" si="205"/>
        <v>8.4582271220564372E-4</v>
      </c>
      <c r="CD62">
        <f t="shared" si="206"/>
        <v>0.22561868750000005</v>
      </c>
      <c r="CE62">
        <f t="shared" si="88"/>
        <v>19713.690578032078</v>
      </c>
      <c r="CF62">
        <f t="shared" si="207"/>
        <v>50334.444137346778</v>
      </c>
      <c r="CG62">
        <f t="shared" si="208"/>
        <v>65119.712070870832</v>
      </c>
      <c r="CH62">
        <f t="shared" si="209"/>
        <v>35549.176203822724</v>
      </c>
      <c r="CI62">
        <f t="shared" si="210"/>
        <v>1.9673629024432275E-4</v>
      </c>
      <c r="CJ62">
        <f t="shared" si="211"/>
        <v>1.073993238786185E-4</v>
      </c>
      <c r="CL62">
        <f t="shared" si="212"/>
        <v>0.30599999999999999</v>
      </c>
      <c r="CM62">
        <f t="shared" si="213"/>
        <v>0.2248675</v>
      </c>
      <c r="CN62">
        <f t="shared" si="89"/>
        <v>6.4292905308602211E-4</v>
      </c>
      <c r="CO62">
        <f t="shared" si="90"/>
        <v>4.7761158850709193E-4</v>
      </c>
      <c r="CP62">
        <f t="shared" si="214"/>
        <v>0.15707595157479384</v>
      </c>
      <c r="CQ62">
        <f t="shared" si="215"/>
        <v>8.6682875200981738E-2</v>
      </c>
      <c r="CR62">
        <f t="shared" si="91"/>
        <v>100.20363072593292</v>
      </c>
      <c r="CS62">
        <f t="shared" si="92"/>
        <v>183.55507154134662</v>
      </c>
      <c r="CT62">
        <f t="shared" si="216"/>
        <v>0.15707595157479384</v>
      </c>
      <c r="CU62">
        <f t="shared" si="217"/>
        <v>8.6682875200981738E-2</v>
      </c>
      <c r="CV62" s="39" t="str">
        <f t="shared" si="93"/>
        <v>FAILED</v>
      </c>
      <c r="CW62" s="39" t="str">
        <f t="shared" si="94"/>
        <v>FAILED</v>
      </c>
      <c r="CX62" s="39" t="str">
        <f t="shared" si="95"/>
        <v>FAILED</v>
      </c>
      <c r="CZ62">
        <f t="shared" si="96"/>
        <v>1.9673629024432275E-4</v>
      </c>
      <c r="DA62">
        <f t="shared" si="97"/>
        <v>1.073993238786185E-4</v>
      </c>
      <c r="DB62">
        <v>9</v>
      </c>
      <c r="DC62">
        <f t="shared" si="98"/>
        <v>1.7706266121989048E-3</v>
      </c>
      <c r="DD62">
        <v>13</v>
      </c>
      <c r="DE62">
        <f t="shared" si="99"/>
        <v>1.3961912104220404E-3</v>
      </c>
      <c r="DF62">
        <f t="shared" si="100"/>
        <v>0.30599999999999999</v>
      </c>
      <c r="DG62">
        <f t="shared" si="101"/>
        <v>0.2248675</v>
      </c>
      <c r="DH62">
        <f t="shared" si="218"/>
        <v>1.4983523843868688E-3</v>
      </c>
      <c r="DI62">
        <f t="shared" si="102"/>
        <v>0.22561868750000005</v>
      </c>
      <c r="DJ62">
        <f t="shared" si="103"/>
        <v>8895.5539879934295</v>
      </c>
      <c r="DK62">
        <f t="shared" si="104"/>
        <v>19713.690578032078</v>
      </c>
      <c r="DL62">
        <f t="shared" si="105"/>
        <v>5.786361477774199E-3</v>
      </c>
      <c r="DM62">
        <f t="shared" si="106"/>
        <v>6.2089506505921951E-3</v>
      </c>
      <c r="DN62">
        <f t="shared" si="219"/>
        <v>12.723152077558302</v>
      </c>
      <c r="DO62">
        <f t="shared" si="220"/>
        <v>14.649405908965912</v>
      </c>
      <c r="DP62">
        <f t="shared" si="107"/>
        <v>11.13373674732588</v>
      </c>
      <c r="DQ62">
        <f t="shared" si="108"/>
        <v>14.119620887795895</v>
      </c>
      <c r="DR62">
        <f t="shared" si="109"/>
        <v>12.723152077558302</v>
      </c>
      <c r="DS62">
        <f t="shared" si="110"/>
        <v>14.649405908965912</v>
      </c>
      <c r="DT62" s="39" t="str">
        <f t="shared" si="173"/>
        <v>PASS</v>
      </c>
      <c r="DU62" s="39" t="str">
        <f t="shared" si="174"/>
        <v>PASS</v>
      </c>
      <c r="DV62" s="39" t="str">
        <f t="shared" si="175"/>
        <v>PASS</v>
      </c>
      <c r="DW62" s="39">
        <f t="shared" si="114"/>
        <v>1.7115395406848877E-4</v>
      </c>
      <c r="DX62" s="39"/>
      <c r="DZ62">
        <f t="shared" si="115"/>
        <v>0.85000000000000009</v>
      </c>
      <c r="EA62">
        <f t="shared" si="171"/>
        <v>0.30599999999999999</v>
      </c>
      <c r="EB62">
        <f t="shared" si="116"/>
        <v>0.2248675</v>
      </c>
      <c r="EC62">
        <f t="shared" si="117"/>
        <v>0.85096746156305092</v>
      </c>
      <c r="ED62">
        <f t="shared" si="118"/>
        <v>0.26543375000000002</v>
      </c>
      <c r="EE62">
        <f t="shared" si="119"/>
        <v>155616.52029896853</v>
      </c>
      <c r="EG62">
        <f t="shared" si="120"/>
        <v>83.640718497002297</v>
      </c>
      <c r="EH62">
        <f t="shared" si="121"/>
        <v>1.5176132149007577E-3</v>
      </c>
      <c r="EI62">
        <f t="shared" si="122"/>
        <v>8.5365743338167621E-4</v>
      </c>
      <c r="EJ62">
        <f t="shared" si="123"/>
        <v>8.5000000000000006E-2</v>
      </c>
      <c r="EK62">
        <f t="shared" si="124"/>
        <v>5.5250000000000007E-2</v>
      </c>
      <c r="EL62">
        <f t="shared" si="125"/>
        <v>7.9251913785741439E-4</v>
      </c>
      <c r="EM62">
        <f t="shared" si="126"/>
        <v>196.35679804487722</v>
      </c>
      <c r="EN62">
        <f t="shared" si="127"/>
        <v>51.959723029484103</v>
      </c>
      <c r="EO62">
        <f t="shared" si="128"/>
        <v>215.99868191805894</v>
      </c>
      <c r="EP62">
        <f t="shared" si="221"/>
        <v>483</v>
      </c>
      <c r="EQ62" s="39" t="str">
        <f t="shared" si="129"/>
        <v>PASS</v>
      </c>
      <c r="ES62">
        <v>1</v>
      </c>
      <c r="ET62">
        <f t="shared" si="130"/>
        <v>1.5176132149007577E-3</v>
      </c>
      <c r="EU62">
        <f t="shared" si="131"/>
        <v>3.4146297335267048E-3</v>
      </c>
      <c r="EV62">
        <f t="shared" si="132"/>
        <v>8.5000000000000006E-2</v>
      </c>
      <c r="EW62">
        <f t="shared" si="133"/>
        <v>5.5250000000000007E-2</v>
      </c>
      <c r="EX62">
        <f t="shared" si="134"/>
        <v>3.150643724401183E-3</v>
      </c>
      <c r="EY62">
        <f t="shared" si="135"/>
        <v>49.391976342404526</v>
      </c>
      <c r="EZ62">
        <f t="shared" si="136"/>
        <v>12.989930757371026</v>
      </c>
      <c r="FA62">
        <f t="shared" si="137"/>
        <v>54.27506084982798</v>
      </c>
      <c r="FB62">
        <f t="shared" si="222"/>
        <v>483</v>
      </c>
      <c r="FC62" s="39" t="str">
        <f t="shared" si="138"/>
        <v>PASS</v>
      </c>
      <c r="FD62" s="127">
        <f t="shared" si="139"/>
        <v>6.3042239137083608E-4</v>
      </c>
      <c r="FE62" s="127"/>
    </row>
    <row r="63" spans="2:205" x14ac:dyDescent="0.25">
      <c r="B63">
        <f t="shared" si="178"/>
        <v>5.5</v>
      </c>
      <c r="C63">
        <f t="shared" si="177"/>
        <v>2.0833333333333335</v>
      </c>
      <c r="D63">
        <f t="shared" si="54"/>
        <v>0.40981655979578141</v>
      </c>
      <c r="E63">
        <f t="shared" si="179"/>
        <v>0.40994028530676341</v>
      </c>
      <c r="F63">
        <f t="shared" si="180"/>
        <v>0.41250000000000037</v>
      </c>
      <c r="G63" s="1">
        <f t="shared" si="55"/>
        <v>770.04947083082118</v>
      </c>
      <c r="H63">
        <f t="shared" si="176"/>
        <v>-283.32129963898944</v>
      </c>
      <c r="I63">
        <f t="shared" si="56"/>
        <v>486.72817119183173</v>
      </c>
      <c r="J63">
        <f t="shared" si="4"/>
        <v>6623.9567616028871</v>
      </c>
      <c r="K63">
        <f t="shared" si="5"/>
        <v>11323.354499619996</v>
      </c>
      <c r="L63">
        <f t="shared" si="57"/>
        <v>24839.837856010825</v>
      </c>
      <c r="M63">
        <f t="shared" si="58"/>
        <v>42462.579373574983</v>
      </c>
      <c r="O63">
        <f t="shared" si="59"/>
        <v>0.83333333333333348</v>
      </c>
      <c r="P63">
        <f t="shared" si="223"/>
        <v>5500</v>
      </c>
      <c r="Q63">
        <f t="shared" si="60"/>
        <v>0.3</v>
      </c>
      <c r="S63">
        <f t="shared" si="61"/>
        <v>141541.93124524996</v>
      </c>
      <c r="T63">
        <f t="shared" si="181"/>
        <v>80.562428501843712</v>
      </c>
      <c r="U63">
        <f t="shared" si="169"/>
        <v>3.654398489034901E-4</v>
      </c>
      <c r="V63">
        <f t="shared" si="62"/>
        <v>8.222396600328527E-4</v>
      </c>
      <c r="W63">
        <f t="shared" si="182"/>
        <v>8.3333333333333343E-2</v>
      </c>
      <c r="X63">
        <f t="shared" si="63"/>
        <v>5.4166666666666675E-2</v>
      </c>
      <c r="Z63">
        <f t="shared" si="64"/>
        <v>4.3852781868418808E-3</v>
      </c>
      <c r="AA63">
        <v>5.5650000000000004</v>
      </c>
      <c r="AB63">
        <f t="shared" si="183"/>
        <v>8.1334173603577256</v>
      </c>
      <c r="AC63">
        <v>0.745</v>
      </c>
      <c r="AD63">
        <f t="shared" si="65"/>
        <v>6.0593959334665053</v>
      </c>
      <c r="AE63">
        <f t="shared" si="184"/>
        <v>54.322424647636893</v>
      </c>
      <c r="AF63">
        <f t="shared" si="185"/>
        <v>7.4841062758507942E-4</v>
      </c>
      <c r="AG63">
        <f t="shared" si="66"/>
        <v>189.12335825851088</v>
      </c>
      <c r="AH63">
        <f t="shared" si="67"/>
        <v>51.268841080849491</v>
      </c>
      <c r="AI63">
        <f t="shared" si="186"/>
        <v>5.2907404931707029</v>
      </c>
      <c r="AJ63">
        <f t="shared" si="187"/>
        <v>9.2368729052041001</v>
      </c>
      <c r="AK63">
        <f t="shared" si="68"/>
        <v>5.2907404931707029</v>
      </c>
      <c r="AL63">
        <f t="shared" si="188"/>
        <v>7.3076526148766607</v>
      </c>
      <c r="AM63">
        <f t="shared" si="189"/>
        <v>25.904170217652723</v>
      </c>
      <c r="AN63">
        <f t="shared" si="69"/>
        <v>5.2907404931707029</v>
      </c>
      <c r="AO63" s="39" t="str">
        <f t="shared" si="70"/>
        <v>FAILED</v>
      </c>
      <c r="AP63" s="39" t="str">
        <f t="shared" si="71"/>
        <v>FAILED</v>
      </c>
      <c r="AQ63" s="39" t="str">
        <f t="shared" si="72"/>
        <v>FAILED</v>
      </c>
      <c r="AS63" s="9">
        <v>4</v>
      </c>
      <c r="AT63">
        <f t="shared" si="190"/>
        <v>1.4617593956139604E-3</v>
      </c>
      <c r="AU63" s="9">
        <f t="shared" si="73"/>
        <v>3.2889586401314108E-3</v>
      </c>
      <c r="AV63" s="9">
        <f t="shared" si="74"/>
        <v>1.7541112747367523E-2</v>
      </c>
      <c r="AW63">
        <v>5.5650000000000004</v>
      </c>
      <c r="AX63">
        <f t="shared" si="191"/>
        <v>130.13467776572361</v>
      </c>
      <c r="AY63">
        <v>0.745</v>
      </c>
      <c r="AZ63">
        <f t="shared" si="75"/>
        <v>96.950334935464085</v>
      </c>
      <c r="BA63">
        <f t="shared" si="192"/>
        <v>217.28969859054757</v>
      </c>
      <c r="BB63">
        <f t="shared" si="76"/>
        <v>0.8342818250618147</v>
      </c>
      <c r="BC63">
        <f t="shared" si="77"/>
        <v>2.9770002288085958E-3</v>
      </c>
      <c r="BD63">
        <f t="shared" si="78"/>
        <v>47.545152961541909</v>
      </c>
      <c r="BE63">
        <f t="shared" si="79"/>
        <v>12.817210270212373</v>
      </c>
      <c r="BF63">
        <f t="shared" si="193"/>
        <v>84.651847890731247</v>
      </c>
      <c r="BG63">
        <f t="shared" si="194"/>
        <v>147.7899664832656</v>
      </c>
      <c r="BH63">
        <f t="shared" si="80"/>
        <v>84.651847890731247</v>
      </c>
      <c r="BI63">
        <f t="shared" si="195"/>
        <v>116.92244183802657</v>
      </c>
      <c r="BJ63">
        <f t="shared" si="196"/>
        <v>0.40813783205433363</v>
      </c>
      <c r="BK63">
        <f t="shared" si="81"/>
        <v>84.651847890731247</v>
      </c>
      <c r="BL63" s="39" t="str">
        <f t="shared" si="82"/>
        <v>PASS</v>
      </c>
      <c r="BM63" s="39" t="str">
        <f t="shared" si="83"/>
        <v>PASS</v>
      </c>
      <c r="BN63" s="39" t="str">
        <f t="shared" si="84"/>
        <v>PASS</v>
      </c>
      <c r="BO63" s="127">
        <f t="shared" si="85"/>
        <v>5.9540004576171966E-4</v>
      </c>
      <c r="BP63" s="127"/>
      <c r="BR63">
        <f t="shared" si="197"/>
        <v>3.654398489034901E-4</v>
      </c>
      <c r="BS63">
        <f t="shared" si="198"/>
        <v>0.3</v>
      </c>
      <c r="BT63">
        <f t="shared" si="199"/>
        <v>0.22045833333333334</v>
      </c>
      <c r="BU63">
        <f t="shared" si="86"/>
        <v>0.52045833333333336</v>
      </c>
      <c r="BV63">
        <f t="shared" si="200"/>
        <v>0.83333333333333348</v>
      </c>
      <c r="BW63">
        <f t="shared" si="201"/>
        <v>0.3125</v>
      </c>
      <c r="BX63">
        <f t="shared" si="202"/>
        <v>24839.837856010825</v>
      </c>
      <c r="BY63">
        <f t="shared" si="87"/>
        <v>7762.4493300033828</v>
      </c>
      <c r="BZ63">
        <f t="shared" si="203"/>
        <v>0.41250000000000037</v>
      </c>
      <c r="CA63">
        <f t="shared" si="204"/>
        <v>363.50025776367215</v>
      </c>
      <c r="CB63">
        <f t="shared" si="170"/>
        <v>8125.9495877670552</v>
      </c>
      <c r="CC63">
        <f t="shared" si="205"/>
        <v>7.9872844440037941E-4</v>
      </c>
      <c r="CD63">
        <f t="shared" si="206"/>
        <v>0.21685763888888893</v>
      </c>
      <c r="CE63">
        <f t="shared" si="88"/>
        <v>18735.677538042684</v>
      </c>
      <c r="CF63">
        <f t="shared" si="207"/>
        <v>47726.85201699302</v>
      </c>
      <c r="CG63">
        <f t="shared" si="208"/>
        <v>61778.610170525033</v>
      </c>
      <c r="CH63">
        <f t="shared" si="209"/>
        <v>33675.093863461007</v>
      </c>
      <c r="CI63">
        <f t="shared" si="210"/>
        <v>1.8664232679916929E-4</v>
      </c>
      <c r="CJ63">
        <f t="shared" si="211"/>
        <v>1.0173744369625682E-4</v>
      </c>
      <c r="CL63">
        <f t="shared" si="212"/>
        <v>0.3</v>
      </c>
      <c r="CM63">
        <f t="shared" si="213"/>
        <v>0.22045833333333334</v>
      </c>
      <c r="CN63">
        <f t="shared" si="89"/>
        <v>6.2214108933056431E-4</v>
      </c>
      <c r="CO63">
        <f t="shared" si="90"/>
        <v>4.6148150608772703E-4</v>
      </c>
      <c r="CP63">
        <f t="shared" si="214"/>
        <v>0.14708262331270006</v>
      </c>
      <c r="CQ63">
        <f t="shared" si="215"/>
        <v>8.0926768575178804E-2</v>
      </c>
      <c r="CR63">
        <f t="shared" si="91"/>
        <v>100.38279022422726</v>
      </c>
      <c r="CS63">
        <f t="shared" si="92"/>
        <v>184.15714861068417</v>
      </c>
      <c r="CT63">
        <f t="shared" si="216"/>
        <v>0.14708262331270006</v>
      </c>
      <c r="CU63">
        <f t="shared" si="217"/>
        <v>8.0926768575178804E-2</v>
      </c>
      <c r="CV63" s="39" t="str">
        <f t="shared" si="93"/>
        <v>FAILED</v>
      </c>
      <c r="CW63" s="39" t="str">
        <f t="shared" si="94"/>
        <v>FAILED</v>
      </c>
      <c r="CX63" s="39" t="str">
        <f t="shared" si="95"/>
        <v>FAILED</v>
      </c>
      <c r="CZ63">
        <f t="shared" si="96"/>
        <v>1.8664232679916929E-4</v>
      </c>
      <c r="DA63">
        <f t="shared" si="97"/>
        <v>1.0173744369625682E-4</v>
      </c>
      <c r="DB63">
        <v>9</v>
      </c>
      <c r="DC63">
        <f t="shared" si="98"/>
        <v>1.6797809411925235E-3</v>
      </c>
      <c r="DD63">
        <v>14</v>
      </c>
      <c r="DE63">
        <f t="shared" si="99"/>
        <v>1.4243242117475956E-3</v>
      </c>
      <c r="DF63">
        <f t="shared" si="100"/>
        <v>0.3</v>
      </c>
      <c r="DG63">
        <f t="shared" si="101"/>
        <v>0.22045833333333334</v>
      </c>
      <c r="DH63">
        <f t="shared" si="218"/>
        <v>1.4247361116089541E-3</v>
      </c>
      <c r="DI63">
        <f t="shared" si="102"/>
        <v>0.21685763888888893</v>
      </c>
      <c r="DJ63">
        <f t="shared" si="103"/>
        <v>8125.9495877670552</v>
      </c>
      <c r="DK63">
        <f t="shared" si="104"/>
        <v>18735.677538042684</v>
      </c>
      <c r="DL63">
        <f t="shared" si="105"/>
        <v>5.5992698039750788E-3</v>
      </c>
      <c r="DM63">
        <f t="shared" si="106"/>
        <v>6.4607410852281786E-3</v>
      </c>
      <c r="DN63">
        <f t="shared" si="219"/>
        <v>11.913692488328705</v>
      </c>
      <c r="DO63">
        <f t="shared" si="220"/>
        <v>15.861646640735046</v>
      </c>
      <c r="DP63">
        <f t="shared" si="107"/>
        <v>11.153643358247475</v>
      </c>
      <c r="DQ63">
        <f t="shared" si="108"/>
        <v>13.154082043620299</v>
      </c>
      <c r="DR63">
        <f t="shared" si="109"/>
        <v>11.913692488328705</v>
      </c>
      <c r="DS63">
        <f t="shared" si="110"/>
        <v>15.861646640735046</v>
      </c>
      <c r="DT63" s="39" t="str">
        <f t="shared" si="173"/>
        <v>PASS</v>
      </c>
      <c r="DU63" s="39" t="str">
        <f t="shared" si="174"/>
        <v>PASS</v>
      </c>
      <c r="DV63" s="39" t="str">
        <f t="shared" si="175"/>
        <v>PASS</v>
      </c>
      <c r="DW63" s="39">
        <f t="shared" si="114"/>
        <v>1.635876848411893E-4</v>
      </c>
      <c r="DX63" s="39"/>
      <c r="DZ63">
        <f t="shared" si="115"/>
        <v>0.83333333333333348</v>
      </c>
      <c r="EA63">
        <f t="shared" si="171"/>
        <v>0.3</v>
      </c>
      <c r="EB63">
        <f t="shared" si="116"/>
        <v>0.22045833333333334</v>
      </c>
      <c r="EC63">
        <f t="shared" si="117"/>
        <v>0.8342818250618147</v>
      </c>
      <c r="ED63">
        <f t="shared" si="118"/>
        <v>0.26022916666666668</v>
      </c>
      <c r="EE63">
        <f t="shared" si="119"/>
        <v>141541.93124524996</v>
      </c>
      <c r="EG63">
        <f t="shared" si="120"/>
        <v>80.562428501843712</v>
      </c>
      <c r="EH63">
        <f t="shared" si="121"/>
        <v>1.4617593956139604E-3</v>
      </c>
      <c r="EI63">
        <f t="shared" si="122"/>
        <v>8.222396600328527E-4</v>
      </c>
      <c r="EJ63">
        <f t="shared" si="123"/>
        <v>8.3333333333333343E-2</v>
      </c>
      <c r="EK63">
        <f t="shared" si="124"/>
        <v>5.4166666666666675E-2</v>
      </c>
      <c r="EL63">
        <f t="shared" si="125"/>
        <v>7.4841062758507942E-4</v>
      </c>
      <c r="EM63">
        <f t="shared" si="126"/>
        <v>189.12335825851088</v>
      </c>
      <c r="EN63">
        <f t="shared" si="127"/>
        <v>51.268841080849491</v>
      </c>
      <c r="EO63">
        <f t="shared" si="128"/>
        <v>208.93330714918878</v>
      </c>
      <c r="EP63">
        <f t="shared" si="221"/>
        <v>483</v>
      </c>
      <c r="EQ63" s="39" t="str">
        <f t="shared" si="129"/>
        <v>PASS</v>
      </c>
      <c r="ES63">
        <v>1</v>
      </c>
      <c r="ET63">
        <f t="shared" si="130"/>
        <v>1.4617593956139604E-3</v>
      </c>
      <c r="EU63">
        <f t="shared" si="131"/>
        <v>3.2889586401314108E-3</v>
      </c>
      <c r="EV63">
        <f t="shared" si="132"/>
        <v>8.3333333333333343E-2</v>
      </c>
      <c r="EW63">
        <f t="shared" si="133"/>
        <v>5.4166666666666675E-2</v>
      </c>
      <c r="EX63">
        <f t="shared" si="134"/>
        <v>2.9756137621128262E-3</v>
      </c>
      <c r="EY63">
        <f t="shared" si="135"/>
        <v>47.567306297423656</v>
      </c>
      <c r="EZ63">
        <f t="shared" si="136"/>
        <v>12.817210270212373</v>
      </c>
      <c r="FA63">
        <f t="shared" si="137"/>
        <v>52.492773461929332</v>
      </c>
      <c r="FB63">
        <f t="shared" si="222"/>
        <v>483</v>
      </c>
      <c r="FC63" s="39" t="str">
        <f t="shared" si="138"/>
        <v>PASS</v>
      </c>
      <c r="FD63" s="127">
        <f t="shared" si="139"/>
        <v>5.9540004576171966E-4</v>
      </c>
      <c r="FE63" s="127"/>
    </row>
    <row r="64" spans="2:205" x14ac:dyDescent="0.25">
      <c r="B64">
        <f t="shared" si="178"/>
        <v>5.7</v>
      </c>
      <c r="C64">
        <f t="shared" si="177"/>
        <v>2.0416666666666665</v>
      </c>
      <c r="D64">
        <f t="shared" si="54"/>
        <v>0.41006401081774546</v>
      </c>
      <c r="E64">
        <f t="shared" si="179"/>
        <v>0.41008378331995732</v>
      </c>
      <c r="F64">
        <f t="shared" si="180"/>
        <v>0.32400000000000029</v>
      </c>
      <c r="G64" s="1">
        <f t="shared" si="55"/>
        <v>605.05057859425165</v>
      </c>
      <c r="H64">
        <f t="shared" si="176"/>
        <v>-226.65703971119154</v>
      </c>
      <c r="I64">
        <f t="shared" si="56"/>
        <v>378.3935388830601</v>
      </c>
      <c r="J64">
        <f t="shared" si="4"/>
        <v>6137.2285904110549</v>
      </c>
      <c r="K64">
        <f t="shared" si="5"/>
        <v>10047.235964418602</v>
      </c>
      <c r="L64">
        <f t="shared" si="57"/>
        <v>23014.607214041454</v>
      </c>
      <c r="M64">
        <f t="shared" si="58"/>
        <v>37677.134866569759</v>
      </c>
      <c r="O64">
        <f t="shared" si="59"/>
        <v>0.81666666666666665</v>
      </c>
      <c r="P64">
        <f t="shared" si="223"/>
        <v>5700</v>
      </c>
      <c r="Q64">
        <f t="shared" si="60"/>
        <v>0.29399999999999998</v>
      </c>
      <c r="S64">
        <f t="shared" si="61"/>
        <v>128153.51995431891</v>
      </c>
      <c r="T64">
        <f t="shared" si="181"/>
        <v>77.435877228118414</v>
      </c>
      <c r="U64">
        <f t="shared" si="169"/>
        <v>3.5125747572648181E-4</v>
      </c>
      <c r="V64">
        <f t="shared" si="62"/>
        <v>7.9032932038458409E-4</v>
      </c>
      <c r="W64">
        <f t="shared" si="182"/>
        <v>8.1666666666666665E-2</v>
      </c>
      <c r="X64">
        <f t="shared" si="63"/>
        <v>5.3083333333333337E-2</v>
      </c>
      <c r="Z64">
        <f t="shared" si="64"/>
        <v>4.3011119476712061E-3</v>
      </c>
      <c r="AA64">
        <v>5.5650000000000004</v>
      </c>
      <c r="AB64">
        <f t="shared" si="183"/>
        <v>7.8242055924080152</v>
      </c>
      <c r="AC64">
        <v>0.745</v>
      </c>
      <c r="AD64">
        <f t="shared" si="65"/>
        <v>5.8290331663439714</v>
      </c>
      <c r="AE64">
        <f t="shared" si="184"/>
        <v>53.279819369152463</v>
      </c>
      <c r="AF64">
        <f t="shared" si="185"/>
        <v>7.0500537400375568E-4</v>
      </c>
      <c r="AG64">
        <f t="shared" si="66"/>
        <v>181.77665685940744</v>
      </c>
      <c r="AH64">
        <f t="shared" si="67"/>
        <v>50.084640555451323</v>
      </c>
      <c r="AI64">
        <f t="shared" si="186"/>
        <v>5.0896000439383666</v>
      </c>
      <c r="AJ64">
        <f t="shared" si="187"/>
        <v>8.8857105739476463</v>
      </c>
      <c r="AK64">
        <f t="shared" si="68"/>
        <v>5.0896000439383666</v>
      </c>
      <c r="AL64">
        <f t="shared" si="188"/>
        <v>7.0298343148319979</v>
      </c>
      <c r="AM64">
        <f t="shared" si="189"/>
        <v>25.880782020702512</v>
      </c>
      <c r="AN64">
        <f t="shared" si="69"/>
        <v>5.0896000439383666</v>
      </c>
      <c r="AO64" s="39" t="str">
        <f t="shared" si="70"/>
        <v>FAILED</v>
      </c>
      <c r="AP64" s="39" t="str">
        <f t="shared" si="71"/>
        <v>FAILED</v>
      </c>
      <c r="AQ64" s="39" t="str">
        <f t="shared" si="72"/>
        <v>FAILED</v>
      </c>
      <c r="AS64" s="9">
        <v>4</v>
      </c>
      <c r="AT64">
        <f t="shared" si="190"/>
        <v>1.4050299029059272E-3</v>
      </c>
      <c r="AU64" s="9">
        <f t="shared" si="73"/>
        <v>3.1613172815383363E-3</v>
      </c>
      <c r="AV64" s="9">
        <f t="shared" si="74"/>
        <v>1.7204447790684824E-2</v>
      </c>
      <c r="AW64">
        <v>5.5650000000000004</v>
      </c>
      <c r="AX64">
        <f t="shared" si="191"/>
        <v>125.18728947852824</v>
      </c>
      <c r="AY64">
        <v>0.745</v>
      </c>
      <c r="AZ64">
        <f t="shared" si="75"/>
        <v>93.264530661503542</v>
      </c>
      <c r="BA64">
        <f t="shared" si="192"/>
        <v>213.11927747660985</v>
      </c>
      <c r="BB64">
        <f t="shared" si="76"/>
        <v>0.81759618856057825</v>
      </c>
      <c r="BC64">
        <f t="shared" si="77"/>
        <v>2.8046709571471189E-3</v>
      </c>
      <c r="BD64">
        <f t="shared" si="78"/>
        <v>45.692889437795323</v>
      </c>
      <c r="BE64">
        <f t="shared" si="79"/>
        <v>12.521160138862831</v>
      </c>
      <c r="BF64">
        <f t="shared" si="193"/>
        <v>81.433600703013866</v>
      </c>
      <c r="BG64">
        <f t="shared" si="194"/>
        <v>142.17136918316231</v>
      </c>
      <c r="BH64">
        <f t="shared" si="80"/>
        <v>81.433600703013866</v>
      </c>
      <c r="BI64">
        <f t="shared" si="195"/>
        <v>112.47734903731197</v>
      </c>
      <c r="BJ64">
        <f t="shared" si="196"/>
        <v>0.40767178916173058</v>
      </c>
      <c r="BK64">
        <f t="shared" si="81"/>
        <v>81.433600703013866</v>
      </c>
      <c r="BL64" s="39" t="str">
        <f t="shared" si="82"/>
        <v>PASS</v>
      </c>
      <c r="BM64" s="39" t="str">
        <f t="shared" si="83"/>
        <v>PASS</v>
      </c>
      <c r="BN64" s="39" t="str">
        <f t="shared" si="84"/>
        <v>PASS</v>
      </c>
      <c r="BO64" s="127">
        <f t="shared" si="85"/>
        <v>4.4874735314353941E-4</v>
      </c>
      <c r="BP64" s="127"/>
      <c r="BR64">
        <f t="shared" si="197"/>
        <v>3.5125747572648181E-4</v>
      </c>
      <c r="BS64">
        <f t="shared" si="198"/>
        <v>0.29399999999999998</v>
      </c>
      <c r="BT64">
        <f t="shared" si="199"/>
        <v>0.21604916666666665</v>
      </c>
      <c r="BU64">
        <f t="shared" si="86"/>
        <v>0.51004916666666666</v>
      </c>
      <c r="BV64">
        <f t="shared" si="200"/>
        <v>0.81666666666666665</v>
      </c>
      <c r="BW64">
        <f t="shared" si="201"/>
        <v>0.30624999999999997</v>
      </c>
      <c r="BX64">
        <f t="shared" si="202"/>
        <v>23014.607214041454</v>
      </c>
      <c r="BY64">
        <f t="shared" si="87"/>
        <v>7048.2234593001949</v>
      </c>
      <c r="BZ64">
        <f t="shared" si="203"/>
        <v>0.32400000000000029</v>
      </c>
      <c r="CA64">
        <f t="shared" si="204"/>
        <v>279.80267113968773</v>
      </c>
      <c r="CB64">
        <f t="shared" si="170"/>
        <v>7328.0261304398828</v>
      </c>
      <c r="CC64">
        <f t="shared" si="205"/>
        <v>7.5238559920930105E-4</v>
      </c>
      <c r="CD64">
        <f t="shared" si="206"/>
        <v>0.20827007638888889</v>
      </c>
      <c r="CE64">
        <f t="shared" si="88"/>
        <v>17592.60441417601</v>
      </c>
      <c r="CF64">
        <f t="shared" si="207"/>
        <v>45122.33078322473</v>
      </c>
      <c r="CG64">
        <f t="shared" si="208"/>
        <v>58316.784093856739</v>
      </c>
      <c r="CH64">
        <f t="shared" si="209"/>
        <v>31927.877472592721</v>
      </c>
      <c r="CI64">
        <f t="shared" si="210"/>
        <v>1.7618363774579075E-4</v>
      </c>
      <c r="CJ64">
        <f t="shared" si="211"/>
        <v>9.6458844328074691E-5</v>
      </c>
      <c r="CL64">
        <f t="shared" si="212"/>
        <v>0.29399999999999998</v>
      </c>
      <c r="CM64">
        <f t="shared" si="213"/>
        <v>0.21604916666666665</v>
      </c>
      <c r="CN64">
        <f t="shared" si="89"/>
        <v>5.9926407396527473E-4</v>
      </c>
      <c r="CO64">
        <f t="shared" si="90"/>
        <v>4.4646709735704309E-4</v>
      </c>
      <c r="CP64">
        <f t="shared" si="214"/>
        <v>0.13646462353127414</v>
      </c>
      <c r="CQ64">
        <f t="shared" si="215"/>
        <v>7.5746490228520896E-2</v>
      </c>
      <c r="CR64">
        <f t="shared" si="91"/>
        <v>99.853792550019705</v>
      </c>
      <c r="CS64">
        <f t="shared" si="92"/>
        <v>182.38456552869584</v>
      </c>
      <c r="CT64">
        <f t="shared" si="216"/>
        <v>0.13646462353127414</v>
      </c>
      <c r="CU64">
        <f t="shared" si="217"/>
        <v>7.5746490228520896E-2</v>
      </c>
      <c r="CV64" s="39" t="str">
        <f t="shared" si="93"/>
        <v>FAILED</v>
      </c>
      <c r="CW64" s="39" t="str">
        <f t="shared" si="94"/>
        <v>FAILED</v>
      </c>
      <c r="CX64" s="39" t="str">
        <f t="shared" si="95"/>
        <v>FAILED</v>
      </c>
      <c r="CZ64">
        <f t="shared" si="96"/>
        <v>1.7618363774579075E-4</v>
      </c>
      <c r="DA64">
        <f t="shared" si="97"/>
        <v>9.6458844328074691E-5</v>
      </c>
      <c r="DB64">
        <v>10</v>
      </c>
      <c r="DC64">
        <f t="shared" si="98"/>
        <v>1.7618363774579075E-3</v>
      </c>
      <c r="DD64">
        <v>14</v>
      </c>
      <c r="DE64">
        <f t="shared" si="99"/>
        <v>1.3504238205930457E-3</v>
      </c>
      <c r="DF64">
        <f t="shared" si="100"/>
        <v>0.29399999999999998</v>
      </c>
      <c r="DG64">
        <f t="shared" si="101"/>
        <v>0.21604916666666665</v>
      </c>
      <c r="DH64">
        <f t="shared" si="218"/>
        <v>1.3812719704232128E-3</v>
      </c>
      <c r="DI64">
        <f t="shared" si="102"/>
        <v>0.20827007638888889</v>
      </c>
      <c r="DJ64">
        <f t="shared" si="103"/>
        <v>7328.0261304398828</v>
      </c>
      <c r="DK64">
        <f t="shared" si="104"/>
        <v>17592.60441417601</v>
      </c>
      <c r="DL64">
        <f t="shared" si="105"/>
        <v>5.9926407396527466E-3</v>
      </c>
      <c r="DM64">
        <f t="shared" si="106"/>
        <v>6.2505393629986037E-3</v>
      </c>
      <c r="DN64">
        <f t="shared" si="219"/>
        <v>13.646462353127411</v>
      </c>
      <c r="DO64">
        <f t="shared" si="220"/>
        <v>14.846312084790096</v>
      </c>
      <c r="DP64">
        <f t="shared" si="107"/>
        <v>9.9853792550019698</v>
      </c>
      <c r="DQ64">
        <f t="shared" si="108"/>
        <v>13.027468966335418</v>
      </c>
      <c r="DR64">
        <f t="shared" si="109"/>
        <v>13.646462353127411</v>
      </c>
      <c r="DS64">
        <f t="shared" si="110"/>
        <v>14.846312084790096</v>
      </c>
      <c r="DT64" s="39" t="str">
        <f t="shared" si="173"/>
        <v>PASS</v>
      </c>
      <c r="DU64" s="39" t="str">
        <f t="shared" si="174"/>
        <v>PASS</v>
      </c>
      <c r="DV64" s="39" t="str">
        <f t="shared" si="175"/>
        <v>PASS</v>
      </c>
      <c r="DW64" s="39">
        <f t="shared" si="114"/>
        <v>1.2955805376937106E-4</v>
      </c>
      <c r="DX64" s="39"/>
      <c r="DZ64">
        <f t="shared" si="115"/>
        <v>0.81666666666666665</v>
      </c>
      <c r="EA64">
        <f t="shared" si="171"/>
        <v>0.29399999999999998</v>
      </c>
      <c r="EB64">
        <f t="shared" si="116"/>
        <v>0.21604916666666665</v>
      </c>
      <c r="EC64">
        <f t="shared" si="117"/>
        <v>0.81759618856057825</v>
      </c>
      <c r="ED64">
        <f t="shared" si="118"/>
        <v>0.25502458333333333</v>
      </c>
      <c r="EE64">
        <f t="shared" si="119"/>
        <v>128153.51995431891</v>
      </c>
      <c r="EG64">
        <f t="shared" si="120"/>
        <v>77.435877228118414</v>
      </c>
      <c r="EH64">
        <f t="shared" si="121"/>
        <v>1.4050299029059272E-3</v>
      </c>
      <c r="EI64">
        <f t="shared" si="122"/>
        <v>7.9032932038458409E-4</v>
      </c>
      <c r="EJ64">
        <f t="shared" si="123"/>
        <v>8.1666666666666665E-2</v>
      </c>
      <c r="EK64">
        <f t="shared" si="124"/>
        <v>5.3083333333333337E-2</v>
      </c>
      <c r="EL64">
        <f t="shared" si="125"/>
        <v>7.0500537400375568E-4</v>
      </c>
      <c r="EM64">
        <f t="shared" si="126"/>
        <v>181.77665685940744</v>
      </c>
      <c r="EN64">
        <f t="shared" si="127"/>
        <v>50.084640555451323</v>
      </c>
      <c r="EO64">
        <f t="shared" si="128"/>
        <v>201.41540814368952</v>
      </c>
      <c r="EP64">
        <f t="shared" si="221"/>
        <v>483</v>
      </c>
      <c r="EQ64" s="39" t="str">
        <f t="shared" si="129"/>
        <v>PASS</v>
      </c>
      <c r="ES64">
        <v>1</v>
      </c>
      <c r="ET64">
        <f t="shared" si="130"/>
        <v>1.4050299029059272E-3</v>
      </c>
      <c r="EU64">
        <f t="shared" si="131"/>
        <v>3.1613172815383363E-3</v>
      </c>
      <c r="EV64">
        <f t="shared" si="132"/>
        <v>8.1666666666666665E-2</v>
      </c>
      <c r="EW64">
        <f t="shared" si="133"/>
        <v>5.3083333333333337E-2</v>
      </c>
      <c r="EX64">
        <f t="shared" si="134"/>
        <v>2.8033649510907678E-3</v>
      </c>
      <c r="EY64">
        <f t="shared" si="135"/>
        <v>45.714176423749379</v>
      </c>
      <c r="EZ64">
        <f t="shared" si="136"/>
        <v>12.521160138862831</v>
      </c>
      <c r="FA64">
        <f t="shared" si="137"/>
        <v>50.597670695110317</v>
      </c>
      <c r="FB64">
        <f t="shared" si="222"/>
        <v>483</v>
      </c>
      <c r="FC64" s="39" t="str">
        <f t="shared" si="138"/>
        <v>PASS</v>
      </c>
      <c r="FD64" s="127">
        <f t="shared" si="139"/>
        <v>4.4874735314353941E-4</v>
      </c>
      <c r="FE64" s="127"/>
    </row>
    <row r="65" spans="2:161" x14ac:dyDescent="0.25">
      <c r="B65">
        <f t="shared" si="178"/>
        <v>5.86</v>
      </c>
      <c r="C65">
        <f t="shared" si="177"/>
        <v>2.0083333333333333</v>
      </c>
      <c r="D65">
        <f t="shared" si="54"/>
        <v>0.41010355582216912</v>
      </c>
      <c r="E65">
        <f t="shared" si="179"/>
        <v>0.41009656831551677</v>
      </c>
      <c r="F65">
        <f t="shared" si="180"/>
        <v>8.0166666666666733E-2</v>
      </c>
      <c r="G65" s="1">
        <f t="shared" si="55"/>
        <v>149.71111193045786</v>
      </c>
      <c r="H65">
        <f t="shared" si="176"/>
        <v>-56.664259927797886</v>
      </c>
      <c r="I65">
        <f t="shared" si="56"/>
        <v>93.046852002659975</v>
      </c>
      <c r="J65">
        <f t="shared" si="4"/>
        <v>5758.8350515279944</v>
      </c>
      <c r="K65">
        <f t="shared" si="5"/>
        <v>9095.5508730634774</v>
      </c>
      <c r="L65">
        <f t="shared" si="57"/>
        <v>21595.631443229981</v>
      </c>
      <c r="M65">
        <f t="shared" si="58"/>
        <v>34108.315773988041</v>
      </c>
      <c r="O65">
        <f t="shared" si="59"/>
        <v>0.80333333333333334</v>
      </c>
      <c r="P65">
        <v>5860</v>
      </c>
      <c r="Q65">
        <f t="shared" si="60"/>
        <v>0.28919999999999996</v>
      </c>
      <c r="S65">
        <f t="shared" si="61"/>
        <v>117940.23434988951</v>
      </c>
      <c r="T65">
        <f t="shared" si="181"/>
        <v>74.900111985793487</v>
      </c>
      <c r="U65">
        <f t="shared" si="169"/>
        <v>3.3975497159096242E-4</v>
      </c>
      <c r="V65">
        <f t="shared" si="62"/>
        <v>7.6444868607966545E-4</v>
      </c>
      <c r="W65">
        <f t="shared" si="182"/>
        <v>8.033333333333334E-2</v>
      </c>
      <c r="X65">
        <f t="shared" si="63"/>
        <v>5.2216666666666675E-2</v>
      </c>
      <c r="Z65">
        <f t="shared" si="64"/>
        <v>4.2293149990576227E-3</v>
      </c>
      <c r="AA65">
        <v>5.5650000000000004</v>
      </c>
      <c r="AB65">
        <f t="shared" si="183"/>
        <v>7.5651723414886742</v>
      </c>
      <c r="AC65">
        <v>0.745</v>
      </c>
      <c r="AD65">
        <f t="shared" si="65"/>
        <v>5.6360533944090623</v>
      </c>
      <c r="AE65">
        <f t="shared" si="184"/>
        <v>52.390438088235271</v>
      </c>
      <c r="AF65">
        <f t="shared" si="185"/>
        <v>6.7080748988456319E-4</v>
      </c>
      <c r="AG65">
        <f t="shared" si="66"/>
        <v>175.81830275953746</v>
      </c>
      <c r="AH65">
        <f t="shared" si="67"/>
        <v>48.005485490241888</v>
      </c>
      <c r="AI65">
        <f t="shared" si="186"/>
        <v>4.92110042698814</v>
      </c>
      <c r="AJ65">
        <f t="shared" si="187"/>
        <v>8.5915344471174144</v>
      </c>
      <c r="AK65">
        <f t="shared" si="68"/>
        <v>4.92110042698814</v>
      </c>
      <c r="AL65">
        <f t="shared" si="188"/>
        <v>6.7971000372764365</v>
      </c>
      <c r="AM65">
        <f t="shared" si="189"/>
        <v>25.887698176052488</v>
      </c>
      <c r="AN65">
        <f t="shared" si="69"/>
        <v>4.92110042698814</v>
      </c>
      <c r="AO65" s="39" t="str">
        <f t="shared" si="70"/>
        <v>FAILED</v>
      </c>
      <c r="AP65" s="39" t="str">
        <f t="shared" si="71"/>
        <v>FAILED</v>
      </c>
      <c r="AQ65" s="39" t="str">
        <f t="shared" si="72"/>
        <v>FAILED</v>
      </c>
      <c r="AS65" s="9">
        <v>4</v>
      </c>
      <c r="AT65">
        <f t="shared" si="190"/>
        <v>1.3590198863638497E-3</v>
      </c>
      <c r="AU65" s="9">
        <f t="shared" si="73"/>
        <v>3.0577947443186618E-3</v>
      </c>
      <c r="AV65" s="9">
        <f t="shared" si="74"/>
        <v>1.6917259996230491E-2</v>
      </c>
      <c r="AW65">
        <v>5.5650000000000004</v>
      </c>
      <c r="AX65">
        <f t="shared" si="191"/>
        <v>121.04275746381879</v>
      </c>
      <c r="AY65">
        <v>0.745</v>
      </c>
      <c r="AZ65">
        <f t="shared" si="75"/>
        <v>90.176854310544996</v>
      </c>
      <c r="BA65">
        <f t="shared" si="192"/>
        <v>209.56175235294108</v>
      </c>
      <c r="BB65">
        <f t="shared" si="76"/>
        <v>0.8042476793595893</v>
      </c>
      <c r="BC65">
        <f t="shared" si="77"/>
        <v>2.6688890594736472E-3</v>
      </c>
      <c r="BD65">
        <f t="shared" si="78"/>
        <v>44.190759421506051</v>
      </c>
      <c r="BE65">
        <f t="shared" si="79"/>
        <v>12.001371372560472</v>
      </c>
      <c r="BF65">
        <f t="shared" si="193"/>
        <v>78.73760683181024</v>
      </c>
      <c r="BG65">
        <f t="shared" si="194"/>
        <v>137.46455115387863</v>
      </c>
      <c r="BH65">
        <f t="shared" si="80"/>
        <v>78.73760683181024</v>
      </c>
      <c r="BI65">
        <f t="shared" si="195"/>
        <v>108.75360059642298</v>
      </c>
      <c r="BJ65">
        <f t="shared" si="196"/>
        <v>0.40765299407359834</v>
      </c>
      <c r="BK65">
        <f t="shared" si="81"/>
        <v>78.73760683181024</v>
      </c>
      <c r="BL65" s="39" t="str">
        <f t="shared" si="82"/>
        <v>PASS</v>
      </c>
      <c r="BM65" s="39" t="str">
        <f t="shared" si="83"/>
        <v>PASS</v>
      </c>
      <c r="BN65" s="39" t="str">
        <f t="shared" si="84"/>
        <v>PASS</v>
      </c>
      <c r="BO65" s="127">
        <f t="shared" si="85"/>
        <v>1.0675556237894599E-4</v>
      </c>
      <c r="BP65" s="127"/>
      <c r="BR65">
        <f t="shared" si="197"/>
        <v>3.3975497159096242E-4</v>
      </c>
      <c r="BS65">
        <f t="shared" si="198"/>
        <v>0.28919999999999996</v>
      </c>
      <c r="BT65">
        <f t="shared" si="199"/>
        <v>0.21252183333333333</v>
      </c>
      <c r="BU65">
        <f t="shared" si="86"/>
        <v>0.50172183333333331</v>
      </c>
      <c r="BV65">
        <f t="shared" si="200"/>
        <v>0.80333333333333334</v>
      </c>
      <c r="BW65">
        <f t="shared" si="201"/>
        <v>0.30124999999999996</v>
      </c>
      <c r="BX65">
        <f t="shared" si="202"/>
        <v>21595.631443229981</v>
      </c>
      <c r="BY65">
        <f t="shared" si="87"/>
        <v>6505.683972273031</v>
      </c>
      <c r="BZ65">
        <f t="shared" si="203"/>
        <v>8.0166666666666733E-2</v>
      </c>
      <c r="CA65">
        <f t="shared" si="204"/>
        <v>68.100708493289119</v>
      </c>
      <c r="CB65">
        <f t="shared" si="170"/>
        <v>6573.78468076632</v>
      </c>
      <c r="CC65">
        <f t="shared" si="205"/>
        <v>7.1587374115732877E-4</v>
      </c>
      <c r="CD65">
        <f t="shared" si="206"/>
        <v>0.20152493638888888</v>
      </c>
      <c r="CE65">
        <f t="shared" si="88"/>
        <v>16310.102358947493</v>
      </c>
      <c r="CF65">
        <f t="shared" si="207"/>
        <v>43043.037014660476</v>
      </c>
      <c r="CG65">
        <f t="shared" si="208"/>
        <v>55275.6137838711</v>
      </c>
      <c r="CH65">
        <f t="shared" si="209"/>
        <v>30810.460245449856</v>
      </c>
      <c r="CI65">
        <f t="shared" si="210"/>
        <v>1.6699581203586435E-4</v>
      </c>
      <c r="CJ65">
        <f t="shared" si="211"/>
        <v>9.3082961466615878E-5</v>
      </c>
      <c r="CL65">
        <f t="shared" si="212"/>
        <v>0.28919999999999996</v>
      </c>
      <c r="CM65">
        <f t="shared" si="213"/>
        <v>0.21252183333333333</v>
      </c>
      <c r="CN65">
        <f t="shared" si="89"/>
        <v>5.7744056720561681E-4</v>
      </c>
      <c r="CO65">
        <f t="shared" si="90"/>
        <v>4.3799246414658201E-4</v>
      </c>
      <c r="CP65">
        <f t="shared" si="214"/>
        <v>0.1267062912888029</v>
      </c>
      <c r="CQ65">
        <f t="shared" si="215"/>
        <v>7.2898211486694064E-2</v>
      </c>
      <c r="CR65">
        <f t="shared" si="91"/>
        <v>97.667732861736098</v>
      </c>
      <c r="CS65">
        <f t="shared" si="92"/>
        <v>175.22113716587216</v>
      </c>
      <c r="CT65">
        <f t="shared" si="216"/>
        <v>0.1267062912888029</v>
      </c>
      <c r="CU65">
        <f t="shared" si="217"/>
        <v>7.2898211486694064E-2</v>
      </c>
      <c r="CV65" s="39" t="str">
        <f t="shared" si="93"/>
        <v>FAILED</v>
      </c>
      <c r="CW65" s="39" t="str">
        <f t="shared" si="94"/>
        <v>FAILED</v>
      </c>
      <c r="CX65" s="39" t="str">
        <f t="shared" si="95"/>
        <v>FAILED</v>
      </c>
      <c r="CZ65">
        <f t="shared" si="96"/>
        <v>1.6699581203586435E-4</v>
      </c>
      <c r="DA65">
        <f t="shared" si="97"/>
        <v>9.3082961466615878E-5</v>
      </c>
      <c r="DB65">
        <v>10</v>
      </c>
      <c r="DC65">
        <f t="shared" si="98"/>
        <v>1.6699581203586437E-3</v>
      </c>
      <c r="DD65">
        <v>14</v>
      </c>
      <c r="DE65">
        <f t="shared" si="99"/>
        <v>1.3031614605326222E-3</v>
      </c>
      <c r="DF65">
        <f t="shared" si="100"/>
        <v>0.28919999999999996</v>
      </c>
      <c r="DG65">
        <f t="shared" si="101"/>
        <v>0.21252183333333333</v>
      </c>
      <c r="DH65">
        <f t="shared" si="218"/>
        <v>1.303754874501452E-3</v>
      </c>
      <c r="DI65">
        <f t="shared" si="102"/>
        <v>0.20152493638888888</v>
      </c>
      <c r="DJ65">
        <f t="shared" si="103"/>
        <v>6573.78468076632</v>
      </c>
      <c r="DK65">
        <f t="shared" si="104"/>
        <v>16310.102358947493</v>
      </c>
      <c r="DL65">
        <f t="shared" si="105"/>
        <v>5.7744056720561683E-3</v>
      </c>
      <c r="DM65">
        <f t="shared" si="106"/>
        <v>6.1318944980521478E-3</v>
      </c>
      <c r="DN65">
        <f t="shared" si="219"/>
        <v>12.670629128880291</v>
      </c>
      <c r="DO65">
        <f t="shared" si="220"/>
        <v>14.288049451392036</v>
      </c>
      <c r="DP65">
        <f t="shared" si="107"/>
        <v>9.7667732861736081</v>
      </c>
      <c r="DQ65">
        <f t="shared" si="108"/>
        <v>12.515795511848012</v>
      </c>
      <c r="DR65">
        <f t="shared" si="109"/>
        <v>12.670629128880291</v>
      </c>
      <c r="DS65">
        <f t="shared" si="110"/>
        <v>14.288049451392036</v>
      </c>
      <c r="DT65" s="39" t="str">
        <f t="shared" si="173"/>
        <v>PASS</v>
      </c>
      <c r="DU65" s="39" t="str">
        <f t="shared" si="174"/>
        <v>PASS</v>
      </c>
      <c r="DV65" s="39" t="str">
        <f t="shared" si="175"/>
        <v>PASS</v>
      </c>
      <c r="DW65" s="39">
        <f t="shared" si="114"/>
        <v>3.0396086045178302E-5</v>
      </c>
      <c r="DX65" s="39"/>
      <c r="DZ65">
        <f t="shared" si="115"/>
        <v>0.80333333333333334</v>
      </c>
      <c r="EA65">
        <f t="shared" si="171"/>
        <v>0.28919999999999996</v>
      </c>
      <c r="EB65">
        <f t="shared" si="116"/>
        <v>0.21252183333333333</v>
      </c>
      <c r="EC65">
        <f t="shared" si="117"/>
        <v>0.8042476793595893</v>
      </c>
      <c r="ED65">
        <f t="shared" si="118"/>
        <v>0.25086091666666666</v>
      </c>
      <c r="EE65">
        <f t="shared" si="119"/>
        <v>117940.23434988951</v>
      </c>
      <c r="EG65">
        <f t="shared" si="120"/>
        <v>74.900111985793487</v>
      </c>
      <c r="EH65">
        <f t="shared" si="121"/>
        <v>1.3590198863638497E-3</v>
      </c>
      <c r="EI65">
        <f t="shared" si="122"/>
        <v>7.6444868607966545E-4</v>
      </c>
      <c r="EJ65">
        <f t="shared" si="123"/>
        <v>8.033333333333334E-2</v>
      </c>
      <c r="EK65">
        <f t="shared" si="124"/>
        <v>5.2216666666666675E-2</v>
      </c>
      <c r="EL65">
        <f t="shared" si="125"/>
        <v>6.7080748988456319E-4</v>
      </c>
      <c r="EM65">
        <f t="shared" si="126"/>
        <v>175.81830275953746</v>
      </c>
      <c r="EN65">
        <f t="shared" si="127"/>
        <v>48.005485490241888</v>
      </c>
      <c r="EO65">
        <f t="shared" si="128"/>
        <v>194.4881885789105</v>
      </c>
      <c r="EP65">
        <f t="shared" si="221"/>
        <v>483</v>
      </c>
      <c r="EQ65" s="39" t="str">
        <f t="shared" si="129"/>
        <v>PASS</v>
      </c>
      <c r="ES65">
        <v>1</v>
      </c>
      <c r="ET65">
        <f t="shared" si="130"/>
        <v>1.3590198863638497E-3</v>
      </c>
      <c r="EU65">
        <f t="shared" si="131"/>
        <v>3.0577947443186618E-3</v>
      </c>
      <c r="EV65">
        <f t="shared" si="132"/>
        <v>8.033333333333334E-2</v>
      </c>
      <c r="EW65">
        <f t="shared" si="133"/>
        <v>5.2216666666666675E-2</v>
      </c>
      <c r="EX65">
        <f t="shared" si="134"/>
        <v>2.6676464450409478E-3</v>
      </c>
      <c r="EY65">
        <f t="shared" si="135"/>
        <v>44.21134388671927</v>
      </c>
      <c r="EZ65">
        <f t="shared" si="136"/>
        <v>12.001371372560472</v>
      </c>
      <c r="FA65">
        <f t="shared" si="137"/>
        <v>48.854290218322603</v>
      </c>
      <c r="FB65">
        <f t="shared" si="222"/>
        <v>483</v>
      </c>
      <c r="FC65" s="39" t="str">
        <f t="shared" si="138"/>
        <v>PASS</v>
      </c>
      <c r="FD65" s="127">
        <f t="shared" si="139"/>
        <v>1.0675556237894599E-4</v>
      </c>
      <c r="FE65" s="127"/>
    </row>
    <row r="66" spans="2:161" x14ac:dyDescent="0.25">
      <c r="B66">
        <f t="shared" si="178"/>
        <v>5.9</v>
      </c>
      <c r="C66">
        <f t="shared" si="177"/>
        <v>2</v>
      </c>
      <c r="D66">
        <f t="shared" si="54"/>
        <v>0.41008958080886448</v>
      </c>
      <c r="E66">
        <f t="shared" si="179"/>
        <v>0.41007757894023605</v>
      </c>
      <c r="F66">
        <f t="shared" si="180"/>
        <v>7.9833333333333409E-2</v>
      </c>
      <c r="G66" s="1">
        <f t="shared" si="55"/>
        <v>149.08170900954175</v>
      </c>
      <c r="H66">
        <f t="shared" si="176"/>
        <v>-56.664259927797886</v>
      </c>
      <c r="I66">
        <f t="shared" si="56"/>
        <v>92.417449081743868</v>
      </c>
      <c r="J66">
        <f t="shared" si="4"/>
        <v>5665.7881995253347</v>
      </c>
      <c r="K66">
        <f t="shared" si="5"/>
        <v>8867.0584080424105</v>
      </c>
      <c r="L66">
        <f t="shared" si="57"/>
        <v>21246.705748220003</v>
      </c>
      <c r="M66">
        <f t="shared" si="58"/>
        <v>33251.469030159038</v>
      </c>
      <c r="O66">
        <f t="shared" si="59"/>
        <v>0.8</v>
      </c>
      <c r="P66">
        <f>P64+200</f>
        <v>5900</v>
      </c>
      <c r="Q66">
        <f t="shared" si="60"/>
        <v>0.28799999999999998</v>
      </c>
      <c r="S66">
        <f t="shared" si="61"/>
        <v>115456.48968805223</v>
      </c>
      <c r="T66">
        <f t="shared" si="181"/>
        <v>74.261471205545718</v>
      </c>
      <c r="U66">
        <f t="shared" si="169"/>
        <v>3.3685802825673798E-4</v>
      </c>
      <c r="V66">
        <f t="shared" si="62"/>
        <v>7.5793056357766043E-4</v>
      </c>
      <c r="W66">
        <f t="shared" si="182"/>
        <v>0.08</v>
      </c>
      <c r="X66">
        <f t="shared" si="63"/>
        <v>5.2000000000000005E-2</v>
      </c>
      <c r="Z66">
        <f t="shared" si="64"/>
        <v>4.2107253532092243E-3</v>
      </c>
      <c r="AA66">
        <v>5.5650000000000004</v>
      </c>
      <c r="AB66">
        <f t="shared" si="183"/>
        <v>7.4988141715872265</v>
      </c>
      <c r="AC66">
        <v>0.745</v>
      </c>
      <c r="AD66">
        <f t="shared" si="65"/>
        <v>5.5866165578324836</v>
      </c>
      <c r="AE66">
        <f t="shared" si="184"/>
        <v>52.160159735802381</v>
      </c>
      <c r="AF66">
        <f t="shared" si="185"/>
        <v>6.6233374068976232E-4</v>
      </c>
      <c r="AG66">
        <f t="shared" si="66"/>
        <v>174.31769302257567</v>
      </c>
      <c r="AH66">
        <f t="shared" si="67"/>
        <v>47.840548426709823</v>
      </c>
      <c r="AI66">
        <f t="shared" si="186"/>
        <v>4.87793482500373</v>
      </c>
      <c r="AJ66">
        <f t="shared" si="187"/>
        <v>8.5161735066363455</v>
      </c>
      <c r="AK66">
        <f t="shared" si="68"/>
        <v>4.87793482500373</v>
      </c>
      <c r="AL66">
        <f t="shared" si="188"/>
        <v>6.7374790400603999</v>
      </c>
      <c r="AM66">
        <f t="shared" si="189"/>
        <v>25.89372630811387</v>
      </c>
      <c r="AN66">
        <f t="shared" si="69"/>
        <v>4.87793482500373</v>
      </c>
      <c r="AO66" s="39" t="str">
        <f t="shared" si="70"/>
        <v>FAILED</v>
      </c>
      <c r="AP66" s="39" t="str">
        <f t="shared" si="71"/>
        <v>FAILED</v>
      </c>
      <c r="AQ66" s="39" t="str">
        <f t="shared" si="72"/>
        <v>FAILED</v>
      </c>
      <c r="AS66" s="9">
        <v>4</v>
      </c>
      <c r="AT66">
        <f t="shared" si="190"/>
        <v>1.3474321130269519E-3</v>
      </c>
      <c r="AU66" s="9">
        <f t="shared" si="73"/>
        <v>3.0317222543106417E-3</v>
      </c>
      <c r="AV66" s="9">
        <f t="shared" si="74"/>
        <v>1.6842901412836897E-2</v>
      </c>
      <c r="AW66">
        <v>5.5650000000000004</v>
      </c>
      <c r="AX66">
        <f t="shared" si="191"/>
        <v>119.98102674539562</v>
      </c>
      <c r="AY66">
        <v>0.745</v>
      </c>
      <c r="AZ66">
        <f t="shared" si="75"/>
        <v>89.385864925319737</v>
      </c>
      <c r="BA66">
        <f t="shared" si="192"/>
        <v>208.64063894320952</v>
      </c>
      <c r="BB66">
        <f t="shared" si="76"/>
        <v>0.80091055205934214</v>
      </c>
      <c r="BC66">
        <f t="shared" si="77"/>
        <v>2.6352429701322526E-3</v>
      </c>
      <c r="BD66">
        <f t="shared" si="78"/>
        <v>43.812464731575737</v>
      </c>
      <c r="BE66">
        <f t="shared" si="79"/>
        <v>11.960137106677456</v>
      </c>
      <c r="BF66">
        <f t="shared" si="193"/>
        <v>78.04695720005968</v>
      </c>
      <c r="BG66">
        <f t="shared" si="194"/>
        <v>136.25877610618153</v>
      </c>
      <c r="BH66">
        <f t="shared" si="80"/>
        <v>78.04695720005968</v>
      </c>
      <c r="BI66">
        <f t="shared" si="195"/>
        <v>107.7996646409664</v>
      </c>
      <c r="BJ66">
        <f t="shared" si="196"/>
        <v>0.40773048900816888</v>
      </c>
      <c r="BK66">
        <f t="shared" si="81"/>
        <v>78.04695720005968</v>
      </c>
      <c r="BL66" s="39" t="str">
        <f t="shared" si="82"/>
        <v>PASS</v>
      </c>
      <c r="BM66" s="39" t="str">
        <f t="shared" si="83"/>
        <v>PASS</v>
      </c>
      <c r="BN66" s="39" t="str">
        <f t="shared" si="84"/>
        <v>PASS</v>
      </c>
      <c r="BO66" s="127">
        <f t="shared" si="85"/>
        <v>1.054097188052902E-4</v>
      </c>
      <c r="BP66" s="127"/>
      <c r="BR66">
        <f t="shared" si="197"/>
        <v>3.3685802825673798E-4</v>
      </c>
      <c r="BS66">
        <f t="shared" si="198"/>
        <v>0.28799999999999998</v>
      </c>
      <c r="BT66">
        <f t="shared" si="199"/>
        <v>0.21163999999999999</v>
      </c>
      <c r="BU66">
        <f t="shared" si="86"/>
        <v>0.49963999999999997</v>
      </c>
      <c r="BV66">
        <f t="shared" si="200"/>
        <v>0.8</v>
      </c>
      <c r="BW66">
        <f t="shared" si="201"/>
        <v>0.3</v>
      </c>
      <c r="BX66">
        <f t="shared" si="202"/>
        <v>21246.705748220003</v>
      </c>
      <c r="BY66">
        <f t="shared" si="87"/>
        <v>6374.0117244660005</v>
      </c>
      <c r="BZ66">
        <f t="shared" si="203"/>
        <v>7.9833333333333409E-2</v>
      </c>
      <c r="CA66">
        <f t="shared" si="204"/>
        <v>67.536144860625058</v>
      </c>
      <c r="CB66">
        <f t="shared" si="170"/>
        <v>6441.5478693266259</v>
      </c>
      <c r="CC66">
        <f t="shared" si="205"/>
        <v>7.068266971241733E-4</v>
      </c>
      <c r="CD66">
        <f t="shared" si="206"/>
        <v>0.19985600000000001</v>
      </c>
      <c r="CE66">
        <f t="shared" si="88"/>
        <v>16115.472813742459</v>
      </c>
      <c r="CF66">
        <f t="shared" si="207"/>
        <v>42524.028797173974</v>
      </c>
      <c r="CG66">
        <f t="shared" si="208"/>
        <v>54610.633407480818</v>
      </c>
      <c r="CH66">
        <f t="shared" si="209"/>
        <v>30437.424186867131</v>
      </c>
      <c r="CI66">
        <f t="shared" si="210"/>
        <v>1.6498680787758554E-4</v>
      </c>
      <c r="CJ66">
        <f t="shared" si="211"/>
        <v>9.1955964310776829E-5</v>
      </c>
      <c r="CL66">
        <f t="shared" si="212"/>
        <v>0.28799999999999998</v>
      </c>
      <c r="CM66">
        <f t="shared" si="213"/>
        <v>0.21163999999999999</v>
      </c>
      <c r="CN66">
        <f t="shared" si="89"/>
        <v>5.72870860686061E-4</v>
      </c>
      <c r="CO66">
        <f t="shared" si="90"/>
        <v>4.3449236586078641E-4</v>
      </c>
      <c r="CP66">
        <f t="shared" si="214"/>
        <v>0.12470878874881156</v>
      </c>
      <c r="CQ66">
        <f t="shared" si="215"/>
        <v>7.1737774076695321E-2</v>
      </c>
      <c r="CR66">
        <f t="shared" si="91"/>
        <v>97.677341728434286</v>
      </c>
      <c r="CS66">
        <f t="shared" si="92"/>
        <v>175.25206694889496</v>
      </c>
      <c r="CT66">
        <f t="shared" si="216"/>
        <v>0.12470878874881156</v>
      </c>
      <c r="CU66">
        <f t="shared" si="217"/>
        <v>7.1737774076695321E-2</v>
      </c>
      <c r="CV66" s="39" t="str">
        <f t="shared" si="93"/>
        <v>FAILED</v>
      </c>
      <c r="CW66" s="39" t="str">
        <f t="shared" si="94"/>
        <v>FAILED</v>
      </c>
      <c r="CX66" s="39" t="str">
        <f t="shared" si="95"/>
        <v>FAILED</v>
      </c>
      <c r="CZ66">
        <f t="shared" si="96"/>
        <v>1.6498680787758554E-4</v>
      </c>
      <c r="DA66">
        <f t="shared" si="97"/>
        <v>9.1955964310776829E-5</v>
      </c>
      <c r="DB66">
        <v>10</v>
      </c>
      <c r="DC66">
        <f t="shared" si="98"/>
        <v>1.6498680787758555E-3</v>
      </c>
      <c r="DD66">
        <v>14</v>
      </c>
      <c r="DE66">
        <f t="shared" si="99"/>
        <v>1.2873835003508755E-3</v>
      </c>
      <c r="DF66">
        <f t="shared" si="100"/>
        <v>0.28799999999999998</v>
      </c>
      <c r="DG66">
        <f t="shared" si="101"/>
        <v>0.21163999999999999</v>
      </c>
      <c r="DH66">
        <f t="shared" si="218"/>
        <v>1.2846178223616094E-3</v>
      </c>
      <c r="DI66">
        <f t="shared" si="102"/>
        <v>0.19985600000000001</v>
      </c>
      <c r="DJ66">
        <f t="shared" si="103"/>
        <v>6441.5478693266259</v>
      </c>
      <c r="DK66">
        <f t="shared" si="104"/>
        <v>16115.472813742459</v>
      </c>
      <c r="DL66">
        <f t="shared" si="105"/>
        <v>5.7287086068606094E-3</v>
      </c>
      <c r="DM66">
        <f t="shared" si="106"/>
        <v>6.0828931220510089E-3</v>
      </c>
      <c r="DN66">
        <f t="shared" si="219"/>
        <v>12.470878874881151</v>
      </c>
      <c r="DO66">
        <f t="shared" si="220"/>
        <v>14.060603719032279</v>
      </c>
      <c r="DP66">
        <f t="shared" si="107"/>
        <v>9.7677341728434293</v>
      </c>
      <c r="DQ66">
        <f t="shared" si="108"/>
        <v>12.518004782063928</v>
      </c>
      <c r="DR66">
        <f t="shared" si="109"/>
        <v>12.470878874881151</v>
      </c>
      <c r="DS66">
        <f t="shared" si="110"/>
        <v>14.060603719032279</v>
      </c>
      <c r="DT66" s="39" t="str">
        <f t="shared" si="173"/>
        <v>PASS</v>
      </c>
      <c r="DU66" s="39" t="str">
        <f t="shared" si="174"/>
        <v>PASS</v>
      </c>
      <c r="DV66" s="39" t="str">
        <f t="shared" si="175"/>
        <v>PASS</v>
      </c>
      <c r="DW66" s="39">
        <f t="shared" si="114"/>
        <v>2.9904954028068253E-5</v>
      </c>
      <c r="DX66" s="39"/>
      <c r="DZ66">
        <f t="shared" si="115"/>
        <v>0.8</v>
      </c>
      <c r="EA66">
        <f t="shared" si="171"/>
        <v>0.28799999999999998</v>
      </c>
      <c r="EB66">
        <f t="shared" si="116"/>
        <v>0.21163999999999999</v>
      </c>
      <c r="EC66">
        <f t="shared" si="117"/>
        <v>0.80091055205934214</v>
      </c>
      <c r="ED66">
        <f t="shared" si="118"/>
        <v>0.24981999999999999</v>
      </c>
      <c r="EE66">
        <f t="shared" si="119"/>
        <v>115456.48968805223</v>
      </c>
      <c r="EG66">
        <f t="shared" si="120"/>
        <v>74.261471205545718</v>
      </c>
      <c r="EH66">
        <f t="shared" si="121"/>
        <v>1.3474321130269519E-3</v>
      </c>
      <c r="EI66">
        <f t="shared" si="122"/>
        <v>7.5793056357766043E-4</v>
      </c>
      <c r="EJ66">
        <f t="shared" si="123"/>
        <v>0.08</v>
      </c>
      <c r="EK66">
        <f t="shared" si="124"/>
        <v>5.2000000000000005E-2</v>
      </c>
      <c r="EL66">
        <f t="shared" si="125"/>
        <v>6.6233374068976232E-4</v>
      </c>
      <c r="EM66">
        <f t="shared" si="126"/>
        <v>174.31769302257567</v>
      </c>
      <c r="EN66">
        <f t="shared" si="127"/>
        <v>47.840548426709823</v>
      </c>
      <c r="EO66">
        <f t="shared" si="128"/>
        <v>193.00987622921795</v>
      </c>
      <c r="EP66">
        <f t="shared" si="221"/>
        <v>483</v>
      </c>
      <c r="EQ66" s="39" t="str">
        <f t="shared" si="129"/>
        <v>PASS</v>
      </c>
      <c r="ES66">
        <v>1</v>
      </c>
      <c r="ET66">
        <f t="shared" si="130"/>
        <v>1.3474321130269519E-3</v>
      </c>
      <c r="EU66">
        <f t="shared" si="131"/>
        <v>3.0317222543106417E-3</v>
      </c>
      <c r="EV66">
        <f t="shared" si="132"/>
        <v>0.08</v>
      </c>
      <c r="EW66">
        <f t="shared" si="133"/>
        <v>5.2000000000000005E-2</v>
      </c>
      <c r="EX66">
        <f t="shared" si="134"/>
        <v>2.6340160630469122E-3</v>
      </c>
      <c r="EY66">
        <f t="shared" si="135"/>
        <v>43.832872284953837</v>
      </c>
      <c r="EZ66">
        <f t="shared" si="136"/>
        <v>11.960137106677456</v>
      </c>
      <c r="FA66">
        <f t="shared" si="137"/>
        <v>48.48149473335824</v>
      </c>
      <c r="FB66">
        <f t="shared" si="222"/>
        <v>483</v>
      </c>
      <c r="FC66" s="39" t="str">
        <f t="shared" si="138"/>
        <v>PASS</v>
      </c>
      <c r="FD66" s="127">
        <f t="shared" si="139"/>
        <v>1.054097188052902E-4</v>
      </c>
      <c r="FE66" s="127"/>
    </row>
    <row r="67" spans="2:161" x14ac:dyDescent="0.25">
      <c r="B67">
        <f t="shared" si="178"/>
        <v>5.94</v>
      </c>
      <c r="C67">
        <f t="shared" si="177"/>
        <v>1.9916666666666667</v>
      </c>
      <c r="D67">
        <f t="shared" si="54"/>
        <v>0.41006557707160762</v>
      </c>
      <c r="E67">
        <f t="shared" si="179"/>
        <v>0.4099648113965193</v>
      </c>
      <c r="F67">
        <f t="shared" si="180"/>
        <v>0.31599999999999856</v>
      </c>
      <c r="G67" s="1">
        <f t="shared" si="55"/>
        <v>589.93985739400455</v>
      </c>
      <c r="H67">
        <f t="shared" si="176"/>
        <v>-226.65703971119029</v>
      </c>
      <c r="I67">
        <f t="shared" si="56"/>
        <v>363.28281768281425</v>
      </c>
      <c r="J67">
        <f t="shared" si="4"/>
        <v>5573.3707504435906</v>
      </c>
      <c r="K67">
        <f t="shared" si="5"/>
        <v>8642.2752290430326</v>
      </c>
      <c r="L67">
        <f t="shared" si="57"/>
        <v>20900.140314163466</v>
      </c>
      <c r="M67">
        <f t="shared" si="58"/>
        <v>32408.532108911375</v>
      </c>
      <c r="O67">
        <f t="shared" si="59"/>
        <v>0.79666666666666675</v>
      </c>
      <c r="P67">
        <v>5940</v>
      </c>
      <c r="Q67">
        <f t="shared" si="60"/>
        <v>0.2868</v>
      </c>
      <c r="S67">
        <f t="shared" si="61"/>
        <v>113000.4606307928</v>
      </c>
      <c r="T67">
        <f t="shared" si="181"/>
        <v>73.62090495962093</v>
      </c>
      <c r="U67">
        <f t="shared" si="169"/>
        <v>3.3395235080291009E-4</v>
      </c>
      <c r="V67">
        <f t="shared" si="62"/>
        <v>7.5139278930654767E-4</v>
      </c>
      <c r="W67">
        <f t="shared" si="182"/>
        <v>7.9666666666666677E-2</v>
      </c>
      <c r="X67">
        <f t="shared" si="63"/>
        <v>5.1783333333333341E-2</v>
      </c>
      <c r="Z67">
        <f t="shared" si="64"/>
        <v>4.1918705121704192E-3</v>
      </c>
      <c r="AA67">
        <v>5.5650000000000004</v>
      </c>
      <c r="AB67">
        <f t="shared" si="183"/>
        <v>7.431807952606599</v>
      </c>
      <c r="AC67">
        <v>0.745</v>
      </c>
      <c r="AD67">
        <f t="shared" si="65"/>
        <v>5.536696924691916</v>
      </c>
      <c r="AE67">
        <f t="shared" si="184"/>
        <v>51.926596290580832</v>
      </c>
      <c r="AF67">
        <f t="shared" si="185"/>
        <v>6.5389029192706603E-4</v>
      </c>
      <c r="AG67">
        <f t="shared" si="66"/>
        <v>172.81256814162444</v>
      </c>
      <c r="AH67">
        <f t="shared" si="67"/>
        <v>49.179544477646793</v>
      </c>
      <c r="AI67">
        <f t="shared" si="186"/>
        <v>4.8343476708779667</v>
      </c>
      <c r="AJ67">
        <f t="shared" si="187"/>
        <v>8.4400765966709255</v>
      </c>
      <c r="AK67">
        <f t="shared" si="68"/>
        <v>4.8343476708779667</v>
      </c>
      <c r="AL67">
        <f t="shared" si="188"/>
        <v>6.6772757885054785</v>
      </c>
      <c r="AM67">
        <f t="shared" si="189"/>
        <v>25.90277512251318</v>
      </c>
      <c r="AN67">
        <f t="shared" si="69"/>
        <v>4.8343476708779667</v>
      </c>
      <c r="AO67" s="39" t="str">
        <f t="shared" si="70"/>
        <v>FAILED</v>
      </c>
      <c r="AP67" s="39" t="str">
        <f t="shared" si="71"/>
        <v>FAILED</v>
      </c>
      <c r="AQ67" s="39" t="str">
        <f t="shared" si="72"/>
        <v>FAILED</v>
      </c>
      <c r="AS67" s="9">
        <v>4</v>
      </c>
      <c r="AT67">
        <f t="shared" si="190"/>
        <v>1.3358094032116404E-3</v>
      </c>
      <c r="AU67" s="9">
        <f t="shared" si="73"/>
        <v>3.0055711572261907E-3</v>
      </c>
      <c r="AV67" s="9">
        <f t="shared" si="74"/>
        <v>1.6767482048681677E-2</v>
      </c>
      <c r="AW67">
        <v>5.5650000000000004</v>
      </c>
      <c r="AX67">
        <f t="shared" si="191"/>
        <v>118.90892724170558</v>
      </c>
      <c r="AY67">
        <v>0.745</v>
      </c>
      <c r="AZ67">
        <f t="shared" si="75"/>
        <v>88.587150795070656</v>
      </c>
      <c r="BA67">
        <f t="shared" si="192"/>
        <v>207.70638516232333</v>
      </c>
      <c r="BB67">
        <f t="shared" si="76"/>
        <v>0.79757342475909487</v>
      </c>
      <c r="BC67">
        <f t="shared" si="77"/>
        <v>2.6017166603926512E-3</v>
      </c>
      <c r="BD67">
        <f t="shared" si="78"/>
        <v>43.433038789757667</v>
      </c>
      <c r="BE67">
        <f t="shared" si="79"/>
        <v>12.294886119411698</v>
      </c>
      <c r="BF67">
        <f t="shared" si="193"/>
        <v>77.349562734047467</v>
      </c>
      <c r="BG67">
        <f t="shared" si="194"/>
        <v>135.04122554673481</v>
      </c>
      <c r="BH67">
        <f t="shared" si="80"/>
        <v>77.349562734047467</v>
      </c>
      <c r="BI67">
        <f t="shared" si="195"/>
        <v>106.83641261608766</v>
      </c>
      <c r="BJ67">
        <f t="shared" si="196"/>
        <v>0.40791751390415071</v>
      </c>
      <c r="BK67">
        <f t="shared" si="81"/>
        <v>77.349562734047467</v>
      </c>
      <c r="BL67" s="39" t="str">
        <f t="shared" si="82"/>
        <v>PASS</v>
      </c>
      <c r="BM67" s="39" t="str">
        <f t="shared" si="83"/>
        <v>PASS</v>
      </c>
      <c r="BN67" s="39" t="str">
        <f t="shared" si="84"/>
        <v>PASS</v>
      </c>
      <c r="BO67" s="127">
        <f t="shared" si="85"/>
        <v>4.1627466566282223E-4</v>
      </c>
      <c r="BP67" s="127"/>
      <c r="BR67">
        <f t="shared" si="197"/>
        <v>3.3395235080291009E-4</v>
      </c>
      <c r="BS67">
        <f t="shared" si="198"/>
        <v>0.2868</v>
      </c>
      <c r="BT67">
        <f t="shared" si="199"/>
        <v>0.21075816666666666</v>
      </c>
      <c r="BU67">
        <f t="shared" si="86"/>
        <v>0.49755816666666663</v>
      </c>
      <c r="BV67">
        <f t="shared" si="200"/>
        <v>0.79666666666666675</v>
      </c>
      <c r="BW67">
        <f t="shared" si="201"/>
        <v>0.29875000000000002</v>
      </c>
      <c r="BX67">
        <f t="shared" si="202"/>
        <v>20900.140314163466</v>
      </c>
      <c r="BY67">
        <f t="shared" si="87"/>
        <v>6243.9169188563355</v>
      </c>
      <c r="BZ67">
        <f t="shared" si="203"/>
        <v>0.31599999999999856</v>
      </c>
      <c r="CA67">
        <f t="shared" si="204"/>
        <v>266.21084574393626</v>
      </c>
      <c r="CB67">
        <f t="shared" si="170"/>
        <v>6510.1277646002718</v>
      </c>
      <c r="CC67">
        <f t="shared" si="205"/>
        <v>6.9781203500839583E-4</v>
      </c>
      <c r="CD67">
        <f t="shared" si="206"/>
        <v>0.19819400305555557</v>
      </c>
      <c r="CE67">
        <f t="shared" si="88"/>
        <v>16423.624489726422</v>
      </c>
      <c r="CF67">
        <f t="shared" si="207"/>
        <v>42005.421103187866</v>
      </c>
      <c r="CG67">
        <f t="shared" si="208"/>
        <v>54323.139470482682</v>
      </c>
      <c r="CH67">
        <f t="shared" si="209"/>
        <v>29687.70273589305</v>
      </c>
      <c r="CI67">
        <f t="shared" si="210"/>
        <v>1.6411824613438877E-4</v>
      </c>
      <c r="CJ67">
        <f t="shared" si="211"/>
        <v>8.969094482142916E-5</v>
      </c>
      <c r="CL67">
        <f t="shared" si="212"/>
        <v>0.2868</v>
      </c>
      <c r="CM67">
        <f t="shared" si="213"/>
        <v>0.21075816666666666</v>
      </c>
      <c r="CN67">
        <f t="shared" si="89"/>
        <v>5.7223935193301528E-4</v>
      </c>
      <c r="CO67">
        <f t="shared" si="90"/>
        <v>4.2556331856541342E-4</v>
      </c>
      <c r="CP67">
        <f t="shared" si="214"/>
        <v>0.12443399284227258</v>
      </c>
      <c r="CQ67">
        <f t="shared" si="215"/>
        <v>6.8819572481194871E-2</v>
      </c>
      <c r="CR67">
        <f t="shared" si="91"/>
        <v>100.07189862532336</v>
      </c>
      <c r="CS67">
        <f t="shared" si="92"/>
        <v>183.11351856561612</v>
      </c>
      <c r="CT67">
        <f t="shared" si="216"/>
        <v>0.12443399284227258</v>
      </c>
      <c r="CU67">
        <f t="shared" si="217"/>
        <v>6.8819572481194871E-2</v>
      </c>
      <c r="CV67" s="39" t="str">
        <f t="shared" si="93"/>
        <v>FAILED</v>
      </c>
      <c r="CW67" s="39" t="str">
        <f t="shared" si="94"/>
        <v>FAILED</v>
      </c>
      <c r="CX67" s="39" t="str">
        <f t="shared" si="95"/>
        <v>FAILED</v>
      </c>
      <c r="CZ67">
        <f t="shared" si="96"/>
        <v>1.6411824613438877E-4</v>
      </c>
      <c r="DA67">
        <f t="shared" si="97"/>
        <v>8.969094482142916E-5</v>
      </c>
      <c r="DB67">
        <v>10</v>
      </c>
      <c r="DC67">
        <f t="shared" si="98"/>
        <v>1.6411824613438877E-3</v>
      </c>
      <c r="DD67">
        <v>14</v>
      </c>
      <c r="DE67">
        <f t="shared" si="99"/>
        <v>1.2556732275000083E-3</v>
      </c>
      <c r="DF67">
        <f t="shared" si="100"/>
        <v>0.2868</v>
      </c>
      <c r="DG67">
        <f t="shared" si="101"/>
        <v>0.21075816666666666</v>
      </c>
      <c r="DH67">
        <f t="shared" si="218"/>
        <v>1.2654971060185962E-3</v>
      </c>
      <c r="DI67">
        <f t="shared" si="102"/>
        <v>0.19819400305555557</v>
      </c>
      <c r="DJ67">
        <f t="shared" si="103"/>
        <v>6510.1277646002718</v>
      </c>
      <c r="DK67">
        <f t="shared" si="104"/>
        <v>16423.624489726422</v>
      </c>
      <c r="DL67">
        <f t="shared" si="105"/>
        <v>5.7223935193301528E-3</v>
      </c>
      <c r="DM67">
        <f t="shared" si="106"/>
        <v>5.9578864599157885E-3</v>
      </c>
      <c r="DN67">
        <f t="shared" si="219"/>
        <v>12.443399284227258</v>
      </c>
      <c r="DO67">
        <f t="shared" si="220"/>
        <v>13.488636206314197</v>
      </c>
      <c r="DP67">
        <f t="shared" si="107"/>
        <v>10.007189862532336</v>
      </c>
      <c r="DQ67">
        <f t="shared" si="108"/>
        <v>13.079537040401153</v>
      </c>
      <c r="DR67">
        <f t="shared" si="109"/>
        <v>12.443399284227258</v>
      </c>
      <c r="DS67">
        <f t="shared" si="110"/>
        <v>13.488636206314197</v>
      </c>
      <c r="DT67" s="39" t="str">
        <f t="shared" si="173"/>
        <v>PASS</v>
      </c>
      <c r="DU67" s="39" t="str">
        <f t="shared" si="174"/>
        <v>PASS</v>
      </c>
      <c r="DV67" s="39" t="str">
        <f t="shared" si="175"/>
        <v>PASS</v>
      </c>
      <c r="DW67" s="39">
        <f t="shared" si="114"/>
        <v>1.1765352276379863E-4</v>
      </c>
      <c r="DX67" s="39"/>
      <c r="DZ67">
        <f t="shared" si="115"/>
        <v>0.79666666666666675</v>
      </c>
      <c r="EA67">
        <f t="shared" si="171"/>
        <v>0.2868</v>
      </c>
      <c r="EB67">
        <f t="shared" si="116"/>
        <v>0.21075816666666666</v>
      </c>
      <c r="EC67">
        <f t="shared" si="117"/>
        <v>0.79757342475909487</v>
      </c>
      <c r="ED67">
        <f t="shared" si="118"/>
        <v>0.24877908333333332</v>
      </c>
      <c r="EE67">
        <f t="shared" si="119"/>
        <v>113000.4606307928</v>
      </c>
      <c r="EG67">
        <f t="shared" si="120"/>
        <v>73.62090495962093</v>
      </c>
      <c r="EH67">
        <f t="shared" si="121"/>
        <v>1.3358094032116404E-3</v>
      </c>
      <c r="EI67">
        <f t="shared" si="122"/>
        <v>7.5139278930654767E-4</v>
      </c>
      <c r="EJ67">
        <f t="shared" si="123"/>
        <v>7.9666666666666677E-2</v>
      </c>
      <c r="EK67">
        <f t="shared" si="124"/>
        <v>5.1783333333333341E-2</v>
      </c>
      <c r="EL67">
        <f t="shared" si="125"/>
        <v>6.5389029192706603E-4</v>
      </c>
      <c r="EM67">
        <f t="shared" si="126"/>
        <v>172.81256814162444</v>
      </c>
      <c r="EN67">
        <f t="shared" si="127"/>
        <v>49.179544477646793</v>
      </c>
      <c r="EO67">
        <f t="shared" si="128"/>
        <v>192.66568582077636</v>
      </c>
      <c r="EP67">
        <f t="shared" si="221"/>
        <v>483</v>
      </c>
      <c r="EQ67" s="39" t="str">
        <f t="shared" si="129"/>
        <v>PASS</v>
      </c>
      <c r="ES67">
        <v>1</v>
      </c>
      <c r="ET67">
        <f t="shared" si="130"/>
        <v>1.3358094032116404E-3</v>
      </c>
      <c r="EU67">
        <f t="shared" si="131"/>
        <v>3.0055711572261907E-3</v>
      </c>
      <c r="EV67">
        <f t="shared" si="132"/>
        <v>7.9666666666666677E-2</v>
      </c>
      <c r="EW67">
        <f t="shared" si="133"/>
        <v>5.1783333333333341E-2</v>
      </c>
      <c r="EX67">
        <f t="shared" si="134"/>
        <v>2.6005054044063473E-3</v>
      </c>
      <c r="EY67">
        <f t="shared" si="135"/>
        <v>43.453268906622</v>
      </c>
      <c r="EZ67">
        <f t="shared" si="136"/>
        <v>12.294886119411698</v>
      </c>
      <c r="FA67">
        <f t="shared" si="137"/>
        <v>48.390900515893584</v>
      </c>
      <c r="FB67">
        <f t="shared" si="222"/>
        <v>483</v>
      </c>
      <c r="FC67" s="39" t="str">
        <f t="shared" si="138"/>
        <v>PASS</v>
      </c>
      <c r="FD67" s="127">
        <f t="shared" si="139"/>
        <v>4.1627466566282223E-4</v>
      </c>
      <c r="FE67" s="127"/>
    </row>
    <row r="68" spans="2:161" x14ac:dyDescent="0.25">
      <c r="B68">
        <f t="shared" si="178"/>
        <v>6.1</v>
      </c>
      <c r="C68">
        <f t="shared" si="177"/>
        <v>1.9583333333333335</v>
      </c>
      <c r="D68">
        <f t="shared" si="54"/>
        <v>0.40986404572143098</v>
      </c>
      <c r="E68">
        <f t="shared" si="179"/>
        <v>0.40984523102663323</v>
      </c>
      <c r="F68">
        <f t="shared" si="180"/>
        <v>3.9125000000000902E-2</v>
      </c>
      <c r="G68" s="1">
        <f t="shared" si="55"/>
        <v>73.021089985596191</v>
      </c>
      <c r="H68">
        <f t="shared" si="176"/>
        <v>-28.332129963899575</v>
      </c>
      <c r="I68">
        <f t="shared" si="56"/>
        <v>44.688960021696616</v>
      </c>
      <c r="J68">
        <f t="shared" si="4"/>
        <v>5210.0879327607763</v>
      </c>
      <c r="K68">
        <f t="shared" si="5"/>
        <v>7779.5985343866869</v>
      </c>
      <c r="L68">
        <f t="shared" si="57"/>
        <v>19537.829747852913</v>
      </c>
      <c r="M68">
        <f t="shared" si="58"/>
        <v>29173.494503950074</v>
      </c>
      <c r="O68">
        <f t="shared" si="59"/>
        <v>0.78333333333333344</v>
      </c>
      <c r="P68">
        <f>P66+200</f>
        <v>6100</v>
      </c>
      <c r="Q68">
        <f t="shared" si="60"/>
        <v>0.28199999999999997</v>
      </c>
      <c r="S68">
        <f t="shared" si="61"/>
        <v>103452.10817003573</v>
      </c>
      <c r="T68">
        <f t="shared" si="181"/>
        <v>71.038819620609914</v>
      </c>
      <c r="U68">
        <f t="shared" si="169"/>
        <v>3.2223973372207695E-4</v>
      </c>
      <c r="V68">
        <f t="shared" si="62"/>
        <v>7.2503940087467311E-4</v>
      </c>
      <c r="W68">
        <f t="shared" si="182"/>
        <v>7.8333333333333338E-2</v>
      </c>
      <c r="X68">
        <f t="shared" si="63"/>
        <v>5.0916666666666673E-2</v>
      </c>
      <c r="Z68">
        <f t="shared" si="64"/>
        <v>4.1136987283669395E-3</v>
      </c>
      <c r="AA68">
        <v>5.5650000000000004</v>
      </c>
      <c r="AB68">
        <f t="shared" si="183"/>
        <v>7.1572094363121037</v>
      </c>
      <c r="AC68">
        <v>0.745</v>
      </c>
      <c r="AD68">
        <f t="shared" si="65"/>
        <v>5.3321210300525168</v>
      </c>
      <c r="AE68">
        <f t="shared" si="184"/>
        <v>50.958247042412829</v>
      </c>
      <c r="AF68">
        <f t="shared" si="185"/>
        <v>6.2041883717693538E-4</v>
      </c>
      <c r="AG68">
        <f t="shared" si="66"/>
        <v>166.7455950254014</v>
      </c>
      <c r="AH68">
        <f t="shared" si="67"/>
        <v>46.736930919603367</v>
      </c>
      <c r="AI68">
        <f t="shared" si="186"/>
        <v>4.6557229397034705</v>
      </c>
      <c r="AJ68">
        <f t="shared" si="187"/>
        <v>8.1282234748414179</v>
      </c>
      <c r="AK68">
        <f t="shared" si="68"/>
        <v>4.6557229397034705</v>
      </c>
      <c r="AL68">
        <f t="shared" si="188"/>
        <v>6.4305565465517542</v>
      </c>
      <c r="AM68">
        <f t="shared" si="189"/>
        <v>25.950133736702213</v>
      </c>
      <c r="AN68">
        <f t="shared" si="69"/>
        <v>4.6557229397034705</v>
      </c>
      <c r="AO68" s="39" t="str">
        <f t="shared" si="70"/>
        <v>FAILED</v>
      </c>
      <c r="AP68" s="39" t="str">
        <f t="shared" si="71"/>
        <v>FAILED</v>
      </c>
      <c r="AQ68" s="39" t="str">
        <f t="shared" si="72"/>
        <v>FAILED</v>
      </c>
      <c r="AS68" s="9">
        <v>4</v>
      </c>
      <c r="AT68">
        <f t="shared" si="190"/>
        <v>1.2889589348883078E-3</v>
      </c>
      <c r="AU68" s="9">
        <f t="shared" si="73"/>
        <v>2.9001576034986924E-3</v>
      </c>
      <c r="AV68" s="9">
        <f t="shared" si="74"/>
        <v>1.6454794913467758E-2</v>
      </c>
      <c r="AW68">
        <v>5.5650000000000004</v>
      </c>
      <c r="AX68">
        <f t="shared" si="191"/>
        <v>114.51535098099366</v>
      </c>
      <c r="AY68">
        <v>0.745</v>
      </c>
      <c r="AZ68">
        <f t="shared" si="75"/>
        <v>85.313936480840269</v>
      </c>
      <c r="BA68">
        <f t="shared" si="192"/>
        <v>203.83298816965132</v>
      </c>
      <c r="BB68">
        <f t="shared" si="76"/>
        <v>0.78422491555810581</v>
      </c>
      <c r="BC68">
        <f t="shared" si="77"/>
        <v>2.4688063713739971E-3</v>
      </c>
      <c r="BD68">
        <f t="shared" si="78"/>
        <v>41.903694582763158</v>
      </c>
      <c r="BE68">
        <f t="shared" si="79"/>
        <v>11.684232729900842</v>
      </c>
      <c r="BF68">
        <f t="shared" si="193"/>
        <v>74.491567035255528</v>
      </c>
      <c r="BG68">
        <f t="shared" si="194"/>
        <v>130.05157559746269</v>
      </c>
      <c r="BH68">
        <f t="shared" si="80"/>
        <v>74.491567035255528</v>
      </c>
      <c r="BI68">
        <f t="shared" si="195"/>
        <v>102.88890474482807</v>
      </c>
      <c r="BJ68">
        <f t="shared" si="196"/>
        <v>0.40851734252636729</v>
      </c>
      <c r="BK68">
        <f t="shared" si="81"/>
        <v>74.491567035255528</v>
      </c>
      <c r="BL68" s="39" t="str">
        <f t="shared" si="82"/>
        <v>PASS</v>
      </c>
      <c r="BM68" s="39" t="str">
        <f t="shared" si="83"/>
        <v>PASS</v>
      </c>
      <c r="BN68" s="39" t="str">
        <f t="shared" si="84"/>
        <v>PASS</v>
      </c>
      <c r="BO68" s="127">
        <f t="shared" si="85"/>
        <v>4.9376127427481086E-5</v>
      </c>
      <c r="BP68" s="127"/>
      <c r="BR68">
        <f t="shared" si="197"/>
        <v>3.2223973372207695E-4</v>
      </c>
      <c r="BS68">
        <f t="shared" si="198"/>
        <v>0.28199999999999997</v>
      </c>
      <c r="BT68">
        <f t="shared" si="199"/>
        <v>0.20723083333333334</v>
      </c>
      <c r="BU68">
        <f t="shared" si="86"/>
        <v>0.48923083333333328</v>
      </c>
      <c r="BV68">
        <f t="shared" si="200"/>
        <v>0.78333333333333344</v>
      </c>
      <c r="BW68">
        <f t="shared" si="201"/>
        <v>0.29375000000000001</v>
      </c>
      <c r="BX68">
        <f t="shared" si="202"/>
        <v>19537.829747852913</v>
      </c>
      <c r="BY68">
        <f t="shared" si="87"/>
        <v>5739.2374884317933</v>
      </c>
      <c r="BZ68">
        <f t="shared" si="203"/>
        <v>3.9125000000000902E-2</v>
      </c>
      <c r="CA68">
        <f t="shared" si="204"/>
        <v>32.408801769463636</v>
      </c>
      <c r="CB68">
        <f t="shared" si="170"/>
        <v>5771.6462902012572</v>
      </c>
      <c r="CC68">
        <f t="shared" si="205"/>
        <v>6.6207650917592662E-4</v>
      </c>
      <c r="CD68">
        <f t="shared" si="206"/>
        <v>0.19161540972222224</v>
      </c>
      <c r="CE68">
        <f t="shared" si="88"/>
        <v>15060.496174520094</v>
      </c>
      <c r="CF68">
        <f t="shared" si="207"/>
        <v>39935.81028966132</v>
      </c>
      <c r="CG68">
        <f t="shared" si="208"/>
        <v>51231.182420551391</v>
      </c>
      <c r="CH68">
        <f t="shared" si="209"/>
        <v>28640.438158771249</v>
      </c>
      <c r="CI68">
        <f t="shared" si="210"/>
        <v>1.5477698616480782E-4</v>
      </c>
      <c r="CJ68">
        <f t="shared" si="211"/>
        <v>8.6527003500819487E-5</v>
      </c>
      <c r="CL68">
        <f t="shared" si="212"/>
        <v>0.28199999999999997</v>
      </c>
      <c r="CM68">
        <f t="shared" si="213"/>
        <v>0.20723083333333334</v>
      </c>
      <c r="CN68">
        <f t="shared" si="89"/>
        <v>5.488545608681129E-4</v>
      </c>
      <c r="CO68">
        <f t="shared" si="90"/>
        <v>4.175392344325506E-4</v>
      </c>
      <c r="CP68">
        <f t="shared" si="214"/>
        <v>0.11447170501457704</v>
      </c>
      <c r="CQ68">
        <f t="shared" si="215"/>
        <v>6.6248824670397763E-2</v>
      </c>
      <c r="CR68">
        <f t="shared" si="91"/>
        <v>97.304493049655022</v>
      </c>
      <c r="CS68">
        <f t="shared" si="92"/>
        <v>174.0554458745062</v>
      </c>
      <c r="CT68">
        <f t="shared" si="216"/>
        <v>0.11447170501457704</v>
      </c>
      <c r="CU68">
        <f t="shared" si="217"/>
        <v>6.6248824670397763E-2</v>
      </c>
      <c r="CV68" s="39" t="str">
        <f t="shared" si="93"/>
        <v>FAILED</v>
      </c>
      <c r="CW68" s="39" t="str">
        <f t="shared" si="94"/>
        <v>FAILED</v>
      </c>
      <c r="CX68" s="39" t="str">
        <f t="shared" si="95"/>
        <v>FAILED</v>
      </c>
      <c r="CZ68">
        <f t="shared" si="96"/>
        <v>1.5477698616480782E-4</v>
      </c>
      <c r="DA68">
        <f t="shared" si="97"/>
        <v>8.6527003500819487E-5</v>
      </c>
      <c r="DB68">
        <v>10</v>
      </c>
      <c r="DC68">
        <f t="shared" si="98"/>
        <v>1.5477698616480782E-3</v>
      </c>
      <c r="DD68">
        <v>14</v>
      </c>
      <c r="DE68">
        <f t="shared" si="99"/>
        <v>1.2113780490114728E-3</v>
      </c>
      <c r="DF68">
        <f t="shared" si="100"/>
        <v>0.28199999999999997</v>
      </c>
      <c r="DG68">
        <f t="shared" si="101"/>
        <v>0.20723083333333334</v>
      </c>
      <c r="DH68">
        <f t="shared" si="218"/>
        <v>1.1905700188849721E-3</v>
      </c>
      <c r="DI68">
        <f t="shared" si="102"/>
        <v>0.19161540972222224</v>
      </c>
      <c r="DJ68">
        <f t="shared" si="103"/>
        <v>5771.6462902012572</v>
      </c>
      <c r="DK68">
        <f t="shared" si="104"/>
        <v>15060.496174520094</v>
      </c>
      <c r="DL68">
        <f t="shared" si="105"/>
        <v>5.488545608681129E-3</v>
      </c>
      <c r="DM68">
        <f t="shared" si="106"/>
        <v>5.845549282055708E-3</v>
      </c>
      <c r="DN68">
        <f t="shared" si="219"/>
        <v>11.447170501457704</v>
      </c>
      <c r="DO68">
        <f t="shared" si="220"/>
        <v>12.984769635397962</v>
      </c>
      <c r="DP68">
        <f t="shared" si="107"/>
        <v>9.7304493049655019</v>
      </c>
      <c r="DQ68">
        <f t="shared" si="108"/>
        <v>12.432531848179014</v>
      </c>
      <c r="DR68">
        <f t="shared" si="109"/>
        <v>11.447170501457704</v>
      </c>
      <c r="DS68">
        <f t="shared" si="110"/>
        <v>12.984769635397962</v>
      </c>
      <c r="DT68" s="39" t="str">
        <f t="shared" si="173"/>
        <v>PASS</v>
      </c>
      <c r="DU68" s="39" t="str">
        <f t="shared" si="174"/>
        <v>PASS</v>
      </c>
      <c r="DV68" s="39" t="str">
        <f t="shared" si="175"/>
        <v>PASS</v>
      </c>
      <c r="DW68" s="39">
        <f t="shared" si="114"/>
        <v>1.3750119671262578E-5</v>
      </c>
      <c r="DX68" s="39"/>
      <c r="DZ68">
        <f t="shared" si="115"/>
        <v>0.78333333333333344</v>
      </c>
      <c r="EA68">
        <f t="shared" si="171"/>
        <v>0.28199999999999997</v>
      </c>
      <c r="EB68">
        <f t="shared" si="116"/>
        <v>0.20723083333333334</v>
      </c>
      <c r="EC68">
        <f t="shared" si="117"/>
        <v>0.78422491555810581</v>
      </c>
      <c r="ED68">
        <f t="shared" si="118"/>
        <v>0.24461541666666664</v>
      </c>
      <c r="EE68">
        <f t="shared" si="119"/>
        <v>103452.10817003573</v>
      </c>
      <c r="EG68">
        <f t="shared" si="120"/>
        <v>71.038819620609914</v>
      </c>
      <c r="EH68">
        <f t="shared" si="121"/>
        <v>1.2889589348883078E-3</v>
      </c>
      <c r="EI68">
        <f t="shared" si="122"/>
        <v>7.2503940087467311E-4</v>
      </c>
      <c r="EJ68">
        <f t="shared" si="123"/>
        <v>7.8333333333333338E-2</v>
      </c>
      <c r="EK68">
        <f t="shared" si="124"/>
        <v>5.0916666666666673E-2</v>
      </c>
      <c r="EL68">
        <f t="shared" si="125"/>
        <v>6.2041883717693538E-4</v>
      </c>
      <c r="EM68">
        <f t="shared" si="126"/>
        <v>166.7455950254014</v>
      </c>
      <c r="EN68">
        <f t="shared" si="127"/>
        <v>46.736930919603367</v>
      </c>
      <c r="EO68">
        <f t="shared" si="128"/>
        <v>185.35672525086997</v>
      </c>
      <c r="EP68">
        <f t="shared" si="221"/>
        <v>483</v>
      </c>
      <c r="EQ68" s="39" t="str">
        <f t="shared" si="129"/>
        <v>PASS</v>
      </c>
      <c r="ES68">
        <v>1</v>
      </c>
      <c r="ET68">
        <f t="shared" si="130"/>
        <v>1.2889589348883078E-3</v>
      </c>
      <c r="EU68">
        <f t="shared" si="131"/>
        <v>2.9001576034986924E-3</v>
      </c>
      <c r="EV68">
        <f t="shared" si="132"/>
        <v>7.8333333333333338E-2</v>
      </c>
      <c r="EW68">
        <f t="shared" si="133"/>
        <v>5.0916666666666673E-2</v>
      </c>
      <c r="EX68">
        <f t="shared" si="134"/>
        <v>2.4676571584991893E-3</v>
      </c>
      <c r="EY68">
        <f t="shared" si="135"/>
        <v>41.923209556774303</v>
      </c>
      <c r="EZ68">
        <f t="shared" si="136"/>
        <v>11.684232729900842</v>
      </c>
      <c r="FA68">
        <f t="shared" si="137"/>
        <v>46.552329512073513</v>
      </c>
      <c r="FB68">
        <f t="shared" si="222"/>
        <v>483</v>
      </c>
      <c r="FC68" s="39" t="str">
        <f t="shared" si="138"/>
        <v>PASS</v>
      </c>
      <c r="FD68" s="127">
        <f t="shared" si="139"/>
        <v>4.9376127427481086E-5</v>
      </c>
      <c r="FE68" s="127"/>
    </row>
    <row r="69" spans="2:161" x14ac:dyDescent="0.25">
      <c r="B69">
        <f t="shared" si="178"/>
        <v>6.12</v>
      </c>
      <c r="C69">
        <f t="shared" si="177"/>
        <v>1.9541666666666666</v>
      </c>
      <c r="D69">
        <f t="shared" si="54"/>
        <v>0.40982641633183547</v>
      </c>
      <c r="E69">
        <f t="shared" si="179"/>
        <v>0.4095898656524522</v>
      </c>
      <c r="F69">
        <f t="shared" si="180"/>
        <v>0.34837499999999949</v>
      </c>
      <c r="G69" s="1">
        <f t="shared" si="55"/>
        <v>649.78586393057162</v>
      </c>
      <c r="H69">
        <f t="shared" si="176"/>
        <v>-254.98916967508987</v>
      </c>
      <c r="I69">
        <f t="shared" si="56"/>
        <v>394.79669425548173</v>
      </c>
      <c r="J69">
        <f t="shared" si="4"/>
        <v>5165.3989727390799</v>
      </c>
      <c r="K69">
        <f t="shared" si="5"/>
        <v>7675.8436653316858</v>
      </c>
      <c r="L69">
        <f t="shared" si="57"/>
        <v>19370.246147771548</v>
      </c>
      <c r="M69">
        <f t="shared" si="58"/>
        <v>28784.413744993824</v>
      </c>
      <c r="O69">
        <f t="shared" si="59"/>
        <v>0.78166666666666673</v>
      </c>
      <c r="P69">
        <v>6120</v>
      </c>
      <c r="Q69">
        <f t="shared" si="60"/>
        <v>0.28139999999999998</v>
      </c>
      <c r="S69">
        <f t="shared" si="61"/>
        <v>102290.02752307685</v>
      </c>
      <c r="T69">
        <f t="shared" si="181"/>
        <v>70.713969899254437</v>
      </c>
      <c r="U69">
        <f t="shared" si="169"/>
        <v>3.2076618041321936E-4</v>
      </c>
      <c r="V69">
        <f t="shared" si="62"/>
        <v>7.2172390592974351E-4</v>
      </c>
      <c r="W69">
        <f t="shared" si="182"/>
        <v>7.8166666666666676E-2</v>
      </c>
      <c r="X69">
        <f t="shared" si="63"/>
        <v>5.0808333333333344E-2</v>
      </c>
      <c r="Z69">
        <f t="shared" si="64"/>
        <v>4.1036185127490748E-3</v>
      </c>
      <c r="AA69">
        <v>5.5650000000000004</v>
      </c>
      <c r="AB69">
        <f t="shared" si="183"/>
        <v>7.1221763308349511</v>
      </c>
      <c r="AC69">
        <v>0.745</v>
      </c>
      <c r="AD69">
        <f t="shared" si="65"/>
        <v>5.3060213664720388</v>
      </c>
      <c r="AE69">
        <f t="shared" si="184"/>
        <v>50.833378851615628</v>
      </c>
      <c r="AF69">
        <f t="shared" si="185"/>
        <v>6.1627059579104707E-4</v>
      </c>
      <c r="AG69">
        <f t="shared" si="66"/>
        <v>165.98232695456937</v>
      </c>
      <c r="AH69">
        <f t="shared" si="67"/>
        <v>48.738735695071206</v>
      </c>
      <c r="AI69">
        <f t="shared" si="186"/>
        <v>4.6329341091864364</v>
      </c>
      <c r="AJ69">
        <f t="shared" si="187"/>
        <v>8.0884374502923428</v>
      </c>
      <c r="AK69">
        <f t="shared" si="68"/>
        <v>4.6329341091864364</v>
      </c>
      <c r="AL69">
        <f t="shared" si="188"/>
        <v>6.3990802613072333</v>
      </c>
      <c r="AM69">
        <f t="shared" si="189"/>
        <v>25.960147842170684</v>
      </c>
      <c r="AN69">
        <f t="shared" si="69"/>
        <v>4.6329341091864364</v>
      </c>
      <c r="AO69" s="39" t="str">
        <f t="shared" si="70"/>
        <v>FAILED</v>
      </c>
      <c r="AP69" s="39" t="str">
        <f t="shared" si="71"/>
        <v>FAILED</v>
      </c>
      <c r="AQ69" s="39" t="str">
        <f t="shared" si="72"/>
        <v>FAILED</v>
      </c>
      <c r="AS69" s="9">
        <v>4</v>
      </c>
      <c r="AT69">
        <f t="shared" si="190"/>
        <v>1.2830647216528774E-3</v>
      </c>
      <c r="AU69" s="9">
        <f t="shared" si="73"/>
        <v>2.886895623718974E-3</v>
      </c>
      <c r="AV69" s="9">
        <f t="shared" si="74"/>
        <v>1.6414474050996299E-2</v>
      </c>
      <c r="AW69">
        <v>5.5650000000000004</v>
      </c>
      <c r="AX69">
        <f t="shared" si="191"/>
        <v>113.95482129335922</v>
      </c>
      <c r="AY69">
        <v>0.745</v>
      </c>
      <c r="AZ69">
        <f t="shared" si="75"/>
        <v>84.896341863552621</v>
      </c>
      <c r="BA69">
        <f t="shared" si="192"/>
        <v>203.33351540646251</v>
      </c>
      <c r="BB69">
        <f t="shared" si="76"/>
        <v>0.78255635190798223</v>
      </c>
      <c r="BC69">
        <f t="shared" si="77"/>
        <v>2.4523336296736159E-3</v>
      </c>
      <c r="BD69">
        <f t="shared" si="78"/>
        <v>41.711301547779513</v>
      </c>
      <c r="BE69">
        <f t="shared" si="79"/>
        <v>12.184683923767802</v>
      </c>
      <c r="BF69">
        <f t="shared" si="193"/>
        <v>74.126945746982983</v>
      </c>
      <c r="BG69">
        <f t="shared" si="194"/>
        <v>129.41499920467749</v>
      </c>
      <c r="BH69">
        <f t="shared" si="80"/>
        <v>74.126945746982983</v>
      </c>
      <c r="BI69">
        <f t="shared" si="195"/>
        <v>102.38528418091573</v>
      </c>
      <c r="BJ69">
        <f t="shared" si="196"/>
        <v>0.40875057939686649</v>
      </c>
      <c r="BK69">
        <f t="shared" si="81"/>
        <v>74.126945746982983</v>
      </c>
      <c r="BL69" s="39" t="str">
        <f t="shared" si="82"/>
        <v>PASS</v>
      </c>
      <c r="BM69" s="39" t="str">
        <f t="shared" si="83"/>
        <v>PASS</v>
      </c>
      <c r="BN69" s="39" t="str">
        <f t="shared" si="84"/>
        <v>PASS</v>
      </c>
      <c r="BO69" s="127">
        <f t="shared" si="85"/>
        <v>4.4142005334125018E-4</v>
      </c>
      <c r="BP69" s="127"/>
      <c r="BR69">
        <f t="shared" si="197"/>
        <v>3.2076618041321936E-4</v>
      </c>
      <c r="BS69">
        <f t="shared" si="198"/>
        <v>0.28139999999999998</v>
      </c>
      <c r="BT69">
        <f t="shared" si="199"/>
        <v>0.20678991666666666</v>
      </c>
      <c r="BU69">
        <f t="shared" si="86"/>
        <v>0.48818991666666667</v>
      </c>
      <c r="BV69">
        <f t="shared" si="200"/>
        <v>0.78166666666666673</v>
      </c>
      <c r="BW69">
        <f t="shared" si="201"/>
        <v>0.29312499999999997</v>
      </c>
      <c r="BX69">
        <f t="shared" si="202"/>
        <v>19370.246147771548</v>
      </c>
      <c r="BY69">
        <f t="shared" si="87"/>
        <v>5677.9034020655345</v>
      </c>
      <c r="BZ69">
        <f t="shared" si="203"/>
        <v>0.34837499999999949</v>
      </c>
      <c r="CA69">
        <f t="shared" si="204"/>
        <v>287.95895601434432</v>
      </c>
      <c r="CB69">
        <f t="shared" si="170"/>
        <v>5965.8623580798785</v>
      </c>
      <c r="CC69">
        <f t="shared" si="205"/>
        <v>6.5764771316142653E-4</v>
      </c>
      <c r="CD69">
        <f t="shared" si="206"/>
        <v>0.19080089243055556</v>
      </c>
      <c r="CE69">
        <f t="shared" si="88"/>
        <v>15633.738087077425</v>
      </c>
      <c r="CF69">
        <f t="shared" si="207"/>
        <v>39677.685848225832</v>
      </c>
      <c r="CG69">
        <f t="shared" si="208"/>
        <v>51402.989413533898</v>
      </c>
      <c r="CH69">
        <f t="shared" si="209"/>
        <v>27952.382282917766</v>
      </c>
      <c r="CI69">
        <f t="shared" si="210"/>
        <v>1.552960405242716E-4</v>
      </c>
      <c r="CJ69">
        <f t="shared" si="211"/>
        <v>8.4448284842651868E-5</v>
      </c>
      <c r="CL69">
        <f t="shared" si="212"/>
        <v>0.28139999999999998</v>
      </c>
      <c r="CM69">
        <f t="shared" si="213"/>
        <v>0.20678991666666666</v>
      </c>
      <c r="CN69">
        <f t="shared" si="89"/>
        <v>5.5186936931155516E-4</v>
      </c>
      <c r="CO69">
        <f t="shared" si="90"/>
        <v>4.0837718881031132E-4</v>
      </c>
      <c r="CP69">
        <f t="shared" si="214"/>
        <v>0.11573272429804679</v>
      </c>
      <c r="CQ69">
        <f t="shared" si="215"/>
        <v>6.3373332769432814E-2</v>
      </c>
      <c r="CR69">
        <f t="shared" si="91"/>
        <v>100.67055176872965</v>
      </c>
      <c r="CS69">
        <f t="shared" si="92"/>
        <v>185.12795276075718</v>
      </c>
      <c r="CT69">
        <f t="shared" si="216"/>
        <v>0.11573272429804679</v>
      </c>
      <c r="CU69">
        <f t="shared" si="217"/>
        <v>6.3373332769432814E-2</v>
      </c>
      <c r="CV69" s="39" t="str">
        <f t="shared" si="93"/>
        <v>FAILED</v>
      </c>
      <c r="CW69" s="39" t="str">
        <f t="shared" si="94"/>
        <v>FAILED</v>
      </c>
      <c r="CX69" s="39" t="str">
        <f t="shared" si="95"/>
        <v>FAILED</v>
      </c>
      <c r="CZ69">
        <f t="shared" si="96"/>
        <v>1.552960405242716E-4</v>
      </c>
      <c r="DA69">
        <f t="shared" si="97"/>
        <v>8.4448284842651868E-5</v>
      </c>
      <c r="DB69">
        <v>10</v>
      </c>
      <c r="DC69">
        <f t="shared" si="98"/>
        <v>1.5529604052427161E-3</v>
      </c>
      <c r="DD69">
        <v>15</v>
      </c>
      <c r="DE69">
        <f t="shared" si="99"/>
        <v>1.266724272639778E-3</v>
      </c>
      <c r="DF69">
        <f t="shared" si="100"/>
        <v>0.28139999999999998</v>
      </c>
      <c r="DG69">
        <f t="shared" si="101"/>
        <v>0.20678991666666666</v>
      </c>
      <c r="DH69">
        <f t="shared" si="218"/>
        <v>1.1986044078919353E-3</v>
      </c>
      <c r="DI69">
        <f t="shared" si="102"/>
        <v>0.19080089243055556</v>
      </c>
      <c r="DJ69">
        <f t="shared" si="103"/>
        <v>5965.8623580798785</v>
      </c>
      <c r="DK69">
        <f t="shared" si="104"/>
        <v>15633.738087077425</v>
      </c>
      <c r="DL69">
        <f t="shared" si="105"/>
        <v>5.5186936931155509E-3</v>
      </c>
      <c r="DM69">
        <f t="shared" si="106"/>
        <v>6.1256578321546695E-3</v>
      </c>
      <c r="DN69">
        <f t="shared" si="219"/>
        <v>11.573272429804677</v>
      </c>
      <c r="DO69">
        <f t="shared" si="220"/>
        <v>14.258999873122379</v>
      </c>
      <c r="DP69">
        <f t="shared" si="107"/>
        <v>10.067055176872966</v>
      </c>
      <c r="DQ69">
        <f t="shared" si="108"/>
        <v>12.341863517383814</v>
      </c>
      <c r="DR69">
        <f t="shared" si="109"/>
        <v>11.573272429804677</v>
      </c>
      <c r="DS69">
        <f t="shared" si="110"/>
        <v>14.258999873122379</v>
      </c>
      <c r="DT69" s="39" t="str">
        <f t="shared" si="173"/>
        <v>PASS</v>
      </c>
      <c r="DU69" s="39" t="str">
        <f t="shared" si="174"/>
        <v>PASS</v>
      </c>
      <c r="DV69" s="39" t="str">
        <f t="shared" si="175"/>
        <v>PASS</v>
      </c>
      <c r="DW69" s="39">
        <f t="shared" si="114"/>
        <v>1.2581079566654211E-4</v>
      </c>
      <c r="DX69" s="39"/>
      <c r="DZ69">
        <f t="shared" si="115"/>
        <v>0.78166666666666673</v>
      </c>
      <c r="EA69">
        <f t="shared" si="171"/>
        <v>0.28139999999999998</v>
      </c>
      <c r="EB69">
        <f t="shared" si="116"/>
        <v>0.20678991666666666</v>
      </c>
      <c r="EC69">
        <f t="shared" si="117"/>
        <v>0.78255635190798223</v>
      </c>
      <c r="ED69">
        <f t="shared" si="118"/>
        <v>0.24409495833333333</v>
      </c>
      <c r="EE69">
        <f t="shared" si="119"/>
        <v>102290.02752307685</v>
      </c>
      <c r="EG69">
        <f t="shared" si="120"/>
        <v>70.713969899254437</v>
      </c>
      <c r="EH69">
        <f t="shared" si="121"/>
        <v>1.2830647216528774E-3</v>
      </c>
      <c r="EI69">
        <f t="shared" si="122"/>
        <v>7.2172390592974351E-4</v>
      </c>
      <c r="EJ69">
        <f t="shared" si="123"/>
        <v>7.8166666666666676E-2</v>
      </c>
      <c r="EK69">
        <f t="shared" si="124"/>
        <v>5.0808333333333344E-2</v>
      </c>
      <c r="EL69">
        <f t="shared" si="125"/>
        <v>6.1627059579104707E-4</v>
      </c>
      <c r="EM69">
        <f t="shared" si="126"/>
        <v>165.98232695456937</v>
      </c>
      <c r="EN69">
        <f t="shared" si="127"/>
        <v>48.738735695071206</v>
      </c>
      <c r="EO69">
        <f t="shared" si="128"/>
        <v>186.21634174453001</v>
      </c>
      <c r="EP69">
        <f t="shared" si="221"/>
        <v>483</v>
      </c>
      <c r="EQ69" s="39" t="str">
        <f t="shared" si="129"/>
        <v>PASS</v>
      </c>
      <c r="ES69">
        <v>1</v>
      </c>
      <c r="ET69">
        <f t="shared" si="130"/>
        <v>1.2830647216528774E-3</v>
      </c>
      <c r="EU69">
        <f t="shared" si="131"/>
        <v>2.886895623718974E-3</v>
      </c>
      <c r="EV69">
        <f t="shared" si="132"/>
        <v>7.8166666666666676E-2</v>
      </c>
      <c r="EW69">
        <f t="shared" si="133"/>
        <v>5.0808333333333344E-2</v>
      </c>
      <c r="EX69">
        <f t="shared" si="134"/>
        <v>2.4511921059271087E-3</v>
      </c>
      <c r="EY69">
        <f t="shared" si="135"/>
        <v>41.730726561877503</v>
      </c>
      <c r="EZ69">
        <f t="shared" si="136"/>
        <v>12.184683923767802</v>
      </c>
      <c r="FA69">
        <f t="shared" si="137"/>
        <v>46.763801239297955</v>
      </c>
      <c r="FB69">
        <f t="shared" si="222"/>
        <v>483</v>
      </c>
      <c r="FC69" s="39" t="str">
        <f t="shared" si="138"/>
        <v>PASS</v>
      </c>
      <c r="FD69" s="127">
        <f t="shared" si="139"/>
        <v>4.4142005334125018E-4</v>
      </c>
      <c r="FE69" s="127"/>
    </row>
    <row r="70" spans="2:161" x14ac:dyDescent="0.25">
      <c r="B70">
        <f t="shared" si="178"/>
        <v>6.3</v>
      </c>
      <c r="C70">
        <f t="shared" si="177"/>
        <v>1.9166666666666667</v>
      </c>
      <c r="D70">
        <f t="shared" si="54"/>
        <v>0.40935331497306893</v>
      </c>
      <c r="E70">
        <f t="shared" si="179"/>
        <v>0.40893534426620481</v>
      </c>
      <c r="F70">
        <f t="shared" si="180"/>
        <v>0.37916666666666704</v>
      </c>
      <c r="G70" s="1">
        <f t="shared" si="55"/>
        <v>706.08806986774346</v>
      </c>
      <c r="H70">
        <f t="shared" si="176"/>
        <v>-283.32129963898944</v>
      </c>
      <c r="I70">
        <f t="shared" si="56"/>
        <v>422.76677022875401</v>
      </c>
      <c r="J70">
        <f t="shared" si="4"/>
        <v>4770.6022784835986</v>
      </c>
      <c r="K70">
        <f t="shared" si="5"/>
        <v>6781.6035527216463</v>
      </c>
      <c r="L70">
        <f t="shared" si="57"/>
        <v>17889.758544313496</v>
      </c>
      <c r="M70">
        <f t="shared" si="58"/>
        <v>25431.013322706174</v>
      </c>
      <c r="O70">
        <f t="shared" si="59"/>
        <v>0.76666666666666672</v>
      </c>
      <c r="P70">
        <f>P68+200</f>
        <v>6300</v>
      </c>
      <c r="Q70">
        <f t="shared" si="60"/>
        <v>0.27599999999999997</v>
      </c>
      <c r="S70">
        <f t="shared" si="61"/>
        <v>92141.352618500649</v>
      </c>
      <c r="T70">
        <f t="shared" si="181"/>
        <v>67.767797152620247</v>
      </c>
      <c r="U70">
        <f t="shared" si="169"/>
        <v>3.0740202365435329E-4</v>
      </c>
      <c r="V70">
        <f t="shared" si="62"/>
        <v>6.9165455322229489E-4</v>
      </c>
      <c r="W70">
        <f t="shared" si="182"/>
        <v>7.6666666666666675E-2</v>
      </c>
      <c r="X70">
        <f t="shared" si="63"/>
        <v>4.9833333333333341E-2</v>
      </c>
      <c r="Z70">
        <f t="shared" si="64"/>
        <v>4.0095916128828684E-3</v>
      </c>
      <c r="AA70">
        <v>5.5650000000000004</v>
      </c>
      <c r="AB70">
        <f t="shared" si="183"/>
        <v>6.7995323240944474</v>
      </c>
      <c r="AC70">
        <v>0.745</v>
      </c>
      <c r="AD70">
        <f t="shared" si="65"/>
        <v>5.0656515814503633</v>
      </c>
      <c r="AE70">
        <f t="shared" si="184"/>
        <v>49.668625108475943</v>
      </c>
      <c r="AF70">
        <f t="shared" si="185"/>
        <v>5.7928632377746321E-4</v>
      </c>
      <c r="AG70">
        <f t="shared" si="66"/>
        <v>159.06012076663038</v>
      </c>
      <c r="AH70">
        <f t="shared" si="67"/>
        <v>48.302025006750448</v>
      </c>
      <c r="AI70">
        <f t="shared" si="186"/>
        <v>4.4230560670659287</v>
      </c>
      <c r="AJ70">
        <f t="shared" si="187"/>
        <v>7.7220205369769808</v>
      </c>
      <c r="AK70">
        <f t="shared" si="68"/>
        <v>4.4230560670659287</v>
      </c>
      <c r="AL70">
        <f t="shared" si="188"/>
        <v>6.1091934627982445</v>
      </c>
      <c r="AM70">
        <f t="shared" si="189"/>
        <v>26.057484695089556</v>
      </c>
      <c r="AN70">
        <f t="shared" si="69"/>
        <v>4.4230560670659287</v>
      </c>
      <c r="AO70" s="39" t="str">
        <f t="shared" si="70"/>
        <v>FAILED</v>
      </c>
      <c r="AP70" s="39" t="str">
        <f t="shared" si="71"/>
        <v>FAILED</v>
      </c>
      <c r="AQ70" s="39" t="str">
        <f t="shared" si="72"/>
        <v>FAILED</v>
      </c>
      <c r="AS70" s="9">
        <v>4</v>
      </c>
      <c r="AT70">
        <f t="shared" si="190"/>
        <v>1.2296080946174132E-3</v>
      </c>
      <c r="AU70" s="9">
        <f t="shared" si="73"/>
        <v>2.7666182128891796E-3</v>
      </c>
      <c r="AV70" s="9">
        <f t="shared" si="74"/>
        <v>1.6038366451531474E-2</v>
      </c>
      <c r="AW70">
        <v>5.5650000000000004</v>
      </c>
      <c r="AX70">
        <f t="shared" si="191"/>
        <v>108.79251718551116</v>
      </c>
      <c r="AY70">
        <v>0.745</v>
      </c>
      <c r="AZ70">
        <f t="shared" si="75"/>
        <v>81.050425303205813</v>
      </c>
      <c r="BA70">
        <f t="shared" si="192"/>
        <v>198.67450043390377</v>
      </c>
      <c r="BB70">
        <f t="shared" si="76"/>
        <v>0.76753927905686947</v>
      </c>
      <c r="BC70">
        <f t="shared" si="77"/>
        <v>2.3054613058084922E-3</v>
      </c>
      <c r="BD70">
        <f t="shared" si="78"/>
        <v>39.966557836540218</v>
      </c>
      <c r="BE70">
        <f t="shared" si="79"/>
        <v>12.075506251687612</v>
      </c>
      <c r="BF70">
        <f t="shared" si="193"/>
        <v>70.768897073054873</v>
      </c>
      <c r="BG70">
        <f t="shared" si="194"/>
        <v>123.55232859163171</v>
      </c>
      <c r="BH70">
        <f t="shared" si="80"/>
        <v>70.768897073054873</v>
      </c>
      <c r="BI70">
        <f t="shared" si="195"/>
        <v>97.747095404771912</v>
      </c>
      <c r="BJ70">
        <f t="shared" si="196"/>
        <v>0.41020811984310684</v>
      </c>
      <c r="BK70">
        <f t="shared" si="81"/>
        <v>70.768897073054873</v>
      </c>
      <c r="BL70" s="39" t="str">
        <f t="shared" si="82"/>
        <v>PASS</v>
      </c>
      <c r="BM70" s="39" t="str">
        <f t="shared" si="83"/>
        <v>PASS</v>
      </c>
      <c r="BN70" s="39" t="str">
        <f t="shared" si="84"/>
        <v>PASS</v>
      </c>
      <c r="BO70" s="127">
        <f t="shared" si="85"/>
        <v>4.6109226116169884E-4</v>
      </c>
      <c r="BP70" s="127"/>
      <c r="BR70">
        <f t="shared" si="197"/>
        <v>3.0740202365435329E-4</v>
      </c>
      <c r="BS70">
        <f t="shared" si="198"/>
        <v>0.27599999999999997</v>
      </c>
      <c r="BT70">
        <f t="shared" si="199"/>
        <v>0.20282166666666668</v>
      </c>
      <c r="BU70">
        <f t="shared" si="86"/>
        <v>0.47882166666666665</v>
      </c>
      <c r="BV70">
        <f t="shared" si="200"/>
        <v>0.76666666666666672</v>
      </c>
      <c r="BW70">
        <f t="shared" si="201"/>
        <v>0.28749999999999998</v>
      </c>
      <c r="BX70">
        <f t="shared" si="202"/>
        <v>17889.758544313496</v>
      </c>
      <c r="BY70">
        <f t="shared" si="87"/>
        <v>5143.30558149013</v>
      </c>
      <c r="BZ70">
        <f t="shared" si="203"/>
        <v>0.37916666666666704</v>
      </c>
      <c r="CA70">
        <f t="shared" si="204"/>
        <v>307.39637959570337</v>
      </c>
      <c r="CB70">
        <f t="shared" si="170"/>
        <v>5450.7019610858333</v>
      </c>
      <c r="CC70">
        <f t="shared" si="205"/>
        <v>6.1816253488963812E-4</v>
      </c>
      <c r="CD70">
        <f t="shared" si="206"/>
        <v>0.18354830555555557</v>
      </c>
      <c r="CE70">
        <f t="shared" si="88"/>
        <v>14848.140233678267</v>
      </c>
      <c r="CF70">
        <f t="shared" si="207"/>
        <v>37362.048941631358</v>
      </c>
      <c r="CG70">
        <f t="shared" si="208"/>
        <v>48498.154116890059</v>
      </c>
      <c r="CH70">
        <f t="shared" si="209"/>
        <v>26225.94376637266</v>
      </c>
      <c r="CI70">
        <f t="shared" si="210"/>
        <v>1.4652010307217541E-4</v>
      </c>
      <c r="CJ70">
        <f t="shared" si="211"/>
        <v>7.9232458508678727E-5</v>
      </c>
      <c r="CL70">
        <f t="shared" si="212"/>
        <v>0.27599999999999997</v>
      </c>
      <c r="CM70">
        <f t="shared" si="213"/>
        <v>0.20282166666666668</v>
      </c>
      <c r="CN70">
        <f t="shared" si="89"/>
        <v>5.3086993866730231E-4</v>
      </c>
      <c r="CO70">
        <f t="shared" si="90"/>
        <v>3.906508599936499E-4</v>
      </c>
      <c r="CP70">
        <f t="shared" si="214"/>
        <v>0.10709269887663762</v>
      </c>
      <c r="CQ70">
        <f t="shared" si="215"/>
        <v>5.7991075877235738E-2</v>
      </c>
      <c r="CR70">
        <f t="shared" si="91"/>
        <v>101.3385871450289</v>
      </c>
      <c r="CS70">
        <f t="shared" si="92"/>
        <v>187.39971614097868</v>
      </c>
      <c r="CT70">
        <f t="shared" si="216"/>
        <v>0.10709269887663762</v>
      </c>
      <c r="CU70">
        <f t="shared" si="217"/>
        <v>5.7991075877235738E-2</v>
      </c>
      <c r="CV70" s="39" t="str">
        <f t="shared" si="93"/>
        <v>FAILED</v>
      </c>
      <c r="CW70" s="39" t="str">
        <f t="shared" si="94"/>
        <v>FAILED</v>
      </c>
      <c r="CX70" s="39" t="str">
        <f t="shared" si="95"/>
        <v>FAILED</v>
      </c>
      <c r="CZ70">
        <f t="shared" si="96"/>
        <v>1.4652010307217541E-4</v>
      </c>
      <c r="DA70">
        <f t="shared" si="97"/>
        <v>7.9232458508678727E-5</v>
      </c>
      <c r="DB70">
        <v>10</v>
      </c>
      <c r="DC70">
        <f t="shared" si="98"/>
        <v>1.4652010307217541E-3</v>
      </c>
      <c r="DD70">
        <v>15</v>
      </c>
      <c r="DE70">
        <f t="shared" si="99"/>
        <v>1.1884868776301809E-3</v>
      </c>
      <c r="DF70">
        <f t="shared" si="100"/>
        <v>0.27599999999999997</v>
      </c>
      <c r="DG70">
        <f t="shared" si="101"/>
        <v>0.20282166666666668</v>
      </c>
      <c r="DH70">
        <f t="shared" si="218"/>
        <v>1.115164645348613E-3</v>
      </c>
      <c r="DI70">
        <f t="shared" si="102"/>
        <v>0.18354830555555557</v>
      </c>
      <c r="DJ70">
        <f t="shared" si="103"/>
        <v>5450.7019610858333</v>
      </c>
      <c r="DK70">
        <f t="shared" si="104"/>
        <v>14848.140233678267</v>
      </c>
      <c r="DL70">
        <f t="shared" si="105"/>
        <v>5.3086993866730227E-3</v>
      </c>
      <c r="DM70">
        <f t="shared" si="106"/>
        <v>5.8597628999047481E-3</v>
      </c>
      <c r="DN70">
        <f t="shared" si="219"/>
        <v>10.70926988766376</v>
      </c>
      <c r="DO70">
        <f t="shared" si="220"/>
        <v>13.047992072378038</v>
      </c>
      <c r="DP70">
        <f t="shared" si="107"/>
        <v>10.133858714502891</v>
      </c>
      <c r="DQ70">
        <f t="shared" si="108"/>
        <v>12.493314409398581</v>
      </c>
      <c r="DR70">
        <f t="shared" si="109"/>
        <v>10.70926988766376</v>
      </c>
      <c r="DS70">
        <f t="shared" si="110"/>
        <v>13.047992072378038</v>
      </c>
      <c r="DT70" s="39" t="str">
        <f t="shared" si="173"/>
        <v>PASS</v>
      </c>
      <c r="DU70" s="39" t="str">
        <f t="shared" si="174"/>
        <v>PASS</v>
      </c>
      <c r="DV70" s="39" t="str">
        <f t="shared" si="175"/>
        <v>PASS</v>
      </c>
      <c r="DW70" s="39">
        <f t="shared" si="114"/>
        <v>1.2908927476232415E-4</v>
      </c>
      <c r="DX70" s="39"/>
      <c r="DZ70">
        <f t="shared" si="115"/>
        <v>0.76666666666666672</v>
      </c>
      <c r="EA70">
        <f t="shared" si="171"/>
        <v>0.27599999999999997</v>
      </c>
      <c r="EB70">
        <f t="shared" si="116"/>
        <v>0.20282166666666668</v>
      </c>
      <c r="EC70">
        <f t="shared" si="117"/>
        <v>0.76753927905686947</v>
      </c>
      <c r="ED70">
        <f t="shared" si="118"/>
        <v>0.23941083333333332</v>
      </c>
      <c r="EE70">
        <f t="shared" si="119"/>
        <v>92141.352618500649</v>
      </c>
      <c r="EG70">
        <f t="shared" si="120"/>
        <v>67.767797152620247</v>
      </c>
      <c r="EH70">
        <f t="shared" si="121"/>
        <v>1.2296080946174132E-3</v>
      </c>
      <c r="EI70">
        <f t="shared" si="122"/>
        <v>6.9165455322229489E-4</v>
      </c>
      <c r="EJ70">
        <f t="shared" si="123"/>
        <v>7.6666666666666675E-2</v>
      </c>
      <c r="EK70">
        <f t="shared" si="124"/>
        <v>4.9833333333333341E-2</v>
      </c>
      <c r="EL70">
        <f t="shared" si="125"/>
        <v>5.7928632377746321E-4</v>
      </c>
      <c r="EM70">
        <f t="shared" si="126"/>
        <v>159.06012076663038</v>
      </c>
      <c r="EN70">
        <f t="shared" si="127"/>
        <v>48.302025006750448</v>
      </c>
      <c r="EO70">
        <f t="shared" si="128"/>
        <v>179.72027953893593</v>
      </c>
      <c r="EP70">
        <f t="shared" si="221"/>
        <v>483</v>
      </c>
      <c r="EQ70" s="39" t="str">
        <f t="shared" si="129"/>
        <v>PASS</v>
      </c>
      <c r="ES70">
        <v>1</v>
      </c>
      <c r="ET70">
        <f t="shared" si="130"/>
        <v>1.2296080946174132E-3</v>
      </c>
      <c r="EU70">
        <f t="shared" si="131"/>
        <v>2.7666182128891796E-3</v>
      </c>
      <c r="EV70">
        <f t="shared" si="132"/>
        <v>7.6666666666666675E-2</v>
      </c>
      <c r="EW70">
        <f t="shared" si="133"/>
        <v>4.9833333333333341E-2</v>
      </c>
      <c r="EX70">
        <f t="shared" si="134"/>
        <v>2.3043883345500358E-3</v>
      </c>
      <c r="EY70">
        <f t="shared" si="135"/>
        <v>39.985167099230495</v>
      </c>
      <c r="EZ70">
        <f t="shared" si="136"/>
        <v>12.075506251687612</v>
      </c>
      <c r="FA70">
        <f t="shared" si="137"/>
        <v>45.125016805060852</v>
      </c>
      <c r="FB70">
        <f t="shared" si="222"/>
        <v>483</v>
      </c>
      <c r="FC70" s="39" t="str">
        <f t="shared" si="138"/>
        <v>PASS</v>
      </c>
      <c r="FD70" s="127">
        <f t="shared" si="139"/>
        <v>4.6109226116169884E-4</v>
      </c>
      <c r="FE70" s="127"/>
    </row>
    <row r="71" spans="2:161" x14ac:dyDescent="0.25">
      <c r="B71">
        <f t="shared" si="178"/>
        <v>6.5</v>
      </c>
      <c r="C71">
        <f t="shared" si="177"/>
        <v>1.875</v>
      </c>
      <c r="D71">
        <f t="shared" si="54"/>
        <v>0.40851737355934076</v>
      </c>
      <c r="E71">
        <f t="shared" si="179"/>
        <v>0.40791314640205856</v>
      </c>
      <c r="F71">
        <f t="shared" si="180"/>
        <v>0.37083333333333368</v>
      </c>
      <c r="G71" s="1">
        <f t="shared" si="55"/>
        <v>688.84346387955236</v>
      </c>
      <c r="H71">
        <f t="shared" si="176"/>
        <v>-283.32129963898944</v>
      </c>
      <c r="I71">
        <f t="shared" si="56"/>
        <v>405.52216424056292</v>
      </c>
      <c r="J71">
        <f t="shared" si="4"/>
        <v>4347.8355082548451</v>
      </c>
      <c r="K71">
        <f t="shared" si="5"/>
        <v>5869.7597740478013</v>
      </c>
      <c r="L71">
        <f t="shared" si="57"/>
        <v>16304.383155955667</v>
      </c>
      <c r="M71">
        <f t="shared" si="58"/>
        <v>22011.599152679257</v>
      </c>
      <c r="O71">
        <f t="shared" si="59"/>
        <v>0.75</v>
      </c>
      <c r="P71">
        <f t="shared" si="223"/>
        <v>6500</v>
      </c>
      <c r="Q71">
        <f t="shared" si="60"/>
        <v>0.26999999999999996</v>
      </c>
      <c r="S71">
        <f t="shared" si="61"/>
        <v>81524.44130621948</v>
      </c>
      <c r="T71">
        <f t="shared" si="181"/>
        <v>64.448475931931213</v>
      </c>
      <c r="U71">
        <f t="shared" si="169"/>
        <v>2.9234522524462071E-4</v>
      </c>
      <c r="V71">
        <f t="shared" si="62"/>
        <v>6.5777675680039655E-4</v>
      </c>
      <c r="W71">
        <f t="shared" si="182"/>
        <v>7.4999999999999997E-2</v>
      </c>
      <c r="X71">
        <f t="shared" si="63"/>
        <v>4.8750000000000002E-2</v>
      </c>
      <c r="Z71">
        <f t="shared" si="64"/>
        <v>3.8979363365949427E-3</v>
      </c>
      <c r="AA71">
        <v>5.5650000000000004</v>
      </c>
      <c r="AB71">
        <f t="shared" si="183"/>
        <v>6.4261113159332188</v>
      </c>
      <c r="AC71">
        <v>0.745</v>
      </c>
      <c r="AD71">
        <f t="shared" si="65"/>
        <v>4.7874529303702484</v>
      </c>
      <c r="AE71">
        <f t="shared" si="184"/>
        <v>48.285500692136466</v>
      </c>
      <c r="AF71">
        <f t="shared" si="185"/>
        <v>5.3896359840302141E-4</v>
      </c>
      <c r="AG71">
        <f t="shared" si="66"/>
        <v>151.26149808220973</v>
      </c>
      <c r="AH71">
        <f t="shared" si="67"/>
        <v>47.512566687601442</v>
      </c>
      <c r="AI71">
        <f t="shared" si="186"/>
        <v>4.1801478820625784</v>
      </c>
      <c r="AJ71">
        <f t="shared" si="187"/>
        <v>7.2979377388495843</v>
      </c>
      <c r="AK71">
        <f t="shared" si="68"/>
        <v>4.1801478820625784</v>
      </c>
      <c r="AL71">
        <f t="shared" si="188"/>
        <v>5.7736849199759375</v>
      </c>
      <c r="AM71">
        <f t="shared" si="189"/>
        <v>26.219037542668037</v>
      </c>
      <c r="AN71">
        <f t="shared" si="69"/>
        <v>4.1801478820625784</v>
      </c>
      <c r="AO71" s="39" t="str">
        <f t="shared" si="70"/>
        <v>FAILED</v>
      </c>
      <c r="AP71" s="39" t="str">
        <f t="shared" si="71"/>
        <v>FAILED</v>
      </c>
      <c r="AQ71" s="39" t="str">
        <f t="shared" si="72"/>
        <v>FAILED</v>
      </c>
      <c r="AS71" s="9">
        <v>4</v>
      </c>
      <c r="AT71">
        <f t="shared" si="190"/>
        <v>1.1693809009784828E-3</v>
      </c>
      <c r="AU71" s="9">
        <f t="shared" si="73"/>
        <v>2.6311070272015862E-3</v>
      </c>
      <c r="AV71" s="9">
        <f t="shared" si="74"/>
        <v>1.5591745346379771E-2</v>
      </c>
      <c r="AW71">
        <v>5.5650000000000004</v>
      </c>
      <c r="AX71">
        <f t="shared" si="191"/>
        <v>102.8177810549315</v>
      </c>
      <c r="AY71">
        <v>0.745</v>
      </c>
      <c r="AZ71">
        <f t="shared" si="75"/>
        <v>76.599246885923975</v>
      </c>
      <c r="BA71">
        <f t="shared" si="192"/>
        <v>193.14200276854586</v>
      </c>
      <c r="BB71">
        <f t="shared" si="76"/>
        <v>0.75085364255563314</v>
      </c>
      <c r="BC71">
        <f t="shared" si="77"/>
        <v>2.1453147532652563E-3</v>
      </c>
      <c r="BD71">
        <f t="shared" si="78"/>
        <v>38.001156325493014</v>
      </c>
      <c r="BE71">
        <f t="shared" si="79"/>
        <v>11.878141671900361</v>
      </c>
      <c r="BF71">
        <f t="shared" si="193"/>
        <v>66.882366113001268</v>
      </c>
      <c r="BG71">
        <f t="shared" si="194"/>
        <v>116.76700382159336</v>
      </c>
      <c r="BH71">
        <f t="shared" si="80"/>
        <v>66.882366113001268</v>
      </c>
      <c r="BI71">
        <f t="shared" si="195"/>
        <v>92.378958719614999</v>
      </c>
      <c r="BJ71">
        <f t="shared" si="196"/>
        <v>0.41264937868989615</v>
      </c>
      <c r="BK71">
        <f t="shared" si="81"/>
        <v>66.882366113001268</v>
      </c>
      <c r="BL71" s="39" t="str">
        <f t="shared" si="82"/>
        <v>PASS</v>
      </c>
      <c r="BM71" s="39" t="str">
        <f t="shared" si="83"/>
        <v>PASS</v>
      </c>
      <c r="BN71" s="39" t="str">
        <f t="shared" si="84"/>
        <v>PASS</v>
      </c>
      <c r="BO71" s="127">
        <f t="shared" si="85"/>
        <v>4.2906295065305163E-4</v>
      </c>
      <c r="BP71" s="127"/>
      <c r="BR71">
        <f t="shared" si="197"/>
        <v>2.9234522524462071E-4</v>
      </c>
      <c r="BS71">
        <f t="shared" si="198"/>
        <v>0.26999999999999996</v>
      </c>
      <c r="BT71">
        <f t="shared" si="199"/>
        <v>0.19841249999999999</v>
      </c>
      <c r="BU71">
        <f t="shared" si="86"/>
        <v>0.46841249999999995</v>
      </c>
      <c r="BV71">
        <f t="shared" si="200"/>
        <v>0.75</v>
      </c>
      <c r="BW71">
        <f t="shared" si="201"/>
        <v>0.28125</v>
      </c>
      <c r="BX71">
        <f t="shared" si="202"/>
        <v>16304.383155955667</v>
      </c>
      <c r="BY71">
        <f t="shared" si="87"/>
        <v>4585.6077626125316</v>
      </c>
      <c r="BZ71">
        <f t="shared" si="203"/>
        <v>0.37083333333333368</v>
      </c>
      <c r="CA71">
        <f t="shared" si="204"/>
        <v>294.10475400878931</v>
      </c>
      <c r="CB71">
        <f t="shared" si="170"/>
        <v>4879.7125166213209</v>
      </c>
      <c r="CC71">
        <f t="shared" si="205"/>
        <v>5.7511413276393358E-4</v>
      </c>
      <c r="CD71">
        <f t="shared" si="206"/>
        <v>0.17565468749999999</v>
      </c>
      <c r="CE71">
        <f t="shared" si="88"/>
        <v>13890.072010236907</v>
      </c>
      <c r="CF71">
        <f t="shared" si="207"/>
        <v>34807.745642901653</v>
      </c>
      <c r="CG71">
        <f t="shared" si="208"/>
        <v>45225.299650579334</v>
      </c>
      <c r="CH71">
        <f t="shared" si="209"/>
        <v>24390.191635223971</v>
      </c>
      <c r="CI71">
        <f t="shared" si="210"/>
        <v>1.3663232522833637E-4</v>
      </c>
      <c r="CJ71">
        <f t="shared" si="211"/>
        <v>7.3686379562610182E-5</v>
      </c>
      <c r="CL71">
        <f t="shared" si="212"/>
        <v>0.26999999999999996</v>
      </c>
      <c r="CM71">
        <f t="shared" si="213"/>
        <v>0.19841249999999999</v>
      </c>
      <c r="CN71">
        <f t="shared" si="89"/>
        <v>5.0604564899383849E-4</v>
      </c>
      <c r="CO71">
        <f t="shared" si="90"/>
        <v>3.7137972437527973E-4</v>
      </c>
      <c r="CP71">
        <f t="shared" si="214"/>
        <v>9.7311235568926166E-2</v>
      </c>
      <c r="CQ71">
        <f t="shared" si="215"/>
        <v>5.2410701877282313E-2</v>
      </c>
      <c r="CR71">
        <f t="shared" si="91"/>
        <v>101.66021830503273</v>
      </c>
      <c r="CS71">
        <f t="shared" si="92"/>
        <v>188.50257120360658</v>
      </c>
      <c r="CT71">
        <f t="shared" si="216"/>
        <v>9.7311235568926166E-2</v>
      </c>
      <c r="CU71">
        <f t="shared" si="217"/>
        <v>5.2410701877282313E-2</v>
      </c>
      <c r="CV71" s="39" t="str">
        <f t="shared" si="93"/>
        <v>FAILED</v>
      </c>
      <c r="CW71" s="39" t="str">
        <f t="shared" si="94"/>
        <v>FAILED</v>
      </c>
      <c r="CX71" s="39" t="str">
        <f t="shared" si="95"/>
        <v>FAILED</v>
      </c>
      <c r="CZ71">
        <f t="shared" si="96"/>
        <v>1.3663232522833637E-4</v>
      </c>
      <c r="DA71">
        <f t="shared" si="97"/>
        <v>7.3686379562610182E-5</v>
      </c>
      <c r="DB71">
        <v>11</v>
      </c>
      <c r="DC71">
        <f t="shared" si="98"/>
        <v>1.5029555775117002E-3</v>
      </c>
      <c r="DD71">
        <v>16</v>
      </c>
      <c r="DE71">
        <f t="shared" si="99"/>
        <v>1.1789820730017629E-3</v>
      </c>
      <c r="DF71">
        <f t="shared" si="100"/>
        <v>0.26999999999999996</v>
      </c>
      <c r="DG71">
        <f t="shared" si="101"/>
        <v>0.19841249999999999</v>
      </c>
      <c r="DH71">
        <f t="shared" si="218"/>
        <v>1.0766725210214895E-3</v>
      </c>
      <c r="DI71">
        <f t="shared" si="102"/>
        <v>0.17565468749999999</v>
      </c>
      <c r="DJ71">
        <f t="shared" si="103"/>
        <v>4879.7125166213209</v>
      </c>
      <c r="DK71">
        <f t="shared" si="104"/>
        <v>13890.072010236907</v>
      </c>
      <c r="DL71">
        <f t="shared" si="105"/>
        <v>5.5665021389322234E-3</v>
      </c>
      <c r="DM71">
        <f t="shared" si="106"/>
        <v>5.9420755900044756E-3</v>
      </c>
      <c r="DN71">
        <f t="shared" si="219"/>
        <v>11.774659503840066</v>
      </c>
      <c r="DO71">
        <f t="shared" si="220"/>
        <v>13.417139680584272</v>
      </c>
      <c r="DP71">
        <f t="shared" si="107"/>
        <v>9.2418380277302461</v>
      </c>
      <c r="DQ71">
        <f t="shared" si="108"/>
        <v>11.781410700225411</v>
      </c>
      <c r="DR71">
        <f t="shared" si="109"/>
        <v>11.774659503840066</v>
      </c>
      <c r="DS71">
        <f t="shared" si="110"/>
        <v>13.417139680584272</v>
      </c>
      <c r="DT71" s="39" t="str">
        <f t="shared" si="173"/>
        <v>PASS</v>
      </c>
      <c r="DU71" s="39" t="str">
        <f t="shared" si="174"/>
        <v>PASS</v>
      </c>
      <c r="DV71" s="39" t="str">
        <f t="shared" si="175"/>
        <v>PASS</v>
      </c>
      <c r="DW71" s="39">
        <f t="shared" si="114"/>
        <v>1.2794455729752435E-4</v>
      </c>
      <c r="DX71" s="39"/>
      <c r="DZ71">
        <f t="shared" si="115"/>
        <v>0.75</v>
      </c>
      <c r="EA71">
        <f t="shared" si="171"/>
        <v>0.26999999999999996</v>
      </c>
      <c r="EB71">
        <f t="shared" si="116"/>
        <v>0.19841249999999999</v>
      </c>
      <c r="EC71">
        <f t="shared" si="117"/>
        <v>0.75085364255563314</v>
      </c>
      <c r="ED71">
        <f t="shared" si="118"/>
        <v>0.23420624999999998</v>
      </c>
      <c r="EE71">
        <f t="shared" si="119"/>
        <v>81524.44130621948</v>
      </c>
      <c r="EG71">
        <f t="shared" si="120"/>
        <v>64.448475931931213</v>
      </c>
      <c r="EH71">
        <f t="shared" si="121"/>
        <v>1.1693809009784828E-3</v>
      </c>
      <c r="EI71">
        <f t="shared" si="122"/>
        <v>6.5777675680039655E-4</v>
      </c>
      <c r="EJ71">
        <f t="shared" si="123"/>
        <v>7.4999999999999997E-2</v>
      </c>
      <c r="EK71">
        <f t="shared" si="124"/>
        <v>4.8750000000000002E-2</v>
      </c>
      <c r="EL71">
        <f t="shared" si="125"/>
        <v>5.3896359840302141E-4</v>
      </c>
      <c r="EM71">
        <f t="shared" si="126"/>
        <v>151.26149808220973</v>
      </c>
      <c r="EN71">
        <f t="shared" si="127"/>
        <v>47.512566687601442</v>
      </c>
      <c r="EO71">
        <f t="shared" si="128"/>
        <v>172.19864337969003</v>
      </c>
      <c r="EP71">
        <f t="shared" si="221"/>
        <v>483</v>
      </c>
      <c r="EQ71" s="39" t="str">
        <f t="shared" si="129"/>
        <v>PASS</v>
      </c>
      <c r="ES71">
        <v>1</v>
      </c>
      <c r="ET71">
        <f t="shared" si="130"/>
        <v>1.1693809009784828E-3</v>
      </c>
      <c r="EU71">
        <f t="shared" si="131"/>
        <v>2.6311070272015862E-3</v>
      </c>
      <c r="EV71">
        <f t="shared" si="132"/>
        <v>7.4999999999999997E-2</v>
      </c>
      <c r="EW71">
        <f t="shared" si="133"/>
        <v>4.8750000000000002E-2</v>
      </c>
      <c r="EX71">
        <f t="shared" si="134"/>
        <v>2.1443165199644364E-3</v>
      </c>
      <c r="EY71">
        <f t="shared" si="135"/>
        <v>38.018846820044814</v>
      </c>
      <c r="EZ71">
        <f t="shared" si="136"/>
        <v>11.878141671900361</v>
      </c>
      <c r="FA71">
        <f t="shared" si="137"/>
        <v>43.228502891717625</v>
      </c>
      <c r="FB71">
        <f t="shared" si="222"/>
        <v>483</v>
      </c>
      <c r="FC71" s="39" t="str">
        <f t="shared" si="138"/>
        <v>PASS</v>
      </c>
      <c r="FD71" s="127">
        <f t="shared" si="139"/>
        <v>4.2906295065305163E-4</v>
      </c>
      <c r="FE71" s="127"/>
    </row>
    <row r="72" spans="2:161" x14ac:dyDescent="0.25">
      <c r="B72">
        <f t="shared" si="178"/>
        <v>6.7</v>
      </c>
      <c r="C72">
        <f t="shared" si="177"/>
        <v>1.8333333333333335</v>
      </c>
      <c r="D72">
        <f t="shared" si="54"/>
        <v>0.40730891924477636</v>
      </c>
      <c r="E72">
        <f t="shared" si="179"/>
        <v>0.4064902494168689</v>
      </c>
      <c r="F72">
        <f t="shared" si="180"/>
        <v>0.36250000000000032</v>
      </c>
      <c r="G72" s="1">
        <f t="shared" si="55"/>
        <v>671.01498406199619</v>
      </c>
      <c r="H72">
        <f t="shared" si="176"/>
        <v>-283.32129963898944</v>
      </c>
      <c r="I72">
        <f t="shared" si="56"/>
        <v>387.69368442300674</v>
      </c>
      <c r="J72">
        <f t="shared" si="4"/>
        <v>3942.3133440142819</v>
      </c>
      <c r="K72">
        <f t="shared" si="5"/>
        <v>5040.7448888208883</v>
      </c>
      <c r="L72">
        <f t="shared" si="57"/>
        <v>14783.675040053557</v>
      </c>
      <c r="M72">
        <f t="shared" si="58"/>
        <v>18902.793333078331</v>
      </c>
      <c r="O72">
        <f t="shared" si="59"/>
        <v>0.73333333333333339</v>
      </c>
      <c r="P72">
        <f t="shared" si="223"/>
        <v>6700</v>
      </c>
      <c r="Q72">
        <f t="shared" si="60"/>
        <v>0.26400000000000001</v>
      </c>
      <c r="S72">
        <f t="shared" si="61"/>
        <v>71601.489898023981</v>
      </c>
      <c r="T72">
        <f t="shared" si="181"/>
        <v>61.081498693799716</v>
      </c>
      <c r="U72">
        <f t="shared" si="169"/>
        <v>2.7707225400920045E-4</v>
      </c>
      <c r="V72">
        <f t="shared" si="62"/>
        <v>6.2341257152070105E-4</v>
      </c>
      <c r="W72">
        <f t="shared" si="182"/>
        <v>7.3333333333333334E-2</v>
      </c>
      <c r="X72">
        <f t="shared" si="63"/>
        <v>4.766666666666667E-2</v>
      </c>
      <c r="Z72">
        <f t="shared" si="64"/>
        <v>3.7782580092163699E-3</v>
      </c>
      <c r="AA72">
        <v>5.5650000000000004</v>
      </c>
      <c r="AB72">
        <f t="shared" si="183"/>
        <v>6.0375672921047832</v>
      </c>
      <c r="AC72">
        <v>0.745</v>
      </c>
      <c r="AD72">
        <f t="shared" si="65"/>
        <v>4.497987632618063</v>
      </c>
      <c r="AE72">
        <f t="shared" si="184"/>
        <v>46.80299111258806</v>
      </c>
      <c r="AF72">
        <f t="shared" si="185"/>
        <v>4.994826603997699E-4</v>
      </c>
      <c r="AG72">
        <f t="shared" si="66"/>
        <v>143.35130240700738</v>
      </c>
      <c r="AH72">
        <f t="shared" si="67"/>
        <v>46.70768275361101</v>
      </c>
      <c r="AI72">
        <f t="shared" si="186"/>
        <v>3.9274022636872079</v>
      </c>
      <c r="AJ72">
        <f t="shared" si="187"/>
        <v>6.856680195166617</v>
      </c>
      <c r="AK72">
        <f t="shared" si="68"/>
        <v>3.9274022636872079</v>
      </c>
      <c r="AL72">
        <f t="shared" si="188"/>
        <v>5.4245887619989057</v>
      </c>
      <c r="AM72">
        <f t="shared" si="189"/>
        <v>26.446118691812991</v>
      </c>
      <c r="AN72">
        <f t="shared" si="69"/>
        <v>3.9274022636872079</v>
      </c>
      <c r="AO72" s="39" t="str">
        <f t="shared" si="70"/>
        <v>FAILED</v>
      </c>
      <c r="AP72" s="39" t="str">
        <f t="shared" si="71"/>
        <v>FAILED</v>
      </c>
      <c r="AQ72" s="39" t="str">
        <f t="shared" si="72"/>
        <v>FAILED</v>
      </c>
      <c r="AS72" s="9">
        <v>4</v>
      </c>
      <c r="AT72">
        <f t="shared" si="190"/>
        <v>1.1082890160368018E-3</v>
      </c>
      <c r="AU72" s="9">
        <f t="shared" si="73"/>
        <v>2.4936502860828042E-3</v>
      </c>
      <c r="AV72" s="9">
        <f t="shared" si="74"/>
        <v>1.511303203686548E-2</v>
      </c>
      <c r="AW72">
        <v>5.5650000000000004</v>
      </c>
      <c r="AX72">
        <f t="shared" si="191"/>
        <v>96.601076673676531</v>
      </c>
      <c r="AY72">
        <v>0.745</v>
      </c>
      <c r="AZ72">
        <f t="shared" si="75"/>
        <v>71.967802121889008</v>
      </c>
      <c r="BA72">
        <f t="shared" si="192"/>
        <v>187.21196445035224</v>
      </c>
      <c r="BB72">
        <f t="shared" si="76"/>
        <v>0.73416800605439692</v>
      </c>
      <c r="BC72">
        <f t="shared" si="77"/>
        <v>1.9884918806256854E-3</v>
      </c>
      <c r="BD72">
        <f t="shared" si="78"/>
        <v>36.007936766377107</v>
      </c>
      <c r="BE72">
        <f t="shared" si="79"/>
        <v>11.676920688402753</v>
      </c>
      <c r="BF72">
        <f t="shared" si="193"/>
        <v>62.838436218995319</v>
      </c>
      <c r="BG72">
        <f t="shared" si="194"/>
        <v>109.70688312266587</v>
      </c>
      <c r="BH72">
        <f t="shared" si="80"/>
        <v>62.838436218995319</v>
      </c>
      <c r="BI72">
        <f t="shared" si="195"/>
        <v>86.793420191982491</v>
      </c>
      <c r="BJ72">
        <f t="shared" si="196"/>
        <v>0.41611394658236861</v>
      </c>
      <c r="BK72">
        <f t="shared" si="81"/>
        <v>62.838436218995319</v>
      </c>
      <c r="BL72" s="39" t="str">
        <f t="shared" si="82"/>
        <v>PASS</v>
      </c>
      <c r="BM72" s="39" t="str">
        <f t="shared" si="83"/>
        <v>PASS</v>
      </c>
      <c r="BN72" s="39" t="str">
        <f t="shared" si="84"/>
        <v>PASS</v>
      </c>
      <c r="BO72" s="127">
        <f t="shared" si="85"/>
        <v>3.9769837612513742E-4</v>
      </c>
      <c r="BP72" s="127"/>
      <c r="BR72">
        <f t="shared" si="197"/>
        <v>2.7707225400920045E-4</v>
      </c>
      <c r="BS72">
        <f t="shared" si="198"/>
        <v>0.26400000000000001</v>
      </c>
      <c r="BT72">
        <f t="shared" si="199"/>
        <v>0.19400333333333333</v>
      </c>
      <c r="BU72">
        <f t="shared" si="86"/>
        <v>0.45800333333333332</v>
      </c>
      <c r="BV72">
        <f t="shared" si="200"/>
        <v>0.73333333333333339</v>
      </c>
      <c r="BW72">
        <f t="shared" si="201"/>
        <v>0.27500000000000002</v>
      </c>
      <c r="BX72">
        <f t="shared" si="202"/>
        <v>14783.675040053557</v>
      </c>
      <c r="BY72">
        <f t="shared" si="87"/>
        <v>4065.5106360147283</v>
      </c>
      <c r="BZ72">
        <f t="shared" si="203"/>
        <v>0.36250000000000032</v>
      </c>
      <c r="CA72">
        <f t="shared" si="204"/>
        <v>281.10686600390653</v>
      </c>
      <c r="CB72">
        <f t="shared" si="170"/>
        <v>4346.6175020186347</v>
      </c>
      <c r="CC72">
        <f t="shared" si="205"/>
        <v>5.3296557898812095E-4</v>
      </c>
      <c r="CD72">
        <f t="shared" si="206"/>
        <v>0.16793455555555556</v>
      </c>
      <c r="CE72">
        <f t="shared" si="88"/>
        <v>12941.402940089662</v>
      </c>
      <c r="CF72">
        <f t="shared" si="207"/>
        <v>32278.531539188705</v>
      </c>
      <c r="CG72">
        <f t="shared" si="208"/>
        <v>41984.58374425595</v>
      </c>
      <c r="CH72">
        <f t="shared" si="209"/>
        <v>22572.479334121461</v>
      </c>
      <c r="CI72">
        <f t="shared" si="210"/>
        <v>1.2684164273189108E-4</v>
      </c>
      <c r="CJ72">
        <f t="shared" si="211"/>
        <v>6.8194801613660004E-5</v>
      </c>
      <c r="CL72">
        <f t="shared" si="212"/>
        <v>0.26400000000000001</v>
      </c>
      <c r="CM72">
        <f t="shared" si="213"/>
        <v>0.19400333333333333</v>
      </c>
      <c r="CN72">
        <f t="shared" si="89"/>
        <v>4.8046076792382982E-4</v>
      </c>
      <c r="CO72">
        <f t="shared" si="90"/>
        <v>3.5151355619487642E-4</v>
      </c>
      <c r="CP72">
        <f t="shared" si="214"/>
        <v>8.7720168815303382E-2</v>
      </c>
      <c r="CQ72">
        <f t="shared" si="215"/>
        <v>4.695347647173205E-2</v>
      </c>
      <c r="CR72">
        <f t="shared" si="91"/>
        <v>102.02803008034425</v>
      </c>
      <c r="CS72">
        <f t="shared" si="92"/>
        <v>189.77110621137709</v>
      </c>
      <c r="CT72">
        <f t="shared" si="216"/>
        <v>8.7720168815303382E-2</v>
      </c>
      <c r="CU72">
        <f t="shared" si="217"/>
        <v>4.695347647173205E-2</v>
      </c>
      <c r="CV72" s="39" t="str">
        <f t="shared" si="93"/>
        <v>FAILED</v>
      </c>
      <c r="CW72" s="39" t="str">
        <f t="shared" si="94"/>
        <v>FAILED</v>
      </c>
      <c r="CX72" s="39" t="str">
        <f t="shared" si="95"/>
        <v>FAILED</v>
      </c>
      <c r="CZ72">
        <f t="shared" si="96"/>
        <v>1.2684164273189108E-4</v>
      </c>
      <c r="DA72">
        <f t="shared" si="97"/>
        <v>6.8194801613660004E-5</v>
      </c>
      <c r="DB72">
        <v>11</v>
      </c>
      <c r="DC72">
        <f t="shared" si="98"/>
        <v>1.3952580700508019E-3</v>
      </c>
      <c r="DD72">
        <v>16</v>
      </c>
      <c r="DE72">
        <f t="shared" si="99"/>
        <v>1.0911168258185601E-3</v>
      </c>
      <c r="DF72">
        <f t="shared" si="100"/>
        <v>0.26400000000000001</v>
      </c>
      <c r="DG72">
        <f t="shared" si="101"/>
        <v>0.19400333333333333</v>
      </c>
      <c r="DH72">
        <f t="shared" si="218"/>
        <v>9.8502325997837175E-4</v>
      </c>
      <c r="DI72">
        <f t="shared" si="102"/>
        <v>0.16793455555555556</v>
      </c>
      <c r="DJ72">
        <f t="shared" si="103"/>
        <v>4346.6175020186347</v>
      </c>
      <c r="DK72">
        <f t="shared" si="104"/>
        <v>12941.402940089662</v>
      </c>
      <c r="DL72">
        <f t="shared" si="105"/>
        <v>5.285068447162128E-3</v>
      </c>
      <c r="DM72">
        <f t="shared" si="106"/>
        <v>5.6242168991180227E-3</v>
      </c>
      <c r="DN72">
        <f t="shared" si="219"/>
        <v>10.614140426651709</v>
      </c>
      <c r="DO72">
        <f t="shared" si="220"/>
        <v>12.020089976763405</v>
      </c>
      <c r="DP72">
        <f t="shared" si="107"/>
        <v>9.2752754618494766</v>
      </c>
      <c r="DQ72">
        <f t="shared" si="108"/>
        <v>11.860694138211068</v>
      </c>
      <c r="DR72">
        <f t="shared" si="109"/>
        <v>10.614140426651709</v>
      </c>
      <c r="DS72">
        <f t="shared" si="110"/>
        <v>12.020089976763405</v>
      </c>
      <c r="DT72" s="39" t="str">
        <f t="shared" si="173"/>
        <v>PASS</v>
      </c>
      <c r="DU72" s="39" t="str">
        <f t="shared" si="174"/>
        <v>PASS</v>
      </c>
      <c r="DV72" s="39" t="str">
        <f t="shared" si="175"/>
        <v>PASS</v>
      </c>
      <c r="DW72" s="39">
        <f t="shared" si="114"/>
        <v>1.1600568635165978E-4</v>
      </c>
      <c r="DX72" s="39"/>
      <c r="DZ72">
        <f t="shared" si="115"/>
        <v>0.73333333333333339</v>
      </c>
      <c r="EA72">
        <f t="shared" si="171"/>
        <v>0.26400000000000001</v>
      </c>
      <c r="EB72">
        <f t="shared" si="116"/>
        <v>0.19400333333333333</v>
      </c>
      <c r="EC72">
        <f t="shared" si="117"/>
        <v>0.73416800605439692</v>
      </c>
      <c r="ED72">
        <f t="shared" si="118"/>
        <v>0.22900166666666666</v>
      </c>
      <c r="EE72">
        <f t="shared" si="119"/>
        <v>71601.489898023981</v>
      </c>
      <c r="EG72">
        <f t="shared" si="120"/>
        <v>61.081498693799716</v>
      </c>
      <c r="EH72">
        <f t="shared" si="121"/>
        <v>1.1082890160368018E-3</v>
      </c>
      <c r="EI72">
        <f t="shared" si="122"/>
        <v>6.2341257152070105E-4</v>
      </c>
      <c r="EJ72">
        <f t="shared" si="123"/>
        <v>7.3333333333333334E-2</v>
      </c>
      <c r="EK72">
        <f t="shared" si="124"/>
        <v>4.766666666666667E-2</v>
      </c>
      <c r="EL72">
        <f t="shared" si="125"/>
        <v>4.994826603997699E-4</v>
      </c>
      <c r="EM72">
        <f t="shared" si="126"/>
        <v>143.35130240700738</v>
      </c>
      <c r="EN72">
        <f t="shared" si="127"/>
        <v>46.70768275361101</v>
      </c>
      <c r="EO72">
        <f t="shared" si="128"/>
        <v>164.6038237296485</v>
      </c>
      <c r="EP72">
        <f t="shared" si="221"/>
        <v>483</v>
      </c>
      <c r="EQ72" s="39" t="str">
        <f t="shared" si="129"/>
        <v>PASS</v>
      </c>
      <c r="ES72">
        <v>1</v>
      </c>
      <c r="ET72">
        <f t="shared" si="130"/>
        <v>1.1082890160368018E-3</v>
      </c>
      <c r="EU72">
        <f t="shared" si="131"/>
        <v>2.4936502860828042E-3</v>
      </c>
      <c r="EV72">
        <f t="shared" si="132"/>
        <v>7.3333333333333334E-2</v>
      </c>
      <c r="EW72">
        <f t="shared" si="133"/>
        <v>4.766666666666667E-2</v>
      </c>
      <c r="EX72">
        <f t="shared" si="134"/>
        <v>1.9875668220169455E-3</v>
      </c>
      <c r="EY72">
        <f t="shared" si="135"/>
        <v>36.02469567557187</v>
      </c>
      <c r="EZ72">
        <f t="shared" si="136"/>
        <v>11.676920688402753</v>
      </c>
      <c r="FA72">
        <f t="shared" si="137"/>
        <v>41.313800706390005</v>
      </c>
      <c r="FB72">
        <f t="shared" si="222"/>
        <v>483</v>
      </c>
      <c r="FC72" s="39" t="str">
        <f t="shared" si="138"/>
        <v>PASS</v>
      </c>
      <c r="FD72" s="127">
        <f t="shared" si="139"/>
        <v>3.9769837612513742E-4</v>
      </c>
      <c r="FE72" s="127"/>
    </row>
    <row r="73" spans="2:161" x14ac:dyDescent="0.25">
      <c r="B73">
        <f t="shared" si="178"/>
        <v>6.9</v>
      </c>
      <c r="C73">
        <f t="shared" si="177"/>
        <v>1.7916666666666665</v>
      </c>
      <c r="D73">
        <f t="shared" si="54"/>
        <v>0.40567157958896144</v>
      </c>
      <c r="E73">
        <f t="shared" si="179"/>
        <v>0.4046045584682304</v>
      </c>
      <c r="F73">
        <f t="shared" si="180"/>
        <v>0.35416666666666541</v>
      </c>
      <c r="G73" s="1">
        <f t="shared" si="55"/>
        <v>652.54810117061982</v>
      </c>
      <c r="H73">
        <f t="shared" si="176"/>
        <v>-283.32129963898819</v>
      </c>
      <c r="I73">
        <f t="shared" si="56"/>
        <v>369.22680153163162</v>
      </c>
      <c r="J73">
        <f t="shared" si="4"/>
        <v>3554.6196595912752</v>
      </c>
      <c r="K73">
        <f t="shared" si="5"/>
        <v>4291.0515884603319</v>
      </c>
      <c r="L73">
        <f t="shared" si="57"/>
        <v>13329.823723467283</v>
      </c>
      <c r="M73">
        <f t="shared" si="58"/>
        <v>16091.443456726243</v>
      </c>
      <c r="O73">
        <f t="shared" si="59"/>
        <v>0.71666666666666667</v>
      </c>
      <c r="P73">
        <f>P72+200</f>
        <v>6900</v>
      </c>
      <c r="Q73">
        <f t="shared" si="60"/>
        <v>0.25799999999999995</v>
      </c>
      <c r="S73">
        <f t="shared" si="61"/>
        <v>62369.935878783901</v>
      </c>
      <c r="T73">
        <f t="shared" si="181"/>
        <v>57.667140108642599</v>
      </c>
      <c r="U73">
        <f t="shared" si="169"/>
        <v>2.6158435588267373E-4</v>
      </c>
      <c r="V73">
        <f t="shared" si="62"/>
        <v>5.8856480073601588E-4</v>
      </c>
      <c r="W73">
        <f t="shared" si="182"/>
        <v>7.166666666666667E-2</v>
      </c>
      <c r="X73">
        <f t="shared" si="63"/>
        <v>4.6583333333333338E-2</v>
      </c>
      <c r="Z73">
        <f t="shared" si="64"/>
        <v>3.6500142681303309E-3</v>
      </c>
      <c r="AA73">
        <v>5.5650000000000004</v>
      </c>
      <c r="AB73">
        <f t="shared" si="183"/>
        <v>5.6346622023963109</v>
      </c>
      <c r="AC73">
        <v>0.745</v>
      </c>
      <c r="AD73">
        <f t="shared" si="65"/>
        <v>4.1978233407852512</v>
      </c>
      <c r="AE73">
        <f t="shared" si="184"/>
        <v>45.21437787875022</v>
      </c>
      <c r="AF73">
        <f t="shared" si="185"/>
        <v>4.608720946706315E-4</v>
      </c>
      <c r="AG73">
        <f t="shared" si="66"/>
        <v>135.33025019307672</v>
      </c>
      <c r="AH73">
        <f t="shared" si="67"/>
        <v>45.891976799003295</v>
      </c>
      <c r="AI73">
        <f t="shared" si="186"/>
        <v>3.6653148558265305</v>
      </c>
      <c r="AJ73">
        <f t="shared" si="187"/>
        <v>6.3991132289568151</v>
      </c>
      <c r="AK73">
        <f t="shared" si="68"/>
        <v>3.6653148558265305</v>
      </c>
      <c r="AL73">
        <f t="shared" si="188"/>
        <v>5.062589579870898</v>
      </c>
      <c r="AM73">
        <f t="shared" si="189"/>
        <v>26.750651105361904</v>
      </c>
      <c r="AN73">
        <f t="shared" si="69"/>
        <v>3.6653148558265305</v>
      </c>
      <c r="AO73" s="39" t="str">
        <f t="shared" si="70"/>
        <v>FAILED</v>
      </c>
      <c r="AP73" s="39" t="str">
        <f t="shared" si="71"/>
        <v>FAILED</v>
      </c>
      <c r="AQ73" s="39" t="str">
        <f t="shared" si="72"/>
        <v>FAILED</v>
      </c>
      <c r="AS73" s="9">
        <v>4</v>
      </c>
      <c r="AT73">
        <f t="shared" si="190"/>
        <v>1.0463374235306949E-3</v>
      </c>
      <c r="AU73" s="9">
        <f t="shared" si="73"/>
        <v>2.3542592029440635E-3</v>
      </c>
      <c r="AV73" s="9">
        <f t="shared" si="74"/>
        <v>1.4600057072521324E-2</v>
      </c>
      <c r="AW73">
        <v>5.5650000000000004</v>
      </c>
      <c r="AX73">
        <f t="shared" si="191"/>
        <v>90.154595238340974</v>
      </c>
      <c r="AY73">
        <v>0.745</v>
      </c>
      <c r="AZ73">
        <f t="shared" si="75"/>
        <v>67.165173452564019</v>
      </c>
      <c r="BA73">
        <f t="shared" si="192"/>
        <v>180.85751151500088</v>
      </c>
      <c r="BB73">
        <f t="shared" si="76"/>
        <v>0.71748236955316058</v>
      </c>
      <c r="BC73">
        <f t="shared" si="77"/>
        <v>1.835104318481402E-3</v>
      </c>
      <c r="BD73">
        <f t="shared" si="78"/>
        <v>33.987133728940648</v>
      </c>
      <c r="BE73">
        <f t="shared" si="79"/>
        <v>11.472994199750824</v>
      </c>
      <c r="BF73">
        <f t="shared" si="193"/>
        <v>58.645037693224495</v>
      </c>
      <c r="BG73">
        <f t="shared" si="194"/>
        <v>102.38581166330906</v>
      </c>
      <c r="BH73">
        <f t="shared" si="80"/>
        <v>58.645037693224495</v>
      </c>
      <c r="BI73">
        <f t="shared" si="195"/>
        <v>81.001433277934368</v>
      </c>
      <c r="BJ73">
        <f t="shared" si="196"/>
        <v>0.42078824654471852</v>
      </c>
      <c r="BK73">
        <f t="shared" si="81"/>
        <v>58.645037693224495</v>
      </c>
      <c r="BL73" s="39" t="str">
        <f t="shared" si="82"/>
        <v>PASS</v>
      </c>
      <c r="BM73" s="39" t="str">
        <f t="shared" si="83"/>
        <v>PASS</v>
      </c>
      <c r="BN73" s="39" t="str">
        <f t="shared" si="84"/>
        <v>PASS</v>
      </c>
      <c r="BO73" s="127">
        <f t="shared" si="85"/>
        <v>3.6702086369627912E-4</v>
      </c>
      <c r="BP73" s="127"/>
      <c r="BR73">
        <f t="shared" si="197"/>
        <v>2.6158435588267373E-4</v>
      </c>
      <c r="BS73">
        <f t="shared" si="198"/>
        <v>0.25799999999999995</v>
      </c>
      <c r="BT73">
        <f t="shared" si="199"/>
        <v>0.18959416666666665</v>
      </c>
      <c r="BU73">
        <f t="shared" si="86"/>
        <v>0.44759416666666663</v>
      </c>
      <c r="BV73">
        <f t="shared" si="200"/>
        <v>0.71666666666666667</v>
      </c>
      <c r="BW73">
        <f t="shared" si="201"/>
        <v>0.26874999999999999</v>
      </c>
      <c r="BX73">
        <f t="shared" si="202"/>
        <v>13329.823723467283</v>
      </c>
      <c r="BY73">
        <f t="shared" si="87"/>
        <v>3582.3901256818322</v>
      </c>
      <c r="BZ73">
        <f t="shared" si="203"/>
        <v>0.35416666666666541</v>
      </c>
      <c r="CA73">
        <f t="shared" si="204"/>
        <v>268.40271558105371</v>
      </c>
      <c r="CB73">
        <f t="shared" si="170"/>
        <v>3850.7928412628858</v>
      </c>
      <c r="CC73">
        <f t="shared" si="205"/>
        <v>4.9174750304853757E-4</v>
      </c>
      <c r="CD73">
        <f t="shared" si="206"/>
        <v>0.16038790972222222</v>
      </c>
      <c r="CE73">
        <f t="shared" si="88"/>
        <v>12004.623191149883</v>
      </c>
      <c r="CF73">
        <f t="shared" si="207"/>
        <v>29781.048807533502</v>
      </c>
      <c r="CG73">
        <f t="shared" si="208"/>
        <v>38784.516200895916</v>
      </c>
      <c r="CH73">
        <f t="shared" si="209"/>
        <v>20777.581414171087</v>
      </c>
      <c r="CI73">
        <f t="shared" si="210"/>
        <v>1.1717376495738948E-4</v>
      </c>
      <c r="CJ73">
        <f t="shared" si="211"/>
        <v>6.2772149287525946E-5</v>
      </c>
      <c r="CL73">
        <f t="shared" si="212"/>
        <v>0.25799999999999995</v>
      </c>
      <c r="CM73">
        <f t="shared" si="213"/>
        <v>0.18959416666666665</v>
      </c>
      <c r="CN73">
        <f t="shared" si="89"/>
        <v>4.5416187967980428E-4</v>
      </c>
      <c r="CO73">
        <f t="shared" si="90"/>
        <v>3.3108692314299024E-4</v>
      </c>
      <c r="CP73">
        <f t="shared" si="214"/>
        <v>7.8379944922631339E-2</v>
      </c>
      <c r="CQ73">
        <f t="shared" si="215"/>
        <v>4.1655049256991081E-2</v>
      </c>
      <c r="CR73">
        <f t="shared" si="91"/>
        <v>102.45145912581535</v>
      </c>
      <c r="CS73">
        <f t="shared" si="92"/>
        <v>191.24123241603641</v>
      </c>
      <c r="CT73">
        <f t="shared" si="216"/>
        <v>7.8379944922631339E-2</v>
      </c>
      <c r="CU73">
        <f t="shared" si="217"/>
        <v>4.1655049256991081E-2</v>
      </c>
      <c r="CV73" s="39" t="str">
        <f t="shared" si="93"/>
        <v>FAILED</v>
      </c>
      <c r="CW73" s="39" t="str">
        <f t="shared" si="94"/>
        <v>FAILED</v>
      </c>
      <c r="CX73" s="39" t="str">
        <f t="shared" si="95"/>
        <v>FAILED</v>
      </c>
      <c r="CZ73">
        <f t="shared" si="96"/>
        <v>1.1717376495738948E-4</v>
      </c>
      <c r="DA73">
        <f t="shared" si="97"/>
        <v>6.2772149287525946E-5</v>
      </c>
      <c r="DB73">
        <v>11</v>
      </c>
      <c r="DC73">
        <f t="shared" si="98"/>
        <v>1.2889114145312843E-3</v>
      </c>
      <c r="DD73">
        <v>17</v>
      </c>
      <c r="DE73">
        <f t="shared" si="99"/>
        <v>1.0671265378879411E-3</v>
      </c>
      <c r="DF73">
        <f t="shared" si="100"/>
        <v>0.25799999999999995</v>
      </c>
      <c r="DG73">
        <f t="shared" si="101"/>
        <v>0.18959416666666665</v>
      </c>
      <c r="DH73">
        <f t="shared" si="218"/>
        <v>9.0856508305254885E-4</v>
      </c>
      <c r="DI73">
        <f t="shared" si="102"/>
        <v>0.16038790972222222</v>
      </c>
      <c r="DJ73">
        <f t="shared" si="103"/>
        <v>3850.7928412628858</v>
      </c>
      <c r="DK73">
        <f t="shared" si="104"/>
        <v>12004.623191149883</v>
      </c>
      <c r="DL73">
        <f t="shared" si="105"/>
        <v>4.9957806764778468E-3</v>
      </c>
      <c r="DM73">
        <f t="shared" si="106"/>
        <v>5.6284776934308342E-3</v>
      </c>
      <c r="DN73">
        <f t="shared" si="219"/>
        <v>9.4839733356383924</v>
      </c>
      <c r="DO73">
        <f t="shared" si="220"/>
        <v>12.038309235270425</v>
      </c>
      <c r="DP73">
        <f t="shared" si="107"/>
        <v>9.313769011437758</v>
      </c>
      <c r="DQ73">
        <f t="shared" si="108"/>
        <v>11.249484259766847</v>
      </c>
      <c r="DR73">
        <f t="shared" si="109"/>
        <v>9.4839733356383924</v>
      </c>
      <c r="DS73">
        <f t="shared" si="110"/>
        <v>12.038309235270425</v>
      </c>
      <c r="DT73" s="39" t="str">
        <f t="shared" si="173"/>
        <v>PASS</v>
      </c>
      <c r="DU73" s="39" t="str">
        <f t="shared" si="174"/>
        <v>PASS</v>
      </c>
      <c r="DV73" s="39" t="str">
        <f t="shared" si="175"/>
        <v>PASS</v>
      </c>
      <c r="DW73" s="39">
        <f t="shared" si="114"/>
        <v>1.0697202232556373E-4</v>
      </c>
      <c r="DX73" s="39"/>
      <c r="DZ73">
        <f t="shared" si="115"/>
        <v>0.71666666666666667</v>
      </c>
      <c r="EA73">
        <f t="shared" si="171"/>
        <v>0.25799999999999995</v>
      </c>
      <c r="EB73">
        <f t="shared" si="116"/>
        <v>0.18959416666666665</v>
      </c>
      <c r="EC73">
        <f t="shared" si="117"/>
        <v>0.71748236955316058</v>
      </c>
      <c r="ED73">
        <f t="shared" si="118"/>
        <v>0.22379708333333331</v>
      </c>
      <c r="EE73">
        <f t="shared" si="119"/>
        <v>62369.935878783901</v>
      </c>
      <c r="EG73">
        <f t="shared" si="120"/>
        <v>57.667140108642599</v>
      </c>
      <c r="EH73">
        <f t="shared" si="121"/>
        <v>1.0463374235306949E-3</v>
      </c>
      <c r="EI73">
        <f t="shared" si="122"/>
        <v>5.8856480073601588E-4</v>
      </c>
      <c r="EJ73">
        <f t="shared" si="123"/>
        <v>7.166666666666667E-2</v>
      </c>
      <c r="EK73">
        <f t="shared" si="124"/>
        <v>4.6583333333333338E-2</v>
      </c>
      <c r="EL73">
        <f t="shared" si="125"/>
        <v>4.608720946706315E-4</v>
      </c>
      <c r="EM73">
        <f t="shared" si="126"/>
        <v>135.33025019307672</v>
      </c>
      <c r="EN73">
        <f t="shared" si="127"/>
        <v>45.891976799003295</v>
      </c>
      <c r="EO73">
        <f t="shared" si="128"/>
        <v>156.94743457884718</v>
      </c>
      <c r="EP73">
        <f t="shared" si="221"/>
        <v>483</v>
      </c>
      <c r="EQ73" s="39" t="str">
        <f t="shared" si="129"/>
        <v>PASS</v>
      </c>
      <c r="ES73">
        <v>1</v>
      </c>
      <c r="ET73">
        <f t="shared" si="130"/>
        <v>1.0463374235306949E-3</v>
      </c>
      <c r="EU73">
        <f t="shared" si="131"/>
        <v>2.3542592029440635E-3</v>
      </c>
      <c r="EV73">
        <f t="shared" si="132"/>
        <v>7.166666666666667E-2</v>
      </c>
      <c r="EW73">
        <f t="shared" si="133"/>
        <v>4.6583333333333338E-2</v>
      </c>
      <c r="EX73">
        <f t="shared" si="134"/>
        <v>1.8342508180247815E-3</v>
      </c>
      <c r="EY73">
        <f t="shared" si="135"/>
        <v>34.002948378644945</v>
      </c>
      <c r="EZ73">
        <f t="shared" si="136"/>
        <v>11.472994199750824</v>
      </c>
      <c r="FA73">
        <f t="shared" si="137"/>
        <v>39.383870888516547</v>
      </c>
      <c r="FB73">
        <f t="shared" si="222"/>
        <v>483</v>
      </c>
      <c r="FC73" s="39" t="str">
        <f t="shared" si="138"/>
        <v>PASS</v>
      </c>
      <c r="FD73" s="127">
        <f t="shared" si="139"/>
        <v>3.6702086369627912E-4</v>
      </c>
      <c r="FE73" s="127"/>
    </row>
    <row r="74" spans="2:161" x14ac:dyDescent="0.25">
      <c r="B74">
        <f t="shared" si="178"/>
        <v>7.1</v>
      </c>
      <c r="C74">
        <f t="shared" si="177"/>
        <v>1.75</v>
      </c>
      <c r="D74">
        <f t="shared" si="54"/>
        <v>0.40353753734749936</v>
      </c>
      <c r="E74">
        <f t="shared" si="179"/>
        <v>0.40218091955315094</v>
      </c>
      <c r="F74">
        <f t="shared" si="180"/>
        <v>0.34583333333333366</v>
      </c>
      <c r="G74" s="1">
        <f t="shared" si="55"/>
        <v>633.37714524573141</v>
      </c>
      <c r="H74">
        <f t="shared" si="176"/>
        <v>-283.32129963898944</v>
      </c>
      <c r="I74">
        <f t="shared" si="56"/>
        <v>350.05584560674197</v>
      </c>
      <c r="J74">
        <f t="shared" si="4"/>
        <v>3185.3928580596435</v>
      </c>
      <c r="K74">
        <f t="shared" si="5"/>
        <v>3617.0503366952421</v>
      </c>
      <c r="L74">
        <f t="shared" si="57"/>
        <v>11945.223217723664</v>
      </c>
      <c r="M74">
        <f t="shared" si="58"/>
        <v>13563.938762607158</v>
      </c>
      <c r="O74">
        <f t="shared" si="59"/>
        <v>0.70000000000000007</v>
      </c>
      <c r="P74">
        <f t="shared" si="223"/>
        <v>7100</v>
      </c>
      <c r="Q74">
        <f t="shared" si="60"/>
        <v>0.252</v>
      </c>
      <c r="S74">
        <f t="shared" si="61"/>
        <v>53825.153819869673</v>
      </c>
      <c r="T74">
        <f t="shared" si="181"/>
        <v>54.205454166427039</v>
      </c>
      <c r="U74">
        <f t="shared" si="169"/>
        <v>2.4588177576934404E-4</v>
      </c>
      <c r="V74">
        <f t="shared" si="62"/>
        <v>5.5323399548102409E-4</v>
      </c>
      <c r="W74">
        <f t="shared" si="182"/>
        <v>7.0000000000000007E-2</v>
      </c>
      <c r="X74">
        <f t="shared" si="63"/>
        <v>4.5500000000000006E-2</v>
      </c>
      <c r="Z74">
        <f t="shared" si="64"/>
        <v>3.5125967967049145E-3</v>
      </c>
      <c r="AA74">
        <v>5.5650000000000004</v>
      </c>
      <c r="AB74">
        <f t="shared" si="183"/>
        <v>5.2183759362063746</v>
      </c>
      <c r="AC74">
        <v>0.745</v>
      </c>
      <c r="AD74">
        <f t="shared" si="65"/>
        <v>3.8876900724737489</v>
      </c>
      <c r="AE74">
        <f t="shared" si="184"/>
        <v>43.512125497322188</v>
      </c>
      <c r="AF74">
        <f t="shared" si="185"/>
        <v>4.2315856019628262E-4</v>
      </c>
      <c r="AG74">
        <f t="shared" si="66"/>
        <v>127.19854655640857</v>
      </c>
      <c r="AH74">
        <f t="shared" si="67"/>
        <v>45.073025255173143</v>
      </c>
      <c r="AI74">
        <f t="shared" si="186"/>
        <v>3.3945230708116938</v>
      </c>
      <c r="AJ74">
        <f t="shared" si="187"/>
        <v>5.9263496705883716</v>
      </c>
      <c r="AK74">
        <f t="shared" si="68"/>
        <v>3.3945230708116938</v>
      </c>
      <c r="AL74">
        <f t="shared" si="188"/>
        <v>4.6885677773642174</v>
      </c>
      <c r="AM74">
        <f t="shared" si="189"/>
        <v>27.148052923314825</v>
      </c>
      <c r="AN74">
        <f t="shared" si="69"/>
        <v>3.3945230708116938</v>
      </c>
      <c r="AO74" s="39" t="str">
        <f t="shared" si="70"/>
        <v>FAILED</v>
      </c>
      <c r="AP74" s="39" t="str">
        <f t="shared" si="71"/>
        <v>FAILED</v>
      </c>
      <c r="AQ74" s="39" t="str">
        <f t="shared" si="72"/>
        <v>FAILED</v>
      </c>
      <c r="AS74" s="9">
        <v>4</v>
      </c>
      <c r="AT74">
        <f t="shared" si="190"/>
        <v>9.8352710307737616E-4</v>
      </c>
      <c r="AU74" s="9">
        <f t="shared" si="73"/>
        <v>2.2129359819240964E-3</v>
      </c>
      <c r="AV74" s="9">
        <f t="shared" si="74"/>
        <v>1.4050387186819658E-2</v>
      </c>
      <c r="AW74">
        <v>5.5650000000000004</v>
      </c>
      <c r="AX74">
        <f t="shared" si="191"/>
        <v>83.494014979301994</v>
      </c>
      <c r="AY74">
        <v>0.745</v>
      </c>
      <c r="AZ74">
        <f t="shared" si="75"/>
        <v>62.203041159579982</v>
      </c>
      <c r="BA74">
        <f t="shared" si="192"/>
        <v>174.04850198928875</v>
      </c>
      <c r="BB74">
        <f t="shared" si="76"/>
        <v>0.70079673305192436</v>
      </c>
      <c r="BC74">
        <f t="shared" si="77"/>
        <v>1.685256039902125E-3</v>
      </c>
      <c r="BD74">
        <f t="shared" si="78"/>
        <v>31.938858277579996</v>
      </c>
      <c r="BE74">
        <f t="shared" si="79"/>
        <v>11.268256313793286</v>
      </c>
      <c r="BF74">
        <f t="shared" si="193"/>
        <v>54.312369132987101</v>
      </c>
      <c r="BG74">
        <f t="shared" si="194"/>
        <v>94.821594729413945</v>
      </c>
      <c r="BH74">
        <f t="shared" si="80"/>
        <v>54.312369132987101</v>
      </c>
      <c r="BI74">
        <f t="shared" si="195"/>
        <v>75.017084437827478</v>
      </c>
      <c r="BJ74">
        <f t="shared" si="196"/>
        <v>0.426913390670975</v>
      </c>
      <c r="BK74">
        <f t="shared" si="81"/>
        <v>54.312369132987101</v>
      </c>
      <c r="BL74" s="39" t="str">
        <f t="shared" si="82"/>
        <v>PASS</v>
      </c>
      <c r="BM74" s="39" t="str">
        <f t="shared" si="83"/>
        <v>PASS</v>
      </c>
      <c r="BN74" s="39" t="str">
        <f t="shared" si="84"/>
        <v>PASS</v>
      </c>
      <c r="BO74" s="127">
        <f t="shared" si="85"/>
        <v>3.370512079804253E-4</v>
      </c>
      <c r="BP74" s="127"/>
      <c r="BR74">
        <f t="shared" si="197"/>
        <v>2.4588177576934404E-4</v>
      </c>
      <c r="BS74">
        <f t="shared" si="198"/>
        <v>0.252</v>
      </c>
      <c r="BT74">
        <f t="shared" si="199"/>
        <v>0.18518499999999999</v>
      </c>
      <c r="BU74">
        <f t="shared" si="86"/>
        <v>0.43718499999999999</v>
      </c>
      <c r="BV74">
        <f t="shared" si="200"/>
        <v>0.70000000000000007</v>
      </c>
      <c r="BW74">
        <f t="shared" si="201"/>
        <v>0.26250000000000001</v>
      </c>
      <c r="BX74">
        <f t="shared" si="202"/>
        <v>11945.223217723664</v>
      </c>
      <c r="BY74">
        <f t="shared" si="87"/>
        <v>3135.621094652462</v>
      </c>
      <c r="BZ74">
        <f t="shared" si="203"/>
        <v>0.34583333333333366</v>
      </c>
      <c r="CA74">
        <f t="shared" si="204"/>
        <v>255.99230274023461</v>
      </c>
      <c r="CB74">
        <f t="shared" si="170"/>
        <v>3391.6133973926967</v>
      </c>
      <c r="CC74">
        <f t="shared" si="205"/>
        <v>4.5148847882618042E-4</v>
      </c>
      <c r="CD74">
        <f t="shared" si="206"/>
        <v>0.15301475</v>
      </c>
      <c r="CE74">
        <f t="shared" si="88"/>
        <v>11082.635489038465</v>
      </c>
      <c r="CF74">
        <f t="shared" si="207"/>
        <v>27323.039943556309</v>
      </c>
      <c r="CG74">
        <f t="shared" si="208"/>
        <v>35635.016560335156</v>
      </c>
      <c r="CH74">
        <f t="shared" si="209"/>
        <v>19011.063326777461</v>
      </c>
      <c r="CI74">
        <f t="shared" si="210"/>
        <v>1.0765866030312737E-4</v>
      </c>
      <c r="CJ74">
        <f t="shared" si="211"/>
        <v>5.743523663678991E-5</v>
      </c>
      <c r="CL74">
        <f t="shared" si="212"/>
        <v>0.252</v>
      </c>
      <c r="CM74">
        <f t="shared" si="213"/>
        <v>0.18518499999999999</v>
      </c>
      <c r="CN74">
        <f t="shared" si="89"/>
        <v>4.2721690596479115E-4</v>
      </c>
      <c r="CO74">
        <f t="shared" si="90"/>
        <v>3.1015058798925351E-4</v>
      </c>
      <c r="CP74">
        <f t="shared" si="214"/>
        <v>6.9355428202009101E-2</v>
      </c>
      <c r="CQ74">
        <f t="shared" si="215"/>
        <v>3.6553487147430279E-2</v>
      </c>
      <c r="CR74">
        <f t="shared" si="91"/>
        <v>102.94234999612499</v>
      </c>
      <c r="CS74">
        <f t="shared" si="92"/>
        <v>192.95882002059216</v>
      </c>
      <c r="CT74">
        <f t="shared" si="216"/>
        <v>6.9355428202009101E-2</v>
      </c>
      <c r="CU74">
        <f t="shared" si="217"/>
        <v>3.6553487147430279E-2</v>
      </c>
      <c r="CV74" s="39" t="str">
        <f t="shared" si="93"/>
        <v>FAILED</v>
      </c>
      <c r="CW74" s="39" t="str">
        <f t="shared" si="94"/>
        <v>FAILED</v>
      </c>
      <c r="CX74" s="39" t="str">
        <f t="shared" si="95"/>
        <v>FAILED</v>
      </c>
      <c r="CZ74">
        <f t="shared" si="96"/>
        <v>1.0765866030312737E-4</v>
      </c>
      <c r="DA74">
        <f t="shared" si="97"/>
        <v>5.743523663678991E-5</v>
      </c>
      <c r="DB74">
        <v>12</v>
      </c>
      <c r="DC74">
        <f t="shared" si="98"/>
        <v>1.2919039236375285E-3</v>
      </c>
      <c r="DD74">
        <v>18</v>
      </c>
      <c r="DE74">
        <f t="shared" si="99"/>
        <v>1.0338342594622184E-3</v>
      </c>
      <c r="DF74">
        <f t="shared" si="100"/>
        <v>0.252</v>
      </c>
      <c r="DG74">
        <f t="shared" si="101"/>
        <v>0.18518499999999999</v>
      </c>
      <c r="DH74">
        <f t="shared" si="218"/>
        <v>8.6010115890337944E-4</v>
      </c>
      <c r="DI74">
        <f t="shared" si="102"/>
        <v>0.15301475</v>
      </c>
      <c r="DJ74">
        <f t="shared" si="103"/>
        <v>3391.6133973926967</v>
      </c>
      <c r="DK74">
        <f t="shared" si="104"/>
        <v>11082.635489038465</v>
      </c>
      <c r="DL74">
        <f t="shared" si="105"/>
        <v>5.1266028715774943E-3</v>
      </c>
      <c r="DM74">
        <f t="shared" si="106"/>
        <v>5.5827105838065633E-3</v>
      </c>
      <c r="DN74">
        <f t="shared" si="219"/>
        <v>9.9871816610893109</v>
      </c>
      <c r="DO74">
        <f t="shared" si="220"/>
        <v>11.84332983576741</v>
      </c>
      <c r="DP74">
        <f t="shared" si="107"/>
        <v>8.5785291663437491</v>
      </c>
      <c r="DQ74">
        <f t="shared" si="108"/>
        <v>10.719934445588452</v>
      </c>
      <c r="DR74">
        <f t="shared" si="109"/>
        <v>9.9871816610893109</v>
      </c>
      <c r="DS74">
        <f t="shared" si="110"/>
        <v>11.84332983576741</v>
      </c>
      <c r="DT74" s="39" t="str">
        <f t="shared" si="173"/>
        <v>PASS</v>
      </c>
      <c r="DU74" s="39" t="str">
        <f t="shared" si="174"/>
        <v>PASS</v>
      </c>
      <c r="DV74" s="39" t="str">
        <f t="shared" si="175"/>
        <v>PASS</v>
      </c>
      <c r="DW74" s="39">
        <f t="shared" si="114"/>
        <v>1.034020772190337E-4</v>
      </c>
      <c r="DX74" s="39"/>
      <c r="DZ74">
        <f>O74</f>
        <v>0.70000000000000007</v>
      </c>
      <c r="EA74">
        <f t="shared" si="171"/>
        <v>0.252</v>
      </c>
      <c r="EB74">
        <f t="shared" si="116"/>
        <v>0.18518499999999999</v>
      </c>
      <c r="EC74">
        <f t="shared" si="117"/>
        <v>0.70079673305192436</v>
      </c>
      <c r="ED74">
        <f t="shared" si="118"/>
        <v>0.2185925</v>
      </c>
      <c r="EE74">
        <f t="shared" si="119"/>
        <v>53825.153819869673</v>
      </c>
      <c r="EG74">
        <f t="shared" si="120"/>
        <v>54.205454166427039</v>
      </c>
      <c r="EH74">
        <f t="shared" si="121"/>
        <v>9.8352710307737616E-4</v>
      </c>
      <c r="EI74">
        <f t="shared" si="122"/>
        <v>5.5323399548102409E-4</v>
      </c>
      <c r="EJ74">
        <f t="shared" si="123"/>
        <v>7.0000000000000007E-2</v>
      </c>
      <c r="EK74">
        <f t="shared" si="124"/>
        <v>4.5500000000000006E-2</v>
      </c>
      <c r="EL74">
        <f t="shared" si="125"/>
        <v>4.2315856019628262E-4</v>
      </c>
      <c r="EM74">
        <f t="shared" si="126"/>
        <v>127.19854655640857</v>
      </c>
      <c r="EN74">
        <f t="shared" si="127"/>
        <v>45.073025255173143</v>
      </c>
      <c r="EO74">
        <f t="shared" si="128"/>
        <v>149.24544570278607</v>
      </c>
      <c r="EP74">
        <f t="shared" si="221"/>
        <v>483</v>
      </c>
      <c r="EQ74" s="39" t="str">
        <f t="shared" si="129"/>
        <v>PASS</v>
      </c>
      <c r="ES74">
        <v>1</v>
      </c>
      <c r="ET74">
        <f t="shared" si="130"/>
        <v>9.8352710307737616E-4</v>
      </c>
      <c r="EU74">
        <f t="shared" si="131"/>
        <v>2.2129359819240964E-3</v>
      </c>
      <c r="EV74">
        <f t="shared" si="132"/>
        <v>7.0000000000000007E-2</v>
      </c>
      <c r="EW74">
        <f t="shared" si="133"/>
        <v>4.5500000000000006E-2</v>
      </c>
      <c r="EX74">
        <f t="shared" si="134"/>
        <v>1.68447243135164E-3</v>
      </c>
      <c r="EY74">
        <f t="shared" si="135"/>
        <v>31.953716082298687</v>
      </c>
      <c r="EZ74">
        <f t="shared" si="136"/>
        <v>11.268256313793286</v>
      </c>
      <c r="FA74">
        <f t="shared" si="137"/>
        <v>37.442766624919429</v>
      </c>
      <c r="FB74">
        <f t="shared" si="222"/>
        <v>483</v>
      </c>
      <c r="FC74" s="39" t="str">
        <f t="shared" si="138"/>
        <v>PASS</v>
      </c>
      <c r="FD74" s="127">
        <f t="shared" si="139"/>
        <v>3.370512079804253E-4</v>
      </c>
      <c r="FE74" s="127"/>
    </row>
    <row r="75" spans="2:161" x14ac:dyDescent="0.25">
      <c r="B75">
        <f t="shared" si="178"/>
        <v>7.3</v>
      </c>
      <c r="C75">
        <f t="shared" si="177"/>
        <v>1.7083333333333335</v>
      </c>
      <c r="D75">
        <f t="shared" si="54"/>
        <v>0.40082430175880246</v>
      </c>
      <c r="E75">
        <f t="shared" si="179"/>
        <v>0.3991272560667537</v>
      </c>
      <c r="F75">
        <f t="shared" si="180"/>
        <v>0.3375000000000003</v>
      </c>
      <c r="G75" s="1">
        <f t="shared" si="55"/>
        <v>613.42184572638939</v>
      </c>
      <c r="H75">
        <f t="shared" si="176"/>
        <v>-283.32129963898944</v>
      </c>
      <c r="I75">
        <f t="shared" si="56"/>
        <v>330.10054608739995</v>
      </c>
      <c r="J75">
        <f t="shared" si="4"/>
        <v>2835.3370124529015</v>
      </c>
      <c r="K75">
        <f t="shared" si="5"/>
        <v>3014.9773496439871</v>
      </c>
      <c r="L75">
        <f t="shared" si="57"/>
        <v>10632.51379669838</v>
      </c>
      <c r="M75">
        <f t="shared" si="58"/>
        <v>11306.165061164951</v>
      </c>
      <c r="O75">
        <f t="shared" si="59"/>
        <v>0.68333333333333346</v>
      </c>
      <c r="P75">
        <f t="shared" si="223"/>
        <v>7300</v>
      </c>
      <c r="Q75">
        <f t="shared" si="60"/>
        <v>0.246</v>
      </c>
      <c r="S75">
        <f t="shared" si="61"/>
        <v>45960.020573841262</v>
      </c>
      <c r="T75">
        <f t="shared" si="181"/>
        <v>50.695939029457278</v>
      </c>
      <c r="U75">
        <f t="shared" si="169"/>
        <v>2.2996223727939666E-4</v>
      </c>
      <c r="V75">
        <f t="shared" si="62"/>
        <v>5.1741503387864253E-4</v>
      </c>
      <c r="W75">
        <f t="shared" si="182"/>
        <v>6.8333333333333343E-2</v>
      </c>
      <c r="X75">
        <f t="shared" si="63"/>
        <v>4.4416666666666674E-2</v>
      </c>
      <c r="Z75">
        <f t="shared" si="64"/>
        <v>3.365301033357024E-3</v>
      </c>
      <c r="AA75">
        <v>5.5650000000000004</v>
      </c>
      <c r="AB75">
        <f t="shared" si="183"/>
        <v>4.7899016770204534</v>
      </c>
      <c r="AC75">
        <v>0.745</v>
      </c>
      <c r="AD75">
        <f t="shared" si="65"/>
        <v>3.5684767493802378</v>
      </c>
      <c r="AE75">
        <f t="shared" si="184"/>
        <v>41.687506245255015</v>
      </c>
      <c r="AF75">
        <f t="shared" si="185"/>
        <v>3.8636444342805452E-4</v>
      </c>
      <c r="AG75">
        <f t="shared" si="66"/>
        <v>118.95509888554106</v>
      </c>
      <c r="AH75">
        <f t="shared" si="67"/>
        <v>44.263102754153174</v>
      </c>
      <c r="AI75">
        <f t="shared" si="186"/>
        <v>3.1158030675317234</v>
      </c>
      <c r="AJ75">
        <f t="shared" si="187"/>
        <v>5.4397445819890855</v>
      </c>
      <c r="AK75">
        <f t="shared" si="68"/>
        <v>3.1158030675317234</v>
      </c>
      <c r="AL75">
        <f t="shared" si="188"/>
        <v>4.3035953971432646</v>
      </c>
      <c r="AM75">
        <f t="shared" si="189"/>
        <v>27.658747362316785</v>
      </c>
      <c r="AN75">
        <f t="shared" si="69"/>
        <v>3.1158030675317234</v>
      </c>
      <c r="AO75" s="39" t="str">
        <f t="shared" si="70"/>
        <v>FAILED</v>
      </c>
      <c r="AP75" s="39" t="str">
        <f t="shared" si="71"/>
        <v>FAILED</v>
      </c>
      <c r="AQ75" s="39" t="str">
        <f t="shared" si="72"/>
        <v>FAILED</v>
      </c>
      <c r="AS75" s="9">
        <v>4</v>
      </c>
      <c r="AT75">
        <f t="shared" si="190"/>
        <v>9.1984894911758663E-4</v>
      </c>
      <c r="AU75" s="9">
        <f t="shared" si="73"/>
        <v>2.0696601355145701E-3</v>
      </c>
      <c r="AV75" s="9">
        <f t="shared" si="74"/>
        <v>1.3461204133428096E-2</v>
      </c>
      <c r="AW75">
        <v>5.5650000000000004</v>
      </c>
      <c r="AX75">
        <f t="shared" si="191"/>
        <v>76.638426832327255</v>
      </c>
      <c r="AY75">
        <v>0.745</v>
      </c>
      <c r="AZ75">
        <f t="shared" si="75"/>
        <v>57.095627990083806</v>
      </c>
      <c r="BA75">
        <f t="shared" si="192"/>
        <v>166.75002498102006</v>
      </c>
      <c r="BB75">
        <f t="shared" si="76"/>
        <v>0.68411109655068814</v>
      </c>
      <c r="BC75">
        <f t="shared" si="77"/>
        <v>1.5390340432628006E-3</v>
      </c>
      <c r="BD75">
        <f t="shared" si="78"/>
        <v>29.86290054793367</v>
      </c>
      <c r="BE75">
        <f t="shared" si="79"/>
        <v>11.065775688538293</v>
      </c>
      <c r="BF75">
        <f t="shared" si="193"/>
        <v>49.852849080507575</v>
      </c>
      <c r="BG75">
        <f t="shared" si="194"/>
        <v>87.035913311825382</v>
      </c>
      <c r="BH75">
        <f t="shared" si="80"/>
        <v>49.852849080507575</v>
      </c>
      <c r="BI75">
        <f t="shared" si="195"/>
        <v>68.857526354292233</v>
      </c>
      <c r="BJ75">
        <f t="shared" si="196"/>
        <v>0.43480881592461151</v>
      </c>
      <c r="BK75">
        <f t="shared" si="81"/>
        <v>49.852849080507575</v>
      </c>
      <c r="BL75" s="39" t="str">
        <f t="shared" si="82"/>
        <v>PASS</v>
      </c>
      <c r="BM75" s="39" t="str">
        <f t="shared" si="83"/>
        <v>PASS</v>
      </c>
      <c r="BN75" s="39" t="str">
        <f t="shared" si="84"/>
        <v>PASS</v>
      </c>
      <c r="BO75" s="127">
        <f t="shared" si="85"/>
        <v>3.0780680865256037E-4</v>
      </c>
      <c r="BP75" s="127"/>
      <c r="BR75">
        <f t="shared" si="197"/>
        <v>2.2996223727939666E-4</v>
      </c>
      <c r="BS75">
        <f t="shared" si="198"/>
        <v>0.246</v>
      </c>
      <c r="BT75">
        <f t="shared" si="199"/>
        <v>0.18077583333333336</v>
      </c>
      <c r="BU75">
        <f t="shared" si="86"/>
        <v>0.42677583333333335</v>
      </c>
      <c r="BV75">
        <f t="shared" si="200"/>
        <v>0.68333333333333346</v>
      </c>
      <c r="BW75">
        <f t="shared" si="201"/>
        <v>0.25625000000000003</v>
      </c>
      <c r="BX75">
        <f t="shared" si="202"/>
        <v>10632.51379669838</v>
      </c>
      <c r="BY75">
        <f t="shared" si="87"/>
        <v>2724.5816604039601</v>
      </c>
      <c r="BZ75">
        <f t="shared" si="203"/>
        <v>0.3375000000000003</v>
      </c>
      <c r="CA75">
        <f t="shared" si="204"/>
        <v>243.87562748144555</v>
      </c>
      <c r="CB75">
        <f t="shared" si="170"/>
        <v>2968.4572878854055</v>
      </c>
      <c r="CC75">
        <f t="shared" si="205"/>
        <v>4.1221251920965624E-4</v>
      </c>
      <c r="CD75">
        <f t="shared" si="206"/>
        <v>0.14581507638888894</v>
      </c>
      <c r="CE75">
        <f t="shared" si="88"/>
        <v>10178.842138272888</v>
      </c>
      <c r="CF75">
        <f t="shared" si="207"/>
        <v>24913.579838045454</v>
      </c>
      <c r="CG75">
        <f t="shared" si="208"/>
        <v>32547.711441750122</v>
      </c>
      <c r="CH75">
        <f t="shared" si="209"/>
        <v>17279.448234340787</v>
      </c>
      <c r="CI75">
        <f t="shared" si="210"/>
        <v>9.8331454506797952E-5</v>
      </c>
      <c r="CJ75">
        <f t="shared" si="211"/>
        <v>5.2203771100727454E-5</v>
      </c>
      <c r="CL75">
        <f t="shared" si="212"/>
        <v>0.246</v>
      </c>
      <c r="CM75">
        <f t="shared" si="213"/>
        <v>0.18077583333333336</v>
      </c>
      <c r="CN75">
        <f t="shared" si="89"/>
        <v>3.9972135978373152E-4</v>
      </c>
      <c r="CO75">
        <f t="shared" si="90"/>
        <v>2.8877627135297831E-4</v>
      </c>
      <c r="CP75">
        <f t="shared" si="214"/>
        <v>6.0715322877595027E-2</v>
      </c>
      <c r="CQ75">
        <f t="shared" si="215"/>
        <v>3.1688859260681004E-2</v>
      </c>
      <c r="CR75">
        <f t="shared" si="91"/>
        <v>103.51562670690683</v>
      </c>
      <c r="CS75">
        <f t="shared" si="92"/>
        <v>194.98288961984679</v>
      </c>
      <c r="CT75">
        <f t="shared" si="216"/>
        <v>6.0715322877595027E-2</v>
      </c>
      <c r="CU75">
        <f t="shared" si="217"/>
        <v>3.1688859260681004E-2</v>
      </c>
      <c r="CV75" s="39" t="str">
        <f t="shared" si="93"/>
        <v>FAILED</v>
      </c>
      <c r="CW75" s="39" t="str">
        <f t="shared" si="94"/>
        <v>FAILED</v>
      </c>
      <c r="CX75" s="39" t="str">
        <f t="shared" si="95"/>
        <v>FAILED</v>
      </c>
      <c r="CZ75">
        <f t="shared" si="96"/>
        <v>9.8331454506797952E-5</v>
      </c>
      <c r="DA75">
        <f t="shared" si="97"/>
        <v>5.2203771100727454E-5</v>
      </c>
      <c r="DB75">
        <v>12</v>
      </c>
      <c r="DC75">
        <f t="shared" si="98"/>
        <v>1.1799774540815753E-3</v>
      </c>
      <c r="DD75">
        <v>19</v>
      </c>
      <c r="DE75">
        <f t="shared" si="99"/>
        <v>9.9187165091382161E-4</v>
      </c>
      <c r="DF75">
        <f t="shared" si="100"/>
        <v>0.246</v>
      </c>
      <c r="DG75">
        <f t="shared" si="101"/>
        <v>0.18077583333333336</v>
      </c>
      <c r="DH75">
        <f t="shared" si="218"/>
        <v>7.828637156811289E-4</v>
      </c>
      <c r="DI75">
        <f t="shared" si="102"/>
        <v>0.14581507638888894</v>
      </c>
      <c r="DJ75">
        <f t="shared" si="103"/>
        <v>2968.4572878854055</v>
      </c>
      <c r="DK75">
        <f t="shared" si="104"/>
        <v>10178.842138272888</v>
      </c>
      <c r="DL75">
        <f t="shared" si="105"/>
        <v>4.7966563174047776E-3</v>
      </c>
      <c r="DM75">
        <f t="shared" si="106"/>
        <v>5.4867491557065873E-3</v>
      </c>
      <c r="DN75">
        <f t="shared" si="219"/>
        <v>8.7430064943736827</v>
      </c>
      <c r="DO75">
        <f t="shared" si="220"/>
        <v>11.439678193105841</v>
      </c>
      <c r="DP75">
        <f t="shared" si="107"/>
        <v>8.6263022255755697</v>
      </c>
      <c r="DQ75">
        <f t="shared" si="108"/>
        <v>10.262257348412989</v>
      </c>
      <c r="DR75">
        <f t="shared" si="109"/>
        <v>8.7430064943736827</v>
      </c>
      <c r="DS75">
        <f t="shared" si="110"/>
        <v>11.439678193105841</v>
      </c>
      <c r="DT75" s="39" t="str">
        <f t="shared" si="173"/>
        <v>PASS</v>
      </c>
      <c r="DU75" s="39" t="str">
        <f t="shared" si="174"/>
        <v>PASS</v>
      </c>
      <c r="DV75" s="39" t="str">
        <f t="shared" si="175"/>
        <v>PASS</v>
      </c>
      <c r="DW75" s="39">
        <f t="shared" si="114"/>
        <v>9.3916175591544627E-5</v>
      </c>
      <c r="DX75" s="39"/>
      <c r="DZ75">
        <f t="shared" si="115"/>
        <v>0.68333333333333346</v>
      </c>
      <c r="EA75">
        <f t="shared" si="171"/>
        <v>0.246</v>
      </c>
      <c r="EB75">
        <f t="shared" si="116"/>
        <v>0.18077583333333336</v>
      </c>
      <c r="EC75">
        <f t="shared" si="117"/>
        <v>0.68411109655068814</v>
      </c>
      <c r="ED75">
        <f t="shared" si="118"/>
        <v>0.21338791666666668</v>
      </c>
      <c r="EE75">
        <f t="shared" si="119"/>
        <v>45960.020573841262</v>
      </c>
      <c r="EG75">
        <f t="shared" si="120"/>
        <v>50.695939029457278</v>
      </c>
      <c r="EH75">
        <f t="shared" si="121"/>
        <v>9.1984894911758663E-4</v>
      </c>
      <c r="EI75">
        <f t="shared" si="122"/>
        <v>5.1741503387864253E-4</v>
      </c>
      <c r="EJ75">
        <f t="shared" si="123"/>
        <v>6.8333333333333343E-2</v>
      </c>
      <c r="EK75">
        <f t="shared" si="124"/>
        <v>4.4416666666666674E-2</v>
      </c>
      <c r="EL75">
        <f t="shared" si="125"/>
        <v>3.8636444342805452E-4</v>
      </c>
      <c r="EM75">
        <f t="shared" si="126"/>
        <v>118.95509888554106</v>
      </c>
      <c r="EN75">
        <f t="shared" si="127"/>
        <v>44.263102754153174</v>
      </c>
      <c r="EO75">
        <f t="shared" si="128"/>
        <v>141.52025419403054</v>
      </c>
      <c r="EP75">
        <f t="shared" si="221"/>
        <v>483</v>
      </c>
      <c r="EQ75" s="39" t="str">
        <f t="shared" si="129"/>
        <v>PASS</v>
      </c>
      <c r="ES75">
        <v>1</v>
      </c>
      <c r="ET75">
        <f t="shared" si="130"/>
        <v>9.1984894911758663E-4</v>
      </c>
      <c r="EU75">
        <f t="shared" si="131"/>
        <v>2.0696601355145701E-3</v>
      </c>
      <c r="EV75">
        <f t="shared" si="132"/>
        <v>6.8333333333333343E-2</v>
      </c>
      <c r="EW75">
        <f t="shared" si="133"/>
        <v>4.4416666666666674E-2</v>
      </c>
      <c r="EX75">
        <f t="shared" si="134"/>
        <v>1.5383186185846545E-3</v>
      </c>
      <c r="EY75">
        <f t="shared" si="135"/>
        <v>29.876788864537854</v>
      </c>
      <c r="EZ75">
        <f t="shared" si="136"/>
        <v>11.065775688538293</v>
      </c>
      <c r="FA75">
        <f t="shared" si="137"/>
        <v>35.496150321172976</v>
      </c>
      <c r="FB75">
        <f t="shared" si="222"/>
        <v>483</v>
      </c>
      <c r="FC75" s="39" t="str">
        <f t="shared" si="138"/>
        <v>PASS</v>
      </c>
      <c r="FD75" s="127">
        <f t="shared" si="139"/>
        <v>3.0780680865256037E-4</v>
      </c>
      <c r="FE75" s="127"/>
    </row>
    <row r="76" spans="2:161" x14ac:dyDescent="0.25">
      <c r="B76">
        <f t="shared" si="178"/>
        <v>7.5</v>
      </c>
      <c r="C76">
        <f t="shared" si="177"/>
        <v>1.6666666666666667</v>
      </c>
      <c r="D76">
        <f t="shared" si="54"/>
        <v>0.39743021037470488</v>
      </c>
      <c r="E76">
        <f t="shared" si="179"/>
        <v>0.39532909435933145</v>
      </c>
      <c r="F76">
        <f t="shared" si="180"/>
        <v>0.329166666666667</v>
      </c>
      <c r="G76" s="1">
        <f t="shared" si="55"/>
        <v>592.58233640527715</v>
      </c>
      <c r="H76">
        <f t="shared" si="176"/>
        <v>-283.32129963898944</v>
      </c>
      <c r="I76">
        <f t="shared" si="56"/>
        <v>309.2610367662877</v>
      </c>
      <c r="J76">
        <f t="shared" si="4"/>
        <v>2505.2364663655017</v>
      </c>
      <c r="K76">
        <f t="shared" si="5"/>
        <v>2480.9200017621461</v>
      </c>
      <c r="L76">
        <f t="shared" si="57"/>
        <v>9394.636748870631</v>
      </c>
      <c r="M76">
        <f t="shared" si="58"/>
        <v>9303.4500066080473</v>
      </c>
      <c r="O76">
        <f t="shared" si="59"/>
        <v>0.66666666666666674</v>
      </c>
      <c r="P76">
        <f t="shared" si="223"/>
        <v>7500</v>
      </c>
      <c r="Q76">
        <f t="shared" si="60"/>
        <v>0.24</v>
      </c>
      <c r="S76">
        <f t="shared" si="61"/>
        <v>38764.375027533533</v>
      </c>
      <c r="T76">
        <f t="shared" si="181"/>
        <v>47.136940503725803</v>
      </c>
      <c r="U76">
        <f t="shared" si="169"/>
        <v>2.1381823681072541E-4</v>
      </c>
      <c r="V76">
        <f t="shared" si="62"/>
        <v>4.810910328241322E-4</v>
      </c>
      <c r="W76">
        <f t="shared" si="182"/>
        <v>6.666666666666668E-2</v>
      </c>
      <c r="X76">
        <f t="shared" si="63"/>
        <v>4.3333333333333342E-2</v>
      </c>
      <c r="Z76">
        <f t="shared" si="64"/>
        <v>3.2072735521608805E-3</v>
      </c>
      <c r="AA76">
        <v>5.5650000000000004</v>
      </c>
      <c r="AB76">
        <f t="shared" si="183"/>
        <v>4.350616142820952</v>
      </c>
      <c r="AC76">
        <v>0.745</v>
      </c>
      <c r="AD76">
        <f t="shared" si="65"/>
        <v>3.2412090264016093</v>
      </c>
      <c r="AE76">
        <f t="shared" si="184"/>
        <v>39.729948349545886</v>
      </c>
      <c r="AF76">
        <f t="shared" si="185"/>
        <v>3.5050394191568808E-4</v>
      </c>
      <c r="AG76">
        <f t="shared" si="66"/>
        <v>110.59611716680239</v>
      </c>
      <c r="AH76">
        <f t="shared" si="67"/>
        <v>43.482057100646884</v>
      </c>
      <c r="AI76">
        <f t="shared" si="186"/>
        <v>2.8300503929940417</v>
      </c>
      <c r="AJ76">
        <f t="shared" si="187"/>
        <v>4.9408614595918081</v>
      </c>
      <c r="AK76">
        <f t="shared" si="68"/>
        <v>2.8300503929940417</v>
      </c>
      <c r="AL76">
        <f t="shared" si="188"/>
        <v>3.9089093825884555</v>
      </c>
      <c r="AM76">
        <f t="shared" si="189"/>
        <v>28.310600786649189</v>
      </c>
      <c r="AN76">
        <f t="shared" si="69"/>
        <v>2.8300503929940417</v>
      </c>
      <c r="AO76" s="39" t="str">
        <f t="shared" si="70"/>
        <v>FAILED</v>
      </c>
      <c r="AP76" s="39" t="str">
        <f t="shared" si="71"/>
        <v>FAILED</v>
      </c>
      <c r="AQ76" s="39" t="str">
        <f t="shared" si="72"/>
        <v>FAILED</v>
      </c>
      <c r="AS76" s="9">
        <v>4</v>
      </c>
      <c r="AT76">
        <f t="shared" si="190"/>
        <v>8.5527294724290165E-4</v>
      </c>
      <c r="AU76" s="9">
        <f t="shared" si="73"/>
        <v>1.9243641312965288E-3</v>
      </c>
      <c r="AV76" s="9">
        <f t="shared" si="74"/>
        <v>1.2829094208643522E-2</v>
      </c>
      <c r="AW76">
        <v>5.5650000000000004</v>
      </c>
      <c r="AX76">
        <f t="shared" si="191"/>
        <v>69.609858285135232</v>
      </c>
      <c r="AY76">
        <v>0.745</v>
      </c>
      <c r="AZ76">
        <f t="shared" si="75"/>
        <v>51.85934442242575</v>
      </c>
      <c r="BA76">
        <f t="shared" si="192"/>
        <v>158.91979339818354</v>
      </c>
      <c r="BB76">
        <f t="shared" si="76"/>
        <v>0.66742546004945169</v>
      </c>
      <c r="BC76">
        <f t="shared" si="77"/>
        <v>1.3964927809325609E-3</v>
      </c>
      <c r="BD76">
        <f t="shared" si="78"/>
        <v>27.758378386780599</v>
      </c>
      <c r="BE76">
        <f t="shared" si="79"/>
        <v>10.870514275161721</v>
      </c>
      <c r="BF76">
        <f t="shared" si="193"/>
        <v>45.280806287904674</v>
      </c>
      <c r="BG76">
        <f t="shared" si="194"/>
        <v>79.05378335346893</v>
      </c>
      <c r="BH76">
        <f t="shared" si="80"/>
        <v>45.280806287904674</v>
      </c>
      <c r="BI76">
        <f t="shared" si="195"/>
        <v>62.542550121415289</v>
      </c>
      <c r="BJ76">
        <f t="shared" si="196"/>
        <v>0.44491045228581821</v>
      </c>
      <c r="BK76">
        <f t="shared" si="81"/>
        <v>45.280806287904674</v>
      </c>
      <c r="BL76" s="39" t="str">
        <f t="shared" si="82"/>
        <v>PASS</v>
      </c>
      <c r="BM76" s="39" t="str">
        <f t="shared" si="83"/>
        <v>PASS</v>
      </c>
      <c r="BN76" s="39" t="str">
        <f t="shared" si="84"/>
        <v>PASS</v>
      </c>
      <c r="BO76" s="127">
        <f t="shared" si="85"/>
        <v>2.7929855618651241E-4</v>
      </c>
      <c r="BP76" s="127"/>
      <c r="BR76">
        <f t="shared" si="197"/>
        <v>2.1381823681072541E-4</v>
      </c>
      <c r="BS76">
        <f t="shared" si="198"/>
        <v>0.24</v>
      </c>
      <c r="BT76">
        <f t="shared" si="199"/>
        <v>0.17636666666666667</v>
      </c>
      <c r="BU76">
        <f t="shared" si="86"/>
        <v>0.41636666666666666</v>
      </c>
      <c r="BV76">
        <f t="shared" si="200"/>
        <v>0.66666666666666674</v>
      </c>
      <c r="BW76">
        <f t="shared" si="201"/>
        <v>0.25</v>
      </c>
      <c r="BX76">
        <f t="shared" si="202"/>
        <v>9394.636748870631</v>
      </c>
      <c r="BY76">
        <f t="shared" si="87"/>
        <v>2348.6591872176577</v>
      </c>
      <c r="BZ76">
        <f t="shared" si="203"/>
        <v>0.329166666666667</v>
      </c>
      <c r="CA76">
        <f t="shared" si="204"/>
        <v>232.05268980468776</v>
      </c>
      <c r="CB76">
        <f t="shared" si="170"/>
        <v>2580.7118770223456</v>
      </c>
      <c r="CC76">
        <f t="shared" si="205"/>
        <v>3.7393489599415488E-4</v>
      </c>
      <c r="CD76">
        <f t="shared" si="206"/>
        <v>0.13878888888888891</v>
      </c>
      <c r="CE76">
        <f t="shared" si="88"/>
        <v>9297.2567821636003</v>
      </c>
      <c r="CF76">
        <f t="shared" si="207"/>
        <v>22563.373826444553</v>
      </c>
      <c r="CG76">
        <f t="shared" si="208"/>
        <v>29536.316413067252</v>
      </c>
      <c r="CH76">
        <f t="shared" si="209"/>
        <v>15590.431239821854</v>
      </c>
      <c r="CI76">
        <f t="shared" si="210"/>
        <v>8.9233584329508314E-5</v>
      </c>
      <c r="CJ76">
        <f t="shared" si="211"/>
        <v>4.7101000724537321E-5</v>
      </c>
      <c r="CL76">
        <f t="shared" si="212"/>
        <v>0.24</v>
      </c>
      <c r="CM76">
        <f t="shared" si="213"/>
        <v>0.17636666666666667</v>
      </c>
      <c r="CN76">
        <f t="shared" si="89"/>
        <v>3.718066013729513E-4</v>
      </c>
      <c r="CO76">
        <f t="shared" si="90"/>
        <v>2.6706294117106777E-4</v>
      </c>
      <c r="CP76">
        <f t="shared" si="214"/>
        <v>5.2531256553311791E-2</v>
      </c>
      <c r="CQ76">
        <f t="shared" si="215"/>
        <v>2.7102593527837657E-2</v>
      </c>
      <c r="CR76">
        <f t="shared" si="91"/>
        <v>104.19010792878265</v>
      </c>
      <c r="CS76">
        <f t="shared" si="92"/>
        <v>197.38979297992248</v>
      </c>
      <c r="CT76">
        <f t="shared" si="216"/>
        <v>5.2531256553311791E-2</v>
      </c>
      <c r="CU76">
        <f t="shared" si="217"/>
        <v>2.7102593527837657E-2</v>
      </c>
      <c r="CV76" s="39" t="str">
        <f t="shared" si="93"/>
        <v>FAILED</v>
      </c>
      <c r="CW76" s="39" t="str">
        <f t="shared" si="94"/>
        <v>FAILED</v>
      </c>
      <c r="CX76" s="39" t="str">
        <f t="shared" si="95"/>
        <v>FAILED</v>
      </c>
      <c r="CZ76">
        <f t="shared" si="96"/>
        <v>8.9233584329508314E-5</v>
      </c>
      <c r="DA76">
        <f t="shared" si="97"/>
        <v>4.7101000724537321E-5</v>
      </c>
      <c r="DB76">
        <v>13</v>
      </c>
      <c r="DC76">
        <f t="shared" si="98"/>
        <v>1.1600365962836081E-3</v>
      </c>
      <c r="DD76">
        <v>20</v>
      </c>
      <c r="DE76">
        <f t="shared" si="99"/>
        <v>9.420200144907464E-4</v>
      </c>
      <c r="DF76">
        <f t="shared" si="100"/>
        <v>0.24</v>
      </c>
      <c r="DG76">
        <f t="shared" si="101"/>
        <v>0.17636666666666667</v>
      </c>
      <c r="DH76">
        <f t="shared" si="218"/>
        <v>7.2874177933500027E-4</v>
      </c>
      <c r="DI76">
        <f t="shared" si="102"/>
        <v>0.13878888888888891</v>
      </c>
      <c r="DJ76">
        <f t="shared" si="103"/>
        <v>2580.7118770223456</v>
      </c>
      <c r="DK76">
        <f t="shared" si="104"/>
        <v>9297.2567821636003</v>
      </c>
      <c r="DL76">
        <f t="shared" si="105"/>
        <v>4.8334858178483674E-3</v>
      </c>
      <c r="DM76">
        <f t="shared" si="106"/>
        <v>5.3412588234213552E-3</v>
      </c>
      <c r="DN76">
        <f t="shared" si="219"/>
        <v>8.8777823575096946</v>
      </c>
      <c r="DO76">
        <f t="shared" si="220"/>
        <v>10.841037411135062</v>
      </c>
      <c r="DP76">
        <f t="shared" si="107"/>
        <v>8.0146236868294345</v>
      </c>
      <c r="DQ76">
        <f t="shared" si="108"/>
        <v>9.8694896489961241</v>
      </c>
      <c r="DR76">
        <f t="shared" si="109"/>
        <v>8.8777823575096946</v>
      </c>
      <c r="DS76">
        <f t="shared" si="110"/>
        <v>10.841037411135062</v>
      </c>
      <c r="DT76" s="39" t="str">
        <f t="shared" si="173"/>
        <v>PASS</v>
      </c>
      <c r="DU76" s="39" t="str">
        <f t="shared" si="174"/>
        <v>PASS</v>
      </c>
      <c r="DV76" s="39" t="str">
        <f t="shared" si="175"/>
        <v>PASS</v>
      </c>
      <c r="DW76" s="39">
        <f t="shared" si="114"/>
        <v>8.8909942599416867E-5</v>
      </c>
      <c r="DX76" s="39"/>
      <c r="DZ76">
        <f t="shared" si="115"/>
        <v>0.66666666666666674</v>
      </c>
      <c r="EA76">
        <f t="shared" si="171"/>
        <v>0.24</v>
      </c>
      <c r="EB76">
        <f t="shared" si="116"/>
        <v>0.17636666666666667</v>
      </c>
      <c r="EC76">
        <f t="shared" si="117"/>
        <v>0.66742546004945169</v>
      </c>
      <c r="ED76">
        <f t="shared" si="118"/>
        <v>0.20818333333333333</v>
      </c>
      <c r="EE76">
        <f t="shared" si="119"/>
        <v>38764.375027533533</v>
      </c>
      <c r="EG76">
        <f t="shared" si="120"/>
        <v>47.136940503725803</v>
      </c>
      <c r="EH76">
        <f t="shared" si="121"/>
        <v>8.5527294724290165E-4</v>
      </c>
      <c r="EI76">
        <f t="shared" si="122"/>
        <v>4.810910328241322E-4</v>
      </c>
      <c r="EJ76">
        <f t="shared" si="123"/>
        <v>6.666666666666668E-2</v>
      </c>
      <c r="EK76">
        <f t="shared" si="124"/>
        <v>4.3333333333333342E-2</v>
      </c>
      <c r="EL76">
        <f t="shared" si="125"/>
        <v>3.5050394191568808E-4</v>
      </c>
      <c r="EM76">
        <f t="shared" si="126"/>
        <v>110.59611716680239</v>
      </c>
      <c r="EN76">
        <f t="shared" si="127"/>
        <v>43.482057100646884</v>
      </c>
      <c r="EO76">
        <f t="shared" si="128"/>
        <v>133.80421892259164</v>
      </c>
      <c r="EP76">
        <f t="shared" si="221"/>
        <v>483</v>
      </c>
      <c r="EQ76" s="39" t="str">
        <f t="shared" si="129"/>
        <v>PASS</v>
      </c>
      <c r="ES76">
        <v>1</v>
      </c>
      <c r="ET76">
        <f t="shared" si="130"/>
        <v>8.5527294724290165E-4</v>
      </c>
      <c r="EU76">
        <f t="shared" si="131"/>
        <v>1.9243641312965288E-3</v>
      </c>
      <c r="EV76">
        <f t="shared" si="132"/>
        <v>6.666666666666668E-2</v>
      </c>
      <c r="EW76">
        <f t="shared" si="133"/>
        <v>4.3333333333333342E-2</v>
      </c>
      <c r="EX76">
        <f t="shared" si="134"/>
        <v>1.395843805479718E-3</v>
      </c>
      <c r="EY76">
        <f t="shared" si="135"/>
        <v>27.771284204833471</v>
      </c>
      <c r="EZ76">
        <f t="shared" si="136"/>
        <v>10.870514275161721</v>
      </c>
      <c r="FA76">
        <f t="shared" si="137"/>
        <v>33.552175312565311</v>
      </c>
      <c r="FB76">
        <f t="shared" si="222"/>
        <v>483</v>
      </c>
      <c r="FC76" s="39" t="str">
        <f t="shared" si="138"/>
        <v>PASS</v>
      </c>
      <c r="FD76" s="127">
        <f t="shared" si="139"/>
        <v>2.7929855618651241E-4</v>
      </c>
      <c r="FE76" s="127"/>
    </row>
    <row r="77" spans="2:161" x14ac:dyDescent="0.25">
      <c r="B77">
        <f t="shared" si="178"/>
        <v>7.7</v>
      </c>
      <c r="C77">
        <f t="shared" si="177"/>
        <v>1.625</v>
      </c>
      <c r="D77">
        <f t="shared" si="54"/>
        <v>0.39322797834395801</v>
      </c>
      <c r="E77">
        <f t="shared" si="179"/>
        <v>0.3906415487175543</v>
      </c>
      <c r="F77">
        <f t="shared" si="180"/>
        <v>0.32083333333333358</v>
      </c>
      <c r="G77" s="1">
        <f t="shared" si="55"/>
        <v>570.73169504992097</v>
      </c>
      <c r="H77">
        <f t="shared" si="176"/>
        <v>-283.32129963898944</v>
      </c>
      <c r="I77">
        <f t="shared" si="56"/>
        <v>287.41039541093153</v>
      </c>
      <c r="J77">
        <f t="shared" si="4"/>
        <v>2195.9754295992138</v>
      </c>
      <c r="K77">
        <f t="shared" si="5"/>
        <v>2010.798812165674</v>
      </c>
      <c r="L77">
        <f t="shared" si="57"/>
        <v>8234.9078609970511</v>
      </c>
      <c r="M77">
        <f t="shared" si="58"/>
        <v>7540.4955456212774</v>
      </c>
      <c r="O77">
        <f t="shared" si="59"/>
        <v>0.65</v>
      </c>
      <c r="P77">
        <f t="shared" si="223"/>
        <v>7700</v>
      </c>
      <c r="Q77">
        <f t="shared" si="60"/>
        <v>0.23399999999999999</v>
      </c>
      <c r="S77">
        <f t="shared" si="61"/>
        <v>32224.339938552468</v>
      </c>
      <c r="T77">
        <f t="shared" si="181"/>
        <v>43.524591586302883</v>
      </c>
      <c r="U77">
        <f t="shared" si="169"/>
        <v>1.9743223322172605E-4</v>
      </c>
      <c r="V77">
        <f t="shared" si="62"/>
        <v>4.4422252474888359E-4</v>
      </c>
      <c r="W77">
        <f t="shared" si="182"/>
        <v>6.5000000000000002E-2</v>
      </c>
      <c r="X77">
        <f t="shared" si="63"/>
        <v>4.2250000000000003E-2</v>
      </c>
      <c r="Z77">
        <f>U77/W77</f>
        <v>3.0374189726419393E-3</v>
      </c>
      <c r="AA77">
        <v>5.5650000000000004</v>
      </c>
      <c r="AB77">
        <f t="shared" si="183"/>
        <v>3.9020080736585641</v>
      </c>
      <c r="AC77">
        <v>0.745</v>
      </c>
      <c r="AD77">
        <f t="shared" si="65"/>
        <v>2.9069960148756304</v>
      </c>
      <c r="AE77">
        <f t="shared" si="184"/>
        <v>37.625882836744601</v>
      </c>
      <c r="AF77">
        <f t="shared" si="185"/>
        <v>3.1557644907498242E-4</v>
      </c>
      <c r="AG77">
        <f t="shared" si="66"/>
        <v>102.11262606258624</v>
      </c>
      <c r="AH77">
        <f t="shared" si="67"/>
        <v>42.76227099177845</v>
      </c>
      <c r="AI77">
        <f t="shared" si="186"/>
        <v>2.5382334639072779</v>
      </c>
      <c r="AJ77">
        <f t="shared" si="187"/>
        <v>4.4313910198602198</v>
      </c>
      <c r="AK77">
        <f t="shared" si="68"/>
        <v>2.5382334639072779</v>
      </c>
      <c r="AL77">
        <f t="shared" si="188"/>
        <v>3.5058473258387814</v>
      </c>
      <c r="AM77">
        <f t="shared" si="189"/>
        <v>29.143065968893783</v>
      </c>
      <c r="AN77">
        <f t="shared" si="69"/>
        <v>2.5382334639072779</v>
      </c>
      <c r="AO77" s="39" t="str">
        <f t="shared" si="70"/>
        <v>FAILED</v>
      </c>
      <c r="AP77" s="39" t="str">
        <f t="shared" si="71"/>
        <v>FAILED</v>
      </c>
      <c r="AQ77" s="39" t="str">
        <f t="shared" si="72"/>
        <v>FAILED</v>
      </c>
      <c r="AS77" s="9">
        <v>4</v>
      </c>
      <c r="AT77">
        <f t="shared" si="190"/>
        <v>7.8972893288690419E-4</v>
      </c>
      <c r="AU77" s="9">
        <f t="shared" si="73"/>
        <v>1.7768900989955344E-3</v>
      </c>
      <c r="AV77" s="9">
        <f t="shared" si="74"/>
        <v>1.2149675890567757E-2</v>
      </c>
      <c r="AW77">
        <v>5.5650000000000004</v>
      </c>
      <c r="AX77">
        <f t="shared" si="191"/>
        <v>62.432129178537025</v>
      </c>
      <c r="AY77">
        <v>0.745</v>
      </c>
      <c r="AZ77">
        <f t="shared" si="75"/>
        <v>46.511936238010087</v>
      </c>
      <c r="BA77">
        <f t="shared" si="192"/>
        <v>150.50353134697841</v>
      </c>
      <c r="BB77">
        <f t="shared" si="76"/>
        <v>0.65073982354821536</v>
      </c>
      <c r="BC77">
        <f t="shared" si="77"/>
        <v>1.2576278256546725E-3</v>
      </c>
      <c r="BD77">
        <f t="shared" si="78"/>
        <v>25.623113039644871</v>
      </c>
      <c r="BE77">
        <f t="shared" si="79"/>
        <v>10.690567747944613</v>
      </c>
      <c r="BF77">
        <f t="shared" si="193"/>
        <v>40.611735422516446</v>
      </c>
      <c r="BG77">
        <f t="shared" si="194"/>
        <v>70.902256317763516</v>
      </c>
      <c r="BH77">
        <f t="shared" si="80"/>
        <v>40.611735422516446</v>
      </c>
      <c r="BI77">
        <f t="shared" si="195"/>
        <v>56.093557213420503</v>
      </c>
      <c r="BJ77">
        <f t="shared" si="196"/>
        <v>0.45783559015764663</v>
      </c>
      <c r="BK77">
        <f t="shared" si="81"/>
        <v>40.611735422516446</v>
      </c>
      <c r="BL77" s="39" t="str">
        <f t="shared" si="82"/>
        <v>PASS</v>
      </c>
      <c r="BM77" s="39" t="str">
        <f t="shared" si="83"/>
        <v>PASS</v>
      </c>
      <c r="BN77" s="39" t="str">
        <f t="shared" si="84"/>
        <v>PASS</v>
      </c>
      <c r="BO77" s="127">
        <f t="shared" si="85"/>
        <v>2.5152556513093473E-4</v>
      </c>
      <c r="BP77" s="127"/>
      <c r="BR77">
        <f t="shared" si="197"/>
        <v>1.9743223322172605E-4</v>
      </c>
      <c r="BS77">
        <f t="shared" si="198"/>
        <v>0.23399999999999999</v>
      </c>
      <c r="BT77">
        <f t="shared" si="199"/>
        <v>0.17195749999999999</v>
      </c>
      <c r="BU77">
        <f t="shared" si="86"/>
        <v>0.40595749999999997</v>
      </c>
      <c r="BV77">
        <f t="shared" si="200"/>
        <v>0.65</v>
      </c>
      <c r="BW77">
        <f t="shared" si="201"/>
        <v>0.24374999999999999</v>
      </c>
      <c r="BX77">
        <f t="shared" si="202"/>
        <v>8234.9078609970511</v>
      </c>
      <c r="BY77">
        <f t="shared" si="87"/>
        <v>2007.2587911180312</v>
      </c>
      <c r="BZ77">
        <f t="shared" si="203"/>
        <v>0.32083333333333358</v>
      </c>
      <c r="CA77">
        <f t="shared" si="204"/>
        <v>220.5234897099611</v>
      </c>
      <c r="CB77">
        <f t="shared" si="170"/>
        <v>2227.7822808279925</v>
      </c>
      <c r="CC77">
        <f t="shared" si="205"/>
        <v>3.3665508105949304E-4</v>
      </c>
      <c r="CD77">
        <f t="shared" si="206"/>
        <v>0.1319361875</v>
      </c>
      <c r="CE77">
        <f t="shared" si="88"/>
        <v>8442.6506595394549</v>
      </c>
      <c r="CF77">
        <f t="shared" si="207"/>
        <v>20285.147733437741</v>
      </c>
      <c r="CG77">
        <f t="shared" si="208"/>
        <v>26617.135728092333</v>
      </c>
      <c r="CH77">
        <f t="shared" si="209"/>
        <v>13953.15973878315</v>
      </c>
      <c r="CI77">
        <f t="shared" si="210"/>
        <v>8.0414307335626383E-5</v>
      </c>
      <c r="CJ77">
        <f t="shared" si="211"/>
        <v>4.2154561144359972E-5</v>
      </c>
      <c r="CL77">
        <f t="shared" si="212"/>
        <v>0.23399999999999999</v>
      </c>
      <c r="CM77">
        <f t="shared" si="213"/>
        <v>0.17195749999999999</v>
      </c>
      <c r="CN77">
        <f t="shared" si="89"/>
        <v>3.4365088604968542E-4</v>
      </c>
      <c r="CO77">
        <f t="shared" si="90"/>
        <v>2.4514523149243259E-4</v>
      </c>
      <c r="CP77">
        <f t="shared" si="214"/>
        <v>4.4876453963438874E-2</v>
      </c>
      <c r="CQ77">
        <f t="shared" si="215"/>
        <v>2.2836550118921779E-2</v>
      </c>
      <c r="CR77">
        <f t="shared" si="91"/>
        <v>104.98940971166036</v>
      </c>
      <c r="CS77">
        <f t="shared" si="92"/>
        <v>200.27846169782816</v>
      </c>
      <c r="CT77">
        <f t="shared" si="216"/>
        <v>4.4876453963438874E-2</v>
      </c>
      <c r="CU77">
        <f t="shared" si="217"/>
        <v>2.2836550118921779E-2</v>
      </c>
      <c r="CV77" s="39" t="str">
        <f t="shared" si="93"/>
        <v>FAILED</v>
      </c>
      <c r="CW77" s="39" t="str">
        <f t="shared" si="94"/>
        <v>FAILED</v>
      </c>
      <c r="CX77" s="39" t="str">
        <f t="shared" si="95"/>
        <v>FAILED</v>
      </c>
      <c r="CZ77">
        <f t="shared" si="96"/>
        <v>8.0414307335626383E-5</v>
      </c>
      <c r="DA77">
        <f t="shared" si="97"/>
        <v>4.2154561144359972E-5</v>
      </c>
      <c r="DB77">
        <v>14</v>
      </c>
      <c r="DC77">
        <f t="shared" si="98"/>
        <v>1.1258003026987694E-3</v>
      </c>
      <c r="DD77">
        <v>21</v>
      </c>
      <c r="DE77">
        <f t="shared" si="99"/>
        <v>8.852457840315594E-4</v>
      </c>
      <c r="DF77">
        <f t="shared" si="100"/>
        <v>0.23399999999999999</v>
      </c>
      <c r="DG77">
        <f t="shared" si="101"/>
        <v>0.17195749999999999</v>
      </c>
      <c r="DH77">
        <f t="shared" si="218"/>
        <v>6.7152973528733268E-4</v>
      </c>
      <c r="DI77">
        <f t="shared" si="102"/>
        <v>0.1319361875</v>
      </c>
      <c r="DJ77">
        <f t="shared" si="103"/>
        <v>2227.7822808279925</v>
      </c>
      <c r="DK77">
        <f t="shared" si="104"/>
        <v>8442.6506595394549</v>
      </c>
      <c r="DL77">
        <f t="shared" si="105"/>
        <v>4.8111124046955958E-3</v>
      </c>
      <c r="DM77">
        <f t="shared" si="106"/>
        <v>5.1480498613410844E-3</v>
      </c>
      <c r="DN77">
        <f t="shared" si="219"/>
        <v>8.7957849768340193</v>
      </c>
      <c r="DO77">
        <f t="shared" si="220"/>
        <v>10.070918602444504</v>
      </c>
      <c r="DP77">
        <f t="shared" si="107"/>
        <v>7.4992435508328832</v>
      </c>
      <c r="DQ77">
        <f t="shared" si="108"/>
        <v>9.537069604658484</v>
      </c>
      <c r="DR77">
        <f t="shared" si="109"/>
        <v>8.7957849768340193</v>
      </c>
      <c r="DS77">
        <f t="shared" si="110"/>
        <v>10.070918602444504</v>
      </c>
      <c r="DT77" s="39" t="str">
        <f t="shared" si="173"/>
        <v>PASS</v>
      </c>
      <c r="DU77" s="39" t="str">
        <f t="shared" si="174"/>
        <v>PASS</v>
      </c>
      <c r="DV77" s="39" t="str">
        <f t="shared" si="175"/>
        <v>PASS</v>
      </c>
      <c r="DW77" s="39">
        <f t="shared" si="114"/>
        <v>8.3132384547823858E-5</v>
      </c>
      <c r="DX77" s="39"/>
      <c r="DZ77">
        <f t="shared" si="115"/>
        <v>0.65</v>
      </c>
      <c r="EA77">
        <f t="shared" si="171"/>
        <v>0.23399999999999999</v>
      </c>
      <c r="EB77">
        <f t="shared" si="116"/>
        <v>0.17195749999999999</v>
      </c>
      <c r="EC77">
        <f t="shared" si="117"/>
        <v>0.65073982354821536</v>
      </c>
      <c r="ED77">
        <f t="shared" si="118"/>
        <v>0.20297874999999999</v>
      </c>
      <c r="EE77">
        <f t="shared" si="119"/>
        <v>32224.339938552468</v>
      </c>
      <c r="EG77">
        <f t="shared" si="120"/>
        <v>43.524591586302883</v>
      </c>
      <c r="EH77">
        <f t="shared" si="121"/>
        <v>7.8972893288690419E-4</v>
      </c>
      <c r="EI77">
        <f t="shared" si="122"/>
        <v>4.4422252474888359E-4</v>
      </c>
      <c r="EJ77">
        <f t="shared" si="123"/>
        <v>6.5000000000000002E-2</v>
      </c>
      <c r="EK77">
        <f t="shared" si="124"/>
        <v>4.2250000000000003E-2</v>
      </c>
      <c r="EL77">
        <f t="shared" si="125"/>
        <v>3.1557644907498242E-4</v>
      </c>
      <c r="EM77">
        <f t="shared" si="126"/>
        <v>102.11262606258624</v>
      </c>
      <c r="EN77">
        <f t="shared" si="127"/>
        <v>42.76227099177845</v>
      </c>
      <c r="EO77">
        <f t="shared" si="128"/>
        <v>126.14604180282653</v>
      </c>
      <c r="EP77">
        <f t="shared" si="221"/>
        <v>483</v>
      </c>
      <c r="EQ77" s="39" t="str">
        <f t="shared" si="129"/>
        <v>PASS</v>
      </c>
      <c r="ES77">
        <v>1</v>
      </c>
      <c r="ET77">
        <f t="shared" si="130"/>
        <v>7.8972893288690419E-4</v>
      </c>
      <c r="EU77">
        <f t="shared" si="131"/>
        <v>1.7768900989955344E-3</v>
      </c>
      <c r="EV77">
        <f t="shared" si="132"/>
        <v>6.5000000000000002E-2</v>
      </c>
      <c r="EW77">
        <f t="shared" si="133"/>
        <v>4.2250000000000003E-2</v>
      </c>
      <c r="EX77">
        <f t="shared" si="134"/>
        <v>1.2570435655934156E-3</v>
      </c>
      <c r="EY77">
        <f t="shared" si="135"/>
        <v>25.635022381535556</v>
      </c>
      <c r="EZ77">
        <f t="shared" si="136"/>
        <v>10.690567747944613</v>
      </c>
      <c r="FA77">
        <f t="shared" si="137"/>
        <v>31.623078421020455</v>
      </c>
      <c r="FB77">
        <f t="shared" si="222"/>
        <v>483</v>
      </c>
      <c r="FC77" s="39" t="str">
        <f t="shared" si="138"/>
        <v>PASS</v>
      </c>
      <c r="FD77" s="127">
        <f t="shared" si="139"/>
        <v>2.5152556513093473E-4</v>
      </c>
      <c r="FE77" s="127"/>
    </row>
    <row r="78" spans="2:161" x14ac:dyDescent="0.25">
      <c r="B78">
        <f t="shared" si="178"/>
        <v>7.9</v>
      </c>
      <c r="C78">
        <f t="shared" si="177"/>
        <v>1.5833333333333333</v>
      </c>
      <c r="D78">
        <f t="shared" si="54"/>
        <v>0.38805511909115065</v>
      </c>
      <c r="E78">
        <f t="shared" si="179"/>
        <v>0.38487710800346264</v>
      </c>
      <c r="F78">
        <f t="shared" si="180"/>
        <v>0.31249999999999889</v>
      </c>
      <c r="G78" s="1">
        <f t="shared" si="55"/>
        <v>547.70433345901881</v>
      </c>
      <c r="H78">
        <f t="shared" si="176"/>
        <v>-283.32129963898819</v>
      </c>
      <c r="I78">
        <f t="shared" si="56"/>
        <v>264.38303382003062</v>
      </c>
      <c r="J78">
        <f t="shared" si="4"/>
        <v>1908.5650341882824</v>
      </c>
      <c r="K78">
        <f t="shared" si="5"/>
        <v>1600.344765786924</v>
      </c>
      <c r="L78">
        <f t="shared" si="57"/>
        <v>7157.1188782060599</v>
      </c>
      <c r="M78">
        <f t="shared" si="58"/>
        <v>6001.2928717009645</v>
      </c>
      <c r="O78">
        <f t="shared" si="59"/>
        <v>0.6333333333333333</v>
      </c>
      <c r="P78">
        <f t="shared" si="223"/>
        <v>7900</v>
      </c>
      <c r="Q78">
        <f t="shared" si="60"/>
        <v>0.22799999999999998</v>
      </c>
      <c r="S78">
        <f t="shared" si="61"/>
        <v>26321.459963600722</v>
      </c>
      <c r="T78">
        <f t="shared" si="181"/>
        <v>39.850904390876124</v>
      </c>
      <c r="U78">
        <f t="shared" si="169"/>
        <v>1.8076799260012273E-4</v>
      </c>
      <c r="V78">
        <f t="shared" si="62"/>
        <v>4.0672798335027616E-4</v>
      </c>
      <c r="W78">
        <f t="shared" si="182"/>
        <v>6.3333333333333325E-2</v>
      </c>
      <c r="X78">
        <f t="shared" si="63"/>
        <v>4.1166666666666664E-2</v>
      </c>
      <c r="Z78">
        <f t="shared" si="64"/>
        <v>2.8542314621072015E-3</v>
      </c>
      <c r="AA78">
        <v>5.5650000000000004</v>
      </c>
      <c r="AB78">
        <f t="shared" si="183"/>
        <v>3.4455387539821891</v>
      </c>
      <c r="AC78">
        <v>0.745</v>
      </c>
      <c r="AD78">
        <f t="shared" si="65"/>
        <v>2.5669263717167308</v>
      </c>
      <c r="AE78">
        <f t="shared" si="184"/>
        <v>35.3566562760967</v>
      </c>
      <c r="AF78">
        <f t="shared" si="185"/>
        <v>2.815551314538521E-4</v>
      </c>
      <c r="AG78">
        <f t="shared" si="66"/>
        <v>93.485989147794683</v>
      </c>
      <c r="AH78">
        <f t="shared" si="67"/>
        <v>42.157620760729316</v>
      </c>
      <c r="AI78">
        <f t="shared" si="186"/>
        <v>2.2413028372714328</v>
      </c>
      <c r="AJ78">
        <f t="shared" si="187"/>
        <v>3.9129927987722248</v>
      </c>
      <c r="AK78">
        <f t="shared" si="68"/>
        <v>2.2413028372714328</v>
      </c>
      <c r="AL78">
        <f t="shared" si="188"/>
        <v>3.0957221509273931</v>
      </c>
      <c r="AM78">
        <f t="shared" si="189"/>
        <v>30.214664767773293</v>
      </c>
      <c r="AN78">
        <f t="shared" si="69"/>
        <v>2.2413028372714328</v>
      </c>
      <c r="AO78" s="39" t="str">
        <f t="shared" si="70"/>
        <v>FAILED</v>
      </c>
      <c r="AP78" s="39" t="str">
        <f t="shared" si="71"/>
        <v>FAILED</v>
      </c>
      <c r="AQ78" s="39" t="str">
        <f t="shared" si="72"/>
        <v>FAILED</v>
      </c>
      <c r="AS78" s="9">
        <v>4</v>
      </c>
      <c r="AT78">
        <f t="shared" si="190"/>
        <v>7.2307197040049091E-4</v>
      </c>
      <c r="AU78" s="9">
        <f t="shared" si="73"/>
        <v>1.6269119334011047E-3</v>
      </c>
      <c r="AV78" s="9">
        <f t="shared" si="74"/>
        <v>1.1416925848428806E-2</v>
      </c>
      <c r="AW78">
        <v>5.5650000000000004</v>
      </c>
      <c r="AX78">
        <f t="shared" si="191"/>
        <v>55.128620063715026</v>
      </c>
      <c r="AY78">
        <v>0.745</v>
      </c>
      <c r="AZ78">
        <f t="shared" si="75"/>
        <v>41.070821947467692</v>
      </c>
      <c r="BA78">
        <f t="shared" si="192"/>
        <v>141.4266251043868</v>
      </c>
      <c r="BB78">
        <f t="shared" si="76"/>
        <v>0.63405418704697902</v>
      </c>
      <c r="BC78">
        <f t="shared" si="77"/>
        <v>1.1223303508654332E-3</v>
      </c>
      <c r="BD78">
        <f t="shared" si="78"/>
        <v>23.452506602271018</v>
      </c>
      <c r="BE78">
        <f t="shared" si="79"/>
        <v>10.539405190182329</v>
      </c>
      <c r="BF78">
        <f t="shared" si="193"/>
        <v>35.860845396342924</v>
      </c>
      <c r="BG78">
        <f t="shared" si="194"/>
        <v>62.607884780355597</v>
      </c>
      <c r="BH78">
        <f t="shared" si="80"/>
        <v>35.860845396342924</v>
      </c>
      <c r="BI78">
        <f t="shared" si="195"/>
        <v>49.53155441483829</v>
      </c>
      <c r="BJ78">
        <f t="shared" si="196"/>
        <v>0.47450003813885611</v>
      </c>
      <c r="BK78">
        <f t="shared" si="81"/>
        <v>35.860845396342924</v>
      </c>
      <c r="BL78" s="39" t="str">
        <f t="shared" si="82"/>
        <v>PASS</v>
      </c>
      <c r="BM78" s="39" t="str">
        <f t="shared" si="83"/>
        <v>PASS</v>
      </c>
      <c r="BN78" s="39" t="str">
        <f t="shared" si="84"/>
        <v>PASS</v>
      </c>
      <c r="BO78" s="127">
        <f t="shared" si="85"/>
        <v>2.2446607017308584E-4</v>
      </c>
      <c r="BP78" s="127"/>
      <c r="BR78">
        <f t="shared" si="197"/>
        <v>1.8076799260012273E-4</v>
      </c>
      <c r="BS78">
        <f t="shared" si="198"/>
        <v>0.22799999999999998</v>
      </c>
      <c r="BT78">
        <f t="shared" si="199"/>
        <v>0.16754833333333333</v>
      </c>
      <c r="BU78">
        <f t="shared" si="86"/>
        <v>0.39554833333333328</v>
      </c>
      <c r="BV78">
        <f t="shared" si="200"/>
        <v>0.6333333333333333</v>
      </c>
      <c r="BW78">
        <f t="shared" si="201"/>
        <v>0.23749999999999999</v>
      </c>
      <c r="BX78">
        <f t="shared" si="202"/>
        <v>7157.1188782060599</v>
      </c>
      <c r="BY78">
        <f t="shared" si="87"/>
        <v>1699.815733573939</v>
      </c>
      <c r="BZ78">
        <f t="shared" si="203"/>
        <v>0.31249999999999889</v>
      </c>
      <c r="CA78">
        <f t="shared" si="204"/>
        <v>209.28802719726488</v>
      </c>
      <c r="CB78">
        <f t="shared" si="170"/>
        <v>1909.103760771204</v>
      </c>
      <c r="CC78">
        <f t="shared" si="205"/>
        <v>3.0034456055121826E-4</v>
      </c>
      <c r="CD78">
        <f t="shared" si="206"/>
        <v>0.12525697222222221</v>
      </c>
      <c r="CE78">
        <f t="shared" si="88"/>
        <v>7620.7484777142981</v>
      </c>
      <c r="CF78">
        <f t="shared" si="207"/>
        <v>18094.170231718992</v>
      </c>
      <c r="CG78">
        <f t="shared" si="208"/>
        <v>23809.731590004718</v>
      </c>
      <c r="CH78">
        <f t="shared" si="209"/>
        <v>12378.608873433268</v>
      </c>
      <c r="CI78">
        <f t="shared" si="210"/>
        <v>7.1932723836872265E-5</v>
      </c>
      <c r="CJ78">
        <f t="shared" si="211"/>
        <v>3.739760988952649E-5</v>
      </c>
      <c r="CL78">
        <f t="shared" si="212"/>
        <v>0.22799999999999998</v>
      </c>
      <c r="CM78">
        <f t="shared" si="213"/>
        <v>0.16754833333333333</v>
      </c>
      <c r="CN78">
        <f t="shared" si="89"/>
        <v>3.1549440279329946E-4</v>
      </c>
      <c r="CO78">
        <f t="shared" si="90"/>
        <v>2.2320490538765825E-4</v>
      </c>
      <c r="CP78">
        <f t="shared" si="214"/>
        <v>3.7823952913682263E-2</v>
      </c>
      <c r="CQ78">
        <f t="shared" si="215"/>
        <v>1.8931763319863119E-2</v>
      </c>
      <c r="CR78">
        <f t="shared" si="91"/>
        <v>105.94272079834616</v>
      </c>
      <c r="CS78">
        <f t="shared" si="92"/>
        <v>203.77635095467829</v>
      </c>
      <c r="CT78">
        <f t="shared" si="216"/>
        <v>3.7823952913682263E-2</v>
      </c>
      <c r="CU78">
        <f t="shared" si="217"/>
        <v>1.8931763319863119E-2</v>
      </c>
      <c r="CV78" s="39" t="str">
        <f t="shared" si="93"/>
        <v>FAILED</v>
      </c>
      <c r="CW78" s="39" t="str">
        <f t="shared" si="94"/>
        <v>FAILED</v>
      </c>
      <c r="CX78" s="39" t="str">
        <f t="shared" si="95"/>
        <v>FAILED</v>
      </c>
      <c r="CZ78">
        <f t="shared" si="96"/>
        <v>7.1932723836872265E-5</v>
      </c>
      <c r="DA78">
        <f t="shared" si="97"/>
        <v>3.739760988952649E-5</v>
      </c>
      <c r="DB78">
        <v>15</v>
      </c>
      <c r="DC78">
        <f t="shared" si="98"/>
        <v>1.078990857553084E-3</v>
      </c>
      <c r="DD78">
        <v>23</v>
      </c>
      <c r="DE78">
        <f t="shared" si="99"/>
        <v>8.601450274591093E-4</v>
      </c>
      <c r="DF78">
        <f t="shared" si="100"/>
        <v>0.22799999999999998</v>
      </c>
      <c r="DG78">
        <f t="shared" si="101"/>
        <v>0.16754833333333333</v>
      </c>
      <c r="DH78">
        <f t="shared" si="218"/>
        <v>6.1839750452202813E-4</v>
      </c>
      <c r="DI78">
        <f t="shared" si="102"/>
        <v>0.12525697222222221</v>
      </c>
      <c r="DJ78">
        <f t="shared" si="103"/>
        <v>1909.103760771204</v>
      </c>
      <c r="DK78">
        <f t="shared" si="104"/>
        <v>7620.7484777142981</v>
      </c>
      <c r="DL78">
        <f t="shared" si="105"/>
        <v>4.7324160418994914E-3</v>
      </c>
      <c r="DM78">
        <f t="shared" si="106"/>
        <v>5.1337128239161397E-3</v>
      </c>
      <c r="DN78">
        <f t="shared" si="219"/>
        <v>8.5103894055785059</v>
      </c>
      <c r="DO78">
        <f t="shared" si="220"/>
        <v>10.01490279620759</v>
      </c>
      <c r="DP78">
        <f t="shared" si="107"/>
        <v>7.0628480532230773</v>
      </c>
      <c r="DQ78">
        <f t="shared" si="108"/>
        <v>8.8598413458555783</v>
      </c>
      <c r="DR78">
        <f t="shared" si="109"/>
        <v>8.5103894055785059</v>
      </c>
      <c r="DS78">
        <f t="shared" si="110"/>
        <v>10.01490279620759</v>
      </c>
      <c r="DT78" s="39" t="str">
        <f t="shared" si="173"/>
        <v>PASS</v>
      </c>
      <c r="DU78" s="39" t="str">
        <f t="shared" si="174"/>
        <v>PASS</v>
      </c>
      <c r="DV78" s="39" t="str">
        <f t="shared" si="175"/>
        <v>PASS</v>
      </c>
      <c r="DW78" s="39">
        <f t="shared" si="114"/>
        <v>7.8025156259565955E-5</v>
      </c>
      <c r="DX78" s="39"/>
      <c r="DZ78">
        <f t="shared" si="115"/>
        <v>0.6333333333333333</v>
      </c>
      <c r="EA78">
        <f t="shared" si="171"/>
        <v>0.22799999999999998</v>
      </c>
      <c r="EB78">
        <f t="shared" si="116"/>
        <v>0.16754833333333333</v>
      </c>
      <c r="EC78">
        <f t="shared" si="117"/>
        <v>0.63405418704697902</v>
      </c>
      <c r="ED78">
        <f t="shared" si="118"/>
        <v>0.19777416666666664</v>
      </c>
      <c r="EE78">
        <f t="shared" si="119"/>
        <v>26321.459963600722</v>
      </c>
      <c r="EG78">
        <f t="shared" si="120"/>
        <v>39.850904390876124</v>
      </c>
      <c r="EH78">
        <f t="shared" si="121"/>
        <v>7.2307197040049091E-4</v>
      </c>
      <c r="EI78">
        <f t="shared" si="122"/>
        <v>4.0672798335027616E-4</v>
      </c>
      <c r="EJ78">
        <f t="shared" si="123"/>
        <v>6.3333333333333325E-2</v>
      </c>
      <c r="EK78">
        <f t="shared" si="124"/>
        <v>4.1166666666666664E-2</v>
      </c>
      <c r="EL78">
        <f t="shared" si="125"/>
        <v>2.815551314538521E-4</v>
      </c>
      <c r="EM78">
        <f t="shared" si="126"/>
        <v>93.485989147794683</v>
      </c>
      <c r="EN78">
        <f t="shared" si="127"/>
        <v>42.157620760729316</v>
      </c>
      <c r="EO78">
        <f t="shared" si="128"/>
        <v>118.62303794608368</v>
      </c>
      <c r="EP78">
        <f t="shared" si="221"/>
        <v>483</v>
      </c>
      <c r="EQ78" s="39" t="str">
        <f t="shared" si="129"/>
        <v>PASS</v>
      </c>
      <c r="ES78">
        <v>1</v>
      </c>
      <c r="ET78">
        <f t="shared" si="130"/>
        <v>7.2307197040049091E-4</v>
      </c>
      <c r="EU78">
        <f t="shared" si="131"/>
        <v>1.6269119334011047E-3</v>
      </c>
      <c r="EV78">
        <f t="shared" si="132"/>
        <v>6.3333333333333325E-2</v>
      </c>
      <c r="EW78">
        <f t="shared" si="133"/>
        <v>4.1166666666666664E-2</v>
      </c>
      <c r="EX78">
        <f t="shared" si="134"/>
        <v>1.1218091217503369E-3</v>
      </c>
      <c r="EY78">
        <f t="shared" si="135"/>
        <v>23.463403401936919</v>
      </c>
      <c r="EZ78">
        <f t="shared" si="136"/>
        <v>10.539405190182329</v>
      </c>
      <c r="FA78">
        <f t="shared" si="137"/>
        <v>29.728243885075884</v>
      </c>
      <c r="FB78">
        <f t="shared" si="222"/>
        <v>483</v>
      </c>
      <c r="FC78" s="39" t="str">
        <f t="shared" si="138"/>
        <v>PASS</v>
      </c>
      <c r="FD78" s="127">
        <f t="shared" si="139"/>
        <v>2.2446607017308584E-4</v>
      </c>
      <c r="FE78" s="127"/>
    </row>
    <row r="79" spans="2:161" x14ac:dyDescent="0.25">
      <c r="B79">
        <f t="shared" si="178"/>
        <v>8.1</v>
      </c>
      <c r="C79">
        <f t="shared" si="177"/>
        <v>1.5416666666666667</v>
      </c>
      <c r="D79">
        <f t="shared" si="54"/>
        <v>0.38169909691577469</v>
      </c>
      <c r="E79">
        <f t="shared" si="179"/>
        <v>0.37778607188172053</v>
      </c>
      <c r="F79">
        <f t="shared" si="180"/>
        <v>0.30416666666666825</v>
      </c>
      <c r="G79" s="1">
        <f t="shared" si="55"/>
        <v>523.27698721743604</v>
      </c>
      <c r="H79">
        <f t="shared" si="176"/>
        <v>-283.32129963899069</v>
      </c>
      <c r="I79">
        <f t="shared" si="56"/>
        <v>239.95568757844535</v>
      </c>
      <c r="J79">
        <f t="shared" si="4"/>
        <v>1644.1820003682519</v>
      </c>
      <c r="K79">
        <f t="shared" si="5"/>
        <v>1245.0700623312719</v>
      </c>
      <c r="L79">
        <f t="shared" si="57"/>
        <v>6165.6825013809448</v>
      </c>
      <c r="M79">
        <f t="shared" si="58"/>
        <v>4669.0127337422691</v>
      </c>
      <c r="O79">
        <f t="shared" si="59"/>
        <v>0.6166666666666667</v>
      </c>
      <c r="P79">
        <f t="shared" si="223"/>
        <v>8100</v>
      </c>
      <c r="Q79">
        <f t="shared" si="60"/>
        <v>0.222</v>
      </c>
      <c r="S79">
        <f t="shared" si="61"/>
        <v>21031.588890730942</v>
      </c>
      <c r="T79">
        <f t="shared" si="181"/>
        <v>36.100246958187221</v>
      </c>
      <c r="U79">
        <f t="shared" si="169"/>
        <v>1.6375460669580856E-4</v>
      </c>
      <c r="V79">
        <f t="shared" si="62"/>
        <v>3.6844786506556924E-4</v>
      </c>
      <c r="W79">
        <f t="shared" si="182"/>
        <v>6.1666666666666668E-2</v>
      </c>
      <c r="X79">
        <f t="shared" si="63"/>
        <v>4.0083333333333339E-2</v>
      </c>
      <c r="Z79">
        <f t="shared" si="64"/>
        <v>2.6554801085806792E-3</v>
      </c>
      <c r="AA79">
        <v>5.5650000000000004</v>
      </c>
      <c r="AB79">
        <f t="shared" si="183"/>
        <v>2.9823929643131946</v>
      </c>
      <c r="AC79">
        <v>0.745</v>
      </c>
      <c r="AD79">
        <f t="shared" si="65"/>
        <v>2.2218827584133298</v>
      </c>
      <c r="AE79">
        <f t="shared" si="184"/>
        <v>32.894633351768668</v>
      </c>
      <c r="AF79">
        <f t="shared" si="185"/>
        <v>2.4836651820003906E-4</v>
      </c>
      <c r="AG79">
        <f t="shared" si="66"/>
        <v>84.679646206545854</v>
      </c>
      <c r="AH79">
        <f t="shared" si="67"/>
        <v>41.760647701761492</v>
      </c>
      <c r="AI79">
        <f t="shared" si="186"/>
        <v>1.9400292058964534</v>
      </c>
      <c r="AJ79">
        <f t="shared" si="187"/>
        <v>3.3870123152667362</v>
      </c>
      <c r="AK79">
        <f t="shared" si="68"/>
        <v>1.9400292058964534</v>
      </c>
      <c r="AL79">
        <f t="shared" si="188"/>
        <v>2.6795983506857088</v>
      </c>
      <c r="AM79">
        <f t="shared" si="189"/>
        <v>31.617536652735005</v>
      </c>
      <c r="AN79">
        <f t="shared" si="69"/>
        <v>1.9400292058964534</v>
      </c>
      <c r="AO79" s="39" t="str">
        <f t="shared" si="70"/>
        <v>FAILED</v>
      </c>
      <c r="AP79" s="39" t="str">
        <f t="shared" si="71"/>
        <v>FAILED</v>
      </c>
      <c r="AQ79" s="39" t="str">
        <f t="shared" si="72"/>
        <v>FAILED</v>
      </c>
      <c r="AS79" s="9">
        <v>4</v>
      </c>
      <c r="AT79">
        <f t="shared" si="190"/>
        <v>6.5501842678323424E-4</v>
      </c>
      <c r="AU79" s="9">
        <f t="shared" si="73"/>
        <v>1.473791460262277E-3</v>
      </c>
      <c r="AV79" s="9">
        <f t="shared" si="74"/>
        <v>1.0621920434322717E-2</v>
      </c>
      <c r="AW79">
        <v>5.5650000000000004</v>
      </c>
      <c r="AX79">
        <f t="shared" si="191"/>
        <v>47.718287429011113</v>
      </c>
      <c r="AY79">
        <v>0.745</v>
      </c>
      <c r="AZ79">
        <f t="shared" si="75"/>
        <v>35.550124134613277</v>
      </c>
      <c r="BA79">
        <f t="shared" si="192"/>
        <v>131.57853340707467</v>
      </c>
      <c r="BB79">
        <f t="shared" si="76"/>
        <v>0.6173685505457428</v>
      </c>
      <c r="BC79">
        <f t="shared" si="77"/>
        <v>9.9030571756050963E-4</v>
      </c>
      <c r="BD79">
        <f t="shared" si="78"/>
        <v>21.237470932248623</v>
      </c>
      <c r="BE79">
        <f t="shared" si="79"/>
        <v>10.440161925440373</v>
      </c>
      <c r="BF79">
        <f t="shared" si="193"/>
        <v>31.040467294343255</v>
      </c>
      <c r="BG79">
        <f t="shared" si="194"/>
        <v>54.192197044267786</v>
      </c>
      <c r="BH79">
        <f t="shared" si="80"/>
        <v>31.040467294343255</v>
      </c>
      <c r="BI79">
        <f t="shared" si="195"/>
        <v>42.873573610971341</v>
      </c>
      <c r="BJ79">
        <f t="shared" si="196"/>
        <v>0.49634593062405358</v>
      </c>
      <c r="BK79">
        <f t="shared" si="81"/>
        <v>31.040467294343255</v>
      </c>
      <c r="BL79" s="39" t="str">
        <f t="shared" si="82"/>
        <v>PASS</v>
      </c>
      <c r="BM79" s="39" t="str">
        <f t="shared" si="83"/>
        <v>PASS</v>
      </c>
      <c r="BN79" s="39" t="str">
        <f t="shared" si="84"/>
        <v>PASS</v>
      </c>
      <c r="BO79" s="127">
        <f t="shared" si="85"/>
        <v>1.9806114351210297E-4</v>
      </c>
      <c r="BP79" s="127"/>
      <c r="BR79">
        <f t="shared" si="197"/>
        <v>1.6375460669580856E-4</v>
      </c>
      <c r="BS79">
        <f t="shared" si="198"/>
        <v>0.222</v>
      </c>
      <c r="BT79">
        <f t="shared" si="199"/>
        <v>0.16313916666666667</v>
      </c>
      <c r="BU79">
        <f t="shared" si="86"/>
        <v>0.3851391666666667</v>
      </c>
      <c r="BV79">
        <f t="shared" si="200"/>
        <v>0.6166666666666667</v>
      </c>
      <c r="BW79">
        <f t="shared" si="201"/>
        <v>0.23125000000000001</v>
      </c>
      <c r="BX79">
        <f t="shared" si="202"/>
        <v>6165.6825013809448</v>
      </c>
      <c r="BY79">
        <f t="shared" si="87"/>
        <v>1425.8140784443435</v>
      </c>
      <c r="BZ79">
        <f t="shared" si="203"/>
        <v>0.30416666666666825</v>
      </c>
      <c r="CA79">
        <f t="shared" si="204"/>
        <v>198.34630226660261</v>
      </c>
      <c r="CB79">
        <f t="shared" si="170"/>
        <v>1624.1603807109461</v>
      </c>
      <c r="CC79">
        <f t="shared" si="205"/>
        <v>2.6492506540062562E-4</v>
      </c>
      <c r="CD79">
        <f t="shared" si="206"/>
        <v>0.11875124305555557</v>
      </c>
      <c r="CE79">
        <f t="shared" si="88"/>
        <v>6838.4984397641747</v>
      </c>
      <c r="CF79">
        <f t="shared" si="207"/>
        <v>16008.972950593905</v>
      </c>
      <c r="CG79">
        <f t="shared" si="208"/>
        <v>21137.846780417036</v>
      </c>
      <c r="CH79">
        <f t="shared" si="209"/>
        <v>10880.099120770774</v>
      </c>
      <c r="CI79">
        <f t="shared" si="210"/>
        <v>6.3860564291290143E-5</v>
      </c>
      <c r="CJ79">
        <f t="shared" si="211"/>
        <v>3.2870390092963061E-5</v>
      </c>
      <c r="CL79">
        <f t="shared" si="212"/>
        <v>0.222</v>
      </c>
      <c r="CM79">
        <f t="shared" si="213"/>
        <v>0.16313916666666667</v>
      </c>
      <c r="CN79">
        <f t="shared" si="89"/>
        <v>2.8766019951031595E-4</v>
      </c>
      <c r="CO79">
        <f t="shared" si="90"/>
        <v>2.0148680886745811E-4</v>
      </c>
      <c r="CP79">
        <f t="shared" si="214"/>
        <v>3.1444388345279614E-2</v>
      </c>
      <c r="CQ79">
        <f t="shared" si="215"/>
        <v>1.5426834976084805E-2</v>
      </c>
      <c r="CR79">
        <f t="shared" si="91"/>
        <v>107.08484204072195</v>
      </c>
      <c r="CS79">
        <f t="shared" si="92"/>
        <v>208.04433474697854</v>
      </c>
      <c r="CT79">
        <f t="shared" si="216"/>
        <v>3.1444388345279614E-2</v>
      </c>
      <c r="CU79">
        <f t="shared" si="217"/>
        <v>1.5426834976084805E-2</v>
      </c>
      <c r="CV79" s="39" t="str">
        <f t="shared" si="93"/>
        <v>FAILED</v>
      </c>
      <c r="CW79" s="39" t="str">
        <f t="shared" si="94"/>
        <v>FAILED</v>
      </c>
      <c r="CX79" s="39" t="str">
        <f t="shared" si="95"/>
        <v>FAILED</v>
      </c>
      <c r="CZ79">
        <f t="shared" si="96"/>
        <v>6.3860564291290143E-5</v>
      </c>
      <c r="DA79">
        <f t="shared" si="97"/>
        <v>3.2870390092963061E-5</v>
      </c>
      <c r="DB79">
        <v>16</v>
      </c>
      <c r="DC79">
        <f t="shared" si="98"/>
        <v>1.0217690286606423E-3</v>
      </c>
      <c r="DD79">
        <v>24</v>
      </c>
      <c r="DE79">
        <f t="shared" si="99"/>
        <v>7.8888936223111346E-4</v>
      </c>
      <c r="DF79">
        <f t="shared" si="100"/>
        <v>0.222</v>
      </c>
      <c r="DG79">
        <f t="shared" si="101"/>
        <v>0.16313916666666667</v>
      </c>
      <c r="DH79">
        <f t="shared" si="218"/>
        <v>5.5690248512875332E-4</v>
      </c>
      <c r="DI79">
        <f t="shared" si="102"/>
        <v>0.11875124305555557</v>
      </c>
      <c r="DJ79">
        <f t="shared" si="103"/>
        <v>1624.1603807109461</v>
      </c>
      <c r="DK79">
        <f t="shared" si="104"/>
        <v>6838.4984397641747</v>
      </c>
      <c r="DL79">
        <f t="shared" si="105"/>
        <v>4.6025631921650552E-3</v>
      </c>
      <c r="DM79">
        <f t="shared" si="106"/>
        <v>4.8356834128189946E-3</v>
      </c>
      <c r="DN79">
        <f t="shared" si="219"/>
        <v>8.0497634163915812</v>
      </c>
      <c r="DO79">
        <f t="shared" si="220"/>
        <v>8.8858569462248482</v>
      </c>
      <c r="DP79">
        <f t="shared" si="107"/>
        <v>6.6928026275451229</v>
      </c>
      <c r="DQ79">
        <f t="shared" si="108"/>
        <v>8.6685139477907729</v>
      </c>
      <c r="DR79">
        <f t="shared" si="109"/>
        <v>8.0497634163915812</v>
      </c>
      <c r="DS79">
        <f t="shared" si="110"/>
        <v>8.8858569462248482</v>
      </c>
      <c r="DT79" s="39" t="str">
        <f t="shared" si="173"/>
        <v>PASS</v>
      </c>
      <c r="DU79" s="39" t="str">
        <f t="shared" si="174"/>
        <v>PASS</v>
      </c>
      <c r="DV79" s="39" t="str">
        <f t="shared" si="175"/>
        <v>PASS</v>
      </c>
      <c r="DW79" s="39">
        <f t="shared" si="114"/>
        <v>7.1106295501849288E-5</v>
      </c>
      <c r="DX79" s="39"/>
      <c r="DZ79">
        <f t="shared" si="115"/>
        <v>0.6166666666666667</v>
      </c>
      <c r="EA79">
        <f t="shared" si="171"/>
        <v>0.222</v>
      </c>
      <c r="EB79">
        <f t="shared" si="116"/>
        <v>0.16313916666666667</v>
      </c>
      <c r="EC79">
        <f t="shared" si="117"/>
        <v>0.6173685505457428</v>
      </c>
      <c r="ED79">
        <f t="shared" si="118"/>
        <v>0.19256958333333335</v>
      </c>
      <c r="EE79">
        <f t="shared" si="119"/>
        <v>21031.588890730942</v>
      </c>
      <c r="EG79">
        <f t="shared" si="120"/>
        <v>36.100246958187221</v>
      </c>
      <c r="EH79">
        <f t="shared" si="121"/>
        <v>6.5501842678323424E-4</v>
      </c>
      <c r="EI79">
        <f t="shared" si="122"/>
        <v>3.6844786506556924E-4</v>
      </c>
      <c r="EJ79">
        <f t="shared" si="123"/>
        <v>6.1666666666666668E-2</v>
      </c>
      <c r="EK79">
        <f t="shared" si="124"/>
        <v>4.0083333333333339E-2</v>
      </c>
      <c r="EL79">
        <f t="shared" si="125"/>
        <v>2.4836651820003906E-4</v>
      </c>
      <c r="EM79">
        <f t="shared" si="126"/>
        <v>84.679646206545854</v>
      </c>
      <c r="EN79">
        <f t="shared" si="127"/>
        <v>41.760647701761492</v>
      </c>
      <c r="EO79">
        <f t="shared" si="128"/>
        <v>111.36650111715682</v>
      </c>
      <c r="EP79">
        <f t="shared" si="221"/>
        <v>483</v>
      </c>
      <c r="EQ79" s="39" t="str">
        <f t="shared" si="129"/>
        <v>PASS</v>
      </c>
      <c r="ES79">
        <v>1</v>
      </c>
      <c r="ET79">
        <f t="shared" si="130"/>
        <v>6.5501842678323424E-4</v>
      </c>
      <c r="EU79">
        <f t="shared" si="131"/>
        <v>1.473791460262277E-3</v>
      </c>
      <c r="EV79">
        <f t="shared" si="132"/>
        <v>6.1666666666666668E-2</v>
      </c>
      <c r="EW79">
        <f t="shared" si="133"/>
        <v>4.0083333333333339E-2</v>
      </c>
      <c r="EX79">
        <f t="shared" si="134"/>
        <v>9.8984597068625256E-4</v>
      </c>
      <c r="EY79">
        <f t="shared" si="135"/>
        <v>21.247334952679459</v>
      </c>
      <c r="EZ79">
        <f t="shared" si="136"/>
        <v>10.440161925440373</v>
      </c>
      <c r="FA79">
        <f t="shared" si="137"/>
        <v>27.900540956755638</v>
      </c>
      <c r="FB79">
        <f t="shared" si="222"/>
        <v>483</v>
      </c>
      <c r="FC79" s="39" t="str">
        <f t="shared" si="138"/>
        <v>PASS</v>
      </c>
      <c r="FD79" s="127">
        <f t="shared" si="139"/>
        <v>1.9806114351210297E-4</v>
      </c>
      <c r="FE79" s="127"/>
    </row>
    <row r="80" spans="2:161" x14ac:dyDescent="0.25">
      <c r="B80">
        <f t="shared" si="178"/>
        <v>8.3000000000000007</v>
      </c>
      <c r="C80">
        <f t="shared" si="177"/>
        <v>1.4999999999999998</v>
      </c>
      <c r="D80">
        <f t="shared" si="54"/>
        <v>0.37387304684766642</v>
      </c>
      <c r="E80">
        <f t="shared" si="179"/>
        <v>0.36902313966546252</v>
      </c>
      <c r="F80">
        <f t="shared" si="180"/>
        <v>0.29583333333333223</v>
      </c>
      <c r="G80" s="1">
        <f t="shared" si="55"/>
        <v>497.13550520346621</v>
      </c>
      <c r="H80">
        <f t="shared" si="176"/>
        <v>-283.32129963898819</v>
      </c>
      <c r="I80">
        <f t="shared" si="56"/>
        <v>213.81420556447802</v>
      </c>
      <c r="J80">
        <f t="shared" si="4"/>
        <v>1404.2263127898066</v>
      </c>
      <c r="K80">
        <f t="shared" si="5"/>
        <v>940.22923101546428</v>
      </c>
      <c r="L80">
        <f t="shared" si="57"/>
        <v>5265.8486729617744</v>
      </c>
      <c r="M80">
        <f t="shared" si="58"/>
        <v>3525.859616307991</v>
      </c>
      <c r="O80">
        <f t="shared" si="59"/>
        <v>0.6</v>
      </c>
      <c r="P80">
        <f>P79+200</f>
        <v>8300</v>
      </c>
      <c r="Q80">
        <f t="shared" si="60"/>
        <v>0.21599999999999994</v>
      </c>
      <c r="S80">
        <f t="shared" si="61"/>
        <v>16323.424149574037</v>
      </c>
      <c r="T80">
        <f t="shared" si="181"/>
        <v>32.242549505571773</v>
      </c>
      <c r="U80">
        <f t="shared" si="169"/>
        <v>1.4625567573735434E-4</v>
      </c>
      <c r="V80">
        <f t="shared" si="62"/>
        <v>3.2907527040904728E-4</v>
      </c>
      <c r="W80">
        <f t="shared" si="182"/>
        <v>0.06</v>
      </c>
      <c r="X80">
        <f t="shared" si="63"/>
        <v>3.9E-2</v>
      </c>
      <c r="Z80">
        <f t="shared" si="64"/>
        <v>2.4375945956225725E-3</v>
      </c>
      <c r="AA80">
        <v>5.5650000000000004</v>
      </c>
      <c r="AB80">
        <f t="shared" si="183"/>
        <v>2.5130534034885854</v>
      </c>
      <c r="AC80">
        <v>0.745</v>
      </c>
      <c r="AD80">
        <f t="shared" si="65"/>
        <v>1.8722247855989962</v>
      </c>
      <c r="AE80">
        <f t="shared" si="184"/>
        <v>30.195586938933829</v>
      </c>
      <c r="AF80">
        <f t="shared" si="185"/>
        <v>2.1585211527173041E-4</v>
      </c>
      <c r="AG80">
        <f t="shared" si="66"/>
        <v>75.623183627479946</v>
      </c>
      <c r="AH80">
        <f t="shared" si="67"/>
        <v>41.738268175633152</v>
      </c>
      <c r="AI80">
        <f t="shared" si="186"/>
        <v>1.6347265625568155</v>
      </c>
      <c r="AJ80">
        <f t="shared" si="187"/>
        <v>2.8539977556240537</v>
      </c>
      <c r="AK80">
        <f t="shared" si="68"/>
        <v>1.6347265625568155</v>
      </c>
      <c r="AL80">
        <f t="shared" si="188"/>
        <v>2.2579096167911814</v>
      </c>
      <c r="AM80">
        <f t="shared" si="189"/>
        <v>33.508465143499791</v>
      </c>
      <c r="AN80">
        <f t="shared" si="69"/>
        <v>1.6347265625568155</v>
      </c>
      <c r="AO80" s="39" t="str">
        <f t="shared" si="70"/>
        <v>FAILED</v>
      </c>
      <c r="AP80" s="39" t="str">
        <f t="shared" si="71"/>
        <v>FAILED</v>
      </c>
      <c r="AQ80" s="39" t="str">
        <f t="shared" si="72"/>
        <v>FAILED</v>
      </c>
      <c r="AS80" s="9">
        <v>4</v>
      </c>
      <c r="AT80">
        <f t="shared" si="190"/>
        <v>5.8502270294941735E-4</v>
      </c>
      <c r="AU80" s="9">
        <f t="shared" si="73"/>
        <v>1.3163010816361891E-3</v>
      </c>
      <c r="AV80" s="9">
        <f t="shared" si="74"/>
        <v>9.75037838249029E-3</v>
      </c>
      <c r="AW80">
        <v>5.5650000000000004</v>
      </c>
      <c r="AX80">
        <f t="shared" si="191"/>
        <v>40.208854455817367</v>
      </c>
      <c r="AY80">
        <v>0.745</v>
      </c>
      <c r="AZ80">
        <f t="shared" si="75"/>
        <v>29.955596569583939</v>
      </c>
      <c r="BA80">
        <f t="shared" si="192"/>
        <v>120.78234775573532</v>
      </c>
      <c r="BB80">
        <f t="shared" si="76"/>
        <v>0.60068291404450647</v>
      </c>
      <c r="BC80">
        <f t="shared" si="77"/>
        <v>8.6092023374459317E-4</v>
      </c>
      <c r="BD80">
        <f t="shared" si="78"/>
        <v>18.96043734339349</v>
      </c>
      <c r="BE80">
        <f t="shared" si="79"/>
        <v>10.434567043908288</v>
      </c>
      <c r="BF80">
        <f t="shared" si="193"/>
        <v>26.155625000909048</v>
      </c>
      <c r="BG80">
        <f t="shared" si="194"/>
        <v>45.663964089984859</v>
      </c>
      <c r="BH80">
        <f t="shared" si="80"/>
        <v>26.155625000909048</v>
      </c>
      <c r="BI80">
        <f t="shared" si="195"/>
        <v>36.126553868658903</v>
      </c>
      <c r="BJ80">
        <f t="shared" si="196"/>
        <v>0.52582760803581174</v>
      </c>
      <c r="BK80">
        <f t="shared" si="81"/>
        <v>26.155625000909048</v>
      </c>
      <c r="BL80" s="39" t="str">
        <f t="shared" si="82"/>
        <v>PASS</v>
      </c>
      <c r="BM80" s="39" t="str">
        <f t="shared" si="83"/>
        <v>PASS</v>
      </c>
      <c r="BN80" s="39" t="str">
        <f t="shared" si="84"/>
        <v>PASS</v>
      </c>
      <c r="BO80" s="127">
        <f t="shared" si="85"/>
        <v>1.7218404674891803E-4</v>
      </c>
      <c r="BP80" s="127"/>
      <c r="BR80">
        <f t="shared" si="197"/>
        <v>1.4625567573735434E-4</v>
      </c>
      <c r="BS80">
        <f t="shared" si="198"/>
        <v>0.21599999999999994</v>
      </c>
      <c r="BT80">
        <f t="shared" si="199"/>
        <v>0.15872999999999998</v>
      </c>
      <c r="BU80">
        <f t="shared" si="86"/>
        <v>0.3747299999999999</v>
      </c>
      <c r="BV80">
        <f t="shared" si="200"/>
        <v>0.6</v>
      </c>
      <c r="BW80">
        <f t="shared" si="201"/>
        <v>0.22499999999999995</v>
      </c>
      <c r="BX80">
        <f t="shared" si="202"/>
        <v>5265.8486729617744</v>
      </c>
      <c r="BY80">
        <f t="shared" si="87"/>
        <v>1184.815951416399</v>
      </c>
      <c r="BZ80">
        <f t="shared" si="203"/>
        <v>0.29583333333333223</v>
      </c>
      <c r="CA80">
        <f t="shared" si="204"/>
        <v>187.69831491796802</v>
      </c>
      <c r="CB80">
        <f t="shared" si="170"/>
        <v>1372.514266334367</v>
      </c>
      <c r="CC80">
        <f t="shared" si="205"/>
        <v>2.3022763736314244E-4</v>
      </c>
      <c r="CD80">
        <f t="shared" si="206"/>
        <v>0.11241899999999996</v>
      </c>
      <c r="CE80">
        <f t="shared" si="88"/>
        <v>6104.4586161341385</v>
      </c>
      <c r="CF80">
        <f t="shared" si="207"/>
        <v>14052.380842104383</v>
      </c>
      <c r="CG80">
        <f t="shared" si="208"/>
        <v>18630.724804204987</v>
      </c>
      <c r="CH80">
        <f t="shared" si="209"/>
        <v>9474.0368800037795</v>
      </c>
      <c r="CI80">
        <f t="shared" si="210"/>
        <v>5.6286177656208419E-5</v>
      </c>
      <c r="CJ80">
        <f t="shared" si="211"/>
        <v>2.8622467915419273E-5</v>
      </c>
      <c r="CL80">
        <f t="shared" si="212"/>
        <v>0.21599999999999994</v>
      </c>
      <c r="CM80">
        <f t="shared" si="213"/>
        <v>0.15872999999999998</v>
      </c>
      <c r="CN80">
        <f t="shared" si="89"/>
        <v>2.6058415581577978E-4</v>
      </c>
      <c r="CO80">
        <f t="shared" si="90"/>
        <v>1.8032172818886963E-4</v>
      </c>
      <c r="CP80">
        <f t="shared" si="214"/>
        <v>2.5803558859644585E-2</v>
      </c>
      <c r="CQ80">
        <f t="shared" si="215"/>
        <v>1.2356051749667819E-2</v>
      </c>
      <c r="CR80">
        <f t="shared" si="91"/>
        <v>108.45395566598421</v>
      </c>
      <c r="CS80">
        <f t="shared" si="92"/>
        <v>213.27506189099762</v>
      </c>
      <c r="CT80">
        <f t="shared" si="216"/>
        <v>2.5803558859644585E-2</v>
      </c>
      <c r="CU80">
        <f t="shared" si="217"/>
        <v>1.2356051749667819E-2</v>
      </c>
      <c r="CV80" s="39" t="str">
        <f t="shared" si="93"/>
        <v>FAILED</v>
      </c>
      <c r="CW80" s="39" t="str">
        <f t="shared" si="94"/>
        <v>FAILED</v>
      </c>
      <c r="CX80" s="39" t="str">
        <f t="shared" si="95"/>
        <v>FAILED</v>
      </c>
      <c r="CZ80">
        <f t="shared" si="96"/>
        <v>5.6286177656208419E-5</v>
      </c>
      <c r="DA80">
        <f t="shared" si="97"/>
        <v>2.8622467915419273E-5</v>
      </c>
      <c r="DB80">
        <v>17</v>
      </c>
      <c r="DC80">
        <f t="shared" si="98"/>
        <v>9.5686502015554314E-4</v>
      </c>
      <c r="DD80">
        <v>26</v>
      </c>
      <c r="DE80">
        <f t="shared" si="99"/>
        <v>7.4418416580090106E-4</v>
      </c>
      <c r="DF80">
        <f t="shared" si="100"/>
        <v>0.21599999999999994</v>
      </c>
      <c r="DG80">
        <f t="shared" si="101"/>
        <v>0.15872999999999998</v>
      </c>
      <c r="DH80">
        <f t="shared" si="218"/>
        <v>4.9981643167969041E-4</v>
      </c>
      <c r="DI80">
        <f t="shared" si="102"/>
        <v>0.11241899999999996</v>
      </c>
      <c r="DJ80">
        <f t="shared" si="103"/>
        <v>1372.514266334367</v>
      </c>
      <c r="DK80">
        <f t="shared" si="104"/>
        <v>6104.4586161341385</v>
      </c>
      <c r="DL80">
        <f t="shared" si="105"/>
        <v>4.4299306488682563E-3</v>
      </c>
      <c r="DM80">
        <f t="shared" si="106"/>
        <v>4.6883649329106103E-3</v>
      </c>
      <c r="DN80">
        <f t="shared" si="219"/>
        <v>7.457228510437286</v>
      </c>
      <c r="DO80">
        <f t="shared" si="220"/>
        <v>8.3526909827754459</v>
      </c>
      <c r="DP80">
        <f t="shared" si="107"/>
        <v>6.3796444509402477</v>
      </c>
      <c r="DQ80">
        <f t="shared" si="108"/>
        <v>8.2028869958075994</v>
      </c>
      <c r="DR80">
        <f t="shared" si="109"/>
        <v>7.457228510437286</v>
      </c>
      <c r="DS80">
        <f t="shared" si="110"/>
        <v>8.3526909827754459</v>
      </c>
      <c r="DT80" s="39" t="str">
        <f t="shared" si="173"/>
        <v>PASS</v>
      </c>
      <c r="DU80" s="39" t="str">
        <f t="shared" si="174"/>
        <v>PASS</v>
      </c>
      <c r="DV80" s="39" t="str">
        <f t="shared" si="175"/>
        <v>PASS</v>
      </c>
      <c r="DW80" s="39">
        <f t="shared" si="114"/>
        <v>6.4961439398234625E-5</v>
      </c>
      <c r="DX80" s="39"/>
      <c r="DZ80">
        <f t="shared" si="115"/>
        <v>0.6</v>
      </c>
      <c r="EA80">
        <f t="shared" si="171"/>
        <v>0.21599999999999994</v>
      </c>
      <c r="EB80">
        <f t="shared" si="116"/>
        <v>0.15872999999999998</v>
      </c>
      <c r="EC80">
        <f t="shared" si="117"/>
        <v>0.60068291404450647</v>
      </c>
      <c r="ED80">
        <f t="shared" si="118"/>
        <v>0.18736499999999995</v>
      </c>
      <c r="EE80">
        <f t="shared" si="119"/>
        <v>16323.424149574037</v>
      </c>
      <c r="EG80">
        <f t="shared" si="120"/>
        <v>32.242549505571773</v>
      </c>
      <c r="EH80">
        <f t="shared" si="121"/>
        <v>5.8502270294941735E-4</v>
      </c>
      <c r="EI80">
        <f t="shared" si="122"/>
        <v>3.2907527040904728E-4</v>
      </c>
      <c r="EJ80">
        <f t="shared" si="123"/>
        <v>0.06</v>
      </c>
      <c r="EK80">
        <f t="shared" si="124"/>
        <v>3.9E-2</v>
      </c>
      <c r="EL80">
        <f t="shared" si="125"/>
        <v>2.1585211527173041E-4</v>
      </c>
      <c r="EM80">
        <f t="shared" si="126"/>
        <v>75.623183627479946</v>
      </c>
      <c r="EN80">
        <f t="shared" si="127"/>
        <v>41.738268175633152</v>
      </c>
      <c r="EO80">
        <f t="shared" si="128"/>
        <v>104.61890361143517</v>
      </c>
      <c r="EP80">
        <f t="shared" si="221"/>
        <v>483</v>
      </c>
      <c r="EQ80" s="39" t="str">
        <f t="shared" si="129"/>
        <v>PASS</v>
      </c>
      <c r="ES80">
        <v>1</v>
      </c>
      <c r="ET80">
        <f t="shared" si="130"/>
        <v>5.8502270294941735E-4</v>
      </c>
      <c r="EU80">
        <f t="shared" si="131"/>
        <v>1.3163010816361891E-3</v>
      </c>
      <c r="EV80">
        <f t="shared" si="132"/>
        <v>0.06</v>
      </c>
      <c r="EW80">
        <f t="shared" si="133"/>
        <v>3.9E-2</v>
      </c>
      <c r="EX80">
        <f t="shared" si="134"/>
        <v>8.605207135243939E-4</v>
      </c>
      <c r="EY80">
        <f t="shared" si="135"/>
        <v>18.969240243757717</v>
      </c>
      <c r="EZ80">
        <f t="shared" si="136"/>
        <v>10.434567043908288</v>
      </c>
      <c r="FA80">
        <f t="shared" si="137"/>
        <v>26.200622962190195</v>
      </c>
      <c r="FB80">
        <f t="shared" si="222"/>
        <v>483</v>
      </c>
      <c r="FC80" s="39" t="str">
        <f t="shared" si="138"/>
        <v>PASS</v>
      </c>
      <c r="FD80" s="127">
        <f t="shared" si="139"/>
        <v>1.7218404674891803E-4</v>
      </c>
      <c r="FE80" s="127"/>
    </row>
    <row r="81" spans="2:161" x14ac:dyDescent="0.25">
      <c r="B81">
        <f t="shared" si="178"/>
        <v>8.5</v>
      </c>
      <c r="C81">
        <f t="shared" si="177"/>
        <v>1.4583333333333333</v>
      </c>
      <c r="D81">
        <f t="shared" si="54"/>
        <v>0.36417323248325867</v>
      </c>
      <c r="E81">
        <f t="shared" si="179"/>
        <v>0.3580852729101287</v>
      </c>
      <c r="F81">
        <f t="shared" si="180"/>
        <v>0.28749999999999898</v>
      </c>
      <c r="G81" s="1">
        <f t="shared" si="55"/>
        <v>468.81163756159515</v>
      </c>
      <c r="H81">
        <f t="shared" si="176"/>
        <v>-283.32129963898819</v>
      </c>
      <c r="I81">
        <f t="shared" si="56"/>
        <v>185.49033792260695</v>
      </c>
      <c r="J81">
        <f t="shared" si="4"/>
        <v>1190.4121072253286</v>
      </c>
      <c r="K81">
        <f t="shared" si="5"/>
        <v>680.76538901395168</v>
      </c>
      <c r="L81">
        <f t="shared" si="57"/>
        <v>4464.0454020949819</v>
      </c>
      <c r="M81">
        <f t="shared" si="58"/>
        <v>2552.8702088023188</v>
      </c>
      <c r="O81">
        <f t="shared" si="59"/>
        <v>0.58333333333333337</v>
      </c>
      <c r="P81">
        <f t="shared" si="223"/>
        <v>8500</v>
      </c>
      <c r="Q81">
        <f t="shared" si="60"/>
        <v>0.20999999999999996</v>
      </c>
      <c r="S81">
        <f t="shared" si="61"/>
        <v>12156.524803820568</v>
      </c>
      <c r="T81">
        <f t="shared" si="181"/>
        <v>28.219264553673224</v>
      </c>
      <c r="U81">
        <f t="shared" si="169"/>
        <v>1.2800562205527292E-4</v>
      </c>
      <c r="V81">
        <f t="shared" si="62"/>
        <v>2.880126496243641E-4</v>
      </c>
      <c r="W81">
        <f t="shared" si="182"/>
        <v>5.8333333333333334E-2</v>
      </c>
      <c r="X81">
        <f t="shared" si="63"/>
        <v>3.7916666666666668E-2</v>
      </c>
      <c r="Z81">
        <f t="shared" si="64"/>
        <v>2.1943820923761071E-3</v>
      </c>
      <c r="AA81">
        <v>5.5650000000000004</v>
      </c>
      <c r="AB81">
        <f t="shared" si="183"/>
        <v>2.0365883818191786</v>
      </c>
      <c r="AC81">
        <v>0.745</v>
      </c>
      <c r="AD81">
        <f t="shared" si="65"/>
        <v>1.5172583444552881</v>
      </c>
      <c r="AE81">
        <f t="shared" si="184"/>
        <v>27.182803640348162</v>
      </c>
      <c r="AF81">
        <f t="shared" si="185"/>
        <v>1.8369040632293916E-4</v>
      </c>
      <c r="AG81">
        <f t="shared" si="66"/>
        <v>66.179421381695022</v>
      </c>
      <c r="AH81">
        <f t="shared" si="67"/>
        <v>42.415150632562593</v>
      </c>
      <c r="AI81">
        <f t="shared" si="186"/>
        <v>1.3247888485508401</v>
      </c>
      <c r="AJ81">
        <f t="shared" si="187"/>
        <v>2.3128910284092012</v>
      </c>
      <c r="AK81">
        <f t="shared" si="68"/>
        <v>1.3247888485508401</v>
      </c>
      <c r="AL81">
        <f t="shared" si="188"/>
        <v>1.8298188515895581</v>
      </c>
      <c r="AM81">
        <f t="shared" si="189"/>
        <v>36.18361885456283</v>
      </c>
      <c r="AN81">
        <f t="shared" si="69"/>
        <v>1.3247888485508401</v>
      </c>
      <c r="AO81" s="39" t="str">
        <f t="shared" si="70"/>
        <v>FAILED</v>
      </c>
      <c r="AP81" s="39" t="str">
        <f t="shared" si="71"/>
        <v>FAILED</v>
      </c>
      <c r="AQ81" s="39" t="str">
        <f t="shared" si="72"/>
        <v>FAILED</v>
      </c>
      <c r="AS81" s="9">
        <v>4</v>
      </c>
      <c r="AT81">
        <f t="shared" si="190"/>
        <v>5.120224882210917E-4</v>
      </c>
      <c r="AU81" s="9">
        <f t="shared" si="73"/>
        <v>1.1520505984974564E-3</v>
      </c>
      <c r="AV81" s="9">
        <f t="shared" si="74"/>
        <v>8.7775283695044285E-3</v>
      </c>
      <c r="AW81">
        <v>5.5650000000000004</v>
      </c>
      <c r="AX81">
        <f t="shared" si="191"/>
        <v>32.585414109106857</v>
      </c>
      <c r="AY81">
        <v>0.745</v>
      </c>
      <c r="AZ81">
        <f t="shared" si="75"/>
        <v>24.276133511284609</v>
      </c>
      <c r="BA81">
        <f t="shared" si="192"/>
        <v>108.73121456139265</v>
      </c>
      <c r="BB81">
        <f t="shared" si="76"/>
        <v>0.58399727754327024</v>
      </c>
      <c r="BC81">
        <f t="shared" si="77"/>
        <v>7.3288954535567124E-4</v>
      </c>
      <c r="BD81">
        <f t="shared" si="78"/>
        <v>16.587117227768623</v>
      </c>
      <c r="BE81">
        <f t="shared" si="79"/>
        <v>10.603787658140648</v>
      </c>
      <c r="BF81">
        <f t="shared" si="193"/>
        <v>21.196621576813442</v>
      </c>
      <c r="BG81">
        <f t="shared" si="194"/>
        <v>37.00625645454722</v>
      </c>
      <c r="BH81">
        <f t="shared" si="80"/>
        <v>21.196621576813442</v>
      </c>
      <c r="BI81">
        <f t="shared" si="195"/>
        <v>29.27710162543293</v>
      </c>
      <c r="BJ81">
        <f t="shared" si="196"/>
        <v>0.56758226813165003</v>
      </c>
      <c r="BK81">
        <f t="shared" si="81"/>
        <v>21.196621576813442</v>
      </c>
      <c r="BL81" s="39" t="str">
        <f t="shared" si="82"/>
        <v>PASS</v>
      </c>
      <c r="BM81" s="39" t="str">
        <f t="shared" si="83"/>
        <v>PASS</v>
      </c>
      <c r="BN81" s="39" t="str">
        <f t="shared" si="84"/>
        <v>PASS</v>
      </c>
      <c r="BO81" s="127">
        <f t="shared" si="85"/>
        <v>1.4657790907113372E-4</v>
      </c>
      <c r="BP81" s="127"/>
      <c r="BR81">
        <f t="shared" si="197"/>
        <v>1.2800562205527292E-4</v>
      </c>
      <c r="BS81">
        <f t="shared" si="198"/>
        <v>0.20999999999999996</v>
      </c>
      <c r="BT81">
        <f t="shared" si="199"/>
        <v>0.15432083333333332</v>
      </c>
      <c r="BU81">
        <f t="shared" si="86"/>
        <v>0.36432083333333332</v>
      </c>
      <c r="BV81">
        <f t="shared" si="200"/>
        <v>0.58333333333333337</v>
      </c>
      <c r="BW81">
        <f t="shared" si="201"/>
        <v>0.21874999999999997</v>
      </c>
      <c r="BX81">
        <f t="shared" si="202"/>
        <v>4464.0454020949819</v>
      </c>
      <c r="BY81">
        <f t="shared" si="87"/>
        <v>976.50993170827712</v>
      </c>
      <c r="BZ81">
        <f t="shared" si="203"/>
        <v>0.28749999999999898</v>
      </c>
      <c r="CA81">
        <f t="shared" si="204"/>
        <v>177.34406515136652</v>
      </c>
      <c r="CB81">
        <f t="shared" si="170"/>
        <v>1153.8539968596438</v>
      </c>
      <c r="CC81">
        <f t="shared" si="205"/>
        <v>1.9590946553923615E-4</v>
      </c>
      <c r="CD81">
        <f t="shared" si="206"/>
        <v>0.10626024305555555</v>
      </c>
      <c r="CE81">
        <f t="shared" si="88"/>
        <v>5429.3777412892778</v>
      </c>
      <c r="CF81">
        <f t="shared" si="207"/>
        <v>12253.061021110007</v>
      </c>
      <c r="CG81">
        <f t="shared" si="208"/>
        <v>16325.094327076964</v>
      </c>
      <c r="CH81">
        <f t="shared" si="209"/>
        <v>8181.0277151430491</v>
      </c>
      <c r="CI81">
        <f t="shared" si="210"/>
        <v>4.9320526667906236E-5</v>
      </c>
      <c r="CJ81">
        <f t="shared" si="211"/>
        <v>2.4716095816142142E-5</v>
      </c>
      <c r="CL81">
        <f t="shared" si="212"/>
        <v>0.20999999999999996</v>
      </c>
      <c r="CM81">
        <f t="shared" si="213"/>
        <v>0.15432083333333332</v>
      </c>
      <c r="CN81">
        <f t="shared" si="89"/>
        <v>2.3485965079955354E-4</v>
      </c>
      <c r="CO81">
        <f t="shared" si="90"/>
        <v>1.6016046104906214E-4</v>
      </c>
      <c r="CP81">
        <f t="shared" si="214"/>
        <v>2.0960441118001525E-2</v>
      </c>
      <c r="CQ81">
        <f t="shared" si="215"/>
        <v>9.7475218477102964E-3</v>
      </c>
      <c r="CR81">
        <f t="shared" si="91"/>
        <v>110.08353130223713</v>
      </c>
      <c r="CS81">
        <f t="shared" si="92"/>
        <v>219.66971570580083</v>
      </c>
      <c r="CT81">
        <f t="shared" si="216"/>
        <v>2.0960441118001525E-2</v>
      </c>
      <c r="CU81">
        <f t="shared" si="217"/>
        <v>9.7475218477102964E-3</v>
      </c>
      <c r="CV81" s="39" t="str">
        <f t="shared" si="93"/>
        <v>FAILED</v>
      </c>
      <c r="CW81" s="39" t="str">
        <f t="shared" si="94"/>
        <v>FAILED</v>
      </c>
      <c r="CX81" s="39" t="str">
        <f t="shared" si="95"/>
        <v>FAILED</v>
      </c>
      <c r="CZ81">
        <f t="shared" si="96"/>
        <v>4.9320526667906236E-5</v>
      </c>
      <c r="DA81">
        <f t="shared" si="97"/>
        <v>2.4716095816142142E-5</v>
      </c>
      <c r="DB81">
        <v>18</v>
      </c>
      <c r="DC81">
        <f t="shared" si="98"/>
        <v>8.8776948002231221E-4</v>
      </c>
      <c r="DD81">
        <v>29</v>
      </c>
      <c r="DE81">
        <f t="shared" si="99"/>
        <v>7.1676677866812214E-4</v>
      </c>
      <c r="DF81">
        <f t="shared" si="100"/>
        <v>0.20999999999999996</v>
      </c>
      <c r="DG81">
        <f t="shared" si="101"/>
        <v>0.15432083333333332</v>
      </c>
      <c r="DH81">
        <f t="shared" si="218"/>
        <v>4.4597275046840963E-4</v>
      </c>
      <c r="DI81">
        <f t="shared" si="102"/>
        <v>0.10626024305555555</v>
      </c>
      <c r="DJ81">
        <f t="shared" si="103"/>
        <v>1153.8539968596438</v>
      </c>
      <c r="DK81">
        <f t="shared" si="104"/>
        <v>5429.3777412892778</v>
      </c>
      <c r="DL81">
        <f t="shared" si="105"/>
        <v>4.2274737143919638E-3</v>
      </c>
      <c r="DM81">
        <f t="shared" si="106"/>
        <v>4.6446533704228021E-3</v>
      </c>
      <c r="DN81">
        <f t="shared" si="219"/>
        <v>6.7911829222324949</v>
      </c>
      <c r="DO81">
        <f t="shared" si="220"/>
        <v>8.1976658739243593</v>
      </c>
      <c r="DP81">
        <f t="shared" si="107"/>
        <v>6.1157517390131746</v>
      </c>
      <c r="DQ81">
        <f t="shared" si="108"/>
        <v>7.5748177829586485</v>
      </c>
      <c r="DR81">
        <f t="shared" si="109"/>
        <v>6.7911829222324949</v>
      </c>
      <c r="DS81">
        <f t="shared" si="110"/>
        <v>8.1976658739243593</v>
      </c>
      <c r="DT81" s="39" t="str">
        <f t="shared" si="173"/>
        <v>PASS</v>
      </c>
      <c r="DU81" s="39" t="str">
        <f t="shared" si="174"/>
        <v>PASS</v>
      </c>
      <c r="DV81" s="39" t="str">
        <f t="shared" si="175"/>
        <v>PASS</v>
      </c>
      <c r="DW81" s="39">
        <f t="shared" si="114"/>
        <v>5.940872747887959E-5</v>
      </c>
      <c r="DX81" s="39"/>
      <c r="DZ81">
        <f t="shared" si="115"/>
        <v>0.58333333333333337</v>
      </c>
      <c r="EA81">
        <f t="shared" si="171"/>
        <v>0.20999999999999996</v>
      </c>
      <c r="EB81">
        <f t="shared" si="116"/>
        <v>0.15432083333333332</v>
      </c>
      <c r="EC81">
        <f t="shared" si="117"/>
        <v>0.58399727754327024</v>
      </c>
      <c r="ED81">
        <f t="shared" si="118"/>
        <v>0.18216041666666666</v>
      </c>
      <c r="EE81">
        <f t="shared" si="119"/>
        <v>12156.524803820568</v>
      </c>
      <c r="EG81">
        <f t="shared" si="120"/>
        <v>28.219264553673224</v>
      </c>
      <c r="EH81">
        <f t="shared" si="121"/>
        <v>5.120224882210917E-4</v>
      </c>
      <c r="EI81">
        <f t="shared" si="122"/>
        <v>2.880126496243641E-4</v>
      </c>
      <c r="EJ81">
        <f t="shared" si="123"/>
        <v>5.8333333333333334E-2</v>
      </c>
      <c r="EK81">
        <f t="shared" si="124"/>
        <v>3.7916666666666668E-2</v>
      </c>
      <c r="EL81">
        <f t="shared" si="125"/>
        <v>1.8369040632293916E-4</v>
      </c>
      <c r="EM81">
        <f t="shared" si="126"/>
        <v>66.179421381695022</v>
      </c>
      <c r="EN81">
        <f t="shared" si="127"/>
        <v>42.415150632562593</v>
      </c>
      <c r="EO81">
        <f t="shared" si="128"/>
        <v>98.877959242517122</v>
      </c>
      <c r="EP81">
        <f t="shared" si="221"/>
        <v>483</v>
      </c>
      <c r="EQ81" s="39" t="str">
        <f t="shared" si="129"/>
        <v>PASS</v>
      </c>
      <c r="ES81">
        <v>1</v>
      </c>
      <c r="ET81">
        <f t="shared" si="130"/>
        <v>5.120224882210917E-4</v>
      </c>
      <c r="EU81">
        <f t="shared" si="131"/>
        <v>1.1520505984974564E-3</v>
      </c>
      <c r="EV81">
        <f t="shared" si="132"/>
        <v>5.8333333333333334E-2</v>
      </c>
      <c r="EW81">
        <f t="shared" si="133"/>
        <v>3.7916666666666668E-2</v>
      </c>
      <c r="EX81">
        <f t="shared" si="134"/>
        <v>7.3254959098925936E-4</v>
      </c>
      <c r="EY81">
        <f t="shared" si="135"/>
        <v>16.59481481302036</v>
      </c>
      <c r="EZ81">
        <f t="shared" si="136"/>
        <v>10.603787658140648</v>
      </c>
      <c r="FA81">
        <f t="shared" si="137"/>
        <v>24.752955717959175</v>
      </c>
      <c r="FB81">
        <f t="shared" si="222"/>
        <v>483</v>
      </c>
      <c r="FC81" s="39" t="str">
        <f t="shared" si="138"/>
        <v>PASS</v>
      </c>
      <c r="FD81" s="127">
        <f t="shared" si="139"/>
        <v>1.4657790907113372E-4</v>
      </c>
      <c r="FE81" s="127"/>
    </row>
    <row r="82" spans="2:161" x14ac:dyDescent="0.25">
      <c r="B82">
        <f t="shared" si="178"/>
        <v>8.6999999999999993</v>
      </c>
      <c r="C82">
        <f t="shared" si="177"/>
        <v>1.4166666666666667</v>
      </c>
      <c r="D82">
        <f t="shared" si="54"/>
        <v>0.35199731333699874</v>
      </c>
      <c r="E82">
        <f t="shared" si="179"/>
        <v>0.34418144257356253</v>
      </c>
      <c r="F82">
        <f t="shared" si="180"/>
        <v>0.27916666666666817</v>
      </c>
      <c r="G82" s="1">
        <f t="shared" si="55"/>
        <v>437.54737867012852</v>
      </c>
      <c r="H82">
        <f t="shared" si="176"/>
        <v>-283.32129963899069</v>
      </c>
      <c r="I82">
        <f t="shared" si="56"/>
        <v>154.22607903113783</v>
      </c>
      <c r="J82">
        <f t="shared" si="4"/>
        <v>1004.9217693027216</v>
      </c>
      <c r="K82">
        <f t="shared" si="5"/>
        <v>461.23200136114741</v>
      </c>
      <c r="L82">
        <f t="shared" si="57"/>
        <v>3768.4566348852059</v>
      </c>
      <c r="M82">
        <f t="shared" si="58"/>
        <v>1729.6200051043027</v>
      </c>
      <c r="O82">
        <f t="shared" si="59"/>
        <v>0.56666666666666676</v>
      </c>
      <c r="P82">
        <f t="shared" si="223"/>
        <v>8700</v>
      </c>
      <c r="Q82">
        <f t="shared" si="60"/>
        <v>0.20399999999999999</v>
      </c>
      <c r="S82">
        <f t="shared" si="61"/>
        <v>8478.5294367857987</v>
      </c>
      <c r="T82">
        <f t="shared" si="181"/>
        <v>23.91089325261456</v>
      </c>
      <c r="U82">
        <f t="shared" si="169"/>
        <v>1.0846238600147179E-4</v>
      </c>
      <c r="V82">
        <f t="shared" si="62"/>
        <v>2.4404036850331153E-4</v>
      </c>
      <c r="W82">
        <f t="shared" si="182"/>
        <v>5.6666666666666678E-2</v>
      </c>
      <c r="X82">
        <f t="shared" si="63"/>
        <v>3.6833333333333343E-2</v>
      </c>
      <c r="Z82">
        <f t="shared" si="64"/>
        <v>1.9140421059083252E-3</v>
      </c>
      <c r="AA82">
        <v>5.5650000000000004</v>
      </c>
      <c r="AB82">
        <f t="shared" si="183"/>
        <v>1.5494648750583688</v>
      </c>
      <c r="AC82">
        <v>0.745</v>
      </c>
      <c r="AD82">
        <f t="shared" si="65"/>
        <v>1.1543513319184848</v>
      </c>
      <c r="AE82">
        <f t="shared" si="184"/>
        <v>23.710105411918821</v>
      </c>
      <c r="AF82">
        <f t="shared" si="185"/>
        <v>1.5121787512964438E-4</v>
      </c>
      <c r="AG82">
        <f t="shared" si="66"/>
        <v>56.068301644345013</v>
      </c>
      <c r="AH82">
        <f t="shared" si="67"/>
        <v>44.505103120272388</v>
      </c>
      <c r="AI82">
        <f t="shared" si="186"/>
        <v>1.0079178522392263</v>
      </c>
      <c r="AJ82">
        <f t="shared" si="187"/>
        <v>1.7596797862298095</v>
      </c>
      <c r="AK82">
        <f t="shared" si="68"/>
        <v>1.0079178522392263</v>
      </c>
      <c r="AL82">
        <f t="shared" si="188"/>
        <v>1.392151729612191</v>
      </c>
      <c r="AM82">
        <f t="shared" si="189"/>
        <v>40.292640908474013</v>
      </c>
      <c r="AN82">
        <f t="shared" si="69"/>
        <v>1.0079178522392263</v>
      </c>
      <c r="AO82" s="39" t="str">
        <f t="shared" si="70"/>
        <v>FAILED</v>
      </c>
      <c r="AP82" s="39" t="str">
        <f t="shared" si="71"/>
        <v>FAILED</v>
      </c>
      <c r="AQ82" s="39" t="str">
        <f t="shared" si="72"/>
        <v>FAILED</v>
      </c>
      <c r="AS82" s="9">
        <v>4</v>
      </c>
      <c r="AT82">
        <f t="shared" si="190"/>
        <v>4.3384954400588714E-4</v>
      </c>
      <c r="AU82" s="9">
        <f t="shared" si="73"/>
        <v>9.761614740132461E-4</v>
      </c>
      <c r="AV82" s="9">
        <f t="shared" si="74"/>
        <v>7.6561684236333008E-3</v>
      </c>
      <c r="AW82">
        <v>5.5650000000000004</v>
      </c>
      <c r="AX82">
        <f t="shared" si="191"/>
        <v>24.791438000933901</v>
      </c>
      <c r="AY82">
        <v>0.745</v>
      </c>
      <c r="AZ82">
        <f t="shared" si="75"/>
        <v>18.469621310695757</v>
      </c>
      <c r="BA82">
        <f t="shared" si="192"/>
        <v>94.840421647675285</v>
      </c>
      <c r="BB82">
        <f t="shared" si="76"/>
        <v>0.56731164104203402</v>
      </c>
      <c r="BC82">
        <f t="shared" si="77"/>
        <v>6.0356317031831327E-4</v>
      </c>
      <c r="BD82">
        <f t="shared" si="78"/>
        <v>14.047459907658556</v>
      </c>
      <c r="BE82">
        <f t="shared" si="79"/>
        <v>11.126275780068097</v>
      </c>
      <c r="BF82">
        <f t="shared" si="193"/>
        <v>16.12668563582762</v>
      </c>
      <c r="BG82">
        <f t="shared" si="194"/>
        <v>28.154876579676952</v>
      </c>
      <c r="BH82">
        <f t="shared" si="80"/>
        <v>16.12668563582762</v>
      </c>
      <c r="BI82">
        <f t="shared" si="195"/>
        <v>22.274427673795056</v>
      </c>
      <c r="BJ82">
        <f t="shared" si="196"/>
        <v>0.63178404405175514</v>
      </c>
      <c r="BK82">
        <f t="shared" si="81"/>
        <v>16.12668563582762</v>
      </c>
      <c r="BL82" s="39" t="str">
        <f t="shared" si="82"/>
        <v>PASS</v>
      </c>
      <c r="BM82" s="39" t="str">
        <f t="shared" si="83"/>
        <v>PASS</v>
      </c>
      <c r="BN82" s="39" t="str">
        <f t="shared" si="84"/>
        <v>PASS</v>
      </c>
      <c r="BO82" s="127">
        <f t="shared" si="85"/>
        <v>1.207126340636633E-4</v>
      </c>
      <c r="BP82" s="127"/>
      <c r="BR82">
        <f t="shared" si="197"/>
        <v>1.0846238600147179E-4</v>
      </c>
      <c r="BS82">
        <f t="shared" si="198"/>
        <v>0.20399999999999999</v>
      </c>
      <c r="BT82">
        <f t="shared" si="199"/>
        <v>0.14991166666666667</v>
      </c>
      <c r="BU82">
        <f t="shared" si="86"/>
        <v>0.35391166666666662</v>
      </c>
      <c r="BV82">
        <f t="shared" si="200"/>
        <v>0.56666666666666676</v>
      </c>
      <c r="BW82">
        <f t="shared" si="201"/>
        <v>0.21249999999999999</v>
      </c>
      <c r="BX82">
        <f t="shared" si="202"/>
        <v>3768.4566348852059</v>
      </c>
      <c r="BY82">
        <f t="shared" si="87"/>
        <v>800.79703491310624</v>
      </c>
      <c r="BZ82">
        <f t="shared" si="203"/>
        <v>0.27916666666666817</v>
      </c>
      <c r="CA82">
        <f t="shared" si="204"/>
        <v>167.28355296679777</v>
      </c>
      <c r="CB82">
        <f t="shared" si="170"/>
        <v>968.08058787990399</v>
      </c>
      <c r="CC82">
        <f t="shared" si="205"/>
        <v>1.6126308491205038E-4</v>
      </c>
      <c r="CD82">
        <f t="shared" si="206"/>
        <v>0.10027497222222223</v>
      </c>
      <c r="CE82">
        <f t="shared" si="88"/>
        <v>4827.1296736662907</v>
      </c>
      <c r="CF82">
        <f t="shared" si="207"/>
        <v>10648.014716153861</v>
      </c>
      <c r="CG82">
        <f t="shared" si="208"/>
        <v>14268.361971403578</v>
      </c>
      <c r="CH82">
        <f t="shared" si="209"/>
        <v>7027.6674609041429</v>
      </c>
      <c r="CI82">
        <f t="shared" si="210"/>
        <v>4.3106833750463984E-5</v>
      </c>
      <c r="CJ82">
        <f t="shared" si="211"/>
        <v>2.1231623748955116E-5</v>
      </c>
      <c r="CL82">
        <f t="shared" si="212"/>
        <v>0.20399999999999999</v>
      </c>
      <c r="CM82">
        <f t="shared" si="213"/>
        <v>0.14991166666666667</v>
      </c>
      <c r="CN82">
        <f t="shared" si="89"/>
        <v>2.1130800858070581E-4</v>
      </c>
      <c r="CO82">
        <f t="shared" si="90"/>
        <v>1.416275612235324E-4</v>
      </c>
      <c r="CP82">
        <f t="shared" si="214"/>
        <v>1.6967408306330582E-2</v>
      </c>
      <c r="CQ82">
        <f t="shared" si="215"/>
        <v>7.6221791172876594E-3</v>
      </c>
      <c r="CR82">
        <f t="shared" si="91"/>
        <v>111.98061313455511</v>
      </c>
      <c r="CS82">
        <f t="shared" si="92"/>
        <v>227.35565262189854</v>
      </c>
      <c r="CT82">
        <f t="shared" si="216"/>
        <v>1.6967408306330582E-2</v>
      </c>
      <c r="CU82">
        <f t="shared" si="217"/>
        <v>7.6221791172876594E-3</v>
      </c>
      <c r="CV82" s="39" t="str">
        <f t="shared" si="93"/>
        <v>FAILED</v>
      </c>
      <c r="CW82" s="39" t="str">
        <f t="shared" si="94"/>
        <v>FAILED</v>
      </c>
      <c r="CX82" s="39" t="str">
        <f t="shared" si="95"/>
        <v>FAILED</v>
      </c>
      <c r="CZ82">
        <f t="shared" si="96"/>
        <v>4.3106833750463984E-5</v>
      </c>
      <c r="DA82">
        <f t="shared" si="97"/>
        <v>2.1231623748955116E-5</v>
      </c>
      <c r="DB82">
        <v>19</v>
      </c>
      <c r="DC82">
        <f t="shared" si="98"/>
        <v>8.1902984125881574E-4</v>
      </c>
      <c r="DD82">
        <v>32</v>
      </c>
      <c r="DE82">
        <f t="shared" si="99"/>
        <v>6.794119599665637E-4</v>
      </c>
      <c r="DF82">
        <f t="shared" si="100"/>
        <v>0.20399999999999999</v>
      </c>
      <c r="DG82">
        <f t="shared" si="101"/>
        <v>0.14991166666666667</v>
      </c>
      <c r="DH82">
        <f t="shared" si="218"/>
        <v>3.9153285521089677E-4</v>
      </c>
      <c r="DI82">
        <f t="shared" si="102"/>
        <v>0.10027497222222223</v>
      </c>
      <c r="DJ82">
        <f t="shared" si="103"/>
        <v>968.08058787990399</v>
      </c>
      <c r="DK82">
        <f t="shared" si="104"/>
        <v>4827.1296736662907</v>
      </c>
      <c r="DL82">
        <f t="shared" si="105"/>
        <v>4.0148521630334107E-3</v>
      </c>
      <c r="DM82">
        <f t="shared" si="106"/>
        <v>4.5320819591530368E-3</v>
      </c>
      <c r="DN82">
        <f t="shared" si="219"/>
        <v>6.1252343985853415</v>
      </c>
      <c r="DO82">
        <f t="shared" si="220"/>
        <v>7.8051114161025632</v>
      </c>
      <c r="DP82">
        <f t="shared" si="107"/>
        <v>5.8937164807660576</v>
      </c>
      <c r="DQ82">
        <f t="shared" si="108"/>
        <v>7.1048641444343295</v>
      </c>
      <c r="DR82">
        <f t="shared" si="109"/>
        <v>6.1252343985853415</v>
      </c>
      <c r="DS82">
        <f t="shared" si="110"/>
        <v>7.8051114161025632</v>
      </c>
      <c r="DT82" s="39" t="str">
        <f t="shared" si="173"/>
        <v>PASS</v>
      </c>
      <c r="DU82" s="39" t="str">
        <f t="shared" si="174"/>
        <v>PASS</v>
      </c>
      <c r="DV82" s="39" t="str">
        <f t="shared" si="175"/>
        <v>PASS</v>
      </c>
      <c r="DW82" s="39">
        <f t="shared" si="114"/>
        <v>5.3786773377730796E-5</v>
      </c>
      <c r="DX82" s="39"/>
      <c r="DZ82">
        <f t="shared" si="115"/>
        <v>0.56666666666666676</v>
      </c>
      <c r="EA82">
        <f t="shared" si="171"/>
        <v>0.20399999999999999</v>
      </c>
      <c r="EB82">
        <f t="shared" si="116"/>
        <v>0.14991166666666667</v>
      </c>
      <c r="EC82">
        <f t="shared" si="117"/>
        <v>0.56731164104203402</v>
      </c>
      <c r="ED82">
        <f t="shared" si="118"/>
        <v>0.17695583333333331</v>
      </c>
      <c r="EE82">
        <f t="shared" si="119"/>
        <v>8478.5294367857987</v>
      </c>
      <c r="EG82">
        <f t="shared" si="120"/>
        <v>23.91089325261456</v>
      </c>
      <c r="EH82">
        <f t="shared" si="121"/>
        <v>4.3384954400588714E-4</v>
      </c>
      <c r="EI82">
        <f t="shared" si="122"/>
        <v>2.4404036850331153E-4</v>
      </c>
      <c r="EJ82">
        <f t="shared" si="123"/>
        <v>5.6666666666666678E-2</v>
      </c>
      <c r="EK82">
        <f t="shared" si="124"/>
        <v>3.6833333333333343E-2</v>
      </c>
      <c r="EL82">
        <f t="shared" si="125"/>
        <v>1.5121787512964438E-4</v>
      </c>
      <c r="EM82">
        <f t="shared" si="126"/>
        <v>56.068301644345013</v>
      </c>
      <c r="EN82">
        <f t="shared" si="127"/>
        <v>44.505103120272388</v>
      </c>
      <c r="EO82">
        <f t="shared" si="128"/>
        <v>95.319290075616379</v>
      </c>
      <c r="EP82">
        <f t="shared" si="221"/>
        <v>483</v>
      </c>
      <c r="EQ82" s="39" t="str">
        <f t="shared" si="129"/>
        <v>PASS</v>
      </c>
      <c r="ES82">
        <v>1</v>
      </c>
      <c r="ET82">
        <f t="shared" si="130"/>
        <v>4.3384954400588714E-4</v>
      </c>
      <c r="EU82">
        <f t="shared" si="131"/>
        <v>9.761614740132461E-4</v>
      </c>
      <c r="EV82">
        <f t="shared" si="132"/>
        <v>5.6666666666666678E-2</v>
      </c>
      <c r="EW82">
        <f t="shared" si="133"/>
        <v>3.6833333333333343E-2</v>
      </c>
      <c r="EX82">
        <f t="shared" si="134"/>
        <v>6.0328334847966464E-4</v>
      </c>
      <c r="EY82">
        <f t="shared" si="135"/>
        <v>14.053975562482462</v>
      </c>
      <c r="EZ82">
        <f t="shared" si="136"/>
        <v>11.126275780068097</v>
      </c>
      <c r="FA82">
        <f t="shared" si="137"/>
        <v>23.851546434418964</v>
      </c>
      <c r="FB82">
        <f t="shared" si="222"/>
        <v>483</v>
      </c>
      <c r="FC82" s="39" t="str">
        <f t="shared" si="138"/>
        <v>PASS</v>
      </c>
      <c r="FD82" s="127">
        <f t="shared" si="139"/>
        <v>1.207126340636633E-4</v>
      </c>
      <c r="FE82" s="127"/>
    </row>
    <row r="83" spans="2:161" x14ac:dyDescent="0.25">
      <c r="B83">
        <f t="shared" si="178"/>
        <v>8.9</v>
      </c>
      <c r="C83">
        <f t="shared" si="177"/>
        <v>1.375</v>
      </c>
      <c r="D83">
        <f t="shared" si="54"/>
        <v>0.33636557181012638</v>
      </c>
      <c r="E83">
        <f t="shared" si="179"/>
        <v>0.32940871776890235</v>
      </c>
      <c r="F83">
        <f t="shared" si="180"/>
        <v>0.19045833333333168</v>
      </c>
      <c r="G83" s="1">
        <f t="shared" si="55"/>
        <v>285.69927806125997</v>
      </c>
      <c r="H83">
        <f t="shared" si="176"/>
        <v>-198.32490974729072</v>
      </c>
      <c r="I83">
        <f t="shared" si="56"/>
        <v>87.374368313969256</v>
      </c>
      <c r="J83">
        <f t="shared" si="4"/>
        <v>850.69569027158377</v>
      </c>
      <c r="K83">
        <f t="shared" si="5"/>
        <v>275.67025540371588</v>
      </c>
      <c r="L83">
        <f t="shared" si="57"/>
        <v>3190.1088385184394</v>
      </c>
      <c r="M83">
        <f t="shared" si="58"/>
        <v>1033.7634577639346</v>
      </c>
      <c r="O83">
        <f t="shared" si="59"/>
        <v>0.55000000000000004</v>
      </c>
      <c r="P83">
        <f t="shared" si="223"/>
        <v>8900</v>
      </c>
      <c r="Q83">
        <f t="shared" si="60"/>
        <v>0.19799999999999998</v>
      </c>
      <c r="S83">
        <f t="shared" si="61"/>
        <v>5221.027564464317</v>
      </c>
      <c r="T83">
        <f t="shared" si="181"/>
        <v>19.045659515038647</v>
      </c>
      <c r="U83">
        <f t="shared" si="169"/>
        <v>8.6393161984730328E-5</v>
      </c>
      <c r="V83">
        <f t="shared" si="62"/>
        <v>1.9438461446564324E-4</v>
      </c>
      <c r="W83">
        <f t="shared" si="182"/>
        <v>5.5000000000000007E-2</v>
      </c>
      <c r="X83">
        <f t="shared" si="63"/>
        <v>3.5750000000000004E-2</v>
      </c>
      <c r="Z83">
        <f t="shared" si="64"/>
        <v>1.570784763358733E-3</v>
      </c>
      <c r="AA83">
        <v>5.5650000000000004</v>
      </c>
      <c r="AB83">
        <f t="shared" si="183"/>
        <v>1.0435472570080113</v>
      </c>
      <c r="AC83">
        <v>0.745</v>
      </c>
      <c r="AD83">
        <f t="shared" si="65"/>
        <v>0.77744270647096847</v>
      </c>
      <c r="AE83">
        <f t="shared" si="184"/>
        <v>19.458021432081981</v>
      </c>
      <c r="AF83">
        <f t="shared" si="185"/>
        <v>1.1692477125564479E-4</v>
      </c>
      <c r="AG83">
        <f t="shared" si="66"/>
        <v>44.652878157435445</v>
      </c>
      <c r="AH83">
        <f t="shared" si="67"/>
        <v>47.09797164491458</v>
      </c>
      <c r="AI83">
        <f t="shared" si="186"/>
        <v>0.67882139629272242</v>
      </c>
      <c r="AJ83">
        <f t="shared" si="187"/>
        <v>1.1851246476712722</v>
      </c>
      <c r="AK83">
        <f t="shared" si="68"/>
        <v>0.67882139629272242</v>
      </c>
      <c r="AL83">
        <f t="shared" si="188"/>
        <v>0.93759861366398123</v>
      </c>
      <c r="AM83">
        <f t="shared" si="189"/>
        <v>47.644973584153206</v>
      </c>
      <c r="AN83">
        <f t="shared" si="69"/>
        <v>0.67882139629272242</v>
      </c>
      <c r="AO83" s="39" t="str">
        <f t="shared" si="70"/>
        <v>FAILED</v>
      </c>
      <c r="AP83" s="39" t="str">
        <f t="shared" si="71"/>
        <v>FAILED</v>
      </c>
      <c r="AQ83" s="39" t="str">
        <f t="shared" si="72"/>
        <v>FAILED</v>
      </c>
      <c r="AS83" s="9">
        <v>5</v>
      </c>
      <c r="AT83">
        <f t="shared" si="190"/>
        <v>4.3196580992365167E-4</v>
      </c>
      <c r="AU83" s="9">
        <f t="shared" si="73"/>
        <v>9.719230723282163E-4</v>
      </c>
      <c r="AV83" s="9">
        <f t="shared" si="74"/>
        <v>7.8539238167936662E-3</v>
      </c>
      <c r="AW83">
        <v>5.5650000000000004</v>
      </c>
      <c r="AX83">
        <f t="shared" si="191"/>
        <v>26.088681425200292</v>
      </c>
      <c r="AY83">
        <v>0.745</v>
      </c>
      <c r="AZ83">
        <f t="shared" si="75"/>
        <v>19.436067661774217</v>
      </c>
      <c r="BA83">
        <f t="shared" si="192"/>
        <v>97.290107160409917</v>
      </c>
      <c r="BB83">
        <f t="shared" si="76"/>
        <v>0.55062600454079769</v>
      </c>
      <c r="BC83">
        <f t="shared" si="77"/>
        <v>5.8321491868821857E-4</v>
      </c>
      <c r="BD83">
        <f t="shared" si="78"/>
        <v>8.9521502231245744</v>
      </c>
      <c r="BE83">
        <f t="shared" si="79"/>
        <v>9.4195943289829156</v>
      </c>
      <c r="BF83">
        <f t="shared" si="193"/>
        <v>16.970534907318065</v>
      </c>
      <c r="BG83">
        <f t="shared" si="194"/>
        <v>29.628116191781817</v>
      </c>
      <c r="BH83">
        <f t="shared" si="80"/>
        <v>16.970534907318065</v>
      </c>
      <c r="BI83">
        <f t="shared" si="195"/>
        <v>23.439965341599539</v>
      </c>
      <c r="BJ83">
        <f t="shared" si="196"/>
        <v>0.38272809347234255</v>
      </c>
      <c r="BK83">
        <f t="shared" si="81"/>
        <v>16.970534907318065</v>
      </c>
      <c r="BL83" s="39" t="str">
        <f t="shared" si="82"/>
        <v>PASS</v>
      </c>
      <c r="BM83" s="39" t="str">
        <f t="shared" si="83"/>
        <v>PASS</v>
      </c>
      <c r="BN83" s="39" t="str">
        <f t="shared" si="84"/>
        <v>PASS</v>
      </c>
      <c r="BO83" s="127">
        <f t="shared" si="85"/>
        <v>8.16500886163499E-5</v>
      </c>
      <c r="BP83" s="127"/>
      <c r="BR83">
        <f t="shared" si="197"/>
        <v>8.6393161984730328E-5</v>
      </c>
      <c r="BS83">
        <f t="shared" si="198"/>
        <v>0.19799999999999998</v>
      </c>
      <c r="BT83">
        <f t="shared" si="199"/>
        <v>0.14550250000000001</v>
      </c>
      <c r="BU83">
        <f t="shared" si="86"/>
        <v>0.34350249999999999</v>
      </c>
      <c r="BV83">
        <f t="shared" si="200"/>
        <v>0.55000000000000004</v>
      </c>
      <c r="BW83">
        <f t="shared" si="201"/>
        <v>0.20624999999999999</v>
      </c>
      <c r="BX83">
        <f t="shared" si="202"/>
        <v>3190.1088385184394</v>
      </c>
      <c r="BY83">
        <f t="shared" si="87"/>
        <v>657.95994794442811</v>
      </c>
      <c r="BZ83">
        <f t="shared" si="203"/>
        <v>0.19045833333333168</v>
      </c>
      <c r="CA83">
        <f t="shared" si="204"/>
        <v>110.77064521584865</v>
      </c>
      <c r="CB83">
        <f t="shared" si="170"/>
        <v>768.73059316027673</v>
      </c>
      <c r="CC83">
        <f t="shared" si="205"/>
        <v>1.2467889019411233E-4</v>
      </c>
      <c r="CD83">
        <f t="shared" si="206"/>
        <v>9.4463187500000004E-2</v>
      </c>
      <c r="CE83">
        <f t="shared" si="88"/>
        <v>4068.9426934713415</v>
      </c>
      <c r="CF83">
        <f t="shared" si="207"/>
        <v>9287.0032634942672</v>
      </c>
      <c r="CG83">
        <f t="shared" si="208"/>
        <v>12338.710283597773</v>
      </c>
      <c r="CH83">
        <f t="shared" si="209"/>
        <v>6235.2962433907614</v>
      </c>
      <c r="CI83">
        <f t="shared" si="210"/>
        <v>3.7277070343195687E-5</v>
      </c>
      <c r="CJ83">
        <f t="shared" si="211"/>
        <v>1.883775300118055E-5</v>
      </c>
      <c r="CL83">
        <f t="shared" si="212"/>
        <v>0.19799999999999998</v>
      </c>
      <c r="CM83">
        <f t="shared" si="213"/>
        <v>0.14550250000000001</v>
      </c>
      <c r="CN83">
        <f t="shared" si="89"/>
        <v>1.8826803203634188E-4</v>
      </c>
      <c r="CO83">
        <f t="shared" si="90"/>
        <v>1.2946686827498187E-4</v>
      </c>
      <c r="CP83">
        <f t="shared" si="214"/>
        <v>1.3469043716998079E-2</v>
      </c>
      <c r="CQ83">
        <f t="shared" si="215"/>
        <v>6.3694345927539728E-3</v>
      </c>
      <c r="CR83">
        <f t="shared" si="91"/>
        <v>109.15403640924961</v>
      </c>
      <c r="CS83">
        <f t="shared" si="92"/>
        <v>215.99936538165369</v>
      </c>
      <c r="CT83">
        <f t="shared" si="216"/>
        <v>1.3469043716998079E-2</v>
      </c>
      <c r="CU83">
        <f t="shared" si="217"/>
        <v>6.3694345927539728E-3</v>
      </c>
      <c r="CV83" s="39" t="str">
        <f t="shared" si="93"/>
        <v>FAILED</v>
      </c>
      <c r="CW83" s="39" t="str">
        <f t="shared" si="94"/>
        <v>FAILED</v>
      </c>
      <c r="CX83" s="39" t="str">
        <f t="shared" si="95"/>
        <v>FAILED</v>
      </c>
      <c r="CZ83">
        <f t="shared" si="96"/>
        <v>3.7277070343195687E-5</v>
      </c>
      <c r="DA83">
        <f t="shared" si="97"/>
        <v>1.883775300118055E-5</v>
      </c>
      <c r="DB83">
        <v>21</v>
      </c>
      <c r="DC83">
        <f t="shared" si="98"/>
        <v>7.8281847720710945E-4</v>
      </c>
      <c r="DD83">
        <v>33</v>
      </c>
      <c r="DE83">
        <f t="shared" si="99"/>
        <v>6.2164584903895816E-4</v>
      </c>
      <c r="DF83">
        <f t="shared" si="100"/>
        <v>0.19799999999999998</v>
      </c>
      <c r="DG83">
        <f t="shared" si="101"/>
        <v>0.14550250000000001</v>
      </c>
      <c r="DH83">
        <f t="shared" si="218"/>
        <v>3.4023888959192376E-4</v>
      </c>
      <c r="DI83">
        <f t="shared" si="102"/>
        <v>9.4463187500000004E-2</v>
      </c>
      <c r="DJ83">
        <f t="shared" si="103"/>
        <v>768.73059316027673</v>
      </c>
      <c r="DK83">
        <f t="shared" si="104"/>
        <v>4068.9426934713415</v>
      </c>
      <c r="DL83">
        <f t="shared" si="105"/>
        <v>3.9536286727631792E-3</v>
      </c>
      <c r="DM83">
        <f t="shared" si="106"/>
        <v>4.2724066530744013E-3</v>
      </c>
      <c r="DN83">
        <f t="shared" si="219"/>
        <v>5.939848279196152</v>
      </c>
      <c r="DO83">
        <f t="shared" si="220"/>
        <v>6.9363142715090742</v>
      </c>
      <c r="DP83">
        <f t="shared" si="107"/>
        <v>5.1978112575833153</v>
      </c>
      <c r="DQ83">
        <f t="shared" si="108"/>
        <v>6.5454353145955668</v>
      </c>
      <c r="DR83">
        <f t="shared" si="109"/>
        <v>5.939848279196152</v>
      </c>
      <c r="DS83">
        <f t="shared" si="110"/>
        <v>6.9363142715090742</v>
      </c>
      <c r="DT83" s="39" t="str">
        <f t="shared" si="173"/>
        <v>PASS</v>
      </c>
      <c r="DU83" s="39" t="str">
        <f t="shared" si="174"/>
        <v>PASS</v>
      </c>
      <c r="DV83" s="39" t="str">
        <f t="shared" si="175"/>
        <v>PASS</v>
      </c>
      <c r="DW83" s="39">
        <f t="shared" si="114"/>
        <v>3.4362871709151518E-5</v>
      </c>
      <c r="DX83" s="39"/>
      <c r="DZ83">
        <f t="shared" si="115"/>
        <v>0.55000000000000004</v>
      </c>
      <c r="EA83">
        <f t="shared" si="171"/>
        <v>0.19799999999999998</v>
      </c>
      <c r="EB83">
        <f t="shared" si="116"/>
        <v>0.14550250000000001</v>
      </c>
      <c r="EC83">
        <f t="shared" si="117"/>
        <v>0.55062600454079769</v>
      </c>
      <c r="ED83">
        <f t="shared" si="118"/>
        <v>0.17175124999999999</v>
      </c>
      <c r="EE83">
        <f t="shared" si="119"/>
        <v>5221.027564464317</v>
      </c>
      <c r="EG83">
        <f t="shared" si="120"/>
        <v>19.045659515038647</v>
      </c>
      <c r="EH83">
        <f t="shared" si="121"/>
        <v>4.3196580992365167E-4</v>
      </c>
      <c r="EI83">
        <f t="shared" si="122"/>
        <v>1.9438461446564324E-4</v>
      </c>
      <c r="EJ83">
        <f t="shared" si="123"/>
        <v>5.5000000000000007E-2</v>
      </c>
      <c r="EK83">
        <f t="shared" si="124"/>
        <v>3.5750000000000004E-2</v>
      </c>
      <c r="EL83">
        <f t="shared" si="125"/>
        <v>1.1692477125564479E-4</v>
      </c>
      <c r="EM83">
        <f t="shared" si="126"/>
        <v>44.652878157435445</v>
      </c>
      <c r="EN83">
        <f t="shared" si="127"/>
        <v>47.09797164491458</v>
      </c>
      <c r="EO83">
        <f t="shared" si="128"/>
        <v>92.997507100665388</v>
      </c>
      <c r="EP83">
        <f t="shared" si="221"/>
        <v>483</v>
      </c>
      <c r="EQ83" s="39" t="str">
        <f t="shared" si="129"/>
        <v>PASS</v>
      </c>
      <c r="ES83">
        <v>1</v>
      </c>
      <c r="ET83">
        <f t="shared" si="130"/>
        <v>4.3196580992365167E-4</v>
      </c>
      <c r="EU83">
        <f t="shared" si="131"/>
        <v>9.719230723282163E-4</v>
      </c>
      <c r="EV83">
        <f t="shared" si="132"/>
        <v>5.5000000000000007E-2</v>
      </c>
      <c r="EW83">
        <f t="shared" si="133"/>
        <v>3.5750000000000004E-2</v>
      </c>
      <c r="EX83">
        <f t="shared" si="134"/>
        <v>5.8294450612973703E-4</v>
      </c>
      <c r="EY83">
        <f t="shared" si="135"/>
        <v>8.9563028891507432</v>
      </c>
      <c r="EZ83">
        <f t="shared" si="136"/>
        <v>9.4195943289829156</v>
      </c>
      <c r="FA83">
        <f t="shared" si="137"/>
        <v>18.611868079535469</v>
      </c>
      <c r="FB83">
        <f t="shared" si="222"/>
        <v>483</v>
      </c>
      <c r="FC83" s="39" t="str">
        <f t="shared" si="138"/>
        <v>PASS</v>
      </c>
      <c r="FD83" s="127">
        <f t="shared" si="139"/>
        <v>8.16500886163499E-5</v>
      </c>
      <c r="FE83" s="127"/>
    </row>
    <row r="84" spans="2:161" x14ac:dyDescent="0.25">
      <c r="B84">
        <f t="shared" si="178"/>
        <v>9.0399999999999991</v>
      </c>
      <c r="C84">
        <f t="shared" si="177"/>
        <v>1.3458333333333334</v>
      </c>
      <c r="D84">
        <f t="shared" si="54"/>
        <v>0.32245186372767837</v>
      </c>
      <c r="E84">
        <f t="shared" si="179"/>
        <v>0.31894783409614624</v>
      </c>
      <c r="F84">
        <f t="shared" si="180"/>
        <v>8.0375000000000682E-2</v>
      </c>
      <c r="G84" s="1">
        <f t="shared" si="55"/>
        <v>116.73866380850676</v>
      </c>
      <c r="I84">
        <f t="shared" si="56"/>
        <v>116.73866380850676</v>
      </c>
      <c r="J84">
        <f t="shared" ref="J84:J88" si="224">(J85+I84)</f>
        <v>763.32132195761449</v>
      </c>
      <c r="K84">
        <f t="shared" si="5"/>
        <v>162.68906454767296</v>
      </c>
      <c r="L84">
        <f t="shared" si="57"/>
        <v>2862.4549573410545</v>
      </c>
      <c r="M84">
        <f t="shared" si="58"/>
        <v>610.08399205377361</v>
      </c>
      <c r="O84">
        <f t="shared" si="59"/>
        <v>0.53833333333333344</v>
      </c>
      <c r="P84">
        <v>9040</v>
      </c>
      <c r="Q84">
        <f t="shared" si="60"/>
        <v>0.1938</v>
      </c>
      <c r="S84">
        <f t="shared" si="61"/>
        <v>3148.0082149317523</v>
      </c>
      <c r="T84">
        <f t="shared" si="181"/>
        <v>14.948295012357693</v>
      </c>
      <c r="U84">
        <f t="shared" si="169"/>
        <v>6.7807075485016847E-5</v>
      </c>
      <c r="V84">
        <f t="shared" si="62"/>
        <v>1.525659198412879E-4</v>
      </c>
      <c r="W84">
        <f t="shared" si="182"/>
        <v>5.3833333333333344E-2</v>
      </c>
      <c r="X84">
        <f t="shared" si="63"/>
        <v>3.4991666666666678E-2</v>
      </c>
      <c r="Z84">
        <f t="shared" si="64"/>
        <v>1.2595741576164117E-3</v>
      </c>
      <c r="AA84">
        <v>5.5650000000000004</v>
      </c>
      <c r="AB84">
        <f t="shared" si="183"/>
        <v>0.67100575413683239</v>
      </c>
      <c r="AC84">
        <v>0.745</v>
      </c>
      <c r="AD84">
        <f t="shared" si="65"/>
        <v>0.49989928683194013</v>
      </c>
      <c r="AE84">
        <f t="shared" si="184"/>
        <v>15.602914877905182</v>
      </c>
      <c r="AF84">
        <f t="shared" si="185"/>
        <v>8.9836441843015827E-5</v>
      </c>
      <c r="AG84">
        <f t="shared" si="66"/>
        <v>35.041550515020631</v>
      </c>
      <c r="AH84">
        <f t="shared" si="67"/>
        <v>50.812450650142665</v>
      </c>
      <c r="AI84">
        <f t="shared" si="186"/>
        <v>0.43648532434417486</v>
      </c>
      <c r="AJ84">
        <f t="shared" si="187"/>
        <v>0.76204067675557596</v>
      </c>
      <c r="AK84">
        <f t="shared" si="68"/>
        <v>0.43648532434417486</v>
      </c>
      <c r="AL84">
        <f t="shared" si="188"/>
        <v>0.60288028224333545</v>
      </c>
      <c r="AM84">
        <f t="shared" si="189"/>
        <v>58.147129658422585</v>
      </c>
      <c r="AN84">
        <f t="shared" si="69"/>
        <v>0.43648532434417486</v>
      </c>
      <c r="AO84" s="39" t="str">
        <f t="shared" si="70"/>
        <v>FAILED</v>
      </c>
      <c r="AP84" s="39" t="str">
        <f t="shared" si="71"/>
        <v>FAILED</v>
      </c>
      <c r="AQ84" s="39" t="str">
        <f t="shared" si="72"/>
        <v>FAILED</v>
      </c>
      <c r="AS84" s="9">
        <v>5</v>
      </c>
      <c r="AT84">
        <f t="shared" si="190"/>
        <v>3.3903537742508425E-4</v>
      </c>
      <c r="AU84" s="9">
        <f t="shared" si="73"/>
        <v>7.6282959920643959E-4</v>
      </c>
      <c r="AV84" s="9">
        <f t="shared" si="74"/>
        <v>6.2978707880820594E-3</v>
      </c>
      <c r="AW84">
        <v>5.5650000000000004</v>
      </c>
      <c r="AX84">
        <f t="shared" si="191"/>
        <v>16.775143853420815</v>
      </c>
      <c r="AY84">
        <v>0.745</v>
      </c>
      <c r="AZ84">
        <f t="shared" si="75"/>
        <v>12.497482170798508</v>
      </c>
      <c r="BA84">
        <f t="shared" si="192"/>
        <v>78.014574389525919</v>
      </c>
      <c r="BB84">
        <f t="shared" si="76"/>
        <v>0.53894605898993231</v>
      </c>
      <c r="BC84">
        <f t="shared" si="77"/>
        <v>4.4835544000501029E-4</v>
      </c>
      <c r="BD84">
        <f t="shared" si="78"/>
        <v>7.0212334546371817</v>
      </c>
      <c r="BE84">
        <f t="shared" si="79"/>
        <v>10.162490130028534</v>
      </c>
      <c r="BF84">
        <f t="shared" si="193"/>
        <v>10.912133108604374</v>
      </c>
      <c r="BG84">
        <f t="shared" si="194"/>
        <v>19.051016918889406</v>
      </c>
      <c r="BH84">
        <f t="shared" si="80"/>
        <v>10.912133108604374</v>
      </c>
      <c r="BI84">
        <f t="shared" si="195"/>
        <v>15.07200705608339</v>
      </c>
      <c r="BJ84">
        <f t="shared" si="196"/>
        <v>0.46678858718331895</v>
      </c>
      <c r="BK84">
        <f t="shared" si="81"/>
        <v>10.912133108604374</v>
      </c>
      <c r="BL84" s="39" t="str">
        <f t="shared" si="82"/>
        <v>PASS</v>
      </c>
      <c r="BM84" s="39" t="str">
        <f t="shared" si="83"/>
        <v>PASS</v>
      </c>
      <c r="BN84" s="39" t="str">
        <f t="shared" si="84"/>
        <v>PASS</v>
      </c>
      <c r="BO84" s="127">
        <f t="shared" si="85"/>
        <v>2.6901326400300839E-5</v>
      </c>
      <c r="BP84" s="127"/>
      <c r="BR84">
        <f t="shared" si="197"/>
        <v>6.7807075485016847E-5</v>
      </c>
      <c r="BS84">
        <f t="shared" si="198"/>
        <v>0.1938</v>
      </c>
      <c r="BT84">
        <f t="shared" si="199"/>
        <v>0.14241608333333333</v>
      </c>
      <c r="BU84">
        <f t="shared" si="86"/>
        <v>0.3362160833333333</v>
      </c>
      <c r="BV84">
        <f t="shared" si="200"/>
        <v>0.53833333333333344</v>
      </c>
      <c r="BW84">
        <f t="shared" si="201"/>
        <v>0.201875</v>
      </c>
      <c r="BX84">
        <f t="shared" si="202"/>
        <v>2862.4549573410545</v>
      </c>
      <c r="BY84">
        <f t="shared" si="87"/>
        <v>577.85809451322541</v>
      </c>
      <c r="BZ84">
        <f t="shared" si="203"/>
        <v>8.0375000000000682E-2</v>
      </c>
      <c r="CA84">
        <f t="shared" si="204"/>
        <v>45.754548505866595</v>
      </c>
      <c r="CB84">
        <f t="shared" si="170"/>
        <v>623.61264301909205</v>
      </c>
      <c r="CC84">
        <f t="shared" si="205"/>
        <v>9.5785056082784865E-5</v>
      </c>
      <c r="CD84">
        <f t="shared" si="206"/>
        <v>9.049816243055557E-2</v>
      </c>
      <c r="CE84">
        <f t="shared" si="88"/>
        <v>3445.4436768129176</v>
      </c>
      <c r="CF84">
        <f t="shared" si="207"/>
        <v>8513.7359550499041</v>
      </c>
      <c r="CG84">
        <f t="shared" si="208"/>
        <v>11097.818712659591</v>
      </c>
      <c r="CH84">
        <f t="shared" si="209"/>
        <v>5929.6531974402169</v>
      </c>
      <c r="CI84">
        <f t="shared" si="210"/>
        <v>3.3528153210451936E-5</v>
      </c>
      <c r="CJ84">
        <f t="shared" si="211"/>
        <v>1.7914360113112437E-5</v>
      </c>
      <c r="CL84">
        <f t="shared" si="212"/>
        <v>0.1938</v>
      </c>
      <c r="CM84">
        <f t="shared" si="213"/>
        <v>0.14241608333333333</v>
      </c>
      <c r="CN84">
        <f t="shared" si="89"/>
        <v>1.730038865348397E-4</v>
      </c>
      <c r="CO84">
        <f t="shared" si="90"/>
        <v>1.2578888348714666E-4</v>
      </c>
      <c r="CP84">
        <f t="shared" si="214"/>
        <v>1.1373531007340683E-2</v>
      </c>
      <c r="CQ84">
        <f t="shared" si="215"/>
        <v>6.0126804193983245E-3</v>
      </c>
      <c r="CR84">
        <f t="shared" si="91"/>
        <v>102.76270378467635</v>
      </c>
      <c r="CS84">
        <f t="shared" si="92"/>
        <v>192.32859309839489</v>
      </c>
      <c r="CT84">
        <f t="shared" si="216"/>
        <v>1.1373531007340683E-2</v>
      </c>
      <c r="CU84">
        <f t="shared" si="217"/>
        <v>6.0126804193983245E-3</v>
      </c>
      <c r="CV84" s="39" t="str">
        <f t="shared" si="93"/>
        <v>FAILED</v>
      </c>
      <c r="CW84" s="39" t="str">
        <f t="shared" si="94"/>
        <v>FAILED</v>
      </c>
      <c r="CX84" s="39" t="str">
        <f t="shared" si="95"/>
        <v>FAILED</v>
      </c>
      <c r="CZ84">
        <f t="shared" si="96"/>
        <v>3.3528153210451936E-5</v>
      </c>
      <c r="DA84">
        <f t="shared" si="97"/>
        <v>1.7914360113112437E-5</v>
      </c>
      <c r="DB84">
        <v>21</v>
      </c>
      <c r="DC84">
        <f t="shared" si="98"/>
        <v>7.0409121741949062E-4</v>
      </c>
      <c r="DD84">
        <v>35</v>
      </c>
      <c r="DE84">
        <f t="shared" si="99"/>
        <v>6.2700260395893526E-4</v>
      </c>
      <c r="DF84">
        <f t="shared" si="100"/>
        <v>0.1938</v>
      </c>
      <c r="DG84">
        <f t="shared" si="101"/>
        <v>0.14241608333333333</v>
      </c>
      <c r="DH84">
        <f t="shared" si="218"/>
        <v>2.9857323581195048E-4</v>
      </c>
      <c r="DI84">
        <f t="shared" si="102"/>
        <v>9.049816243055557E-2</v>
      </c>
      <c r="DJ84">
        <f t="shared" si="103"/>
        <v>623.61264301909205</v>
      </c>
      <c r="DK84">
        <f t="shared" si="104"/>
        <v>3445.4436768129176</v>
      </c>
      <c r="DL84">
        <f t="shared" si="105"/>
        <v>3.6330816172316337E-3</v>
      </c>
      <c r="DM84">
        <f t="shared" si="106"/>
        <v>4.4026109220501328E-3</v>
      </c>
      <c r="DN84">
        <f t="shared" si="219"/>
        <v>5.0157271742372407</v>
      </c>
      <c r="DO84">
        <f t="shared" si="220"/>
        <v>7.3655335137629452</v>
      </c>
      <c r="DP84">
        <f t="shared" si="107"/>
        <v>4.8934620849845878</v>
      </c>
      <c r="DQ84">
        <f t="shared" si="108"/>
        <v>5.4951026599541404</v>
      </c>
      <c r="DR84">
        <f t="shared" si="109"/>
        <v>5.0157271742372407</v>
      </c>
      <c r="DS84">
        <f t="shared" si="110"/>
        <v>7.3655335137629452</v>
      </c>
      <c r="DT84" s="39" t="str">
        <f t="shared" si="173"/>
        <v>PASS</v>
      </c>
      <c r="DU84" s="39" t="str">
        <f t="shared" si="174"/>
        <v>PASS</v>
      </c>
      <c r="DV84" s="39" t="str">
        <f t="shared" si="175"/>
        <v>PASS</v>
      </c>
      <c r="DW84" s="39">
        <f t="shared" si="114"/>
        <v>1.3544887981891913E-5</v>
      </c>
      <c r="DX84" s="39"/>
      <c r="DZ84">
        <f t="shared" si="115"/>
        <v>0.53833333333333344</v>
      </c>
      <c r="EA84">
        <f t="shared" si="171"/>
        <v>0.1938</v>
      </c>
      <c r="EB84">
        <f t="shared" si="116"/>
        <v>0.14241608333333333</v>
      </c>
      <c r="EC84">
        <f t="shared" si="117"/>
        <v>0.53894605898993231</v>
      </c>
      <c r="ED84">
        <f t="shared" si="118"/>
        <v>0.16810804166666665</v>
      </c>
      <c r="EE84">
        <f t="shared" si="119"/>
        <v>3148.0082149317523</v>
      </c>
      <c r="EG84">
        <f>T84</f>
        <v>14.948295012357693</v>
      </c>
      <c r="EH84">
        <f t="shared" si="121"/>
        <v>3.3903537742508425E-4</v>
      </c>
      <c r="EI84">
        <f t="shared" si="122"/>
        <v>1.525659198412879E-4</v>
      </c>
      <c r="EJ84">
        <f t="shared" si="123"/>
        <v>5.3833333333333344E-2</v>
      </c>
      <c r="EK84">
        <f t="shared" si="124"/>
        <v>3.4991666666666678E-2</v>
      </c>
      <c r="EL84">
        <f t="shared" si="125"/>
        <v>8.9836441843015827E-5</v>
      </c>
      <c r="EM84">
        <f t="shared" si="126"/>
        <v>35.041550515020631</v>
      </c>
      <c r="EN84">
        <f t="shared" si="127"/>
        <v>50.812450650142665</v>
      </c>
      <c r="EO84">
        <f t="shared" si="128"/>
        <v>94.729222976419976</v>
      </c>
      <c r="EP84">
        <f t="shared" si="221"/>
        <v>483</v>
      </c>
      <c r="EQ84" s="39" t="str">
        <f t="shared" si="129"/>
        <v>PASS</v>
      </c>
      <c r="ES84">
        <v>1</v>
      </c>
      <c r="ET84">
        <f t="shared" si="130"/>
        <v>3.3903537742508425E-4</v>
      </c>
      <c r="EU84">
        <f t="shared" si="131"/>
        <v>7.6282959920643959E-4</v>
      </c>
      <c r="EV84">
        <f t="shared" si="132"/>
        <v>5.3833333333333344E-2</v>
      </c>
      <c r="EW84">
        <f t="shared" si="133"/>
        <v>3.4991666666666678E-2</v>
      </c>
      <c r="EX84">
        <f t="shared" si="134"/>
        <v>4.4814770433076719E-4</v>
      </c>
      <c r="EY84">
        <f t="shared" si="135"/>
        <v>7.0244880973623864</v>
      </c>
      <c r="EZ84">
        <f t="shared" si="136"/>
        <v>10.162490130028534</v>
      </c>
      <c r="FA84">
        <f t="shared" si="137"/>
        <v>18.951835002415145</v>
      </c>
      <c r="FB84">
        <f t="shared" si="222"/>
        <v>483</v>
      </c>
      <c r="FC84" s="39" t="str">
        <f t="shared" si="138"/>
        <v>PASS</v>
      </c>
      <c r="FD84" s="127">
        <f t="shared" si="139"/>
        <v>2.6901326400300839E-5</v>
      </c>
      <c r="FE84" s="127"/>
    </row>
    <row r="85" spans="2:161" x14ac:dyDescent="0.25">
      <c r="B85">
        <f t="shared" si="178"/>
        <v>9.1</v>
      </c>
      <c r="C85">
        <f t="shared" si="177"/>
        <v>1.3333333333333335</v>
      </c>
      <c r="D85">
        <f t="shared" si="54"/>
        <v>0.31544380446461412</v>
      </c>
      <c r="E85">
        <f t="shared" si="179"/>
        <v>0.30864033433768678</v>
      </c>
      <c r="F85">
        <f t="shared" si="180"/>
        <v>0.13229166666666622</v>
      </c>
      <c r="G85" s="1">
        <f t="shared" si="55"/>
        <v>185.93418457807897</v>
      </c>
      <c r="I85">
        <f t="shared" si="56"/>
        <v>185.93418457807897</v>
      </c>
      <c r="J85">
        <f t="shared" si="224"/>
        <v>646.58265814910771</v>
      </c>
      <c r="K85">
        <f t="shared" si="5"/>
        <v>120.39194514447092</v>
      </c>
      <c r="L85">
        <f t="shared" si="57"/>
        <v>2424.684968059154</v>
      </c>
      <c r="M85">
        <f t="shared" si="58"/>
        <v>451.46979429176599</v>
      </c>
      <c r="O85">
        <f t="shared" si="59"/>
        <v>0.53333333333333344</v>
      </c>
      <c r="P85">
        <f>P83+200</f>
        <v>9100</v>
      </c>
      <c r="Q85">
        <f t="shared" si="60"/>
        <v>0.192</v>
      </c>
      <c r="S85">
        <f t="shared" si="61"/>
        <v>2351.4051786029477</v>
      </c>
      <c r="T85">
        <f t="shared" si="181"/>
        <v>12.979672630518834</v>
      </c>
      <c r="U85">
        <f t="shared" si="169"/>
        <v>5.8877192422333884E-5</v>
      </c>
      <c r="V85">
        <f t="shared" si="62"/>
        <v>1.3247368295025123E-4</v>
      </c>
      <c r="W85">
        <f t="shared" si="182"/>
        <v>5.3333333333333344E-2</v>
      </c>
      <c r="X85">
        <f t="shared" si="63"/>
        <v>3.4666666666666672E-2</v>
      </c>
      <c r="Z85">
        <f t="shared" si="64"/>
        <v>1.10394735791876E-3</v>
      </c>
      <c r="AA85">
        <v>5.5650000000000004</v>
      </c>
      <c r="AB85">
        <f t="shared" si="183"/>
        <v>0.51543688032446477</v>
      </c>
      <c r="AC85">
        <v>0.745</v>
      </c>
      <c r="AD85">
        <f t="shared" si="65"/>
        <v>0.38400047584172625</v>
      </c>
      <c r="AE85">
        <f t="shared" si="184"/>
        <v>13.675095309902622</v>
      </c>
      <c r="AF85">
        <f t="shared" si="185"/>
        <v>7.7286380988722048E-5</v>
      </c>
      <c r="AG85">
        <f t="shared" si="66"/>
        <v>30.424573495634043</v>
      </c>
      <c r="AH85">
        <f t="shared" si="67"/>
        <v>53.496368038201965</v>
      </c>
      <c r="AI85">
        <f t="shared" si="186"/>
        <v>0.33528868046263471</v>
      </c>
      <c r="AJ85">
        <f t="shared" si="187"/>
        <v>0.58536587307288712</v>
      </c>
      <c r="AK85">
        <f t="shared" si="68"/>
        <v>0.33528868046263471</v>
      </c>
      <c r="AL85">
        <f t="shared" si="188"/>
        <v>0.46310591224120817</v>
      </c>
      <c r="AM85">
        <f t="shared" si="189"/>
        <v>65.722914691628404</v>
      </c>
      <c r="AN85">
        <f t="shared" si="69"/>
        <v>0.33528868046263471</v>
      </c>
      <c r="AO85" s="39" t="str">
        <f t="shared" si="70"/>
        <v>FAILED</v>
      </c>
      <c r="AP85" s="39" t="str">
        <f t="shared" si="71"/>
        <v>FAILED</v>
      </c>
      <c r="AQ85" s="39" t="str">
        <f t="shared" si="72"/>
        <v>FAILED</v>
      </c>
      <c r="AS85" s="9">
        <v>5</v>
      </c>
      <c r="AT85">
        <f t="shared" si="190"/>
        <v>2.9438596211166939E-4</v>
      </c>
      <c r="AU85" s="9">
        <f t="shared" si="73"/>
        <v>6.6236841475125611E-4</v>
      </c>
      <c r="AV85" s="9">
        <f t="shared" si="74"/>
        <v>5.5197367895938E-3</v>
      </c>
      <c r="AW85">
        <v>5.5650000000000004</v>
      </c>
      <c r="AX85">
        <f t="shared" si="191"/>
        <v>12.885922008111617</v>
      </c>
      <c r="AY85">
        <v>0.745</v>
      </c>
      <c r="AZ85">
        <f t="shared" si="75"/>
        <v>9.6000118960431546</v>
      </c>
      <c r="BA85">
        <f t="shared" si="192"/>
        <v>68.37547654951311</v>
      </c>
      <c r="BB85">
        <f t="shared" si="76"/>
        <v>0.53394036803956146</v>
      </c>
      <c r="BC85">
        <f t="shared" si="77"/>
        <v>3.8583063958744267E-4</v>
      </c>
      <c r="BD85">
        <f t="shared" si="78"/>
        <v>6.0943972233963475</v>
      </c>
      <c r="BE85">
        <f t="shared" si="79"/>
        <v>10.699273607640393</v>
      </c>
      <c r="BF85">
        <f t="shared" si="193"/>
        <v>8.3822170115658672</v>
      </c>
      <c r="BG85">
        <f t="shared" si="194"/>
        <v>14.634146826822176</v>
      </c>
      <c r="BH85">
        <f t="shared" si="80"/>
        <v>8.3822170115658672</v>
      </c>
      <c r="BI85">
        <f t="shared" si="195"/>
        <v>11.577647806030203</v>
      </c>
      <c r="BJ85">
        <f t="shared" si="196"/>
        <v>0.52743823214240604</v>
      </c>
      <c r="BK85">
        <f t="shared" si="81"/>
        <v>8.3822170115658672</v>
      </c>
      <c r="BL85" s="39" t="str">
        <f t="shared" si="82"/>
        <v>PASS</v>
      </c>
      <c r="BM85" s="39" t="str">
        <f t="shared" si="83"/>
        <v>PASS</v>
      </c>
      <c r="BN85" s="39" t="str">
        <f t="shared" si="84"/>
        <v>PASS</v>
      </c>
      <c r="BO85" s="127">
        <f t="shared" si="85"/>
        <v>3.858306395874413E-5</v>
      </c>
      <c r="BP85" s="127"/>
      <c r="BR85">
        <f t="shared" si="197"/>
        <v>5.8877192422333884E-5</v>
      </c>
      <c r="BS85">
        <f t="shared" si="198"/>
        <v>0.192</v>
      </c>
      <c r="BT85">
        <f t="shared" si="199"/>
        <v>0.14109333333333335</v>
      </c>
      <c r="BU85">
        <f t="shared" si="86"/>
        <v>0.33309333333333335</v>
      </c>
      <c r="BV85">
        <f t="shared" si="200"/>
        <v>0.53333333333333344</v>
      </c>
      <c r="BW85">
        <f t="shared" si="201"/>
        <v>0.2</v>
      </c>
      <c r="BX85">
        <f t="shared" si="202"/>
        <v>2424.684968059154</v>
      </c>
      <c r="BY85">
        <f t="shared" si="87"/>
        <v>484.93699361183081</v>
      </c>
      <c r="BZ85">
        <f t="shared" si="203"/>
        <v>0.13229166666666622</v>
      </c>
      <c r="CA85">
        <f t="shared" si="204"/>
        <v>74.609345835937262</v>
      </c>
      <c r="CB85">
        <f t="shared" si="170"/>
        <v>559.5463394477681</v>
      </c>
      <c r="CC85">
        <f t="shared" si="205"/>
        <v>8.2400072769935948E-5</v>
      </c>
      <c r="CD85">
        <f t="shared" si="206"/>
        <v>8.8824888888888912E-2</v>
      </c>
      <c r="CE85">
        <f t="shared" si="88"/>
        <v>3149.7159548812092</v>
      </c>
      <c r="CF85">
        <f t="shared" si="207"/>
        <v>7279.2959972955141</v>
      </c>
      <c r="CG85">
        <f t="shared" si="208"/>
        <v>9641.5829634564216</v>
      </c>
      <c r="CH85">
        <f t="shared" si="209"/>
        <v>4917.0090311346075</v>
      </c>
      <c r="CI85">
        <f t="shared" si="210"/>
        <v>2.9128649436424234E-5</v>
      </c>
      <c r="CJ85">
        <f t="shared" si="211"/>
        <v>1.4855012178654404E-5</v>
      </c>
      <c r="CL85">
        <f t="shared" si="212"/>
        <v>0.192</v>
      </c>
      <c r="CM85">
        <f t="shared" si="213"/>
        <v>0.14109333333333335</v>
      </c>
      <c r="CN85">
        <f t="shared" si="89"/>
        <v>1.5171171581470955E-4</v>
      </c>
      <c r="CO85">
        <f t="shared" si="90"/>
        <v>1.0528500410121717E-4</v>
      </c>
      <c r="CP85">
        <f t="shared" si="214"/>
        <v>8.7462489918684119E-3</v>
      </c>
      <c r="CQ85">
        <f t="shared" si="215"/>
        <v>4.2122741936654606E-3</v>
      </c>
      <c r="CR85">
        <f t="shared" si="91"/>
        <v>108.13120470125926</v>
      </c>
      <c r="CS85">
        <f t="shared" si="92"/>
        <v>212.0305198677068</v>
      </c>
      <c r="CT85">
        <f t="shared" si="216"/>
        <v>8.7462489918684119E-3</v>
      </c>
      <c r="CU85">
        <f t="shared" si="217"/>
        <v>4.2122741936654606E-3</v>
      </c>
      <c r="CV85" s="39" t="str">
        <f t="shared" si="93"/>
        <v>FAILED</v>
      </c>
      <c r="CW85" s="39" t="str">
        <f t="shared" si="94"/>
        <v>FAILED</v>
      </c>
      <c r="CX85" s="39" t="str">
        <f t="shared" si="95"/>
        <v>FAILED</v>
      </c>
      <c r="CZ85">
        <f t="shared" si="96"/>
        <v>2.9128649436424234E-5</v>
      </c>
      <c r="DA85">
        <f t="shared" si="97"/>
        <v>1.4855012178654404E-5</v>
      </c>
      <c r="DB85">
        <v>24</v>
      </c>
      <c r="DC85">
        <f t="shared" si="98"/>
        <v>6.9908758647418165E-4</v>
      </c>
      <c r="DD85">
        <v>37</v>
      </c>
      <c r="DE85">
        <f t="shared" si="99"/>
        <v>5.4963545061021291E-4</v>
      </c>
      <c r="DF85">
        <f t="shared" si="100"/>
        <v>0.192</v>
      </c>
      <c r="DG85">
        <f t="shared" si="101"/>
        <v>0.14109333333333335</v>
      </c>
      <c r="DH85">
        <f t="shared" si="218"/>
        <v>2.7443001041855609E-4</v>
      </c>
      <c r="DI85">
        <f t="shared" si="102"/>
        <v>8.8824888888888912E-2</v>
      </c>
      <c r="DJ85">
        <f t="shared" si="103"/>
        <v>559.5463394477681</v>
      </c>
      <c r="DK85">
        <f t="shared" si="104"/>
        <v>3149.7159548812092</v>
      </c>
      <c r="DL85">
        <f t="shared" si="105"/>
        <v>3.6410811795530291E-3</v>
      </c>
      <c r="DM85">
        <f t="shared" si="106"/>
        <v>3.8955451517450352E-3</v>
      </c>
      <c r="DN85">
        <f t="shared" si="219"/>
        <v>5.0378394193162057</v>
      </c>
      <c r="DO85">
        <f t="shared" si="220"/>
        <v>5.7666033711280154</v>
      </c>
      <c r="DP85">
        <f t="shared" si="107"/>
        <v>4.5054668625524696</v>
      </c>
      <c r="DQ85">
        <f t="shared" si="108"/>
        <v>5.7305545910191027</v>
      </c>
      <c r="DR85">
        <f t="shared" si="109"/>
        <v>5.0378394193162057</v>
      </c>
      <c r="DS85">
        <f t="shared" si="110"/>
        <v>5.7666033711280154</v>
      </c>
      <c r="DT85" s="39" t="str">
        <f t="shared" si="173"/>
        <v>PASS</v>
      </c>
      <c r="DU85" s="39" t="str">
        <f t="shared" si="174"/>
        <v>PASS</v>
      </c>
      <c r="DV85" s="39" t="str">
        <f t="shared" si="175"/>
        <v>PASS</v>
      </c>
      <c r="DW85" s="39">
        <f t="shared" si="114"/>
        <v>2.1177471444780578E-5</v>
      </c>
      <c r="DX85" s="39"/>
      <c r="DZ85">
        <f t="shared" si="115"/>
        <v>0.53333333333333344</v>
      </c>
      <c r="EA85">
        <f t="shared" si="171"/>
        <v>0.192</v>
      </c>
      <c r="EB85">
        <f t="shared" si="116"/>
        <v>0.14109333333333335</v>
      </c>
      <c r="EC85">
        <f t="shared" si="117"/>
        <v>0.53394036803956146</v>
      </c>
      <c r="ED85">
        <f t="shared" si="118"/>
        <v>0.16654666666666668</v>
      </c>
      <c r="EE85">
        <f t="shared" si="119"/>
        <v>2351.4051786029477</v>
      </c>
      <c r="EG85">
        <f t="shared" si="120"/>
        <v>12.979672630518834</v>
      </c>
      <c r="EH85">
        <f t="shared" si="121"/>
        <v>2.9438596211166939E-4</v>
      </c>
      <c r="EI85">
        <f t="shared" si="122"/>
        <v>1.3247368295025123E-4</v>
      </c>
      <c r="EJ85">
        <f t="shared" si="123"/>
        <v>5.3333333333333344E-2</v>
      </c>
      <c r="EK85">
        <f t="shared" si="124"/>
        <v>3.4666666666666672E-2</v>
      </c>
      <c r="EL85">
        <f t="shared" si="125"/>
        <v>7.7286380988722048E-5</v>
      </c>
      <c r="EM85">
        <f t="shared" si="126"/>
        <v>30.424573495634043</v>
      </c>
      <c r="EN85">
        <f t="shared" si="127"/>
        <v>53.496368038201965</v>
      </c>
      <c r="EO85">
        <f t="shared" si="128"/>
        <v>97.525580501874018</v>
      </c>
      <c r="EP85">
        <f t="shared" si="221"/>
        <v>483</v>
      </c>
      <c r="EQ85" s="39" t="str">
        <f t="shared" si="129"/>
        <v>PASS</v>
      </c>
      <c r="ES85">
        <v>1</v>
      </c>
      <c r="ET85">
        <f t="shared" si="130"/>
        <v>2.9438596211166939E-4</v>
      </c>
      <c r="EU85">
        <f t="shared" si="131"/>
        <v>6.6236841475125611E-4</v>
      </c>
      <c r="EV85">
        <f t="shared" si="132"/>
        <v>5.3333333333333344E-2</v>
      </c>
      <c r="EW85">
        <f t="shared" si="133"/>
        <v>3.4666666666666672E-2</v>
      </c>
      <c r="EX85">
        <f t="shared" si="134"/>
        <v>3.8565193709141454E-4</v>
      </c>
      <c r="EY85">
        <f t="shared" si="135"/>
        <v>6.0972212309815852</v>
      </c>
      <c r="EZ85">
        <f t="shared" si="136"/>
        <v>10.699273607640393</v>
      </c>
      <c r="FA85">
        <f t="shared" si="137"/>
        <v>19.508958812119712</v>
      </c>
      <c r="FB85">
        <f t="shared" si="222"/>
        <v>483</v>
      </c>
      <c r="FC85" s="39" t="str">
        <f t="shared" si="138"/>
        <v>PASS</v>
      </c>
      <c r="FD85" s="127">
        <f t="shared" si="139"/>
        <v>3.858306395874413E-5</v>
      </c>
      <c r="FE85" s="127"/>
    </row>
    <row r="86" spans="2:161" x14ac:dyDescent="0.25">
      <c r="B86">
        <f t="shared" si="178"/>
        <v>9.1999999999999993</v>
      </c>
      <c r="C86">
        <f t="shared" si="177"/>
        <v>1.3125000000000002</v>
      </c>
      <c r="D86">
        <f t="shared" si="54"/>
        <v>0.3018368642107595</v>
      </c>
      <c r="E86">
        <f t="shared" si="179"/>
        <v>0.2932765226201966</v>
      </c>
      <c r="F86">
        <f t="shared" si="180"/>
        <v>0.1302083333333352</v>
      </c>
      <c r="G86" s="1">
        <f t="shared" si="55"/>
        <v>173.89622449242438</v>
      </c>
      <c r="I86">
        <f t="shared" si="56"/>
        <v>173.89622449242438</v>
      </c>
      <c r="J86">
        <f t="shared" si="224"/>
        <v>460.64847357102872</v>
      </c>
      <c r="K86">
        <f t="shared" si="5"/>
        <v>65.030388558464296</v>
      </c>
      <c r="L86">
        <f t="shared" si="57"/>
        <v>1727.4317758913576</v>
      </c>
      <c r="M86">
        <f t="shared" si="58"/>
        <v>243.86395709424113</v>
      </c>
      <c r="O86">
        <f t="shared" si="59"/>
        <v>0.52500000000000013</v>
      </c>
      <c r="P86">
        <v>9200</v>
      </c>
      <c r="Q86">
        <f t="shared" si="60"/>
        <v>0.18900000000000003</v>
      </c>
      <c r="S86">
        <f t="shared" si="61"/>
        <v>1290.2854872711168</v>
      </c>
      <c r="T86">
        <f t="shared" si="181"/>
        <v>9.6908667559315145</v>
      </c>
      <c r="U86">
        <f t="shared" si="169"/>
        <v>4.395881490775094E-5</v>
      </c>
      <c r="V86">
        <f t="shared" si="62"/>
        <v>9.8907333542439619E-5</v>
      </c>
      <c r="W86">
        <f t="shared" si="182"/>
        <v>5.2500000000000012E-2</v>
      </c>
      <c r="X86">
        <f t="shared" si="63"/>
        <v>3.4125000000000009E-2</v>
      </c>
      <c r="Z86">
        <f t="shared" si="64"/>
        <v>8.3731076014763675E-4</v>
      </c>
      <c r="AA86">
        <v>5.5650000000000004</v>
      </c>
      <c r="AB86">
        <f t="shared" si="183"/>
        <v>0.29651871237341909</v>
      </c>
      <c r="AC86">
        <v>0.745</v>
      </c>
      <c r="AD86">
        <f t="shared" si="65"/>
        <v>0.22090644071819723</v>
      </c>
      <c r="AE86">
        <f t="shared" si="184"/>
        <v>10.372147156194904</v>
      </c>
      <c r="AF86">
        <f t="shared" si="185"/>
        <v>5.6808766152085725E-5</v>
      </c>
      <c r="AG86">
        <f t="shared" si="66"/>
        <v>22.712788442136308</v>
      </c>
      <c r="AH86">
        <f t="shared" si="67"/>
        <v>54.495501473539697</v>
      </c>
      <c r="AI86">
        <f t="shared" si="186"/>
        <v>0.19288369070831571</v>
      </c>
      <c r="AJ86">
        <f t="shared" si="187"/>
        <v>0.33674721692722526</v>
      </c>
      <c r="AK86">
        <f t="shared" si="68"/>
        <v>0.19288369070831571</v>
      </c>
      <c r="AL86">
        <f t="shared" si="188"/>
        <v>0.26641393744242503</v>
      </c>
      <c r="AM86">
        <f t="shared" si="189"/>
        <v>85.280860583074642</v>
      </c>
      <c r="AN86">
        <f t="shared" si="69"/>
        <v>0.19288369070831571</v>
      </c>
      <c r="AO86" s="39" t="str">
        <f t="shared" si="70"/>
        <v>FAILED</v>
      </c>
      <c r="AP86" s="39" t="str">
        <f t="shared" si="71"/>
        <v>FAILED</v>
      </c>
      <c r="AQ86" s="39" t="str">
        <f t="shared" si="72"/>
        <v>FAILED</v>
      </c>
      <c r="AS86" s="9">
        <v>5</v>
      </c>
      <c r="AT86">
        <f t="shared" si="190"/>
        <v>2.1979407453875472E-4</v>
      </c>
      <c r="AU86" s="9">
        <f t="shared" si="73"/>
        <v>4.945366677121981E-4</v>
      </c>
      <c r="AV86" s="9">
        <f t="shared" si="74"/>
        <v>4.1865538007381841E-3</v>
      </c>
      <c r="AW86">
        <v>5.5650000000000004</v>
      </c>
      <c r="AX86">
        <f t="shared" si="191"/>
        <v>7.4129678093354796</v>
      </c>
      <c r="AY86">
        <v>0.745</v>
      </c>
      <c r="AZ86">
        <f t="shared" si="75"/>
        <v>5.522661017954932</v>
      </c>
      <c r="BA86">
        <f t="shared" si="192"/>
        <v>51.86073578097453</v>
      </c>
      <c r="BB86">
        <f t="shared" si="76"/>
        <v>0.52559754978894335</v>
      </c>
      <c r="BC86">
        <f t="shared" si="77"/>
        <v>2.8374038374645908E-4</v>
      </c>
      <c r="BD86">
        <f t="shared" si="78"/>
        <v>4.5474157405245235</v>
      </c>
      <c r="BE86">
        <f t="shared" si="79"/>
        <v>10.899100294707941</v>
      </c>
      <c r="BF86">
        <f t="shared" si="193"/>
        <v>4.8220922677078946</v>
      </c>
      <c r="BG86">
        <f t="shared" si="194"/>
        <v>8.4186804231806338</v>
      </c>
      <c r="BH86">
        <f t="shared" si="80"/>
        <v>4.8220922677078946</v>
      </c>
      <c r="BI86">
        <f t="shared" si="195"/>
        <v>6.6603484360606275</v>
      </c>
      <c r="BJ86">
        <f t="shared" si="196"/>
        <v>0.68384367552661396</v>
      </c>
      <c r="BK86">
        <f t="shared" si="81"/>
        <v>4.8220922677078946</v>
      </c>
      <c r="BL86" s="39" t="str">
        <f t="shared" si="82"/>
        <v>PASS</v>
      </c>
      <c r="BM86" s="39" t="str">
        <f t="shared" si="83"/>
        <v>PASS</v>
      </c>
      <c r="BN86" s="39" t="str">
        <f t="shared" si="84"/>
        <v>PASS</v>
      </c>
      <c r="BO86" s="127">
        <f t="shared" si="85"/>
        <v>2.8374038374646312E-5</v>
      </c>
      <c r="BP86" s="127"/>
      <c r="BR86">
        <f t="shared" si="197"/>
        <v>4.395881490775094E-5</v>
      </c>
      <c r="BS86">
        <f t="shared" si="198"/>
        <v>0.18900000000000003</v>
      </c>
      <c r="BT86">
        <f t="shared" si="199"/>
        <v>0.13888875000000003</v>
      </c>
      <c r="BU86">
        <f t="shared" si="86"/>
        <v>0.32788875000000006</v>
      </c>
      <c r="BV86">
        <f t="shared" si="200"/>
        <v>0.52500000000000013</v>
      </c>
      <c r="BW86">
        <f t="shared" si="201"/>
        <v>0.19687500000000002</v>
      </c>
      <c r="BX86">
        <f t="shared" si="202"/>
        <v>1727.4317758913576</v>
      </c>
      <c r="BY86">
        <f t="shared" si="87"/>
        <v>340.08813087861108</v>
      </c>
      <c r="BZ86">
        <f t="shared" si="203"/>
        <v>0.1302083333333352</v>
      </c>
      <c r="CA86">
        <f t="shared" si="204"/>
        <v>72.286983078003985</v>
      </c>
      <c r="CB86">
        <f t="shared" si="170"/>
        <v>412.37511395661505</v>
      </c>
      <c r="CC86">
        <f t="shared" si="205"/>
        <v>6.0562627015089949E-5</v>
      </c>
      <c r="CD86">
        <f t="shared" si="206"/>
        <v>8.6070796875000036E-2</v>
      </c>
      <c r="CE86">
        <f t="shared" si="88"/>
        <v>2395.5576625804006</v>
      </c>
      <c r="CF86">
        <f t="shared" si="207"/>
        <v>5268.3471936483247</v>
      </c>
      <c r="CG86">
        <f t="shared" si="208"/>
        <v>7065.0154405836247</v>
      </c>
      <c r="CH86">
        <f t="shared" si="209"/>
        <v>3471.6789467130247</v>
      </c>
      <c r="CI86">
        <f t="shared" si="210"/>
        <v>2.1344457524421826E-5</v>
      </c>
      <c r="CJ86">
        <f t="shared" si="211"/>
        <v>1.0488456032365633E-5</v>
      </c>
      <c r="CL86">
        <f t="shared" si="212"/>
        <v>0.18900000000000003</v>
      </c>
      <c r="CM86">
        <f t="shared" si="213"/>
        <v>0.13888875000000003</v>
      </c>
      <c r="CN86">
        <f t="shared" si="89"/>
        <v>1.1293363769535357E-4</v>
      </c>
      <c r="CO86">
        <f t="shared" si="90"/>
        <v>7.551695894999149E-5</v>
      </c>
      <c r="CP86">
        <f t="shared" si="214"/>
        <v>4.8465224787800458E-3</v>
      </c>
      <c r="CQ86">
        <f t="shared" si="215"/>
        <v>2.1670682138407861E-3</v>
      </c>
      <c r="CR86">
        <f t="shared" si="91"/>
        <v>112.23324180712765</v>
      </c>
      <c r="CS86">
        <f t="shared" si="92"/>
        <v>228.39945700187971</v>
      </c>
      <c r="CT86">
        <f t="shared" si="216"/>
        <v>4.8465224787800458E-3</v>
      </c>
      <c r="CU86">
        <f t="shared" si="217"/>
        <v>2.1670682138407861E-3</v>
      </c>
      <c r="CV86" s="39" t="str">
        <f t="shared" si="93"/>
        <v>FAILED</v>
      </c>
      <c r="CW86" s="39" t="str">
        <f t="shared" si="94"/>
        <v>FAILED</v>
      </c>
      <c r="CX86" s="39" t="str">
        <f t="shared" si="95"/>
        <v>FAILED</v>
      </c>
      <c r="CZ86">
        <f t="shared" si="96"/>
        <v>2.1344457524421826E-5</v>
      </c>
      <c r="DA86">
        <f t="shared" si="97"/>
        <v>1.0488456032365633E-5</v>
      </c>
      <c r="DB86">
        <v>29</v>
      </c>
      <c r="DC86">
        <f t="shared" si="98"/>
        <v>6.1898926820823299E-4</v>
      </c>
      <c r="DD86">
        <v>48</v>
      </c>
      <c r="DE86">
        <f t="shared" si="99"/>
        <v>5.0344588955355033E-4</v>
      </c>
      <c r="DF86">
        <f t="shared" si="100"/>
        <v>0.18900000000000003</v>
      </c>
      <c r="DG86">
        <f t="shared" si="101"/>
        <v>0.13888875000000003</v>
      </c>
      <c r="DH86">
        <f t="shared" si="218"/>
        <v>2.3297001579853323E-4</v>
      </c>
      <c r="DI86">
        <f t="shared" si="102"/>
        <v>8.6070796875000036E-2</v>
      </c>
      <c r="DJ86">
        <f t="shared" si="103"/>
        <v>412.37511395661505</v>
      </c>
      <c r="DK86">
        <f t="shared" si="104"/>
        <v>2395.5576625804006</v>
      </c>
      <c r="DL86">
        <f t="shared" si="105"/>
        <v>3.2750754931652535E-3</v>
      </c>
      <c r="DM86">
        <f t="shared" si="106"/>
        <v>3.6248140295995911E-3</v>
      </c>
      <c r="DN86">
        <f t="shared" si="219"/>
        <v>4.0759254046540185</v>
      </c>
      <c r="DO86">
        <f t="shared" si="220"/>
        <v>4.9929251646891695</v>
      </c>
      <c r="DP86">
        <f t="shared" si="107"/>
        <v>3.8701117864526782</v>
      </c>
      <c r="DQ86">
        <f t="shared" si="108"/>
        <v>4.7583220208724946</v>
      </c>
      <c r="DR86">
        <f t="shared" si="109"/>
        <v>4.0759254046540185</v>
      </c>
      <c r="DS86">
        <f t="shared" si="110"/>
        <v>4.9929251646891695</v>
      </c>
      <c r="DT86" s="39" t="str">
        <f t="shared" si="173"/>
        <v>PASS</v>
      </c>
      <c r="DU86" s="39" t="str">
        <f t="shared" si="174"/>
        <v>PASS</v>
      </c>
      <c r="DV86" s="39" t="str">
        <f t="shared" si="175"/>
        <v>PASS</v>
      </c>
      <c r="DW86" s="39">
        <f t="shared" si="114"/>
        <v>1.8691194198408938E-5</v>
      </c>
      <c r="DX86" s="39"/>
      <c r="DZ86">
        <f t="shared" si="115"/>
        <v>0.52500000000000013</v>
      </c>
      <c r="EA86">
        <f t="shared" si="171"/>
        <v>0.18900000000000003</v>
      </c>
      <c r="EB86">
        <f t="shared" si="116"/>
        <v>0.13888875000000003</v>
      </c>
      <c r="EC86">
        <f t="shared" si="117"/>
        <v>0.52559754978894335</v>
      </c>
      <c r="ED86">
        <f t="shared" si="118"/>
        <v>0.16394437500000003</v>
      </c>
      <c r="EE86">
        <f t="shared" si="119"/>
        <v>1290.2854872711168</v>
      </c>
      <c r="EG86">
        <f t="shared" si="120"/>
        <v>9.6908667559315145</v>
      </c>
      <c r="EH86">
        <f t="shared" si="121"/>
        <v>2.1979407453875472E-4</v>
      </c>
      <c r="EI86">
        <f t="shared" si="122"/>
        <v>9.8907333542439619E-5</v>
      </c>
      <c r="EJ86">
        <f t="shared" si="123"/>
        <v>5.2500000000000012E-2</v>
      </c>
      <c r="EK86">
        <f t="shared" si="124"/>
        <v>3.4125000000000009E-2</v>
      </c>
      <c r="EL86">
        <f t="shared" si="125"/>
        <v>5.6808766152085725E-5</v>
      </c>
      <c r="EM86">
        <f t="shared" si="126"/>
        <v>22.712788442136308</v>
      </c>
      <c r="EN86">
        <f t="shared" si="127"/>
        <v>54.495501473539697</v>
      </c>
      <c r="EO86">
        <f t="shared" si="128"/>
        <v>97.08321070800524</v>
      </c>
      <c r="EP86">
        <f t="shared" si="221"/>
        <v>483</v>
      </c>
      <c r="EQ86" s="39" t="str">
        <f t="shared" si="129"/>
        <v>PASS</v>
      </c>
      <c r="ES86">
        <v>1</v>
      </c>
      <c r="ET86">
        <f t="shared" si="130"/>
        <v>2.1979407453875472E-4</v>
      </c>
      <c r="EU86">
        <f t="shared" si="131"/>
        <v>4.945366677121981E-4</v>
      </c>
      <c r="EV86">
        <f t="shared" si="132"/>
        <v>5.2500000000000012E-2</v>
      </c>
      <c r="EW86">
        <f t="shared" si="133"/>
        <v>3.4125000000000009E-2</v>
      </c>
      <c r="EX86">
        <f t="shared" si="134"/>
        <v>2.8360904584360749E-4</v>
      </c>
      <c r="EY86">
        <f t="shared" si="135"/>
        <v>4.5495216255641857</v>
      </c>
      <c r="EZ86">
        <f t="shared" si="136"/>
        <v>10.899100294707941</v>
      </c>
      <c r="FA86">
        <f t="shared" si="137"/>
        <v>19.418272547365905</v>
      </c>
      <c r="FB86">
        <f t="shared" si="222"/>
        <v>483</v>
      </c>
      <c r="FC86" s="39" t="str">
        <f t="shared" si="138"/>
        <v>PASS</v>
      </c>
      <c r="FD86" s="127">
        <f t="shared" si="139"/>
        <v>2.8374038374646312E-5</v>
      </c>
      <c r="FE86" s="127"/>
    </row>
    <row r="87" spans="2:161" x14ac:dyDescent="0.25">
      <c r="B87">
        <f t="shared" si="178"/>
        <v>9.3000000000000007</v>
      </c>
      <c r="C87">
        <f t="shared" si="177"/>
        <v>1.2916666666666665</v>
      </c>
      <c r="D87">
        <f t="shared" si="54"/>
        <v>0.2847161810296337</v>
      </c>
      <c r="E87">
        <f t="shared" si="179"/>
        <v>0.27938865497753862</v>
      </c>
      <c r="F87">
        <f t="shared" si="180"/>
        <v>6.4322916666665286E-2</v>
      </c>
      <c r="G87" s="1">
        <f t="shared" si="55"/>
        <v>81.836787088432047</v>
      </c>
      <c r="I87">
        <f t="shared" si="56"/>
        <v>81.836787088432047</v>
      </c>
      <c r="J87">
        <f t="shared" si="224"/>
        <v>286.75224907860434</v>
      </c>
      <c r="K87">
        <f t="shared" si="5"/>
        <v>27.660352425982111</v>
      </c>
      <c r="L87">
        <f t="shared" si="57"/>
        <v>1075.3209340447663</v>
      </c>
      <c r="M87">
        <f t="shared" si="58"/>
        <v>103.72632159743293</v>
      </c>
      <c r="O87">
        <f t="shared" si="59"/>
        <v>0.51666666666666661</v>
      </c>
      <c r="P87">
        <f>P85+200</f>
        <v>9300</v>
      </c>
      <c r="Q87">
        <f t="shared" si="60"/>
        <v>0.18599999999999997</v>
      </c>
      <c r="S87">
        <f t="shared" si="61"/>
        <v>557.66839568512341</v>
      </c>
      <c r="T87">
        <f t="shared" si="181"/>
        <v>6.4221753960205517</v>
      </c>
      <c r="U87">
        <f t="shared" si="169"/>
        <v>2.9131678997235671E-5</v>
      </c>
      <c r="V87">
        <f t="shared" si="62"/>
        <v>6.5546277743780258E-5</v>
      </c>
      <c r="W87">
        <f t="shared" si="182"/>
        <v>5.1666666666666659E-2</v>
      </c>
      <c r="X87">
        <f t="shared" si="63"/>
        <v>3.3583333333333333E-2</v>
      </c>
      <c r="Z87">
        <f t="shared" si="64"/>
        <v>5.6383894833359372E-4</v>
      </c>
      <c r="AA87">
        <v>5.5650000000000004</v>
      </c>
      <c r="AB87">
        <f t="shared" si="183"/>
        <v>0.13445869927372617</v>
      </c>
      <c r="AC87">
        <v>0.745</v>
      </c>
      <c r="AD87">
        <f t="shared" si="65"/>
        <v>0.10017173095892599</v>
      </c>
      <c r="AE87">
        <f t="shared" si="184"/>
        <v>6.9845281141246014</v>
      </c>
      <c r="AF87">
        <f t="shared" si="185"/>
        <v>3.7054445058577822E-5</v>
      </c>
      <c r="AG87">
        <f t="shared" si="66"/>
        <v>15.049972946660752</v>
      </c>
      <c r="AH87">
        <f t="shared" si="67"/>
        <v>50.132695432776487</v>
      </c>
      <c r="AI87">
        <f t="shared" si="186"/>
        <v>8.7464598629090506E-2</v>
      </c>
      <c r="AJ87">
        <f t="shared" si="187"/>
        <v>0.15270062523089836</v>
      </c>
      <c r="AK87">
        <f t="shared" si="68"/>
        <v>8.7464598629090506E-2</v>
      </c>
      <c r="AL87">
        <f t="shared" si="188"/>
        <v>0.12080745667001452</v>
      </c>
      <c r="AM87">
        <f t="shared" si="189"/>
        <v>124.60111849150178</v>
      </c>
      <c r="AN87">
        <f t="shared" si="69"/>
        <v>8.7464598629090506E-2</v>
      </c>
      <c r="AO87" s="39" t="str">
        <f t="shared" si="70"/>
        <v>FAILED</v>
      </c>
      <c r="AP87" s="39" t="str">
        <f t="shared" si="71"/>
        <v>FAILED</v>
      </c>
      <c r="AQ87" s="39" t="str">
        <f t="shared" si="72"/>
        <v>FAILED</v>
      </c>
      <c r="AS87" s="9">
        <v>6</v>
      </c>
      <c r="AT87">
        <f t="shared" si="190"/>
        <v>1.7479007398341404E-4</v>
      </c>
      <c r="AU87" s="9">
        <f t="shared" si="73"/>
        <v>3.9327766646268157E-4</v>
      </c>
      <c r="AV87" s="9">
        <f t="shared" si="74"/>
        <v>3.3830336900015625E-3</v>
      </c>
      <c r="AW87">
        <v>5.5650000000000004</v>
      </c>
      <c r="AX87">
        <f t="shared" si="191"/>
        <v>4.8405131738541431</v>
      </c>
      <c r="AY87">
        <v>0.745</v>
      </c>
      <c r="AZ87">
        <f t="shared" si="75"/>
        <v>3.6061823145213365</v>
      </c>
      <c r="BA87">
        <f t="shared" si="192"/>
        <v>41.90716868474761</v>
      </c>
      <c r="BB87">
        <f t="shared" si="76"/>
        <v>0.51725473153832491</v>
      </c>
      <c r="BC87">
        <f t="shared" si="77"/>
        <v>2.2214303728548682E-4</v>
      </c>
      <c r="BD87">
        <f t="shared" si="78"/>
        <v>2.5104023178022756</v>
      </c>
      <c r="BE87">
        <f t="shared" si="79"/>
        <v>8.3554492387960799</v>
      </c>
      <c r="BF87">
        <f t="shared" si="193"/>
        <v>3.1487255506472587</v>
      </c>
      <c r="BG87">
        <f t="shared" si="194"/>
        <v>5.4972225083123414</v>
      </c>
      <c r="BH87">
        <f t="shared" si="80"/>
        <v>3.1487255506472587</v>
      </c>
      <c r="BI87">
        <f t="shared" si="195"/>
        <v>4.3490684401205231</v>
      </c>
      <c r="BJ87">
        <f t="shared" si="196"/>
        <v>0.57786480689858344</v>
      </c>
      <c r="BK87">
        <f t="shared" si="81"/>
        <v>3.1487255506472587</v>
      </c>
      <c r="BL87" s="39" t="str">
        <f t="shared" si="82"/>
        <v>PASS</v>
      </c>
      <c r="BM87" s="39" t="str">
        <f t="shared" si="83"/>
        <v>PASS</v>
      </c>
      <c r="BN87" s="39" t="str">
        <f t="shared" si="84"/>
        <v>PASS</v>
      </c>
      <c r="BO87" s="127">
        <f t="shared" si="85"/>
        <v>1.1107151864274105E-5</v>
      </c>
      <c r="BP87" s="127"/>
      <c r="BR87">
        <f t="shared" si="197"/>
        <v>2.9131678997235671E-5</v>
      </c>
      <c r="BS87">
        <f t="shared" si="198"/>
        <v>0.18599999999999997</v>
      </c>
      <c r="BT87">
        <f t="shared" si="199"/>
        <v>0.13668416666666663</v>
      </c>
      <c r="BU87">
        <f t="shared" si="86"/>
        <v>0.32268416666666661</v>
      </c>
      <c r="BV87">
        <f t="shared" si="200"/>
        <v>0.51666666666666661</v>
      </c>
      <c r="BW87">
        <f t="shared" si="201"/>
        <v>0.19374999999999998</v>
      </c>
      <c r="BX87">
        <f t="shared" si="202"/>
        <v>1075.3209340447663</v>
      </c>
      <c r="BY87">
        <f t="shared" si="87"/>
        <v>208.34343097117346</v>
      </c>
      <c r="BZ87">
        <f t="shared" si="203"/>
        <v>6.4322916666665286E-2</v>
      </c>
      <c r="CA87">
        <f t="shared" si="204"/>
        <v>35.142947900206764</v>
      </c>
      <c r="CB87">
        <f t="shared" si="170"/>
        <v>243.48637887138023</v>
      </c>
      <c r="CC87">
        <f t="shared" si="205"/>
        <v>3.9499671905749228E-5</v>
      </c>
      <c r="CD87">
        <f t="shared" si="206"/>
        <v>8.3360076388888857E-2</v>
      </c>
      <c r="CE87">
        <f t="shared" si="88"/>
        <v>1460.4495906138275</v>
      </c>
      <c r="CF87">
        <f t="shared" si="207"/>
        <v>3332.42546466674</v>
      </c>
      <c r="CG87">
        <f t="shared" si="208"/>
        <v>4427.7626576271105</v>
      </c>
      <c r="CH87">
        <f t="shared" si="209"/>
        <v>2237.0882717063696</v>
      </c>
      <c r="CI87">
        <f t="shared" si="210"/>
        <v>1.3376926458087947E-5</v>
      </c>
      <c r="CJ87">
        <f t="shared" si="211"/>
        <v>6.758574838992053E-6</v>
      </c>
      <c r="CL87">
        <f t="shared" si="212"/>
        <v>0.18599999999999997</v>
      </c>
      <c r="CM87">
        <f t="shared" si="213"/>
        <v>0.13668416666666663</v>
      </c>
      <c r="CN87">
        <f t="shared" si="89"/>
        <v>7.1918959452085745E-5</v>
      </c>
      <c r="CO87">
        <f t="shared" si="90"/>
        <v>4.9446655042893686E-5</v>
      </c>
      <c r="CP87">
        <f t="shared" si="214"/>
        <v>1.9654879568948864E-3</v>
      </c>
      <c r="CQ87">
        <f t="shared" si="215"/>
        <v>9.2908924407375103E-4</v>
      </c>
      <c r="CR87">
        <f t="shared" si="91"/>
        <v>109.17676756238809</v>
      </c>
      <c r="CS87">
        <f t="shared" si="92"/>
        <v>216.08839517291383</v>
      </c>
      <c r="CT87">
        <f t="shared" si="216"/>
        <v>1.9654879568948864E-3</v>
      </c>
      <c r="CU87">
        <f t="shared" si="217"/>
        <v>9.2908924407375103E-4</v>
      </c>
      <c r="CV87" s="39" t="str">
        <f t="shared" si="93"/>
        <v>FAILED</v>
      </c>
      <c r="CW87" s="39" t="str">
        <f t="shared" si="94"/>
        <v>FAILED</v>
      </c>
      <c r="CX87" s="39" t="str">
        <f t="shared" si="95"/>
        <v>FAILED</v>
      </c>
      <c r="CZ87">
        <f t="shared" si="96"/>
        <v>1.3376926458087947E-5</v>
      </c>
      <c r="DA87">
        <f t="shared" si="97"/>
        <v>6.758574838992053E-6</v>
      </c>
      <c r="DB87">
        <v>39</v>
      </c>
      <c r="DC87">
        <f t="shared" si="98"/>
        <v>5.2170013186542998E-4</v>
      </c>
      <c r="DD87">
        <v>62</v>
      </c>
      <c r="DE87">
        <f t="shared" si="99"/>
        <v>4.190316400175073E-4</v>
      </c>
      <c r="DF87">
        <f t="shared" si="100"/>
        <v>0.18599999999999997</v>
      </c>
      <c r="DG87">
        <f t="shared" si="101"/>
        <v>0.13668416666666663</v>
      </c>
      <c r="DH87">
        <f t="shared" si="218"/>
        <v>1.8435913982153777E-4</v>
      </c>
      <c r="DI87">
        <f t="shared" si="102"/>
        <v>8.3360076388888857E-2</v>
      </c>
      <c r="DJ87">
        <f t="shared" si="103"/>
        <v>243.48637887138023</v>
      </c>
      <c r="DK87">
        <f t="shared" si="104"/>
        <v>1460.4495906138275</v>
      </c>
      <c r="DL87">
        <f t="shared" si="105"/>
        <v>2.8048394186313444E-3</v>
      </c>
      <c r="DM87">
        <f t="shared" si="106"/>
        <v>3.0656926126594085E-3</v>
      </c>
      <c r="DN87">
        <f t="shared" si="219"/>
        <v>2.9895071824371224</v>
      </c>
      <c r="DO87">
        <f t="shared" si="220"/>
        <v>3.5714190542194988</v>
      </c>
      <c r="DP87">
        <f t="shared" si="107"/>
        <v>2.7994042964714896</v>
      </c>
      <c r="DQ87">
        <f t="shared" si="108"/>
        <v>3.4852966963373202</v>
      </c>
      <c r="DR87">
        <f t="shared" si="109"/>
        <v>2.9895071824371224</v>
      </c>
      <c r="DS87">
        <f t="shared" si="110"/>
        <v>3.5714190542194988</v>
      </c>
      <c r="DT87" s="39" t="str">
        <f t="shared" si="173"/>
        <v>PASS</v>
      </c>
      <c r="DU87" s="39" t="str">
        <f t="shared" si="174"/>
        <v>PASS</v>
      </c>
      <c r="DV87" s="39" t="str">
        <f t="shared" si="175"/>
        <v>PASS</v>
      </c>
      <c r="DW87" s="39">
        <f t="shared" si="114"/>
        <v>7.7155607524863149E-6</v>
      </c>
      <c r="DX87" s="39"/>
      <c r="DZ87">
        <f t="shared" si="115"/>
        <v>0.51666666666666661</v>
      </c>
      <c r="EA87">
        <f t="shared" si="171"/>
        <v>0.18599999999999997</v>
      </c>
      <c r="EB87">
        <f t="shared" si="116"/>
        <v>0.13668416666666663</v>
      </c>
      <c r="EC87">
        <f t="shared" si="117"/>
        <v>0.51725473153832491</v>
      </c>
      <c r="ED87">
        <f t="shared" si="118"/>
        <v>0.1613420833333333</v>
      </c>
      <c r="EE87">
        <f t="shared" si="119"/>
        <v>557.66839568512341</v>
      </c>
      <c r="EG87">
        <f t="shared" si="120"/>
        <v>6.4221753960205517</v>
      </c>
      <c r="EH87">
        <f t="shared" si="121"/>
        <v>1.7479007398341404E-4</v>
      </c>
      <c r="EI87">
        <f t="shared" si="122"/>
        <v>6.5546277743780258E-5</v>
      </c>
      <c r="EJ87">
        <f t="shared" si="123"/>
        <v>5.1666666666666659E-2</v>
      </c>
      <c r="EK87">
        <f t="shared" si="124"/>
        <v>3.3583333333333333E-2</v>
      </c>
      <c r="EL87">
        <f t="shared" si="125"/>
        <v>3.7054445058577822E-5</v>
      </c>
      <c r="EM87">
        <f t="shared" si="126"/>
        <v>15.049972946660752</v>
      </c>
      <c r="EN87">
        <f t="shared" si="127"/>
        <v>50.132695432776487</v>
      </c>
      <c r="EO87">
        <f t="shared" si="128"/>
        <v>88.126971692903453</v>
      </c>
      <c r="EP87">
        <f t="shared" si="221"/>
        <v>483</v>
      </c>
      <c r="EQ87" s="39" t="str">
        <f t="shared" si="129"/>
        <v>PASS</v>
      </c>
      <c r="ES87">
        <v>1</v>
      </c>
      <c r="ET87">
        <f t="shared" si="130"/>
        <v>1.7479007398341404E-4</v>
      </c>
      <c r="EU87">
        <f t="shared" si="131"/>
        <v>3.9327766646268157E-4</v>
      </c>
      <c r="EV87">
        <f t="shared" si="132"/>
        <v>5.1666666666666659E-2</v>
      </c>
      <c r="EW87">
        <f t="shared" si="133"/>
        <v>3.3583333333333333E-2</v>
      </c>
      <c r="EX87">
        <f t="shared" si="134"/>
        <v>2.2204024938306263E-4</v>
      </c>
      <c r="EY87">
        <f t="shared" si="135"/>
        <v>2.5115644448905159</v>
      </c>
      <c r="EZ87">
        <f t="shared" si="136"/>
        <v>8.3554492387960799</v>
      </c>
      <c r="FA87">
        <f t="shared" si="137"/>
        <v>14.688381527831178</v>
      </c>
      <c r="FB87">
        <f t="shared" si="222"/>
        <v>483</v>
      </c>
      <c r="FC87" s="39" t="str">
        <f t="shared" si="138"/>
        <v>PASS</v>
      </c>
      <c r="FD87" s="127">
        <f t="shared" si="139"/>
        <v>1.1107151864274105E-5</v>
      </c>
      <c r="FE87" s="127"/>
    </row>
    <row r="88" spans="2:161" x14ac:dyDescent="0.25">
      <c r="B88">
        <f t="shared" si="178"/>
        <v>9.35</v>
      </c>
      <c r="C88">
        <f t="shared" si="177"/>
        <v>1.28125</v>
      </c>
      <c r="D88">
        <f t="shared" si="54"/>
        <v>0.27406112892544349</v>
      </c>
      <c r="E88">
        <f t="shared" si="179"/>
        <v>0.23703056446272175</v>
      </c>
      <c r="F88">
        <f t="shared" si="180"/>
        <v>0.18984375000000045</v>
      </c>
      <c r="G88" s="1">
        <f t="shared" si="55"/>
        <v>204.9154619901723</v>
      </c>
      <c r="I88">
        <f t="shared" si="56"/>
        <v>204.9154619901723</v>
      </c>
      <c r="J88">
        <f t="shared" si="224"/>
        <v>204.9154619901723</v>
      </c>
      <c r="K88">
        <f>K89+(J89+J88)*(B89-B88)/2</f>
        <v>15.368659649262959</v>
      </c>
      <c r="L88">
        <f t="shared" si="57"/>
        <v>768.43298246314612</v>
      </c>
      <c r="M88">
        <f t="shared" si="58"/>
        <v>57.632473684736091</v>
      </c>
      <c r="O88">
        <f t="shared" si="59"/>
        <v>0.51250000000000007</v>
      </c>
      <c r="P88">
        <v>9350</v>
      </c>
      <c r="Q88">
        <f t="shared" si="60"/>
        <v>0.1845</v>
      </c>
      <c r="S88">
        <f t="shared" si="61"/>
        <v>312.37113108258046</v>
      </c>
      <c r="T88">
        <f t="shared" si="181"/>
        <v>4.8260062272980528</v>
      </c>
      <c r="U88">
        <f t="shared" si="169"/>
        <v>2.1891283806951533E-5</v>
      </c>
      <c r="V88">
        <f t="shared" si="62"/>
        <v>4.9255388565640948E-5</v>
      </c>
      <c r="W88">
        <f t="shared" si="182"/>
        <v>5.1250000000000004E-2</v>
      </c>
      <c r="X88">
        <f t="shared" si="63"/>
        <v>3.3312500000000002E-2</v>
      </c>
      <c r="Z88">
        <f t="shared" si="64"/>
        <v>4.2714700111124939E-4</v>
      </c>
      <c r="AA88">
        <v>5.5650000000000004</v>
      </c>
      <c r="AB88">
        <f t="shared" si="183"/>
        <v>7.7167331842541667E-2</v>
      </c>
      <c r="AC88">
        <v>0.745</v>
      </c>
      <c r="AD88">
        <f t="shared" si="65"/>
        <v>5.7489662222693541E-2</v>
      </c>
      <c r="AE88">
        <f t="shared" si="184"/>
        <v>5.2912631292019254</v>
      </c>
      <c r="AF88">
        <f t="shared" si="185"/>
        <v>2.7622092948541246E-5</v>
      </c>
      <c r="AG88">
        <f t="shared" si="66"/>
        <v>11.308742305100276</v>
      </c>
      <c r="AH88">
        <f t="shared" si="67"/>
        <v>69.775000165509297</v>
      </c>
      <c r="AI88">
        <f t="shared" si="186"/>
        <v>5.0196898700808769E-2</v>
      </c>
      <c r="AJ88">
        <f t="shared" si="187"/>
        <v>8.7636574527378844E-2</v>
      </c>
      <c r="AK88">
        <f t="shared" si="68"/>
        <v>5.0196898700808769E-2</v>
      </c>
      <c r="AL88">
        <f t="shared" si="188"/>
        <v>6.9332733012166803E-2</v>
      </c>
      <c r="AM88">
        <f t="shared" si="189"/>
        <v>163.1527093341177</v>
      </c>
      <c r="AN88">
        <f t="shared" si="69"/>
        <v>5.0196898700808769E-2</v>
      </c>
      <c r="AO88" s="39" t="str">
        <f t="shared" si="70"/>
        <v>FAILED</v>
      </c>
      <c r="AP88" s="39" t="str">
        <f t="shared" si="71"/>
        <v>FAILED</v>
      </c>
      <c r="AQ88" s="39" t="str">
        <f t="shared" si="72"/>
        <v>FAILED</v>
      </c>
      <c r="AS88" s="9">
        <v>7</v>
      </c>
      <c r="AT88">
        <f t="shared" si="190"/>
        <v>1.5323898664866073E-4</v>
      </c>
      <c r="AU88" s="9">
        <f t="shared" si="73"/>
        <v>3.4478771995948666E-4</v>
      </c>
      <c r="AV88" s="9">
        <f t="shared" si="74"/>
        <v>2.9900290077787459E-3</v>
      </c>
      <c r="AW88">
        <v>5.5650000000000004</v>
      </c>
      <c r="AX88">
        <f t="shared" si="191"/>
        <v>3.7811992602845415</v>
      </c>
      <c r="AY88">
        <v>0.745</v>
      </c>
      <c r="AZ88">
        <f t="shared" si="75"/>
        <v>2.8169934489119832</v>
      </c>
      <c r="BA88">
        <f t="shared" si="192"/>
        <v>37.038841904413481</v>
      </c>
      <c r="BB88">
        <f t="shared" si="76"/>
        <v>0.51308332241301602</v>
      </c>
      <c r="BC88">
        <f t="shared" si="77"/>
        <v>1.9321760300032516E-4</v>
      </c>
      <c r="BD88">
        <f t="shared" si="78"/>
        <v>1.6166805002857569</v>
      </c>
      <c r="BE88">
        <f t="shared" si="79"/>
        <v>9.9678571665013287</v>
      </c>
      <c r="BF88">
        <f t="shared" si="193"/>
        <v>2.4596480363396296</v>
      </c>
      <c r="BG88">
        <f t="shared" si="194"/>
        <v>4.2941921518415631</v>
      </c>
      <c r="BH88">
        <f t="shared" si="80"/>
        <v>2.4596480363396296</v>
      </c>
      <c r="BI88">
        <f t="shared" si="195"/>
        <v>3.3973039175961732</v>
      </c>
      <c r="BJ88">
        <f t="shared" si="196"/>
        <v>0.47677848992845229</v>
      </c>
      <c r="BK88">
        <f t="shared" si="81"/>
        <v>2.4596480363396296</v>
      </c>
      <c r="BL88" s="39" t="str">
        <f t="shared" si="82"/>
        <v>PASS</v>
      </c>
      <c r="BM88" s="39" t="str">
        <f t="shared" si="83"/>
        <v>PASS</v>
      </c>
      <c r="BN88" s="39" t="str">
        <f t="shared" si="84"/>
        <v>PASS</v>
      </c>
      <c r="BO88" s="127">
        <f t="shared" si="85"/>
        <v>2.8982640450048841E-5</v>
      </c>
      <c r="BP88" s="127"/>
      <c r="BR88">
        <f t="shared" si="197"/>
        <v>2.1891283806951533E-5</v>
      </c>
      <c r="BS88">
        <f t="shared" si="198"/>
        <v>0.1845</v>
      </c>
      <c r="BT88">
        <f t="shared" si="199"/>
        <v>0.13558187499999999</v>
      </c>
      <c r="BU88">
        <f t="shared" si="86"/>
        <v>0.32008187499999996</v>
      </c>
      <c r="BV88">
        <f t="shared" si="200"/>
        <v>0.51250000000000007</v>
      </c>
      <c r="BW88">
        <f t="shared" si="201"/>
        <v>0.19218749999999998</v>
      </c>
      <c r="BX88">
        <f t="shared" si="202"/>
        <v>768.43298246314612</v>
      </c>
      <c r="BY88">
        <f t="shared" si="87"/>
        <v>147.68321381713588</v>
      </c>
      <c r="BZ88">
        <f t="shared" si="203"/>
        <v>0.18984375000000045</v>
      </c>
      <c r="CA88">
        <f t="shared" si="204"/>
        <v>102.885030343735</v>
      </c>
      <c r="CB88">
        <f t="shared" si="170"/>
        <v>250.56824416087088</v>
      </c>
      <c r="CC88">
        <f t="shared" si="205"/>
        <v>2.9443652155984644E-5</v>
      </c>
      <c r="CD88">
        <f t="shared" si="206"/>
        <v>8.2020980468750004E-2</v>
      </c>
      <c r="CE88">
        <f t="shared" si="88"/>
        <v>1527.4643312532542</v>
      </c>
      <c r="CF88">
        <f t="shared" si="207"/>
        <v>2400.7388186636504</v>
      </c>
      <c r="CG88">
        <f t="shared" si="208"/>
        <v>3546.3370671035909</v>
      </c>
      <c r="CH88">
        <f t="shared" si="209"/>
        <v>1255.14057022371</v>
      </c>
      <c r="CI88">
        <f t="shared" si="210"/>
        <v>1.0714009266173991E-5</v>
      </c>
      <c r="CJ88">
        <f t="shared" si="211"/>
        <v>3.7919654689538069E-6</v>
      </c>
      <c r="CL88">
        <f t="shared" si="212"/>
        <v>0.1845</v>
      </c>
      <c r="CM88">
        <f t="shared" si="213"/>
        <v>0.13558187499999999</v>
      </c>
      <c r="CN88">
        <f t="shared" si="89"/>
        <v>5.8070510927772304E-5</v>
      </c>
      <c r="CO88">
        <f t="shared" si="90"/>
        <v>2.7968085475686239E-5</v>
      </c>
      <c r="CP88">
        <f t="shared" si="214"/>
        <v>1.2814300109767584E-3</v>
      </c>
      <c r="CQ88">
        <f t="shared" si="215"/>
        <v>2.972412459666108E-4</v>
      </c>
      <c r="CR88">
        <f t="shared" si="91"/>
        <v>142.56701607265987</v>
      </c>
      <c r="CS88">
        <f t="shared" si="92"/>
        <v>402.81599180139091</v>
      </c>
      <c r="CT88">
        <f t="shared" si="216"/>
        <v>1.2814300109767584E-3</v>
      </c>
      <c r="CU88">
        <f t="shared" si="217"/>
        <v>2.972412459666108E-4</v>
      </c>
      <c r="CV88" s="39" t="str">
        <f t="shared" si="93"/>
        <v>FAILED</v>
      </c>
      <c r="CW88" s="39" t="str">
        <f t="shared" si="94"/>
        <v>FAILED</v>
      </c>
      <c r="CX88" s="39" t="str">
        <f t="shared" si="95"/>
        <v>FAILED</v>
      </c>
      <c r="CZ88">
        <f t="shared" si="96"/>
        <v>1.0714009266173991E-5</v>
      </c>
      <c r="DA88">
        <f t="shared" si="97"/>
        <v>3.7919654689538069E-6</v>
      </c>
      <c r="DB88">
        <v>49</v>
      </c>
      <c r="DC88">
        <f t="shared" si="98"/>
        <v>5.2498645404252555E-4</v>
      </c>
      <c r="DD88">
        <v>111</v>
      </c>
      <c r="DE88">
        <f t="shared" si="99"/>
        <v>4.2090816705387258E-4</v>
      </c>
      <c r="DF88">
        <f t="shared" si="100"/>
        <v>0.1845</v>
      </c>
      <c r="DG88">
        <f t="shared" si="101"/>
        <v>0.13558187499999999</v>
      </c>
      <c r="DH88">
        <f t="shared" si="218"/>
        <v>1.7632467146974477E-4</v>
      </c>
      <c r="DI88">
        <f t="shared" si="102"/>
        <v>8.2020980468750004E-2</v>
      </c>
      <c r="DJ88">
        <f t="shared" si="103"/>
        <v>250.56824416087088</v>
      </c>
      <c r="DK88">
        <f t="shared" si="104"/>
        <v>1527.4643312532542</v>
      </c>
      <c r="DL88">
        <f t="shared" si="105"/>
        <v>2.8454550354608432E-3</v>
      </c>
      <c r="DM88">
        <f t="shared" si="106"/>
        <v>3.1044574878011724E-3</v>
      </c>
      <c r="DN88">
        <f t="shared" si="219"/>
        <v>3.0767134563551979</v>
      </c>
      <c r="DO88">
        <f t="shared" si="220"/>
        <v>3.662309391554611</v>
      </c>
      <c r="DP88">
        <f t="shared" si="107"/>
        <v>2.9095309402583647</v>
      </c>
      <c r="DQ88">
        <f t="shared" si="108"/>
        <v>3.6289728991116297</v>
      </c>
      <c r="DR88">
        <f t="shared" si="109"/>
        <v>3.0767134563551979</v>
      </c>
      <c r="DS88">
        <f t="shared" si="110"/>
        <v>3.662309391554611</v>
      </c>
      <c r="DT88" s="39" t="str">
        <f t="shared" si="173"/>
        <v>PASS</v>
      </c>
      <c r="DU88" s="39" t="str">
        <f t="shared" si="174"/>
        <v>PASS</v>
      </c>
      <c r="DV88" s="39" t="str">
        <f t="shared" si="175"/>
        <v>PASS</v>
      </c>
      <c r="DW88" s="39">
        <f t="shared" si="114"/>
        <v>2.3089127889423537E-5</v>
      </c>
      <c r="DX88" s="39"/>
      <c r="DZ88">
        <f t="shared" si="115"/>
        <v>0.51250000000000007</v>
      </c>
      <c r="EA88">
        <f t="shared" si="171"/>
        <v>0.1845</v>
      </c>
      <c r="EB88">
        <f t="shared" si="116"/>
        <v>0.13558187499999999</v>
      </c>
      <c r="EC88">
        <f t="shared" si="117"/>
        <v>0.51308332241301602</v>
      </c>
      <c r="ED88">
        <f t="shared" si="118"/>
        <v>0.16004093749999998</v>
      </c>
      <c r="EE88">
        <f t="shared" si="119"/>
        <v>312.37113108258046</v>
      </c>
      <c r="EG88">
        <f t="shared" si="120"/>
        <v>4.8260062272980528</v>
      </c>
      <c r="EH88">
        <f t="shared" si="121"/>
        <v>1.5323898664866073E-4</v>
      </c>
      <c r="EI88">
        <f t="shared" si="122"/>
        <v>4.9255388565640948E-5</v>
      </c>
      <c r="EJ88">
        <f t="shared" si="123"/>
        <v>5.1250000000000004E-2</v>
      </c>
      <c r="EK88">
        <f t="shared" si="124"/>
        <v>3.3312500000000002E-2</v>
      </c>
      <c r="EL88">
        <f t="shared" si="125"/>
        <v>2.7622092948541246E-5</v>
      </c>
      <c r="EM88">
        <f t="shared" si="126"/>
        <v>11.308742305100276</v>
      </c>
      <c r="EN88">
        <f t="shared" si="127"/>
        <v>69.775000165509297</v>
      </c>
      <c r="EO88">
        <f t="shared" si="128"/>
        <v>121.3817926907229</v>
      </c>
      <c r="EP88">
        <f t="shared" si="221"/>
        <v>483</v>
      </c>
      <c r="EQ88" s="39" t="str">
        <f t="shared" si="129"/>
        <v>PASS</v>
      </c>
      <c r="ES88">
        <v>1</v>
      </c>
      <c r="ET88">
        <f t="shared" si="130"/>
        <v>1.5323898664866073E-4</v>
      </c>
      <c r="EU88">
        <f t="shared" si="131"/>
        <v>3.4478771995948666E-4</v>
      </c>
      <c r="EV88">
        <f t="shared" si="132"/>
        <v>5.1250000000000004E-2</v>
      </c>
      <c r="EW88">
        <f t="shared" si="133"/>
        <v>3.3312500000000002E-2</v>
      </c>
      <c r="EX88">
        <f t="shared" si="134"/>
        <v>1.9312821526486516E-4</v>
      </c>
      <c r="EY88">
        <f t="shared" si="135"/>
        <v>1.6174287669679954</v>
      </c>
      <c r="EZ88">
        <f t="shared" si="136"/>
        <v>9.9678571665013287</v>
      </c>
      <c r="FA88">
        <f t="shared" si="137"/>
        <v>17.340432673135098</v>
      </c>
      <c r="FB88">
        <f t="shared" si="222"/>
        <v>483</v>
      </c>
      <c r="FC88" s="39" t="str">
        <f t="shared" si="138"/>
        <v>PASS</v>
      </c>
      <c r="FD88" s="127">
        <f t="shared" si="139"/>
        <v>2.8982640450048841E-5</v>
      </c>
      <c r="FE88" s="127"/>
    </row>
    <row r="89" spans="2:161" x14ac:dyDescent="0.25">
      <c r="B89">
        <f t="shared" si="178"/>
        <v>9.5</v>
      </c>
      <c r="C89">
        <f t="shared" si="177"/>
        <v>1.25</v>
      </c>
      <c r="D89">
        <f t="shared" si="54"/>
        <v>0.2</v>
      </c>
      <c r="G89" s="1">
        <f t="shared" si="55"/>
        <v>0</v>
      </c>
      <c r="I89">
        <f t="shared" si="56"/>
        <v>0</v>
      </c>
      <c r="J89">
        <f>(J90+I89)</f>
        <v>0</v>
      </c>
      <c r="K89">
        <v>0</v>
      </c>
      <c r="L89">
        <f t="shared" si="57"/>
        <v>0</v>
      </c>
      <c r="M89">
        <f t="shared" si="58"/>
        <v>0</v>
      </c>
      <c r="O89">
        <f t="shared" si="59"/>
        <v>0.5</v>
      </c>
      <c r="P89">
        <f>P87+200</f>
        <v>9500</v>
      </c>
      <c r="Q89">
        <f t="shared" si="60"/>
        <v>0.18</v>
      </c>
      <c r="S89">
        <f t="shared" si="61"/>
        <v>0</v>
      </c>
      <c r="T89">
        <v>0</v>
      </c>
      <c r="U89">
        <v>0</v>
      </c>
      <c r="V89">
        <f t="shared" si="62"/>
        <v>0</v>
      </c>
      <c r="W89">
        <f t="shared" si="182"/>
        <v>0.05</v>
      </c>
      <c r="X89">
        <f t="shared" si="63"/>
        <v>3.2500000000000001E-2</v>
      </c>
      <c r="Z89">
        <f t="shared" si="64"/>
        <v>0</v>
      </c>
      <c r="AA89">
        <v>5.5650000000000004</v>
      </c>
      <c r="AB89">
        <f t="shared" ref="AB89" si="225">AA89*$AG$8*Z89^2</f>
        <v>0</v>
      </c>
      <c r="AC89">
        <v>0.745</v>
      </c>
      <c r="AD89">
        <f t="shared" si="65"/>
        <v>0</v>
      </c>
      <c r="AE89">
        <f t="shared" ref="AE89" si="226">SQRT(AD89*$AH$8)</f>
        <v>0</v>
      </c>
      <c r="AF89">
        <f t="shared" si="185"/>
        <v>0</v>
      </c>
      <c r="AG89" t="e">
        <f t="shared" si="66"/>
        <v>#DIV/0!</v>
      </c>
      <c r="AH89" t="e">
        <f t="shared" si="67"/>
        <v>#DIV/0!</v>
      </c>
      <c r="AI89">
        <f t="shared" si="186"/>
        <v>0</v>
      </c>
      <c r="AJ89">
        <f t="shared" si="187"/>
        <v>0</v>
      </c>
      <c r="AK89">
        <f t="shared" si="68"/>
        <v>0</v>
      </c>
      <c r="AL89">
        <f t="shared" si="188"/>
        <v>0</v>
      </c>
      <c r="AM89" t="e">
        <f t="shared" ref="AM89" si="227">AG89/AL89+(AH89/$AE$8)^2</f>
        <v>#DIV/0!</v>
      </c>
      <c r="AN89">
        <f t="shared" si="69"/>
        <v>0</v>
      </c>
      <c r="AO89" s="39" t="e">
        <f t="shared" si="70"/>
        <v>#DIV/0!</v>
      </c>
      <c r="AP89" s="39" t="e">
        <f t="shared" si="71"/>
        <v>#DIV/0!</v>
      </c>
      <c r="AQ89" s="39" t="e">
        <f t="shared" si="72"/>
        <v>#DIV/0!</v>
      </c>
      <c r="AS89" s="9">
        <v>6</v>
      </c>
      <c r="AT89">
        <f t="shared" ref="AT89" si="228">U89*AS89</f>
        <v>0</v>
      </c>
      <c r="AU89" s="9">
        <f t="shared" si="73"/>
        <v>0</v>
      </c>
      <c r="AV89" s="9">
        <f t="shared" si="74"/>
        <v>0</v>
      </c>
      <c r="AW89">
        <v>5.5650000000000004</v>
      </c>
      <c r="AX89">
        <f t="shared" ref="AX89" si="229">AW89*$AG$8*AV89^2</f>
        <v>0</v>
      </c>
      <c r="AY89">
        <v>0.745</v>
      </c>
      <c r="AZ89">
        <f t="shared" si="75"/>
        <v>0</v>
      </c>
      <c r="BA89">
        <f t="shared" ref="BA89" si="230">SQRT(AZ89*$AH$8)</f>
        <v>0</v>
      </c>
      <c r="BB89">
        <f t="shared" si="76"/>
        <v>0.5005690950370888</v>
      </c>
      <c r="BC89">
        <f t="shared" si="77"/>
        <v>0</v>
      </c>
      <c r="BD89" t="e">
        <f t="shared" si="78"/>
        <v>#DIV/0!</v>
      </c>
      <c r="BE89" t="e">
        <f t="shared" si="79"/>
        <v>#DIV/0!</v>
      </c>
      <c r="BF89">
        <f t="shared" si="193"/>
        <v>0</v>
      </c>
      <c r="BG89">
        <f t="shared" si="194"/>
        <v>0</v>
      </c>
      <c r="BH89">
        <f t="shared" si="80"/>
        <v>0</v>
      </c>
      <c r="BI89">
        <f t="shared" si="195"/>
        <v>0</v>
      </c>
      <c r="BJ89" t="e">
        <f t="shared" ref="BJ89" si="231">BD89/BI89+(BE89/$AE$8)^2</f>
        <v>#DIV/0!</v>
      </c>
      <c r="BK89">
        <f t="shared" si="81"/>
        <v>0</v>
      </c>
      <c r="BL89" s="39" t="e">
        <f t="shared" si="82"/>
        <v>#DIV/0!</v>
      </c>
      <c r="BM89" s="39" t="e">
        <f t="shared" si="83"/>
        <v>#DIV/0!</v>
      </c>
      <c r="BN89" s="39" t="e">
        <f t="shared" si="84"/>
        <v>#DIV/0!</v>
      </c>
      <c r="BO89" s="127">
        <f t="shared" si="85"/>
        <v>0</v>
      </c>
      <c r="BP89" s="127"/>
      <c r="BR89">
        <f t="shared" si="197"/>
        <v>0</v>
      </c>
      <c r="BS89">
        <f t="shared" si="198"/>
        <v>0.18</v>
      </c>
      <c r="BT89">
        <f t="shared" si="199"/>
        <v>0.132275</v>
      </c>
      <c r="BU89">
        <f t="shared" si="86"/>
        <v>0.31227499999999997</v>
      </c>
      <c r="BV89">
        <f t="shared" si="200"/>
        <v>0.5</v>
      </c>
      <c r="BW89">
        <f t="shared" si="201"/>
        <v>0.1875</v>
      </c>
      <c r="BX89">
        <f t="shared" si="202"/>
        <v>0</v>
      </c>
      <c r="BY89">
        <f t="shared" si="87"/>
        <v>0</v>
      </c>
      <c r="BZ89">
        <f t="shared" si="203"/>
        <v>0</v>
      </c>
      <c r="CA89">
        <f t="shared" ref="CA89" si="232">0.5*0.967*96.6^2*$BY$8*BZ89*C89*2.5*1.5</f>
        <v>0</v>
      </c>
      <c r="CB89">
        <f t="shared" si="170"/>
        <v>0</v>
      </c>
      <c r="CC89">
        <f t="shared" si="205"/>
        <v>0</v>
      </c>
      <c r="CD89">
        <f t="shared" si="206"/>
        <v>7.8068749999999992E-2</v>
      </c>
      <c r="CE89">
        <f t="shared" si="88"/>
        <v>0</v>
      </c>
      <c r="CF89">
        <f t="shared" si="207"/>
        <v>0</v>
      </c>
      <c r="CG89">
        <f t="shared" ref="CG89" si="233">CF89+2*BW89*CE89/O89</f>
        <v>0</v>
      </c>
      <c r="CH89">
        <f t="shared" si="209"/>
        <v>0</v>
      </c>
      <c r="CI89">
        <f t="shared" si="210"/>
        <v>0</v>
      </c>
      <c r="CJ89">
        <f t="shared" si="211"/>
        <v>0</v>
      </c>
      <c r="CL89">
        <f t="shared" si="212"/>
        <v>0.18</v>
      </c>
      <c r="CM89">
        <f t="shared" si="213"/>
        <v>0.132275</v>
      </c>
      <c r="CN89">
        <f t="shared" si="89"/>
        <v>0</v>
      </c>
      <c r="CO89">
        <f t="shared" si="90"/>
        <v>0</v>
      </c>
      <c r="CP89">
        <f t="shared" si="214"/>
        <v>0</v>
      </c>
      <c r="CQ89">
        <f t="shared" si="215"/>
        <v>0</v>
      </c>
      <c r="CR89" t="e">
        <f t="shared" si="91"/>
        <v>#DIV/0!</v>
      </c>
      <c r="CS89" t="e">
        <f t="shared" si="92"/>
        <v>#DIV/0!</v>
      </c>
      <c r="CT89">
        <f t="shared" si="216"/>
        <v>0</v>
      </c>
      <c r="CU89">
        <f t="shared" si="217"/>
        <v>0</v>
      </c>
      <c r="CV89" s="39" t="e">
        <f t="shared" si="93"/>
        <v>#DIV/0!</v>
      </c>
      <c r="CW89" s="39" t="e">
        <f t="shared" si="94"/>
        <v>#DIV/0!</v>
      </c>
      <c r="CX89" s="39" t="e">
        <f t="shared" si="95"/>
        <v>#DIV/0!</v>
      </c>
      <c r="CZ89">
        <f t="shared" si="96"/>
        <v>0</v>
      </c>
      <c r="DA89">
        <f t="shared" si="97"/>
        <v>0</v>
      </c>
      <c r="DB89">
        <v>50</v>
      </c>
      <c r="DC89">
        <f t="shared" si="98"/>
        <v>0</v>
      </c>
      <c r="DD89">
        <v>80</v>
      </c>
      <c r="DE89">
        <f t="shared" si="99"/>
        <v>0</v>
      </c>
      <c r="DF89">
        <f t="shared" si="100"/>
        <v>0.18</v>
      </c>
      <c r="DG89">
        <f t="shared" si="101"/>
        <v>0.132275</v>
      </c>
      <c r="DH89">
        <f t="shared" ref="DH89" si="234">2*O89*BR89+(DF89-2*BR89)*DC89+(DG89-2*BR89)*DE89</f>
        <v>0</v>
      </c>
      <c r="DI89">
        <f t="shared" si="102"/>
        <v>7.8068749999999992E-2</v>
      </c>
      <c r="DJ89">
        <f t="shared" si="103"/>
        <v>0</v>
      </c>
      <c r="DK89">
        <f t="shared" si="104"/>
        <v>0</v>
      </c>
      <c r="DL89">
        <f t="shared" si="105"/>
        <v>0</v>
      </c>
      <c r="DM89">
        <f t="shared" si="106"/>
        <v>0</v>
      </c>
      <c r="DN89">
        <f t="shared" si="219"/>
        <v>0</v>
      </c>
      <c r="DO89">
        <f t="shared" si="220"/>
        <v>0</v>
      </c>
      <c r="DP89" t="e">
        <f t="shared" si="107"/>
        <v>#DIV/0!</v>
      </c>
      <c r="DQ89" t="e">
        <f t="shared" si="108"/>
        <v>#DIV/0!</v>
      </c>
      <c r="DR89">
        <f t="shared" si="109"/>
        <v>0</v>
      </c>
      <c r="DS89">
        <f t="shared" si="110"/>
        <v>0</v>
      </c>
      <c r="DT89" s="39" t="e">
        <f t="shared" si="173"/>
        <v>#DIV/0!</v>
      </c>
      <c r="DU89" s="39" t="e">
        <f t="shared" si="174"/>
        <v>#DIV/0!</v>
      </c>
      <c r="DV89" s="39" t="e">
        <f t="shared" si="175"/>
        <v>#DIV/0!</v>
      </c>
      <c r="DW89" s="39">
        <f t="shared" si="114"/>
        <v>0</v>
      </c>
      <c r="DX89" s="39"/>
      <c r="DZ89">
        <f t="shared" si="115"/>
        <v>0.5</v>
      </c>
      <c r="EA89">
        <f t="shared" si="171"/>
        <v>0.18</v>
      </c>
      <c r="EB89">
        <f t="shared" si="116"/>
        <v>0.132275</v>
      </c>
      <c r="EC89">
        <f t="shared" si="117"/>
        <v>0.5005690950370888</v>
      </c>
      <c r="ED89">
        <f t="shared" si="118"/>
        <v>0.15613749999999998</v>
      </c>
      <c r="EE89">
        <f t="shared" si="119"/>
        <v>0</v>
      </c>
      <c r="EG89">
        <f t="shared" si="120"/>
        <v>0</v>
      </c>
      <c r="EH89">
        <f t="shared" si="121"/>
        <v>0</v>
      </c>
      <c r="EI89">
        <f t="shared" si="122"/>
        <v>0</v>
      </c>
      <c r="EJ89">
        <f t="shared" si="123"/>
        <v>0.05</v>
      </c>
      <c r="EK89">
        <f t="shared" si="124"/>
        <v>3.2500000000000001E-2</v>
      </c>
      <c r="EL89">
        <f t="shared" si="125"/>
        <v>0</v>
      </c>
      <c r="EM89" t="e">
        <f t="shared" si="126"/>
        <v>#DIV/0!</v>
      </c>
      <c r="EN89" t="e">
        <f t="shared" si="127"/>
        <v>#DIV/0!</v>
      </c>
      <c r="EO89" t="e">
        <f t="shared" si="128"/>
        <v>#DIV/0!</v>
      </c>
      <c r="EP89">
        <f t="shared" si="221"/>
        <v>483</v>
      </c>
      <c r="EQ89" s="39" t="e">
        <f t="shared" si="129"/>
        <v>#DIV/0!</v>
      </c>
      <c r="ES89">
        <v>1</v>
      </c>
      <c r="ET89">
        <f t="shared" si="130"/>
        <v>0</v>
      </c>
      <c r="EU89">
        <f t="shared" si="131"/>
        <v>0</v>
      </c>
      <c r="EV89">
        <f t="shared" si="132"/>
        <v>0.05</v>
      </c>
      <c r="EW89">
        <f t="shared" si="133"/>
        <v>3.2500000000000001E-2</v>
      </c>
      <c r="EX89">
        <f t="shared" si="134"/>
        <v>0</v>
      </c>
      <c r="EY89" t="e">
        <f t="shared" si="135"/>
        <v>#DIV/0!</v>
      </c>
      <c r="EZ89" t="e">
        <f t="shared" si="136"/>
        <v>#DIV/0!</v>
      </c>
      <c r="FA89" t="e">
        <f t="shared" si="137"/>
        <v>#DIV/0!</v>
      </c>
      <c r="FB89">
        <f t="shared" si="222"/>
        <v>483</v>
      </c>
      <c r="FC89" s="39" t="e">
        <f t="shared" si="138"/>
        <v>#DIV/0!</v>
      </c>
      <c r="FD89" s="127">
        <f t="shared" si="139"/>
        <v>0</v>
      </c>
      <c r="FE89" s="127"/>
    </row>
    <row r="90" spans="2:161" x14ac:dyDescent="0.25">
      <c r="AS90" s="9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</row>
    <row r="91" spans="2:161" x14ac:dyDescent="0.25">
      <c r="AS91" s="9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</row>
    <row r="92" spans="2:161" x14ac:dyDescent="0.25"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</row>
    <row r="93" spans="2:161" x14ac:dyDescent="0.25"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</row>
    <row r="94" spans="2:161" x14ac:dyDescent="0.25"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</row>
    <row r="95" spans="2:161" x14ac:dyDescent="0.25"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</row>
    <row r="96" spans="2:161" x14ac:dyDescent="0.25"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</row>
    <row r="97" spans="45:66" x14ac:dyDescent="0.25"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</row>
    <row r="98" spans="45:66" x14ac:dyDescent="0.25"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</row>
    <row r="99" spans="45:66" x14ac:dyDescent="0.25"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</row>
    <row r="100" spans="45:66" x14ac:dyDescent="0.25"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</row>
    <row r="101" spans="45:66" x14ac:dyDescent="0.25"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</row>
    <row r="102" spans="45:66" x14ac:dyDescent="0.25"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</row>
    <row r="103" spans="45:66" x14ac:dyDescent="0.25"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</row>
    <row r="104" spans="45:66" x14ac:dyDescent="0.25"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</row>
    <row r="105" spans="45:66" x14ac:dyDescent="0.25"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</row>
    <row r="106" spans="45:66" x14ac:dyDescent="0.25"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</row>
    <row r="107" spans="45:66" x14ac:dyDescent="0.25"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</row>
    <row r="108" spans="45:66" x14ac:dyDescent="0.25"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</row>
    <row r="109" spans="45:66" x14ac:dyDescent="0.25"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</row>
    <row r="110" spans="45:66" x14ac:dyDescent="0.25"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</row>
    <row r="111" spans="45:66" x14ac:dyDescent="0.25"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</row>
    <row r="112" spans="45:66" x14ac:dyDescent="0.25"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</row>
    <row r="113" spans="45:66" x14ac:dyDescent="0.25"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</row>
    <row r="114" spans="45:66" x14ac:dyDescent="0.25"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</row>
    <row r="115" spans="45:66" x14ac:dyDescent="0.25"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</row>
    <row r="116" spans="45:66" x14ac:dyDescent="0.25"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</row>
    <row r="117" spans="45:66" x14ac:dyDescent="0.25"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</row>
    <row r="118" spans="45:66" x14ac:dyDescent="0.25"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</row>
    <row r="119" spans="45:66" x14ac:dyDescent="0.25"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</row>
    <row r="120" spans="45:66" x14ac:dyDescent="0.25"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</row>
    <row r="121" spans="45:66" x14ac:dyDescent="0.25"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</row>
    <row r="122" spans="45:66" x14ac:dyDescent="0.25"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</row>
    <row r="123" spans="45:66" x14ac:dyDescent="0.25"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</row>
    <row r="124" spans="45:66" x14ac:dyDescent="0.25"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</row>
    <row r="125" spans="45:66" x14ac:dyDescent="0.25"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</row>
    <row r="126" spans="45:66" x14ac:dyDescent="0.25"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</row>
    <row r="127" spans="45:66" x14ac:dyDescent="0.25"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</row>
    <row r="128" spans="45:66" x14ac:dyDescent="0.25"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</row>
    <row r="129" spans="45:66" x14ac:dyDescent="0.25"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</row>
    <row r="130" spans="45:66" x14ac:dyDescent="0.25"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</row>
    <row r="131" spans="45:66" x14ac:dyDescent="0.25"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</row>
    <row r="132" spans="45:66" x14ac:dyDescent="0.25"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</row>
    <row r="133" spans="45:66" x14ac:dyDescent="0.25"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</row>
    <row r="134" spans="45:66" x14ac:dyDescent="0.25"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</row>
    <row r="135" spans="45:66" x14ac:dyDescent="0.25"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</row>
    <row r="136" spans="45:66" x14ac:dyDescent="0.25"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</row>
    <row r="137" spans="45:66" x14ac:dyDescent="0.25"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</row>
    <row r="138" spans="45:66" x14ac:dyDescent="0.25"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</row>
    <row r="139" spans="45:66" x14ac:dyDescent="0.25"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</row>
    <row r="140" spans="45:66" x14ac:dyDescent="0.25"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</row>
    <row r="141" spans="45:66" x14ac:dyDescent="0.25"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</row>
    <row r="142" spans="45:66" x14ac:dyDescent="0.25"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</row>
    <row r="143" spans="45:66" x14ac:dyDescent="0.25"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</row>
    <row r="144" spans="45:66" x14ac:dyDescent="0.25"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</row>
    <row r="145" spans="45:66" x14ac:dyDescent="0.25"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</row>
    <row r="146" spans="45:66" x14ac:dyDescent="0.25"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</row>
    <row r="147" spans="45:66" x14ac:dyDescent="0.25"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</row>
    <row r="148" spans="45:66" x14ac:dyDescent="0.25"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</row>
    <row r="149" spans="45:66" x14ac:dyDescent="0.25"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</row>
    <row r="150" spans="45:66" x14ac:dyDescent="0.25"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</row>
    <row r="151" spans="45:66" x14ac:dyDescent="0.25"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</row>
    <row r="152" spans="45:66" x14ac:dyDescent="0.25"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</row>
    <row r="153" spans="45:66" x14ac:dyDescent="0.25"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</row>
    <row r="154" spans="45:66" x14ac:dyDescent="0.25"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</row>
    <row r="155" spans="45:66" x14ac:dyDescent="0.25"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</row>
    <row r="156" spans="45:66" x14ac:dyDescent="0.25"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</row>
    <row r="157" spans="45:66" x14ac:dyDescent="0.25"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</row>
    <row r="158" spans="45:66" x14ac:dyDescent="0.25"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</row>
    <row r="159" spans="45:66" x14ac:dyDescent="0.25"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</row>
    <row r="160" spans="45:66" x14ac:dyDescent="0.25"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</row>
    <row r="161" spans="45:66" x14ac:dyDescent="0.25"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</row>
    <row r="162" spans="45:66" x14ac:dyDescent="0.25"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</row>
    <row r="163" spans="45:66" x14ac:dyDescent="0.25"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</row>
    <row r="164" spans="45:66" x14ac:dyDescent="0.25"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</row>
    <row r="165" spans="45:66" x14ac:dyDescent="0.25"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</row>
    <row r="166" spans="45:66" x14ac:dyDescent="0.25"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</row>
    <row r="167" spans="45:66" x14ac:dyDescent="0.25"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</row>
    <row r="168" spans="45:66" x14ac:dyDescent="0.25"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</row>
    <row r="169" spans="45:66" x14ac:dyDescent="0.25"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</row>
    <row r="170" spans="45:66" x14ac:dyDescent="0.25"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</row>
    <row r="171" spans="45:66" x14ac:dyDescent="0.25"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</row>
    <row r="172" spans="45:66" x14ac:dyDescent="0.25"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</row>
    <row r="173" spans="45:66" x14ac:dyDescent="0.25"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</row>
    <row r="174" spans="45:66" x14ac:dyDescent="0.25"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</row>
    <row r="175" spans="45:66" x14ac:dyDescent="0.25"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</row>
    <row r="176" spans="45:66" x14ac:dyDescent="0.25"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</row>
    <row r="177" spans="45:66" x14ac:dyDescent="0.25"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</row>
    <row r="178" spans="45:66" x14ac:dyDescent="0.25"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</row>
    <row r="179" spans="45:66" x14ac:dyDescent="0.25"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</row>
    <row r="180" spans="45:66" x14ac:dyDescent="0.25"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</row>
    <row r="181" spans="45:66" x14ac:dyDescent="0.25"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</row>
    <row r="182" spans="45:66" x14ac:dyDescent="0.25"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</row>
    <row r="183" spans="45:66" x14ac:dyDescent="0.25"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</row>
    <row r="184" spans="45:66" x14ac:dyDescent="0.25"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</row>
    <row r="185" spans="45:66" x14ac:dyDescent="0.25"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</row>
    <row r="186" spans="45:66" x14ac:dyDescent="0.25"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</row>
    <row r="187" spans="45:66" x14ac:dyDescent="0.25"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</row>
    <row r="188" spans="45:66" x14ac:dyDescent="0.25"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</row>
    <row r="189" spans="45:66" x14ac:dyDescent="0.25"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</row>
    <row r="190" spans="45:66" x14ac:dyDescent="0.25"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</row>
    <row r="191" spans="45:66" x14ac:dyDescent="0.25"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</row>
    <row r="192" spans="45:66" x14ac:dyDescent="0.25"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</row>
    <row r="193" spans="45:66" x14ac:dyDescent="0.25"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</row>
    <row r="194" spans="45:66" x14ac:dyDescent="0.25"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</row>
    <row r="195" spans="45:66" x14ac:dyDescent="0.25"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</row>
    <row r="196" spans="45:66" x14ac:dyDescent="0.25"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</row>
    <row r="197" spans="45:66" x14ac:dyDescent="0.25"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</row>
    <row r="198" spans="45:66" x14ac:dyDescent="0.25"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</row>
    <row r="199" spans="45:66" x14ac:dyDescent="0.25"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</row>
    <row r="200" spans="45:66" x14ac:dyDescent="0.25"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</row>
    <row r="201" spans="45:66" x14ac:dyDescent="0.25"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</row>
    <row r="202" spans="45:66" x14ac:dyDescent="0.25"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</row>
    <row r="203" spans="45:66" x14ac:dyDescent="0.25"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</row>
    <row r="204" spans="45:66" x14ac:dyDescent="0.25"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</row>
    <row r="205" spans="45:66" x14ac:dyDescent="0.25"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</row>
    <row r="206" spans="45:66" x14ac:dyDescent="0.25"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</row>
    <row r="207" spans="45:66" x14ac:dyDescent="0.25"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</row>
    <row r="208" spans="45:66" x14ac:dyDescent="0.25"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</row>
    <row r="209" spans="45:66" x14ac:dyDescent="0.25"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</row>
    <row r="210" spans="45:66" x14ac:dyDescent="0.25"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</row>
    <row r="211" spans="45:66" x14ac:dyDescent="0.25"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</row>
    <row r="212" spans="45:66" x14ac:dyDescent="0.25"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</row>
    <row r="213" spans="45:66" x14ac:dyDescent="0.25"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</row>
    <row r="214" spans="45:66" x14ac:dyDescent="0.25"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</row>
    <row r="215" spans="45:66" x14ac:dyDescent="0.25"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</row>
    <row r="216" spans="45:66" x14ac:dyDescent="0.25"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</row>
    <row r="217" spans="45:66" x14ac:dyDescent="0.25"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</row>
    <row r="218" spans="45:66" x14ac:dyDescent="0.25"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</row>
    <row r="219" spans="45:66" x14ac:dyDescent="0.25"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</row>
    <row r="220" spans="45:66" x14ac:dyDescent="0.25"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</row>
    <row r="221" spans="45:66" x14ac:dyDescent="0.25"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</row>
    <row r="222" spans="45:66" x14ac:dyDescent="0.25"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</row>
    <row r="223" spans="45:66" x14ac:dyDescent="0.25"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</row>
    <row r="224" spans="45:66" x14ac:dyDescent="0.25"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</row>
    <row r="225" spans="45:66" x14ac:dyDescent="0.25"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</row>
    <row r="226" spans="45:66" x14ac:dyDescent="0.25"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</row>
    <row r="227" spans="45:66" x14ac:dyDescent="0.25"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</row>
    <row r="228" spans="45:66" x14ac:dyDescent="0.25"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</row>
    <row r="229" spans="45:66" x14ac:dyDescent="0.25"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</row>
    <row r="230" spans="45:66" x14ac:dyDescent="0.25"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</row>
    <row r="231" spans="45:66" x14ac:dyDescent="0.25"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</row>
    <row r="232" spans="45:66" x14ac:dyDescent="0.25"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</row>
    <row r="233" spans="45:66" x14ac:dyDescent="0.25"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</row>
    <row r="234" spans="45:66" x14ac:dyDescent="0.25"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</row>
    <row r="235" spans="45:66" x14ac:dyDescent="0.25"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</row>
    <row r="236" spans="45:66" x14ac:dyDescent="0.25"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</row>
    <row r="237" spans="45:66" x14ac:dyDescent="0.25"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</row>
    <row r="238" spans="45:66" x14ac:dyDescent="0.25"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</row>
    <row r="239" spans="45:66" x14ac:dyDescent="0.25"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</row>
    <row r="240" spans="45:66" x14ac:dyDescent="0.25"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</row>
    <row r="241" spans="45:66" x14ac:dyDescent="0.25"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</row>
    <row r="242" spans="45:66" x14ac:dyDescent="0.25"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</row>
    <row r="243" spans="45:66" x14ac:dyDescent="0.25"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</row>
    <row r="244" spans="45:66" x14ac:dyDescent="0.25"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</row>
    <row r="245" spans="45:66" x14ac:dyDescent="0.25"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</row>
    <row r="246" spans="45:66" x14ac:dyDescent="0.25"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</row>
    <row r="247" spans="45:66" x14ac:dyDescent="0.25"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</row>
    <row r="248" spans="45:66" x14ac:dyDescent="0.25"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</row>
    <row r="249" spans="45:66" x14ac:dyDescent="0.25"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</row>
    <row r="250" spans="45:66" x14ac:dyDescent="0.25"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</row>
    <row r="251" spans="45:66" x14ac:dyDescent="0.25"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</row>
    <row r="252" spans="45:66" x14ac:dyDescent="0.25"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</row>
    <row r="253" spans="45:66" x14ac:dyDescent="0.25"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</row>
    <row r="254" spans="45:66" x14ac:dyDescent="0.25"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</row>
    <row r="255" spans="45:66" x14ac:dyDescent="0.25"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</row>
    <row r="256" spans="45:66" x14ac:dyDescent="0.25"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</row>
    <row r="257" spans="45:66" x14ac:dyDescent="0.25"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</row>
    <row r="258" spans="45:66" x14ac:dyDescent="0.25"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</row>
    <row r="259" spans="45:66" x14ac:dyDescent="0.25"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</row>
    <row r="260" spans="45:66" x14ac:dyDescent="0.25"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</row>
  </sheetData>
  <mergeCells count="90">
    <mergeCell ref="A5:I5"/>
    <mergeCell ref="AS21:BP22"/>
    <mergeCell ref="AS19:BP20"/>
    <mergeCell ref="CT3:CU3"/>
    <mergeCell ref="CT4:CU4"/>
    <mergeCell ref="Z21:AQ22"/>
    <mergeCell ref="Z19:AQ20"/>
    <mergeCell ref="BR19:CJ20"/>
    <mergeCell ref="O21:Q22"/>
    <mergeCell ref="BR21:CJ22"/>
    <mergeCell ref="AC4:AD4"/>
    <mergeCell ref="AC3:AD3"/>
    <mergeCell ref="Z3:AA3"/>
    <mergeCell ref="Z4:AA4"/>
    <mergeCell ref="Z7:AA7"/>
    <mergeCell ref="Z8:AA8"/>
    <mergeCell ref="FU6:FV6"/>
    <mergeCell ref="FI7:FJ7"/>
    <mergeCell ref="FK7:FM7"/>
    <mergeCell ref="FN7:FO7"/>
    <mergeCell ref="FU7:FV7"/>
    <mergeCell ref="FN6:FO6"/>
    <mergeCell ref="FI6:FJ6"/>
    <mergeCell ref="CL19:CX20"/>
    <mergeCell ref="CL21:CX22"/>
    <mergeCell ref="FL4:FM4"/>
    <mergeCell ref="FI4:FJ4"/>
    <mergeCell ref="CL3:CM3"/>
    <mergeCell ref="CQ3:CR3"/>
    <mergeCell ref="CL4:CM4"/>
    <mergeCell ref="CN4:CP4"/>
    <mergeCell ref="CQ4:CR4"/>
    <mergeCell ref="CX3:CY3"/>
    <mergeCell ref="CX4:CY4"/>
    <mergeCell ref="FL3:FM3"/>
    <mergeCell ref="FI3:FJ3"/>
    <mergeCell ref="CN3:CP3"/>
    <mergeCell ref="EL7:EM7"/>
    <mergeCell ref="EI7:EK7"/>
    <mergeCell ref="S21:X22"/>
    <mergeCell ref="Y19:Y20"/>
    <mergeCell ref="S19:X20"/>
    <mergeCell ref="CY19:CY20"/>
    <mergeCell ref="EG7:EH7"/>
    <mergeCell ref="DZ21:EE22"/>
    <mergeCell ref="DZ19:EE20"/>
    <mergeCell ref="EG21:EQ22"/>
    <mergeCell ref="EG19:EQ20"/>
    <mergeCell ref="AB8:AD8"/>
    <mergeCell ref="AE7:AF7"/>
    <mergeCell ref="AE8:AF8"/>
    <mergeCell ref="AK7:AL7"/>
    <mergeCell ref="AK8:AL8"/>
    <mergeCell ref="HA22:HB22"/>
    <mergeCell ref="HC22:HD22"/>
    <mergeCell ref="HE22:HF22"/>
    <mergeCell ref="ER7:ES7"/>
    <mergeCell ref="EG8:EH8"/>
    <mergeCell ref="EI8:EK8"/>
    <mergeCell ref="EL8:EM8"/>
    <mergeCell ref="ER8:ES8"/>
    <mergeCell ref="FV21:GJ22"/>
    <mergeCell ref="FV19:GJ20"/>
    <mergeCell ref="FU19:FU20"/>
    <mergeCell ref="GK19:GK20"/>
    <mergeCell ref="GL19:GW20"/>
    <mergeCell ref="GL21:GW22"/>
    <mergeCell ref="FG21:FT22"/>
    <mergeCell ref="FG19:FT20"/>
    <mergeCell ref="HB6:HD6"/>
    <mergeCell ref="HB7:HD7"/>
    <mergeCell ref="HM23:HN23"/>
    <mergeCell ref="CZ21:DX22"/>
    <mergeCell ref="CZ19:DX20"/>
    <mergeCell ref="HG22:HH22"/>
    <mergeCell ref="HI22:HJ22"/>
    <mergeCell ref="HK22:HL22"/>
    <mergeCell ref="HA23:HB23"/>
    <mergeCell ref="HC23:HD23"/>
    <mergeCell ref="HE23:HF23"/>
    <mergeCell ref="HG23:HH23"/>
    <mergeCell ref="HI23:HJ23"/>
    <mergeCell ref="HK23:HL23"/>
    <mergeCell ref="ES21:FE22"/>
    <mergeCell ref="ES19:FE20"/>
    <mergeCell ref="S3:W4"/>
    <mergeCell ref="X3:Y4"/>
    <mergeCell ref="HA3:HG4"/>
    <mergeCell ref="HB5:HD5"/>
    <mergeCell ref="HE5:HG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258"/>
  <sheetViews>
    <sheetView topLeftCell="U21" zoomScale="55" zoomScaleNormal="55" workbookViewId="0">
      <selection activeCell="HE21" sqref="HE21:HN21"/>
    </sheetView>
  </sheetViews>
  <sheetFormatPr defaultRowHeight="15" x14ac:dyDescent="0.25"/>
  <cols>
    <col min="1" max="1" width="19.28515625" bestFit="1" customWidth="1"/>
    <col min="6" max="6" width="23.5703125" bestFit="1" customWidth="1"/>
    <col min="8" max="8" width="16.7109375" bestFit="1" customWidth="1"/>
    <col min="10" max="10" width="26.5703125" bestFit="1" customWidth="1"/>
    <col min="11" max="11" width="13.28515625" customWidth="1"/>
    <col min="12" max="12" width="14.85546875" bestFit="1" customWidth="1"/>
    <col min="13" max="13" width="19.140625" customWidth="1"/>
    <col min="14" max="14" width="5.28515625" style="44" customWidth="1"/>
    <col min="15" max="15" width="5.140625" bestFit="1" customWidth="1"/>
    <col min="16" max="16" width="12.42578125" hidden="1" customWidth="1"/>
    <col min="17" max="17" width="14.28515625" bestFit="1" customWidth="1"/>
    <col min="18" max="18" width="3.140625" style="29" customWidth="1"/>
    <col min="20" max="20" width="10.85546875" customWidth="1"/>
    <col min="21" max="21" width="12.28515625" bestFit="1" customWidth="1"/>
    <col min="25" max="25" width="6.7109375" style="44" customWidth="1"/>
    <col min="26" max="26" width="13.5703125" customWidth="1"/>
    <col min="29" max="29" width="10.140625" customWidth="1"/>
    <col min="30" max="30" width="9.85546875" customWidth="1"/>
    <col min="32" max="32" width="11" customWidth="1"/>
    <col min="33" max="33" width="10.7109375" customWidth="1"/>
    <col min="34" max="34" width="10.28515625" customWidth="1"/>
    <col min="35" max="35" width="16" bestFit="1" customWidth="1"/>
    <col min="36" max="36" width="15.42578125" bestFit="1" customWidth="1"/>
    <col min="39" max="39" width="11.5703125" bestFit="1" customWidth="1"/>
    <col min="40" max="43" width="8.85546875" customWidth="1"/>
    <col min="44" max="44" width="5.28515625" style="44" customWidth="1"/>
    <col min="45" max="45" width="10.42578125" style="49" bestFit="1" customWidth="1"/>
    <col min="46" max="57" width="8.85546875" style="49" customWidth="1"/>
    <col min="58" max="58" width="12.28515625" style="49" bestFit="1" customWidth="1"/>
    <col min="59" max="59" width="11.7109375" style="49" bestFit="1" customWidth="1"/>
    <col min="60" max="61" width="8.85546875" style="49" customWidth="1"/>
    <col min="62" max="62" width="11.5703125" style="49" bestFit="1" customWidth="1"/>
    <col min="63" max="66" width="8.85546875" style="49" customWidth="1"/>
    <col min="67" max="67" width="9.42578125" style="40" customWidth="1"/>
    <col min="68" max="68" width="8.85546875" style="40" customWidth="1"/>
    <col min="69" max="69" width="3.5703125" style="41" customWidth="1"/>
    <col min="70" max="74" width="9.140625" customWidth="1"/>
    <col min="75" max="75" width="13.28515625" customWidth="1"/>
    <col min="76" max="76" width="16" customWidth="1"/>
    <col min="77" max="81" width="9.140625" customWidth="1"/>
    <col min="82" max="82" width="10" customWidth="1"/>
    <col min="83" max="88" width="9.140625" customWidth="1"/>
    <col min="89" max="89" width="3.42578125" style="44" customWidth="1"/>
    <col min="90" max="91" width="9.140625" customWidth="1"/>
    <col min="92" max="92" width="11" customWidth="1"/>
    <col min="93" max="94" width="9.85546875" customWidth="1"/>
    <col min="95" max="95" width="9.28515625" customWidth="1"/>
    <col min="96" max="96" width="12.28515625" customWidth="1"/>
    <col min="97" max="102" width="9.140625" customWidth="1"/>
    <col min="103" max="103" width="7.140625" style="44" customWidth="1"/>
    <col min="104" max="105" width="9.140625" customWidth="1"/>
    <col min="106" max="109" width="10.7109375" customWidth="1"/>
    <col min="110" max="112" width="9.140625" customWidth="1"/>
    <col min="113" max="113" width="10" customWidth="1"/>
    <col min="114" max="128" width="9.140625" customWidth="1"/>
    <col min="129" max="129" width="5.7109375" style="44" customWidth="1"/>
    <col min="135" max="135" width="11.28515625" customWidth="1"/>
    <col min="136" max="136" width="4.42578125" style="44" customWidth="1"/>
    <col min="138" max="138" width="13.7109375" customWidth="1"/>
    <col min="145" max="145" width="12.85546875" bestFit="1" customWidth="1"/>
    <col min="147" max="147" width="14.5703125" bestFit="1" customWidth="1"/>
    <col min="148" max="148" width="9.140625" style="44"/>
    <col min="149" max="149" width="11.140625" bestFit="1" customWidth="1"/>
    <col min="150" max="153" width="9.140625" customWidth="1"/>
    <col min="154" max="154" width="10.7109375" customWidth="1"/>
    <col min="155" max="158" width="9.140625" customWidth="1"/>
    <col min="159" max="159" width="15.42578125" bestFit="1" customWidth="1"/>
    <col min="160" max="160" width="11" customWidth="1"/>
    <col min="162" max="162" width="9.140625" style="44"/>
    <col min="164" max="164" width="18" customWidth="1"/>
    <col min="165" max="165" width="15.140625" customWidth="1"/>
    <col min="174" max="174" width="13.5703125" bestFit="1" customWidth="1"/>
    <col min="175" max="175" width="18.28515625" bestFit="1" customWidth="1"/>
    <col min="176" max="176" width="14" bestFit="1" customWidth="1"/>
    <col min="177" max="177" width="9.140625" style="44"/>
    <col min="181" max="181" width="14.85546875" bestFit="1" customWidth="1"/>
    <col min="186" max="186" width="10.140625" customWidth="1"/>
    <col min="187" max="187" width="10.28515625" customWidth="1"/>
    <col min="189" max="189" width="13.5703125" bestFit="1" customWidth="1"/>
    <col min="190" max="190" width="11.5703125" bestFit="1" customWidth="1"/>
    <col min="191" max="191" width="14.7109375" bestFit="1" customWidth="1"/>
    <col min="193" max="193" width="9.140625" style="41"/>
    <col min="194" max="194" width="11.140625" bestFit="1" customWidth="1"/>
    <col min="195" max="195" width="14.85546875" bestFit="1" customWidth="1"/>
    <col min="201" max="201" width="11.5703125" bestFit="1" customWidth="1"/>
    <col min="202" max="202" width="14.7109375" bestFit="1" customWidth="1"/>
    <col min="206" max="206" width="9.140625" style="44"/>
    <col min="214" max="214" width="11.28515625" customWidth="1"/>
  </cols>
  <sheetData>
    <row r="1" spans="1:215" ht="15" customHeight="1" x14ac:dyDescent="0.25">
      <c r="S1" s="152" t="s">
        <v>208</v>
      </c>
      <c r="T1" s="153"/>
      <c r="U1" s="153"/>
      <c r="V1" s="153"/>
      <c r="W1" s="154"/>
      <c r="X1" s="158" t="s">
        <v>209</v>
      </c>
      <c r="Y1" s="159"/>
      <c r="Z1" s="214" t="s">
        <v>122</v>
      </c>
      <c r="AA1" s="210"/>
      <c r="AB1" s="46">
        <v>0.4</v>
      </c>
      <c r="AC1" s="210" t="s">
        <v>27</v>
      </c>
      <c r="AD1" s="210"/>
      <c r="AE1" s="46">
        <f>9.5/AB1</f>
        <v>23.75</v>
      </c>
      <c r="AR1" s="49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CK1" s="40"/>
      <c r="CL1" s="210" t="s">
        <v>40</v>
      </c>
      <c r="CM1" s="210"/>
      <c r="CN1" s="135" t="s">
        <v>41</v>
      </c>
      <c r="CO1" s="135"/>
      <c r="CP1" s="135"/>
      <c r="CQ1" s="210" t="s">
        <v>42</v>
      </c>
      <c r="CR1" s="210"/>
      <c r="CS1" s="135" t="s">
        <v>43</v>
      </c>
      <c r="CT1" s="210" t="s">
        <v>44</v>
      </c>
      <c r="CU1" s="210"/>
      <c r="CV1" s="136" t="s">
        <v>45</v>
      </c>
      <c r="CW1" s="135" t="s">
        <v>46</v>
      </c>
      <c r="CX1" s="210" t="s">
        <v>47</v>
      </c>
      <c r="CY1" s="210"/>
      <c r="CZ1" s="40"/>
      <c r="EF1" s="40"/>
      <c r="ER1" s="40"/>
      <c r="ES1" s="40"/>
      <c r="FI1" s="202" t="s">
        <v>122</v>
      </c>
      <c r="FJ1" s="180"/>
      <c r="FK1" s="31">
        <f>AB1</f>
        <v>0.4</v>
      </c>
      <c r="FL1" s="180" t="s">
        <v>27</v>
      </c>
      <c r="FM1" s="180"/>
      <c r="FN1" s="80">
        <f>9.5/FK1</f>
        <v>23.75</v>
      </c>
      <c r="FU1" s="40"/>
      <c r="FV1" s="40"/>
      <c r="GK1" s="117"/>
      <c r="HA1" s="162" t="s">
        <v>25</v>
      </c>
      <c r="HB1" s="163"/>
      <c r="HC1" s="163"/>
      <c r="HD1" s="163"/>
      <c r="HE1" s="163"/>
      <c r="HF1" s="163"/>
      <c r="HG1" s="164"/>
    </row>
    <row r="2" spans="1:215" ht="15.75" customHeight="1" thickBot="1" x14ac:dyDescent="0.3">
      <c r="S2" s="155"/>
      <c r="T2" s="156"/>
      <c r="U2" s="156"/>
      <c r="V2" s="156"/>
      <c r="W2" s="157"/>
      <c r="X2" s="160"/>
      <c r="Y2" s="161"/>
      <c r="Z2" s="214" t="s">
        <v>123</v>
      </c>
      <c r="AA2" s="210"/>
      <c r="AB2" s="46">
        <v>0.12</v>
      </c>
      <c r="AC2" s="210" t="s">
        <v>32</v>
      </c>
      <c r="AD2" s="210"/>
      <c r="AE2" s="46">
        <f>$O$23/AB2</f>
        <v>8.3333333333333339</v>
      </c>
      <c r="AR2" s="49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CK2" s="40"/>
      <c r="CL2" s="211" t="s">
        <v>54</v>
      </c>
      <c r="CM2" s="211"/>
      <c r="CN2" s="211">
        <v>572</v>
      </c>
      <c r="CO2" s="211"/>
      <c r="CP2" s="211"/>
      <c r="CQ2" s="211">
        <v>331</v>
      </c>
      <c r="CR2" s="211"/>
      <c r="CS2" s="46">
        <v>76000</v>
      </c>
      <c r="CT2" s="211">
        <v>487</v>
      </c>
      <c r="CU2" s="211"/>
      <c r="CV2" s="46">
        <v>22.2</v>
      </c>
      <c r="CW2" s="46">
        <v>444</v>
      </c>
      <c r="CX2" s="211">
        <v>2810</v>
      </c>
      <c r="CY2" s="211"/>
      <c r="CZ2" s="40"/>
      <c r="EF2" s="40"/>
      <c r="ER2" s="40"/>
      <c r="ES2" s="40"/>
      <c r="FI2" s="209" t="s">
        <v>123</v>
      </c>
      <c r="FJ2" s="208"/>
      <c r="FK2" s="32">
        <f>AB2</f>
        <v>0.12</v>
      </c>
      <c r="FL2" s="207" t="s">
        <v>32</v>
      </c>
      <c r="FM2" s="208"/>
      <c r="FN2" s="81">
        <f>$O$23/FK2</f>
        <v>8.3333333333333339</v>
      </c>
      <c r="FU2" s="40"/>
      <c r="FV2" s="40"/>
      <c r="GK2" s="117"/>
      <c r="HA2" s="165"/>
      <c r="HB2" s="166"/>
      <c r="HC2" s="166"/>
      <c r="HD2" s="166"/>
      <c r="HE2" s="166"/>
      <c r="HF2" s="166"/>
      <c r="HG2" s="167"/>
    </row>
    <row r="3" spans="1:215" ht="16.5" thickBot="1" x14ac:dyDescent="0.3">
      <c r="A3" s="10" t="s">
        <v>26</v>
      </c>
      <c r="B3" s="11"/>
      <c r="C3" s="11"/>
      <c r="D3" s="11"/>
      <c r="E3" s="11"/>
      <c r="F3" s="11"/>
      <c r="G3" s="11"/>
      <c r="H3" s="11"/>
      <c r="I3" s="11"/>
      <c r="Y3" s="40"/>
      <c r="Z3" s="99"/>
      <c r="AA3" s="99"/>
      <c r="AB3" s="133"/>
      <c r="AC3" s="99"/>
      <c r="AD3" s="99"/>
      <c r="AE3" s="133"/>
      <c r="AF3" s="40"/>
      <c r="AG3" s="40"/>
      <c r="AR3" s="49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CJ3" s="28"/>
      <c r="CK3" s="28"/>
      <c r="CL3" s="99"/>
      <c r="CM3" s="99"/>
      <c r="CN3" s="99"/>
      <c r="CO3" s="99"/>
      <c r="CP3" s="99"/>
      <c r="CQ3" s="99"/>
      <c r="CR3" s="99"/>
      <c r="CS3" s="133"/>
      <c r="CT3" s="133"/>
      <c r="CU3" s="133"/>
      <c r="CV3" s="133"/>
      <c r="CW3" s="99"/>
      <c r="CX3" s="99"/>
      <c r="CY3" s="40"/>
      <c r="CZ3" s="40"/>
      <c r="DA3" s="40"/>
      <c r="DB3" s="40"/>
      <c r="EF3" s="40"/>
      <c r="ER3" s="40"/>
      <c r="ES3" s="40"/>
      <c r="FH3" s="40"/>
      <c r="FI3" s="100"/>
      <c r="FJ3" s="101"/>
      <c r="FK3" s="102"/>
      <c r="FL3" s="103"/>
      <c r="FM3" s="101"/>
      <c r="FN3" s="104"/>
      <c r="FO3" s="40"/>
      <c r="FP3" s="40"/>
      <c r="FQ3" s="40"/>
      <c r="FR3" s="40"/>
      <c r="FS3" s="40"/>
      <c r="FU3" s="40"/>
      <c r="FV3" s="40"/>
      <c r="GK3" s="117"/>
      <c r="HA3" s="16" t="s">
        <v>33</v>
      </c>
      <c r="HB3" s="168" t="s">
        <v>205</v>
      </c>
      <c r="HC3" s="168"/>
      <c r="HD3" s="168"/>
      <c r="HE3" s="169" t="s">
        <v>34</v>
      </c>
      <c r="HF3" s="169"/>
      <c r="HG3" s="170"/>
    </row>
    <row r="4" spans="1:215" ht="15.75" thickBot="1" x14ac:dyDescent="0.3">
      <c r="A4" s="12" t="s">
        <v>28</v>
      </c>
      <c r="B4" s="12"/>
      <c r="C4" s="12"/>
      <c r="D4" s="12"/>
      <c r="E4" s="13" t="s">
        <v>29</v>
      </c>
      <c r="F4" s="14">
        <v>7450</v>
      </c>
      <c r="G4" s="14" t="s">
        <v>30</v>
      </c>
      <c r="H4" s="15">
        <v>73084.5</v>
      </c>
      <c r="I4" s="14" t="s">
        <v>31</v>
      </c>
      <c r="Y4" s="40"/>
      <c r="Z4" s="40"/>
      <c r="AA4" s="40"/>
      <c r="AB4" s="40"/>
      <c r="AC4" s="40"/>
      <c r="AD4" s="40"/>
      <c r="AE4" s="40"/>
      <c r="AF4" s="40"/>
      <c r="AG4" s="40"/>
      <c r="AR4" s="49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X4" s="105" t="s">
        <v>19</v>
      </c>
      <c r="BY4" s="2">
        <v>1.5</v>
      </c>
      <c r="CK4" s="40"/>
      <c r="CL4" s="106" t="s">
        <v>20</v>
      </c>
      <c r="CM4" s="42">
        <v>5</v>
      </c>
      <c r="CY4" s="40"/>
      <c r="CZ4" s="40"/>
      <c r="EF4" s="40"/>
      <c r="ER4" s="40"/>
      <c r="ES4" s="40"/>
      <c r="FI4" s="219" t="s">
        <v>40</v>
      </c>
      <c r="FJ4" s="197"/>
      <c r="FK4" s="91" t="s">
        <v>41</v>
      </c>
      <c r="FL4" s="91"/>
      <c r="FM4" s="91"/>
      <c r="FN4" s="195" t="s">
        <v>42</v>
      </c>
      <c r="FO4" s="197"/>
      <c r="FP4" s="144"/>
      <c r="FQ4" s="91" t="s">
        <v>43</v>
      </c>
      <c r="FR4" s="91" t="s">
        <v>44</v>
      </c>
      <c r="FS4" s="92" t="s">
        <v>45</v>
      </c>
      <c r="FT4" s="91" t="s">
        <v>46</v>
      </c>
      <c r="FU4" s="195" t="s">
        <v>47</v>
      </c>
      <c r="FV4" s="215"/>
      <c r="GK4" s="117"/>
      <c r="HA4" s="17" t="s">
        <v>37</v>
      </c>
      <c r="HB4" s="171" t="s">
        <v>207</v>
      </c>
      <c r="HC4" s="171"/>
      <c r="HD4" s="171"/>
      <c r="HE4" s="18"/>
      <c r="HF4" s="18"/>
      <c r="HG4" s="19"/>
    </row>
    <row r="5" spans="1:215" ht="15.75" thickBot="1" x14ac:dyDescent="0.3">
      <c r="A5" s="12" t="s">
        <v>35</v>
      </c>
      <c r="B5" s="12"/>
      <c r="C5" s="12"/>
      <c r="D5" s="12"/>
      <c r="E5" s="13" t="s">
        <v>36</v>
      </c>
      <c r="F5" s="14">
        <v>329.98</v>
      </c>
      <c r="G5" s="14" t="s">
        <v>30</v>
      </c>
      <c r="H5" s="15">
        <v>3237.1038000000003</v>
      </c>
      <c r="I5" s="14" t="s">
        <v>31</v>
      </c>
      <c r="Y5"/>
      <c r="Z5" s="202" t="s">
        <v>40</v>
      </c>
      <c r="AA5" s="180"/>
      <c r="AB5" s="91" t="s">
        <v>41</v>
      </c>
      <c r="AC5" s="91"/>
      <c r="AD5" s="91"/>
      <c r="AE5" s="180" t="s">
        <v>42</v>
      </c>
      <c r="AF5" s="180"/>
      <c r="AG5" s="91" t="s">
        <v>43</v>
      </c>
      <c r="AH5" s="91" t="s">
        <v>44</v>
      </c>
      <c r="AI5" s="92" t="s">
        <v>45</v>
      </c>
      <c r="AJ5" s="91" t="s">
        <v>46</v>
      </c>
      <c r="AK5" s="180" t="s">
        <v>47</v>
      </c>
      <c r="AL5" s="181"/>
      <c r="AR5" s="49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X5" s="105" t="s">
        <v>68</v>
      </c>
      <c r="BY5" s="2">
        <v>2.5</v>
      </c>
      <c r="CK5" s="40"/>
      <c r="CL5" s="134" t="s">
        <v>72</v>
      </c>
      <c r="CM5" s="43">
        <v>3.62</v>
      </c>
      <c r="CY5" s="40"/>
      <c r="CZ5" s="40"/>
      <c r="EF5" s="40"/>
      <c r="EG5" s="202" t="s">
        <v>40</v>
      </c>
      <c r="EH5" s="180"/>
      <c r="EI5" s="91" t="s">
        <v>41</v>
      </c>
      <c r="EJ5" s="91"/>
      <c r="EK5" s="91"/>
      <c r="EL5" s="180" t="s">
        <v>42</v>
      </c>
      <c r="EM5" s="180"/>
      <c r="EN5" s="91" t="s">
        <v>43</v>
      </c>
      <c r="EO5" s="91" t="s">
        <v>44</v>
      </c>
      <c r="EP5" s="92" t="s">
        <v>45</v>
      </c>
      <c r="EQ5" s="91" t="s">
        <v>46</v>
      </c>
      <c r="ER5" s="180" t="s">
        <v>47</v>
      </c>
      <c r="ES5" s="181"/>
      <c r="FI5" s="216" t="s">
        <v>54</v>
      </c>
      <c r="FJ5" s="205"/>
      <c r="FK5" s="203">
        <v>572</v>
      </c>
      <c r="FL5" s="204"/>
      <c r="FM5" s="205"/>
      <c r="FN5" s="203">
        <v>331</v>
      </c>
      <c r="FO5" s="205"/>
      <c r="FP5" s="145"/>
      <c r="FQ5" s="32">
        <v>76000</v>
      </c>
      <c r="FR5" s="32">
        <v>487</v>
      </c>
      <c r="FS5" s="32">
        <v>22.2</v>
      </c>
      <c r="FT5" s="32">
        <v>444</v>
      </c>
      <c r="FU5" s="217">
        <v>2810</v>
      </c>
      <c r="FV5" s="218"/>
      <c r="GK5" s="117"/>
      <c r="HA5" s="21" t="s">
        <v>48</v>
      </c>
      <c r="HB5" s="172" t="s">
        <v>206</v>
      </c>
      <c r="HC5" s="172"/>
      <c r="HD5" s="172"/>
      <c r="HE5" s="22" t="s">
        <v>49</v>
      </c>
      <c r="HF5" s="23">
        <v>42520</v>
      </c>
      <c r="HG5" s="24"/>
    </row>
    <row r="6" spans="1:215" ht="15.75" thickBot="1" x14ac:dyDescent="0.3">
      <c r="A6" s="12" t="s">
        <v>38</v>
      </c>
      <c r="B6" s="12"/>
      <c r="C6" s="12"/>
      <c r="D6" s="12"/>
      <c r="E6" s="13" t="s">
        <v>39</v>
      </c>
      <c r="F6" s="14">
        <v>800</v>
      </c>
      <c r="G6" s="14" t="s">
        <v>30</v>
      </c>
      <c r="H6" s="15">
        <v>7848</v>
      </c>
      <c r="I6" s="14" t="s">
        <v>31</v>
      </c>
      <c r="Y6"/>
      <c r="Z6" s="182" t="s">
        <v>54</v>
      </c>
      <c r="AA6" s="183"/>
      <c r="AB6" s="203">
        <v>572</v>
      </c>
      <c r="AC6" s="204"/>
      <c r="AD6" s="205"/>
      <c r="AE6" s="183">
        <v>331</v>
      </c>
      <c r="AF6" s="183"/>
      <c r="AG6" s="32">
        <v>76000</v>
      </c>
      <c r="AH6" s="32">
        <v>487</v>
      </c>
      <c r="AI6" s="32">
        <v>22.2</v>
      </c>
      <c r="AJ6" s="32">
        <v>444</v>
      </c>
      <c r="AK6" s="183">
        <v>2810</v>
      </c>
      <c r="AL6" s="206"/>
      <c r="AR6" s="49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X6" s="105" t="s">
        <v>135</v>
      </c>
      <c r="BY6" s="2">
        <v>2.5000000000000001E-2</v>
      </c>
      <c r="CK6" s="40"/>
      <c r="CL6" s="107" t="s">
        <v>128</v>
      </c>
      <c r="CM6" s="37">
        <v>6.32</v>
      </c>
      <c r="CX6" s="9"/>
      <c r="CY6" s="28"/>
      <c r="CZ6" s="28"/>
      <c r="EF6" s="28"/>
      <c r="EG6" s="182" t="s">
        <v>178</v>
      </c>
      <c r="EH6" s="183"/>
      <c r="EI6" s="183">
        <v>483</v>
      </c>
      <c r="EJ6" s="183"/>
      <c r="EK6" s="183"/>
      <c r="EL6" s="183">
        <v>283</v>
      </c>
      <c r="EM6" s="183"/>
      <c r="EN6" s="32">
        <v>73100</v>
      </c>
      <c r="EO6" s="32">
        <v>342</v>
      </c>
      <c r="EP6" s="32">
        <v>16.600000000000001</v>
      </c>
      <c r="EQ6" s="32">
        <v>301</v>
      </c>
      <c r="ER6" s="184">
        <v>2780</v>
      </c>
      <c r="ES6" s="185"/>
      <c r="ET6" s="28"/>
      <c r="FI6" s="96"/>
      <c r="FJ6" s="97"/>
      <c r="FK6" s="97"/>
      <c r="FL6" s="97"/>
      <c r="FM6" s="97"/>
      <c r="FN6" s="97"/>
      <c r="FO6" s="97"/>
      <c r="FP6" s="97"/>
      <c r="FQ6" s="98"/>
      <c r="FR6" s="98"/>
      <c r="FS6" s="98"/>
      <c r="FT6" s="98"/>
      <c r="FU6" s="99"/>
      <c r="FV6" s="99"/>
      <c r="GK6" s="117"/>
    </row>
    <row r="7" spans="1:215" ht="15.75" thickBot="1" x14ac:dyDescent="0.3">
      <c r="A7" s="12" t="s">
        <v>50</v>
      </c>
      <c r="B7" s="12"/>
      <c r="C7" s="12"/>
      <c r="D7" s="12"/>
      <c r="E7" s="13" t="s">
        <v>51</v>
      </c>
      <c r="F7" s="14">
        <v>0.96699999999999997</v>
      </c>
      <c r="G7" s="14" t="s">
        <v>52</v>
      </c>
      <c r="H7" s="15">
        <v>0.96699999999999997</v>
      </c>
      <c r="I7" s="14" t="s">
        <v>53</v>
      </c>
      <c r="Y7"/>
      <c r="AR7" s="49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CK7" s="40"/>
      <c r="CX7" s="9"/>
      <c r="CY7" s="28"/>
      <c r="CZ7" s="28"/>
      <c r="EF7" s="40"/>
      <c r="ER7" s="40"/>
      <c r="FI7" s="88" t="s">
        <v>62</v>
      </c>
      <c r="FJ7" s="78">
        <v>2.5000000000000001E-2</v>
      </c>
      <c r="FL7" s="106" t="s">
        <v>20</v>
      </c>
      <c r="FM7" s="42">
        <v>8</v>
      </c>
      <c r="FU7" s="40"/>
      <c r="FV7" s="40"/>
      <c r="GK7" s="117"/>
    </row>
    <row r="8" spans="1:215" ht="15.75" thickBot="1" x14ac:dyDescent="0.3">
      <c r="A8" s="25" t="s">
        <v>55</v>
      </c>
      <c r="B8" s="26"/>
      <c r="C8" s="26"/>
      <c r="D8" s="27"/>
      <c r="E8" s="13" t="s">
        <v>56</v>
      </c>
      <c r="F8" s="14">
        <v>96.6</v>
      </c>
      <c r="G8" s="14" t="s">
        <v>57</v>
      </c>
      <c r="H8" s="15">
        <v>96.6</v>
      </c>
      <c r="I8" s="14" t="s">
        <v>58</v>
      </c>
      <c r="Y8" s="40"/>
      <c r="Z8" s="105" t="s">
        <v>23</v>
      </c>
      <c r="AA8" s="53">
        <v>0.81</v>
      </c>
      <c r="AC8" s="93" t="s">
        <v>20</v>
      </c>
      <c r="AD8" s="42">
        <v>5</v>
      </c>
      <c r="AR8" s="49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CK8" s="40"/>
      <c r="CX8" s="9"/>
      <c r="CY8" s="28"/>
      <c r="CZ8" s="28"/>
      <c r="EF8" s="40"/>
      <c r="ER8" s="40"/>
      <c r="ES8" s="40"/>
      <c r="FI8" s="89" t="s">
        <v>66</v>
      </c>
      <c r="FJ8" s="82">
        <v>0.3</v>
      </c>
      <c r="FL8" s="107" t="s">
        <v>72</v>
      </c>
      <c r="FM8" s="37">
        <v>3.62</v>
      </c>
      <c r="FU8" s="40"/>
      <c r="FV8" s="40"/>
      <c r="GK8" s="117"/>
    </row>
    <row r="9" spans="1:215" x14ac:dyDescent="0.25">
      <c r="A9" s="25" t="s">
        <v>59</v>
      </c>
      <c r="B9" s="26"/>
      <c r="C9" s="26"/>
      <c r="D9" s="27"/>
      <c r="E9" s="13" t="s">
        <v>2</v>
      </c>
      <c r="F9" s="14">
        <v>40</v>
      </c>
      <c r="G9" s="14" t="s">
        <v>60</v>
      </c>
      <c r="H9" s="15">
        <v>40</v>
      </c>
      <c r="I9" s="14" t="s">
        <v>61</v>
      </c>
      <c r="U9" s="146"/>
      <c r="Y9" s="40"/>
      <c r="Z9" s="105" t="s">
        <v>22</v>
      </c>
      <c r="AA9" s="53">
        <v>138</v>
      </c>
      <c r="AC9" s="94" t="s">
        <v>72</v>
      </c>
      <c r="AD9" s="43">
        <v>3.62</v>
      </c>
      <c r="AR9" s="4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CK9" s="40"/>
      <c r="CX9" s="9"/>
      <c r="CY9" s="28"/>
      <c r="CZ9" s="28"/>
      <c r="EE9" s="40"/>
      <c r="EF9" s="40"/>
      <c r="EG9" s="40"/>
      <c r="ER9" s="40"/>
      <c r="ES9" s="40"/>
      <c r="FI9" s="89" t="s">
        <v>69</v>
      </c>
      <c r="FJ9" s="83">
        <v>2.25</v>
      </c>
      <c r="FL9" s="28"/>
      <c r="FM9" s="28"/>
      <c r="FN9" s="9"/>
      <c r="FU9" s="40"/>
      <c r="FV9" s="40"/>
      <c r="GK9" s="117"/>
    </row>
    <row r="10" spans="1:215" ht="15.75" thickBot="1" x14ac:dyDescent="0.3">
      <c r="A10" s="25" t="s">
        <v>63</v>
      </c>
      <c r="B10" s="26"/>
      <c r="C10" s="26"/>
      <c r="D10" s="27"/>
      <c r="E10" s="13" t="s">
        <v>64</v>
      </c>
      <c r="F10" s="14">
        <v>19</v>
      </c>
      <c r="G10" s="14" t="s">
        <v>65</v>
      </c>
      <c r="H10" s="15">
        <v>19</v>
      </c>
      <c r="I10" s="14" t="s">
        <v>45</v>
      </c>
      <c r="Y10" s="40"/>
      <c r="Z10" s="105" t="s">
        <v>3</v>
      </c>
      <c r="AA10" s="53">
        <f>0.3*SQRT(3.3*0.36)</f>
        <v>0.32698623824252909</v>
      </c>
      <c r="AC10" s="95" t="s">
        <v>128</v>
      </c>
      <c r="AD10" s="37">
        <v>6.32</v>
      </c>
      <c r="AR10" s="49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CK10" s="40"/>
      <c r="CX10" s="9"/>
      <c r="CY10" s="28"/>
      <c r="CZ10" s="28"/>
      <c r="EE10" s="40"/>
      <c r="EF10" s="40"/>
      <c r="EG10" s="40"/>
      <c r="ER10" s="40"/>
      <c r="ES10" s="40"/>
      <c r="FI10" s="89" t="s">
        <v>71</v>
      </c>
      <c r="FJ10" s="83">
        <v>50</v>
      </c>
      <c r="FL10" s="28"/>
      <c r="FM10" s="28"/>
      <c r="FN10" s="9"/>
      <c r="FU10" s="40"/>
      <c r="FV10" s="40"/>
      <c r="GK10" s="117"/>
    </row>
    <row r="11" spans="1:215" ht="15.75" thickBot="1" x14ac:dyDescent="0.3">
      <c r="A11" s="25" t="s">
        <v>67</v>
      </c>
      <c r="B11" s="26"/>
      <c r="C11" s="26"/>
      <c r="D11" s="27"/>
      <c r="E11" s="13" t="s">
        <v>15</v>
      </c>
      <c r="F11" s="14">
        <v>2</v>
      </c>
      <c r="G11" s="14"/>
      <c r="H11" s="15">
        <v>2</v>
      </c>
      <c r="I11" s="14"/>
      <c r="Y11" s="40"/>
      <c r="AR11" s="49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CK11" s="40"/>
      <c r="CX11" s="9"/>
      <c r="CY11" s="28"/>
      <c r="CZ11" s="28"/>
      <c r="EE11" s="40"/>
      <c r="EF11" s="40"/>
      <c r="EG11" s="40"/>
      <c r="ER11" s="40"/>
      <c r="FI11" s="90" t="s">
        <v>73</v>
      </c>
      <c r="FJ11" s="84">
        <v>1.226</v>
      </c>
      <c r="FU11" s="40"/>
      <c r="FV11" s="40"/>
      <c r="GK11" s="117"/>
    </row>
    <row r="12" spans="1:215" x14ac:dyDescent="0.25">
      <c r="A12" s="25" t="s">
        <v>70</v>
      </c>
      <c r="B12" s="26"/>
      <c r="C12" s="26"/>
      <c r="D12" s="27"/>
      <c r="E12" s="13" t="s">
        <v>1</v>
      </c>
      <c r="F12" s="14" t="s">
        <v>202</v>
      </c>
      <c r="G12" s="14"/>
      <c r="H12" s="15">
        <v>0.40496226562556409</v>
      </c>
      <c r="I12" s="14"/>
      <c r="Y12"/>
      <c r="AR12" s="49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CK12" s="40"/>
      <c r="CX12" s="9"/>
      <c r="CY12" s="28"/>
      <c r="CZ12" s="28"/>
      <c r="EE12" s="40"/>
      <c r="EF12" s="40"/>
      <c r="EG12" s="40"/>
      <c r="ER12" s="40"/>
      <c r="FU12" s="40"/>
      <c r="FV12" s="40"/>
      <c r="GK12" s="117"/>
    </row>
    <row r="13" spans="1:215" x14ac:dyDescent="0.25">
      <c r="A13" s="20"/>
      <c r="B13" s="20"/>
      <c r="C13" s="20"/>
      <c r="D13" s="20"/>
      <c r="E13" s="20"/>
      <c r="F13" s="20"/>
      <c r="G13" s="20"/>
      <c r="Y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CK13" s="40"/>
      <c r="CX13" s="9"/>
      <c r="CY13" s="28"/>
      <c r="CZ13" s="28"/>
      <c r="EE13" s="40"/>
      <c r="EF13" s="40"/>
      <c r="EG13" s="40"/>
      <c r="ER13" s="40"/>
      <c r="FU13" s="40"/>
      <c r="FV13" s="40"/>
      <c r="GK13" s="117"/>
    </row>
    <row r="14" spans="1:215" x14ac:dyDescent="0.25">
      <c r="A14" s="20"/>
      <c r="B14" s="20"/>
      <c r="C14" s="20"/>
      <c r="D14" s="20"/>
      <c r="E14" s="20"/>
      <c r="F14" s="20"/>
      <c r="G14" s="20"/>
      <c r="Y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CK14"/>
      <c r="CY14" s="40"/>
      <c r="CZ14" s="40"/>
      <c r="EE14" s="40"/>
      <c r="EF14" s="40"/>
      <c r="EG14" s="40"/>
      <c r="ER14" s="40"/>
      <c r="FU14" s="40"/>
      <c r="FV14" s="40"/>
      <c r="GK14" s="117"/>
    </row>
    <row r="15" spans="1:215" x14ac:dyDescent="0.25">
      <c r="A15" s="20"/>
      <c r="B15" s="20"/>
      <c r="C15" s="20"/>
      <c r="D15" s="20"/>
      <c r="E15" s="20"/>
      <c r="F15" s="20"/>
      <c r="G15" s="20"/>
      <c r="Y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CK15"/>
      <c r="CY15"/>
      <c r="EE15" s="40"/>
      <c r="EF15" s="40"/>
      <c r="EG15" s="40"/>
      <c r="ER15" s="40"/>
      <c r="FU15" s="40"/>
      <c r="FV15" s="40"/>
      <c r="GK15" s="117"/>
    </row>
    <row r="16" spans="1:215" ht="15.75" customHeight="1" thickBot="1" x14ac:dyDescent="0.3">
      <c r="A16" s="20"/>
      <c r="B16" s="20"/>
      <c r="C16" s="20"/>
      <c r="D16" s="20"/>
      <c r="E16" s="20"/>
      <c r="F16" s="20"/>
      <c r="G16" s="20"/>
      <c r="Y16"/>
      <c r="AR16" s="9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CK16"/>
      <c r="CY16"/>
      <c r="EE16" s="40"/>
      <c r="EF16" s="40"/>
      <c r="EG16" s="40"/>
      <c r="ER16" s="40"/>
      <c r="FU16" s="40"/>
      <c r="FV16" s="40"/>
      <c r="GK16" s="117"/>
    </row>
    <row r="17" spans="1:222" ht="15.75" customHeight="1" x14ac:dyDescent="0.45">
      <c r="A17" s="20"/>
      <c r="B17" s="20"/>
      <c r="C17" s="20"/>
      <c r="D17" s="20"/>
      <c r="E17" s="20"/>
      <c r="F17" s="20"/>
      <c r="G17" s="20"/>
      <c r="S17" s="193" t="s">
        <v>149</v>
      </c>
      <c r="T17" s="174"/>
      <c r="U17" s="174"/>
      <c r="V17" s="174"/>
      <c r="W17" s="174"/>
      <c r="X17" s="174"/>
      <c r="Y17" s="198"/>
      <c r="Z17" s="174" t="s">
        <v>149</v>
      </c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70"/>
      <c r="AS17" s="174" t="s">
        <v>149</v>
      </c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4"/>
      <c r="BM17" s="174"/>
      <c r="BN17" s="174"/>
      <c r="BO17" s="174"/>
      <c r="BP17" s="175"/>
      <c r="BR17" s="193" t="s">
        <v>130</v>
      </c>
      <c r="BS17" s="174"/>
      <c r="BT17" s="174"/>
      <c r="BU17" s="174"/>
      <c r="BV17" s="174"/>
      <c r="BW17" s="174"/>
      <c r="BX17" s="174"/>
      <c r="BY17" s="174"/>
      <c r="BZ17" s="174"/>
      <c r="CA17" s="174"/>
      <c r="CB17" s="174"/>
      <c r="CC17" s="174"/>
      <c r="CD17" s="174"/>
      <c r="CE17" s="174"/>
      <c r="CF17" s="174"/>
      <c r="CG17" s="174"/>
      <c r="CH17" s="174"/>
      <c r="CI17" s="174"/>
      <c r="CJ17" s="174"/>
      <c r="CK17" s="108"/>
      <c r="CL17" s="174" t="s">
        <v>130</v>
      </c>
      <c r="CM17" s="174"/>
      <c r="CN17" s="174"/>
      <c r="CO17" s="174"/>
      <c r="CP17" s="174"/>
      <c r="CQ17" s="174"/>
      <c r="CR17" s="174"/>
      <c r="CS17" s="174"/>
      <c r="CT17" s="174"/>
      <c r="CU17" s="174"/>
      <c r="CV17" s="174"/>
      <c r="CW17" s="174"/>
      <c r="CX17" s="174"/>
      <c r="CY17" s="200"/>
      <c r="CZ17" s="174" t="s">
        <v>130</v>
      </c>
      <c r="DA17" s="174"/>
      <c r="DB17" s="174"/>
      <c r="DC17" s="174"/>
      <c r="DD17" s="174"/>
      <c r="DE17" s="174"/>
      <c r="DF17" s="174"/>
      <c r="DG17" s="174"/>
      <c r="DH17" s="174"/>
      <c r="DI17" s="174"/>
      <c r="DJ17" s="174"/>
      <c r="DK17" s="174"/>
      <c r="DL17" s="174"/>
      <c r="DM17" s="174"/>
      <c r="DN17" s="174"/>
      <c r="DO17" s="174"/>
      <c r="DP17" s="174"/>
      <c r="DQ17" s="174"/>
      <c r="DR17" s="174"/>
      <c r="DS17" s="174"/>
      <c r="DT17" s="174"/>
      <c r="DU17" s="174"/>
      <c r="DV17" s="174"/>
      <c r="DW17" s="174"/>
      <c r="DX17" s="175"/>
      <c r="DZ17" s="193" t="s">
        <v>183</v>
      </c>
      <c r="EA17" s="174"/>
      <c r="EB17" s="174"/>
      <c r="EC17" s="174"/>
      <c r="ED17" s="174"/>
      <c r="EE17" s="174"/>
      <c r="EF17" s="68"/>
      <c r="EG17" s="174" t="s">
        <v>183</v>
      </c>
      <c r="EH17" s="174"/>
      <c r="EI17" s="174"/>
      <c r="EJ17" s="174"/>
      <c r="EK17" s="174"/>
      <c r="EL17" s="174"/>
      <c r="EM17" s="174"/>
      <c r="EN17" s="174"/>
      <c r="EO17" s="174"/>
      <c r="EP17" s="174"/>
      <c r="EQ17" s="174"/>
      <c r="ER17" s="68"/>
      <c r="ES17" s="174" t="s">
        <v>183</v>
      </c>
      <c r="ET17" s="174"/>
      <c r="EU17" s="174"/>
      <c r="EV17" s="174"/>
      <c r="EW17" s="174"/>
      <c r="EX17" s="174"/>
      <c r="EY17" s="174"/>
      <c r="EZ17" s="174"/>
      <c r="FA17" s="174"/>
      <c r="FB17" s="174"/>
      <c r="FC17" s="174"/>
      <c r="FD17" s="174"/>
      <c r="FE17" s="175"/>
      <c r="FG17" s="193" t="s">
        <v>189</v>
      </c>
      <c r="FH17" s="174"/>
      <c r="FI17" s="174"/>
      <c r="FJ17" s="174"/>
      <c r="FK17" s="174"/>
      <c r="FL17" s="174"/>
      <c r="FM17" s="174"/>
      <c r="FN17" s="174"/>
      <c r="FO17" s="174"/>
      <c r="FP17" s="174"/>
      <c r="FQ17" s="174"/>
      <c r="FR17" s="174"/>
      <c r="FS17" s="174"/>
      <c r="FT17" s="174"/>
      <c r="FU17" s="189"/>
      <c r="FV17" s="187" t="s">
        <v>189</v>
      </c>
      <c r="FW17" s="187"/>
      <c r="FX17" s="187"/>
      <c r="FY17" s="187"/>
      <c r="FZ17" s="187"/>
      <c r="GA17" s="187"/>
      <c r="GB17" s="187"/>
      <c r="GC17" s="187"/>
      <c r="GD17" s="187"/>
      <c r="GE17" s="187"/>
      <c r="GF17" s="187"/>
      <c r="GG17" s="187"/>
      <c r="GH17" s="187"/>
      <c r="GI17" s="187"/>
      <c r="GJ17" s="187"/>
      <c r="GK17" s="191"/>
      <c r="GL17" s="174" t="s">
        <v>189</v>
      </c>
      <c r="GM17" s="174"/>
      <c r="GN17" s="174"/>
      <c r="GO17" s="174"/>
      <c r="GP17" s="174"/>
      <c r="GQ17" s="174"/>
      <c r="GR17" s="174"/>
      <c r="GS17" s="174"/>
      <c r="GT17" s="174"/>
      <c r="GU17" s="174"/>
      <c r="GV17" s="174"/>
      <c r="GW17" s="175"/>
    </row>
    <row r="18" spans="1:222" ht="15" customHeight="1" thickBot="1" x14ac:dyDescent="0.5">
      <c r="A18" s="20"/>
      <c r="B18" s="20"/>
      <c r="C18" s="20"/>
      <c r="D18" s="20"/>
      <c r="E18" s="20"/>
      <c r="F18" s="20"/>
      <c r="G18" s="20"/>
      <c r="S18" s="194"/>
      <c r="T18" s="176"/>
      <c r="U18" s="176"/>
      <c r="V18" s="176"/>
      <c r="W18" s="176"/>
      <c r="X18" s="176"/>
      <c r="Y18" s="199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71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  <c r="BE18" s="176"/>
      <c r="BF18" s="176"/>
      <c r="BG18" s="176"/>
      <c r="BH18" s="176"/>
      <c r="BI18" s="176"/>
      <c r="BJ18" s="176"/>
      <c r="BK18" s="176"/>
      <c r="BL18" s="176"/>
      <c r="BM18" s="176"/>
      <c r="BN18" s="176"/>
      <c r="BO18" s="176"/>
      <c r="BP18" s="177"/>
      <c r="BR18" s="194"/>
      <c r="BS18" s="176"/>
      <c r="BT18" s="176"/>
      <c r="BU18" s="176"/>
      <c r="BV18" s="176"/>
      <c r="BW18" s="176"/>
      <c r="BX18" s="176"/>
      <c r="BY18" s="176"/>
      <c r="BZ18" s="176"/>
      <c r="CA18" s="176"/>
      <c r="CB18" s="176"/>
      <c r="CC18" s="176"/>
      <c r="CD18" s="176"/>
      <c r="CE18" s="176"/>
      <c r="CF18" s="176"/>
      <c r="CG18" s="176"/>
      <c r="CH18" s="176"/>
      <c r="CI18" s="176"/>
      <c r="CJ18" s="176"/>
      <c r="CK18" s="109"/>
      <c r="CL18" s="176"/>
      <c r="CM18" s="176"/>
      <c r="CN18" s="176"/>
      <c r="CO18" s="176"/>
      <c r="CP18" s="176"/>
      <c r="CQ18" s="176"/>
      <c r="CR18" s="176"/>
      <c r="CS18" s="176"/>
      <c r="CT18" s="176"/>
      <c r="CU18" s="176"/>
      <c r="CV18" s="176"/>
      <c r="CW18" s="176"/>
      <c r="CX18" s="176"/>
      <c r="CY18" s="201"/>
      <c r="CZ18" s="176"/>
      <c r="DA18" s="176"/>
      <c r="DB18" s="176"/>
      <c r="DC18" s="176"/>
      <c r="DD18" s="176"/>
      <c r="DE18" s="176"/>
      <c r="DF18" s="176"/>
      <c r="DG18" s="176"/>
      <c r="DH18" s="176"/>
      <c r="DI18" s="176"/>
      <c r="DJ18" s="176"/>
      <c r="DK18" s="176"/>
      <c r="DL18" s="176"/>
      <c r="DM18" s="176"/>
      <c r="DN18" s="176"/>
      <c r="DO18" s="176"/>
      <c r="DP18" s="176"/>
      <c r="DQ18" s="176"/>
      <c r="DR18" s="176"/>
      <c r="DS18" s="176"/>
      <c r="DT18" s="176"/>
      <c r="DU18" s="176"/>
      <c r="DV18" s="176"/>
      <c r="DW18" s="176"/>
      <c r="DX18" s="177"/>
      <c r="DZ18" s="194"/>
      <c r="EA18" s="176"/>
      <c r="EB18" s="176"/>
      <c r="EC18" s="176"/>
      <c r="ED18" s="176"/>
      <c r="EE18" s="176"/>
      <c r="EF18" s="69"/>
      <c r="EG18" s="176"/>
      <c r="EH18" s="176"/>
      <c r="EI18" s="176"/>
      <c r="EJ18" s="176"/>
      <c r="EK18" s="176"/>
      <c r="EL18" s="176"/>
      <c r="EM18" s="176"/>
      <c r="EN18" s="176"/>
      <c r="EO18" s="176"/>
      <c r="EP18" s="176"/>
      <c r="EQ18" s="176"/>
      <c r="ER18" s="69"/>
      <c r="ES18" s="176"/>
      <c r="ET18" s="176"/>
      <c r="EU18" s="176"/>
      <c r="EV18" s="176"/>
      <c r="EW18" s="176"/>
      <c r="EX18" s="176"/>
      <c r="EY18" s="176"/>
      <c r="EZ18" s="176"/>
      <c r="FA18" s="176"/>
      <c r="FB18" s="176"/>
      <c r="FC18" s="176"/>
      <c r="FD18" s="176"/>
      <c r="FE18" s="177"/>
      <c r="FG18" s="194"/>
      <c r="FH18" s="176"/>
      <c r="FI18" s="176"/>
      <c r="FJ18" s="176"/>
      <c r="FK18" s="176"/>
      <c r="FL18" s="176"/>
      <c r="FM18" s="176"/>
      <c r="FN18" s="176"/>
      <c r="FO18" s="176"/>
      <c r="FP18" s="176"/>
      <c r="FQ18" s="176"/>
      <c r="FR18" s="176"/>
      <c r="FS18" s="176"/>
      <c r="FT18" s="176"/>
      <c r="FU18" s="190"/>
      <c r="FV18" s="188"/>
      <c r="FW18" s="188"/>
      <c r="FX18" s="188"/>
      <c r="FY18" s="188"/>
      <c r="FZ18" s="188"/>
      <c r="GA18" s="188"/>
      <c r="GB18" s="188"/>
      <c r="GC18" s="188"/>
      <c r="GD18" s="188"/>
      <c r="GE18" s="188"/>
      <c r="GF18" s="188"/>
      <c r="GG18" s="188"/>
      <c r="GH18" s="188"/>
      <c r="GI18" s="188"/>
      <c r="GJ18" s="188"/>
      <c r="GK18" s="192"/>
      <c r="GL18" s="176"/>
      <c r="GM18" s="176"/>
      <c r="GN18" s="176"/>
      <c r="GO18" s="176"/>
      <c r="GP18" s="176"/>
      <c r="GQ18" s="176"/>
      <c r="GR18" s="176"/>
      <c r="GS18" s="176"/>
      <c r="GT18" s="176"/>
      <c r="GU18" s="176"/>
      <c r="GV18" s="176"/>
      <c r="GW18" s="177"/>
    </row>
    <row r="19" spans="1:222" ht="15.75" customHeight="1" thickBot="1" x14ac:dyDescent="0.45">
      <c r="O19" s="193" t="s">
        <v>148</v>
      </c>
      <c r="P19" s="174"/>
      <c r="Q19" s="175"/>
      <c r="S19" s="186" t="s">
        <v>74</v>
      </c>
      <c r="T19" s="178"/>
      <c r="U19" s="178"/>
      <c r="V19" s="178"/>
      <c r="W19" s="178"/>
      <c r="X19" s="179"/>
      <c r="Z19" s="186" t="s">
        <v>75</v>
      </c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9"/>
      <c r="AS19" s="152" t="s">
        <v>76</v>
      </c>
      <c r="AT19" s="153"/>
      <c r="AU19" s="153"/>
      <c r="AV19" s="153"/>
      <c r="AW19" s="153"/>
      <c r="AX19" s="153"/>
      <c r="AY19" s="153"/>
      <c r="AZ19" s="153"/>
      <c r="BA19" s="153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/>
      <c r="BL19" s="153"/>
      <c r="BM19" s="153"/>
      <c r="BN19" s="153"/>
      <c r="BO19" s="153"/>
      <c r="BP19" s="154"/>
      <c r="BR19" s="186" t="s">
        <v>77</v>
      </c>
      <c r="BS19" s="178"/>
      <c r="BT19" s="178"/>
      <c r="BU19" s="178"/>
      <c r="BV19" s="178"/>
      <c r="BW19" s="178"/>
      <c r="BX19" s="178"/>
      <c r="BY19" s="178"/>
      <c r="BZ19" s="178"/>
      <c r="CA19" s="178"/>
      <c r="CB19" s="178"/>
      <c r="CC19" s="178"/>
      <c r="CD19" s="178"/>
      <c r="CE19" s="178"/>
      <c r="CF19" s="178"/>
      <c r="CG19" s="178"/>
      <c r="CH19" s="178"/>
      <c r="CI19" s="178"/>
      <c r="CJ19" s="179"/>
      <c r="CK19" s="54"/>
      <c r="CL19" s="186" t="s">
        <v>78</v>
      </c>
      <c r="CM19" s="178"/>
      <c r="CN19" s="178"/>
      <c r="CO19" s="178"/>
      <c r="CP19" s="178"/>
      <c r="CQ19" s="178"/>
      <c r="CR19" s="178"/>
      <c r="CS19" s="178"/>
      <c r="CT19" s="178"/>
      <c r="CU19" s="178"/>
      <c r="CV19" s="178"/>
      <c r="CW19" s="178"/>
      <c r="CX19" s="179"/>
      <c r="CY19" s="73"/>
      <c r="CZ19" s="152" t="s">
        <v>79</v>
      </c>
      <c r="DA19" s="153"/>
      <c r="DB19" s="153"/>
      <c r="DC19" s="153"/>
      <c r="DD19" s="153"/>
      <c r="DE19" s="153"/>
      <c r="DF19" s="153"/>
      <c r="DG19" s="153"/>
      <c r="DH19" s="153"/>
      <c r="DI19" s="153"/>
      <c r="DJ19" s="153"/>
      <c r="DK19" s="153"/>
      <c r="DL19" s="153"/>
      <c r="DM19" s="153"/>
      <c r="DN19" s="153"/>
      <c r="DO19" s="153"/>
      <c r="DP19" s="153"/>
      <c r="DQ19" s="153"/>
      <c r="DR19" s="153"/>
      <c r="DS19" s="153"/>
      <c r="DT19" s="153"/>
      <c r="DU19" s="153"/>
      <c r="DV19" s="153"/>
      <c r="DW19" s="153"/>
      <c r="DX19" s="154"/>
      <c r="DZ19" s="186" t="s">
        <v>184</v>
      </c>
      <c r="EA19" s="178"/>
      <c r="EB19" s="178"/>
      <c r="EC19" s="178"/>
      <c r="ED19" s="178"/>
      <c r="EE19" s="178"/>
      <c r="EF19" s="66"/>
      <c r="EG19" s="178" t="s">
        <v>182</v>
      </c>
      <c r="EH19" s="178"/>
      <c r="EI19" s="178"/>
      <c r="EJ19" s="178"/>
      <c r="EK19" s="178"/>
      <c r="EL19" s="178"/>
      <c r="EM19" s="178"/>
      <c r="EN19" s="178"/>
      <c r="EO19" s="178"/>
      <c r="EP19" s="178"/>
      <c r="EQ19" s="178"/>
      <c r="ER19" s="66"/>
      <c r="ES19" s="178" t="s">
        <v>185</v>
      </c>
      <c r="ET19" s="178"/>
      <c r="EU19" s="178"/>
      <c r="EV19" s="178"/>
      <c r="EW19" s="178"/>
      <c r="EX19" s="178"/>
      <c r="EY19" s="178"/>
      <c r="EZ19" s="178"/>
      <c r="FA19" s="178"/>
      <c r="FB19" s="178"/>
      <c r="FC19" s="178"/>
      <c r="FD19" s="178"/>
      <c r="FE19" s="179"/>
      <c r="FG19" s="186" t="s">
        <v>81</v>
      </c>
      <c r="FH19" s="178"/>
      <c r="FI19" s="178"/>
      <c r="FJ19" s="178"/>
      <c r="FK19" s="178"/>
      <c r="FL19" s="178"/>
      <c r="FM19" s="178"/>
      <c r="FN19" s="178"/>
      <c r="FO19" s="178"/>
      <c r="FP19" s="178"/>
      <c r="FQ19" s="178"/>
      <c r="FR19" s="178"/>
      <c r="FS19" s="178"/>
      <c r="FT19" s="179"/>
      <c r="FV19" s="186" t="s">
        <v>80</v>
      </c>
      <c r="FW19" s="178"/>
      <c r="FX19" s="178"/>
      <c r="FY19" s="178"/>
      <c r="FZ19" s="178"/>
      <c r="GA19" s="178"/>
      <c r="GB19" s="178"/>
      <c r="GC19" s="178"/>
      <c r="GD19" s="178"/>
      <c r="GE19" s="178"/>
      <c r="GF19" s="178"/>
      <c r="GG19" s="178"/>
      <c r="GH19" s="178"/>
      <c r="GI19" s="178"/>
      <c r="GJ19" s="179"/>
      <c r="GL19" s="186" t="s">
        <v>81</v>
      </c>
      <c r="GM19" s="178"/>
      <c r="GN19" s="178"/>
      <c r="GO19" s="178"/>
      <c r="GP19" s="178"/>
      <c r="GQ19" s="178"/>
      <c r="GR19" s="178"/>
      <c r="GS19" s="178"/>
      <c r="GT19" s="178"/>
      <c r="GU19" s="178"/>
      <c r="GV19" s="178"/>
      <c r="GW19" s="179"/>
    </row>
    <row r="20" spans="1:222" ht="15.75" customHeight="1" thickBot="1" x14ac:dyDescent="0.45">
      <c r="O20" s="223"/>
      <c r="P20" s="224"/>
      <c r="Q20" s="225"/>
      <c r="R20" s="30"/>
      <c r="S20" s="186"/>
      <c r="T20" s="178"/>
      <c r="U20" s="178"/>
      <c r="V20" s="178"/>
      <c r="W20" s="178"/>
      <c r="X20" s="179"/>
      <c r="Z20" s="186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9"/>
      <c r="AS20" s="155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7"/>
      <c r="BR20" s="186"/>
      <c r="BS20" s="178"/>
      <c r="BT20" s="178"/>
      <c r="BU20" s="178"/>
      <c r="BV20" s="178"/>
      <c r="BW20" s="178"/>
      <c r="BX20" s="178"/>
      <c r="BY20" s="178"/>
      <c r="BZ20" s="178"/>
      <c r="CA20" s="178"/>
      <c r="CB20" s="178"/>
      <c r="CC20" s="178"/>
      <c r="CD20" s="178"/>
      <c r="CE20" s="178"/>
      <c r="CF20" s="178"/>
      <c r="CG20" s="178"/>
      <c r="CH20" s="178"/>
      <c r="CI20" s="178"/>
      <c r="CJ20" s="179"/>
      <c r="CK20" s="54"/>
      <c r="CL20" s="186"/>
      <c r="CM20" s="178"/>
      <c r="CN20" s="178"/>
      <c r="CO20" s="178"/>
      <c r="CP20" s="178"/>
      <c r="CQ20" s="178"/>
      <c r="CR20" s="178"/>
      <c r="CS20" s="178"/>
      <c r="CT20" s="178"/>
      <c r="CU20" s="178"/>
      <c r="CV20" s="178"/>
      <c r="CW20" s="178"/>
      <c r="CX20" s="179"/>
      <c r="CY20" s="132"/>
      <c r="CZ20" s="155"/>
      <c r="DA20" s="156"/>
      <c r="DB20" s="156"/>
      <c r="DC20" s="156"/>
      <c r="DD20" s="156"/>
      <c r="DE20" s="156"/>
      <c r="DF20" s="156"/>
      <c r="DG20" s="156"/>
      <c r="DH20" s="156"/>
      <c r="DI20" s="156"/>
      <c r="DJ20" s="156"/>
      <c r="DK20" s="156"/>
      <c r="DL20" s="156"/>
      <c r="DM20" s="156"/>
      <c r="DN20" s="156"/>
      <c r="DO20" s="156"/>
      <c r="DP20" s="156"/>
      <c r="DQ20" s="156"/>
      <c r="DR20" s="156"/>
      <c r="DS20" s="156"/>
      <c r="DT20" s="156"/>
      <c r="DU20" s="156"/>
      <c r="DV20" s="156"/>
      <c r="DW20" s="156"/>
      <c r="DX20" s="157"/>
      <c r="DZ20" s="155"/>
      <c r="EA20" s="156"/>
      <c r="EB20" s="156"/>
      <c r="EC20" s="156"/>
      <c r="ED20" s="156"/>
      <c r="EE20" s="156"/>
      <c r="EF20" s="67"/>
      <c r="EG20" s="156"/>
      <c r="EH20" s="156"/>
      <c r="EI20" s="156"/>
      <c r="EJ20" s="156"/>
      <c r="EK20" s="156"/>
      <c r="EL20" s="156"/>
      <c r="EM20" s="156"/>
      <c r="EN20" s="156"/>
      <c r="EO20" s="156"/>
      <c r="EP20" s="156"/>
      <c r="EQ20" s="156"/>
      <c r="ER20" s="67"/>
      <c r="ES20" s="178"/>
      <c r="ET20" s="178"/>
      <c r="EU20" s="178"/>
      <c r="EV20" s="178"/>
      <c r="EW20" s="178"/>
      <c r="EX20" s="178"/>
      <c r="EY20" s="178"/>
      <c r="EZ20" s="178"/>
      <c r="FA20" s="178"/>
      <c r="FB20" s="178"/>
      <c r="FC20" s="178"/>
      <c r="FD20" s="178"/>
      <c r="FE20" s="179"/>
      <c r="FG20" s="155"/>
      <c r="FH20" s="156"/>
      <c r="FI20" s="156"/>
      <c r="FJ20" s="156"/>
      <c r="FK20" s="156"/>
      <c r="FL20" s="156"/>
      <c r="FM20" s="156"/>
      <c r="FN20" s="156"/>
      <c r="FO20" s="156"/>
      <c r="FP20" s="156"/>
      <c r="FQ20" s="156"/>
      <c r="FR20" s="156"/>
      <c r="FS20" s="156"/>
      <c r="FT20" s="157"/>
      <c r="FV20" s="155"/>
      <c r="FW20" s="156"/>
      <c r="FX20" s="156"/>
      <c r="FY20" s="156"/>
      <c r="FZ20" s="156"/>
      <c r="GA20" s="156"/>
      <c r="GB20" s="156"/>
      <c r="GC20" s="156"/>
      <c r="GD20" s="156"/>
      <c r="GE20" s="156"/>
      <c r="GF20" s="156"/>
      <c r="GG20" s="156"/>
      <c r="GH20" s="156"/>
      <c r="GI20" s="156"/>
      <c r="GJ20" s="157"/>
      <c r="GL20" s="155"/>
      <c r="GM20" s="156"/>
      <c r="GN20" s="156"/>
      <c r="GO20" s="156"/>
      <c r="GP20" s="156"/>
      <c r="GQ20" s="156"/>
      <c r="GR20" s="156"/>
      <c r="GS20" s="156"/>
      <c r="GT20" s="156"/>
      <c r="GU20" s="156"/>
      <c r="GV20" s="156"/>
      <c r="GW20" s="157"/>
      <c r="HA20" s="173" t="s">
        <v>195</v>
      </c>
      <c r="HB20" s="173"/>
      <c r="HC20" s="173" t="s">
        <v>196</v>
      </c>
      <c r="HD20" s="173"/>
      <c r="HE20" s="173" t="s">
        <v>197</v>
      </c>
      <c r="HF20" s="173"/>
      <c r="HG20" s="173" t="s">
        <v>198</v>
      </c>
      <c r="HH20" s="173"/>
      <c r="HI20" s="173" t="s">
        <v>199</v>
      </c>
      <c r="HJ20" s="173"/>
      <c r="HK20" s="173" t="s">
        <v>200</v>
      </c>
      <c r="HL20" s="173"/>
      <c r="HM20" s="2" t="s">
        <v>201</v>
      </c>
      <c r="HN20" s="2"/>
    </row>
    <row r="21" spans="1:222" x14ac:dyDescent="0.25">
      <c r="A21" s="33"/>
      <c r="B21" s="34" t="s">
        <v>0</v>
      </c>
      <c r="C21" s="34" t="s">
        <v>132</v>
      </c>
      <c r="D21" s="34" t="s">
        <v>7</v>
      </c>
      <c r="E21" s="34" t="s">
        <v>1</v>
      </c>
      <c r="F21" s="34" t="s">
        <v>2</v>
      </c>
      <c r="G21" s="34" t="s">
        <v>8</v>
      </c>
      <c r="H21" s="34" t="s">
        <v>5</v>
      </c>
      <c r="I21" s="34" t="s">
        <v>3</v>
      </c>
      <c r="J21" s="34" t="s">
        <v>161</v>
      </c>
      <c r="K21" s="34" t="s">
        <v>162</v>
      </c>
      <c r="L21" s="34" t="s">
        <v>159</v>
      </c>
      <c r="M21" s="34" t="s">
        <v>160</v>
      </c>
      <c r="N21" s="47"/>
      <c r="O21" s="34" t="s">
        <v>18</v>
      </c>
      <c r="P21" s="34"/>
      <c r="Q21" s="34" t="s">
        <v>17</v>
      </c>
      <c r="R21" s="55"/>
      <c r="S21" s="56" t="s">
        <v>126</v>
      </c>
      <c r="T21" s="56" t="s">
        <v>121</v>
      </c>
      <c r="U21" s="56" t="s">
        <v>24</v>
      </c>
      <c r="V21" s="56" t="s">
        <v>91</v>
      </c>
      <c r="W21" s="56" t="s">
        <v>64</v>
      </c>
      <c r="X21" s="56" t="s">
        <v>84</v>
      </c>
      <c r="Y21" s="47"/>
      <c r="Z21" s="34" t="s">
        <v>85</v>
      </c>
      <c r="AA21" s="34" t="s">
        <v>21</v>
      </c>
      <c r="AB21" s="34" t="s">
        <v>86</v>
      </c>
      <c r="AC21" s="34"/>
      <c r="AD21" s="34" t="s">
        <v>87</v>
      </c>
      <c r="AE21" s="34" t="s">
        <v>88</v>
      </c>
      <c r="AF21" s="34" t="s">
        <v>93</v>
      </c>
      <c r="AG21" s="34" t="s">
        <v>124</v>
      </c>
      <c r="AH21" s="34" t="s">
        <v>100</v>
      </c>
      <c r="AI21" s="34" t="s">
        <v>127</v>
      </c>
      <c r="AJ21" s="34" t="s">
        <v>127</v>
      </c>
      <c r="AK21" s="34" t="s">
        <v>89</v>
      </c>
      <c r="AL21" s="34" t="s">
        <v>129</v>
      </c>
      <c r="AM21" s="34" t="s">
        <v>167</v>
      </c>
      <c r="AN21" s="34" t="s">
        <v>90</v>
      </c>
      <c r="AO21" s="129" t="s">
        <v>168</v>
      </c>
      <c r="AP21" s="129" t="s">
        <v>169</v>
      </c>
      <c r="AQ21" s="129" t="s">
        <v>170</v>
      </c>
      <c r="AR21" s="47"/>
      <c r="AS21" s="50" t="s">
        <v>163</v>
      </c>
      <c r="AT21" s="50" t="s">
        <v>24</v>
      </c>
      <c r="AU21" s="50" t="s">
        <v>91</v>
      </c>
      <c r="AV21" s="50" t="s">
        <v>85</v>
      </c>
      <c r="AW21" s="52" t="s">
        <v>21</v>
      </c>
      <c r="AX21" s="52" t="s">
        <v>86</v>
      </c>
      <c r="AY21" s="52"/>
      <c r="AZ21" s="52" t="s">
        <v>87</v>
      </c>
      <c r="BA21" s="52" t="s">
        <v>92</v>
      </c>
      <c r="BB21" s="34" t="s">
        <v>83</v>
      </c>
      <c r="BC21" s="34" t="s">
        <v>174</v>
      </c>
      <c r="BD21" s="52" t="s">
        <v>124</v>
      </c>
      <c r="BE21" s="34" t="s">
        <v>100</v>
      </c>
      <c r="BF21" s="34" t="s">
        <v>127</v>
      </c>
      <c r="BG21" s="34" t="s">
        <v>127</v>
      </c>
      <c r="BH21" s="34" t="s">
        <v>89</v>
      </c>
      <c r="BI21" s="34" t="s">
        <v>129</v>
      </c>
      <c r="BJ21" s="34" t="s">
        <v>167</v>
      </c>
      <c r="BK21" s="34" t="s">
        <v>90</v>
      </c>
      <c r="BL21" s="129" t="s">
        <v>168</v>
      </c>
      <c r="BM21" s="129" t="s">
        <v>169</v>
      </c>
      <c r="BN21" s="129" t="s">
        <v>170</v>
      </c>
      <c r="BO21" s="123" t="s">
        <v>94</v>
      </c>
      <c r="BP21" s="123" t="s">
        <v>6</v>
      </c>
      <c r="BQ21" s="57"/>
      <c r="BR21" s="34" t="s">
        <v>24</v>
      </c>
      <c r="BS21" s="34" t="s">
        <v>82</v>
      </c>
      <c r="BT21" s="34" t="s">
        <v>99</v>
      </c>
      <c r="BU21" s="34" t="s">
        <v>158</v>
      </c>
      <c r="BV21" s="34" t="s">
        <v>131</v>
      </c>
      <c r="BW21" s="34" t="s">
        <v>139</v>
      </c>
      <c r="BX21" s="34" t="s">
        <v>4</v>
      </c>
      <c r="BY21" s="34" t="s">
        <v>133</v>
      </c>
      <c r="BZ21" s="34" t="s">
        <v>134</v>
      </c>
      <c r="CA21" s="34" t="s">
        <v>95</v>
      </c>
      <c r="CB21" s="34" t="s">
        <v>96</v>
      </c>
      <c r="CC21" s="34" t="s">
        <v>22</v>
      </c>
      <c r="CD21" s="34" t="s">
        <v>166</v>
      </c>
      <c r="CE21" s="45" t="s">
        <v>136</v>
      </c>
      <c r="CF21" s="34" t="s">
        <v>137</v>
      </c>
      <c r="CG21" s="34" t="s">
        <v>138</v>
      </c>
      <c r="CH21" s="34" t="s">
        <v>140</v>
      </c>
      <c r="CI21" s="34" t="s">
        <v>141</v>
      </c>
      <c r="CJ21" s="34" t="s">
        <v>142</v>
      </c>
      <c r="CK21" s="47"/>
      <c r="CL21" s="34" t="s">
        <v>144</v>
      </c>
      <c r="CM21" s="34" t="s">
        <v>97</v>
      </c>
      <c r="CN21" s="58" t="s">
        <v>143</v>
      </c>
      <c r="CO21" s="58" t="s">
        <v>145</v>
      </c>
      <c r="CP21" s="59" t="s">
        <v>146</v>
      </c>
      <c r="CQ21" s="59" t="s">
        <v>147</v>
      </c>
      <c r="CR21" s="34" t="s">
        <v>150</v>
      </c>
      <c r="CS21" s="34" t="s">
        <v>151</v>
      </c>
      <c r="CT21" s="34" t="s">
        <v>152</v>
      </c>
      <c r="CU21" s="34" t="s">
        <v>153</v>
      </c>
      <c r="CV21" s="129" t="s">
        <v>154</v>
      </c>
      <c r="CW21" s="129" t="s">
        <v>154</v>
      </c>
      <c r="CX21" s="129" t="s">
        <v>157</v>
      </c>
      <c r="CY21" s="47"/>
      <c r="CZ21" s="34" t="s">
        <v>141</v>
      </c>
      <c r="DA21" s="34" t="s">
        <v>142</v>
      </c>
      <c r="DB21" s="34" t="s">
        <v>163</v>
      </c>
      <c r="DC21" s="34" t="s">
        <v>141</v>
      </c>
      <c r="DD21" s="34" t="s">
        <v>163</v>
      </c>
      <c r="DE21" s="34" t="s">
        <v>142</v>
      </c>
      <c r="DF21" s="34" t="s">
        <v>144</v>
      </c>
      <c r="DG21" s="34" t="s">
        <v>97</v>
      </c>
      <c r="DH21" s="34" t="s">
        <v>22</v>
      </c>
      <c r="DI21" s="34" t="s">
        <v>166</v>
      </c>
      <c r="DJ21" s="34" t="s">
        <v>96</v>
      </c>
      <c r="DK21" s="34" t="s">
        <v>136</v>
      </c>
      <c r="DL21" s="34" t="s">
        <v>98</v>
      </c>
      <c r="DM21" s="34" t="s">
        <v>98</v>
      </c>
      <c r="DN21" s="59" t="s">
        <v>146</v>
      </c>
      <c r="DO21" s="59" t="s">
        <v>147</v>
      </c>
      <c r="DP21" s="34" t="s">
        <v>150</v>
      </c>
      <c r="DQ21" s="34" t="s">
        <v>151</v>
      </c>
      <c r="DR21" s="34" t="s">
        <v>152</v>
      </c>
      <c r="DS21" s="34" t="s">
        <v>153</v>
      </c>
      <c r="DT21" s="129" t="s">
        <v>154</v>
      </c>
      <c r="DU21" s="129" t="s">
        <v>154</v>
      </c>
      <c r="DV21" s="129" t="s">
        <v>157</v>
      </c>
      <c r="DW21" s="123" t="s">
        <v>94</v>
      </c>
      <c r="DX21" s="124" t="s">
        <v>6</v>
      </c>
      <c r="DY21" s="47"/>
      <c r="DZ21" s="38" t="s">
        <v>18</v>
      </c>
      <c r="EA21" s="38" t="s">
        <v>82</v>
      </c>
      <c r="EB21" s="38" t="s">
        <v>99</v>
      </c>
      <c r="EC21" s="38" t="s">
        <v>83</v>
      </c>
      <c r="ED21" s="38" t="s">
        <v>175</v>
      </c>
      <c r="EE21" s="38" t="s">
        <v>126</v>
      </c>
      <c r="EF21" s="64"/>
      <c r="EG21" s="65" t="s">
        <v>121</v>
      </c>
      <c r="EH21" s="38" t="s">
        <v>24</v>
      </c>
      <c r="EI21" s="65" t="s">
        <v>91</v>
      </c>
      <c r="EJ21" s="65" t="s">
        <v>64</v>
      </c>
      <c r="EK21" s="65" t="s">
        <v>84</v>
      </c>
      <c r="EL21" s="38" t="s">
        <v>174</v>
      </c>
      <c r="EM21" s="38" t="s">
        <v>124</v>
      </c>
      <c r="EN21" s="38" t="s">
        <v>100</v>
      </c>
      <c r="EO21" s="38" t="s">
        <v>176</v>
      </c>
      <c r="EP21" s="38" t="s">
        <v>177</v>
      </c>
      <c r="EQ21" s="131" t="s">
        <v>179</v>
      </c>
      <c r="ER21" s="73"/>
      <c r="ES21" s="33" t="s">
        <v>163</v>
      </c>
      <c r="ET21" s="34" t="s">
        <v>181</v>
      </c>
      <c r="EU21" s="34" t="s">
        <v>91</v>
      </c>
      <c r="EV21" s="34" t="s">
        <v>64</v>
      </c>
      <c r="EW21" s="34" t="s">
        <v>84</v>
      </c>
      <c r="EX21" s="34" t="s">
        <v>93</v>
      </c>
      <c r="EY21" s="34" t="s">
        <v>124</v>
      </c>
      <c r="EZ21" s="34" t="s">
        <v>100</v>
      </c>
      <c r="FA21" s="34" t="s">
        <v>176</v>
      </c>
      <c r="FB21" s="34" t="s">
        <v>177</v>
      </c>
      <c r="FC21" s="129" t="s">
        <v>179</v>
      </c>
      <c r="FD21" s="123" t="s">
        <v>94</v>
      </c>
      <c r="FE21" s="124" t="s">
        <v>6</v>
      </c>
      <c r="FG21" s="75" t="s">
        <v>187</v>
      </c>
      <c r="FH21" s="76" t="s">
        <v>0</v>
      </c>
      <c r="FI21" s="56" t="s">
        <v>188</v>
      </c>
      <c r="FJ21" s="76" t="s">
        <v>18</v>
      </c>
      <c r="FK21" s="34" t="s">
        <v>82</v>
      </c>
      <c r="FL21" s="34" t="s">
        <v>99</v>
      </c>
      <c r="FM21" s="34" t="s">
        <v>175</v>
      </c>
      <c r="FN21" s="76" t="s">
        <v>101</v>
      </c>
      <c r="FO21" s="76" t="s">
        <v>102</v>
      </c>
      <c r="FP21" s="76" t="s">
        <v>204</v>
      </c>
      <c r="FQ21" s="76" t="s">
        <v>103</v>
      </c>
      <c r="FR21" s="76" t="s">
        <v>104</v>
      </c>
      <c r="FS21" s="76" t="s">
        <v>105</v>
      </c>
      <c r="FT21" s="78" t="s">
        <v>106</v>
      </c>
      <c r="FV21" s="85" t="s">
        <v>4</v>
      </c>
      <c r="FW21" s="76" t="s">
        <v>107</v>
      </c>
      <c r="FX21" s="76" t="s">
        <v>108</v>
      </c>
      <c r="FY21" s="76" t="s">
        <v>109</v>
      </c>
      <c r="FZ21" s="76" t="s">
        <v>110</v>
      </c>
      <c r="GA21" s="76" t="s">
        <v>111</v>
      </c>
      <c r="GB21" s="87" t="s">
        <v>112</v>
      </c>
      <c r="GC21" s="76" t="s">
        <v>190</v>
      </c>
      <c r="GD21" s="87" t="s">
        <v>89</v>
      </c>
      <c r="GE21" s="76" t="s">
        <v>129</v>
      </c>
      <c r="GF21" s="76" t="s">
        <v>191</v>
      </c>
      <c r="GG21" s="76" t="s">
        <v>113</v>
      </c>
      <c r="GH21" s="110" t="s">
        <v>167</v>
      </c>
      <c r="GI21" s="110" t="s">
        <v>192</v>
      </c>
      <c r="GJ21" s="111" t="s">
        <v>193</v>
      </c>
      <c r="GL21" s="118" t="s">
        <v>163</v>
      </c>
      <c r="GM21" s="118" t="s">
        <v>194</v>
      </c>
      <c r="GN21" s="119" t="s">
        <v>190</v>
      </c>
      <c r="GO21" s="120" t="s">
        <v>89</v>
      </c>
      <c r="GP21" s="119" t="s">
        <v>129</v>
      </c>
      <c r="GQ21" s="119" t="s">
        <v>191</v>
      </c>
      <c r="GR21" s="119" t="s">
        <v>113</v>
      </c>
      <c r="GS21" s="121" t="s">
        <v>167</v>
      </c>
      <c r="GT21" s="121" t="s">
        <v>192</v>
      </c>
      <c r="GU21" s="122" t="s">
        <v>193</v>
      </c>
      <c r="GV21" s="123" t="s">
        <v>94</v>
      </c>
      <c r="GW21" s="124" t="s">
        <v>6</v>
      </c>
      <c r="HA21" s="173">
        <f>AB1</f>
        <v>0.4</v>
      </c>
      <c r="HB21" s="173"/>
      <c r="HC21" s="173">
        <f>AB2</f>
        <v>0.12</v>
      </c>
      <c r="HD21" s="173"/>
      <c r="HE21" s="173">
        <f>BP23</f>
        <v>106.01940553262357</v>
      </c>
      <c r="HF21" s="173"/>
      <c r="HG21" s="173">
        <f>FE23</f>
        <v>104.88752575825391</v>
      </c>
      <c r="HH21" s="173"/>
      <c r="HI21" s="173">
        <f>DX23</f>
        <v>26.130351050620526</v>
      </c>
      <c r="HJ21" s="173"/>
      <c r="HK21" s="173">
        <f ca="1">GW23</f>
        <v>26.813639955629831</v>
      </c>
      <c r="HL21" s="173"/>
      <c r="HM21" s="173">
        <f ca="1">SUM(HE21:HL21)</f>
        <v>263.85092229712785</v>
      </c>
      <c r="HN21" s="173"/>
    </row>
    <row r="22" spans="1:222" ht="15.75" thickBot="1" x14ac:dyDescent="0.3">
      <c r="A22" s="35"/>
      <c r="B22" s="60"/>
      <c r="C22" s="60"/>
      <c r="D22" s="60"/>
      <c r="E22" s="60"/>
      <c r="F22" s="60"/>
      <c r="G22" s="60"/>
      <c r="H22" s="60"/>
      <c r="I22" s="60"/>
      <c r="J22" s="60" t="s">
        <v>31</v>
      </c>
      <c r="K22" s="60" t="s">
        <v>116</v>
      </c>
      <c r="L22" s="60" t="s">
        <v>31</v>
      </c>
      <c r="M22" s="60" t="s">
        <v>116</v>
      </c>
      <c r="N22" s="61"/>
      <c r="O22" s="60" t="s">
        <v>45</v>
      </c>
      <c r="P22" s="60"/>
      <c r="Q22" s="60" t="s">
        <v>45</v>
      </c>
      <c r="R22" s="62"/>
      <c r="S22" s="60" t="s">
        <v>31</v>
      </c>
      <c r="T22" s="60" t="s">
        <v>114</v>
      </c>
      <c r="U22" s="60" t="s">
        <v>45</v>
      </c>
      <c r="V22" s="60" t="s">
        <v>45</v>
      </c>
      <c r="W22" s="60" t="s">
        <v>45</v>
      </c>
      <c r="X22" s="60" t="s">
        <v>45</v>
      </c>
      <c r="Y22" s="48"/>
      <c r="Z22" s="36"/>
      <c r="AA22" s="36"/>
      <c r="AB22" s="36" t="s">
        <v>114</v>
      </c>
      <c r="AC22" s="36"/>
      <c r="AD22" s="36" t="s">
        <v>114</v>
      </c>
      <c r="AE22" s="36" t="s">
        <v>114</v>
      </c>
      <c r="AF22" s="36" t="s">
        <v>125</v>
      </c>
      <c r="AG22" s="36" t="s">
        <v>114</v>
      </c>
      <c r="AH22" s="36" t="s">
        <v>114</v>
      </c>
      <c r="AI22" s="36" t="s">
        <v>173</v>
      </c>
      <c r="AJ22" s="36" t="s">
        <v>172</v>
      </c>
      <c r="AK22" s="36" t="s">
        <v>114</v>
      </c>
      <c r="AL22" s="36" t="s">
        <v>115</v>
      </c>
      <c r="AM22" s="36"/>
      <c r="AN22" s="36"/>
      <c r="AO22" s="130"/>
      <c r="AP22" s="130"/>
      <c r="AQ22" s="130" t="s">
        <v>171</v>
      </c>
      <c r="AR22" s="48"/>
      <c r="AS22" s="51"/>
      <c r="AT22" s="51"/>
      <c r="AU22" s="51"/>
      <c r="AV22" s="51"/>
      <c r="AW22" s="36"/>
      <c r="AX22" s="36"/>
      <c r="AY22" s="36"/>
      <c r="AZ22" s="36"/>
      <c r="BA22" s="36"/>
      <c r="BB22" s="36"/>
      <c r="BC22" s="36"/>
      <c r="BD22" s="36"/>
      <c r="BE22" s="36" t="s">
        <v>114</v>
      </c>
      <c r="BF22" s="36" t="s">
        <v>173</v>
      </c>
      <c r="BG22" s="36" t="s">
        <v>172</v>
      </c>
      <c r="BH22" s="36" t="s">
        <v>114</v>
      </c>
      <c r="BI22" s="36" t="s">
        <v>115</v>
      </c>
      <c r="BJ22" s="36"/>
      <c r="BK22" s="36"/>
      <c r="BL22" s="130"/>
      <c r="BM22" s="130"/>
      <c r="BN22" s="130" t="s">
        <v>171</v>
      </c>
      <c r="BO22" s="125" t="s">
        <v>186</v>
      </c>
      <c r="BP22" s="125" t="s">
        <v>30</v>
      </c>
      <c r="BQ22" s="63"/>
      <c r="BR22" s="36"/>
      <c r="BS22" s="36" t="s">
        <v>45</v>
      </c>
      <c r="BT22" s="36" t="s">
        <v>45</v>
      </c>
      <c r="BU22" s="36" t="s">
        <v>45</v>
      </c>
      <c r="BV22" s="36"/>
      <c r="BW22" s="36"/>
      <c r="BX22" s="36"/>
      <c r="BY22" s="36" t="s">
        <v>116</v>
      </c>
      <c r="BZ22" s="36"/>
      <c r="CA22" s="36" t="s">
        <v>116</v>
      </c>
      <c r="CB22" s="36" t="s">
        <v>116</v>
      </c>
      <c r="CC22" s="36" t="s">
        <v>125</v>
      </c>
      <c r="CD22" s="36"/>
      <c r="CE22" s="36" t="s">
        <v>117</v>
      </c>
      <c r="CF22" s="36" t="s">
        <v>117</v>
      </c>
      <c r="CG22" s="36"/>
      <c r="CH22" s="36"/>
      <c r="CI22" s="36"/>
      <c r="CJ22" s="36"/>
      <c r="CK22" s="48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130" t="s">
        <v>155</v>
      </c>
      <c r="CW22" s="130" t="s">
        <v>156</v>
      </c>
      <c r="CX22" s="130"/>
      <c r="CY22" s="48"/>
      <c r="CZ22" s="36" t="s">
        <v>164</v>
      </c>
      <c r="DA22" s="36" t="s">
        <v>164</v>
      </c>
      <c r="DB22" s="36" t="s">
        <v>155</v>
      </c>
      <c r="DC22" s="36" t="s">
        <v>165</v>
      </c>
      <c r="DD22" s="36" t="s">
        <v>156</v>
      </c>
      <c r="DE22" s="36" t="s">
        <v>165</v>
      </c>
      <c r="DF22" s="36"/>
      <c r="DG22" s="36"/>
      <c r="DH22" s="36"/>
      <c r="DI22" s="36"/>
      <c r="DJ22" s="36"/>
      <c r="DK22" s="36"/>
      <c r="DL22" s="36" t="s">
        <v>155</v>
      </c>
      <c r="DM22" s="36" t="s">
        <v>156</v>
      </c>
      <c r="DN22" s="36"/>
      <c r="DO22" s="36"/>
      <c r="DP22" s="36"/>
      <c r="DQ22" s="36"/>
      <c r="DR22" s="36"/>
      <c r="DS22" s="36"/>
      <c r="DT22" s="130" t="s">
        <v>155</v>
      </c>
      <c r="DU22" s="130" t="s">
        <v>156</v>
      </c>
      <c r="DV22" s="130"/>
      <c r="DW22" s="125" t="s">
        <v>186</v>
      </c>
      <c r="DX22" s="126" t="s">
        <v>30</v>
      </c>
      <c r="DY22" s="48"/>
      <c r="DZ22" s="36"/>
      <c r="EA22" s="36" t="s">
        <v>45</v>
      </c>
      <c r="EB22" s="36" t="s">
        <v>45</v>
      </c>
      <c r="EC22" s="36" t="s">
        <v>45</v>
      </c>
      <c r="ED22" s="36" t="s">
        <v>45</v>
      </c>
      <c r="EE22" s="36" t="s">
        <v>31</v>
      </c>
      <c r="EF22" s="48"/>
      <c r="EG22" s="60" t="s">
        <v>114</v>
      </c>
      <c r="EH22" s="36" t="s">
        <v>45</v>
      </c>
      <c r="EI22" s="60" t="s">
        <v>45</v>
      </c>
      <c r="EJ22" s="60" t="s">
        <v>45</v>
      </c>
      <c r="EK22" s="60" t="s">
        <v>45</v>
      </c>
      <c r="EL22" s="36"/>
      <c r="EM22" s="36" t="s">
        <v>114</v>
      </c>
      <c r="EN22" s="36" t="s">
        <v>114</v>
      </c>
      <c r="EO22" s="36" t="s">
        <v>114</v>
      </c>
      <c r="EP22" s="36" t="s">
        <v>114</v>
      </c>
      <c r="EQ22" s="130" t="s">
        <v>180</v>
      </c>
      <c r="ER22" s="74"/>
      <c r="ES22" s="35"/>
      <c r="ET22" s="36"/>
      <c r="EU22" s="36" t="s">
        <v>45</v>
      </c>
      <c r="EV22" s="36" t="s">
        <v>45</v>
      </c>
      <c r="EW22" s="36" t="s">
        <v>45</v>
      </c>
      <c r="EX22" s="36" t="s">
        <v>61</v>
      </c>
      <c r="EY22" s="36" t="s">
        <v>114</v>
      </c>
      <c r="EZ22" s="36" t="s">
        <v>114</v>
      </c>
      <c r="FA22" s="36" t="s">
        <v>114</v>
      </c>
      <c r="FB22" s="36" t="s">
        <v>114</v>
      </c>
      <c r="FC22" s="130" t="s">
        <v>180</v>
      </c>
      <c r="FD22" s="125" t="s">
        <v>186</v>
      </c>
      <c r="FE22" s="126" t="s">
        <v>30</v>
      </c>
      <c r="FG22" s="35"/>
      <c r="FH22" s="77" t="s">
        <v>45</v>
      </c>
      <c r="FI22" s="36" t="s">
        <v>45</v>
      </c>
      <c r="FJ22" s="77" t="s">
        <v>45</v>
      </c>
      <c r="FK22" s="36" t="s">
        <v>45</v>
      </c>
      <c r="FL22" s="36" t="s">
        <v>45</v>
      </c>
      <c r="FM22" s="36" t="s">
        <v>45</v>
      </c>
      <c r="FN22" s="77" t="s">
        <v>45</v>
      </c>
      <c r="FO22" s="77" t="s">
        <v>31</v>
      </c>
      <c r="FP22" s="77"/>
      <c r="FQ22" s="77" t="s">
        <v>31</v>
      </c>
      <c r="FR22" s="77" t="s">
        <v>61</v>
      </c>
      <c r="FS22" s="77" t="s">
        <v>45</v>
      </c>
      <c r="FT22" s="79" t="s">
        <v>45</v>
      </c>
      <c r="FV22" s="35"/>
      <c r="FW22" s="77" t="s">
        <v>31</v>
      </c>
      <c r="FX22" s="77" t="s">
        <v>117</v>
      </c>
      <c r="FY22" s="77" t="s">
        <v>45</v>
      </c>
      <c r="FZ22" s="77" t="s">
        <v>45</v>
      </c>
      <c r="GA22" s="86" t="s">
        <v>115</v>
      </c>
      <c r="GB22" s="86" t="s">
        <v>45</v>
      </c>
      <c r="GC22" s="86" t="s">
        <v>115</v>
      </c>
      <c r="GD22" s="86" t="s">
        <v>115</v>
      </c>
      <c r="GE22" s="86" t="s">
        <v>115</v>
      </c>
      <c r="GF22" s="86" t="s">
        <v>114</v>
      </c>
      <c r="GG22" s="72" t="s">
        <v>118</v>
      </c>
      <c r="GH22" s="112" t="s">
        <v>119</v>
      </c>
      <c r="GI22" s="112" t="s">
        <v>120</v>
      </c>
      <c r="GJ22" s="113"/>
      <c r="GL22" s="2"/>
      <c r="GM22" s="2"/>
      <c r="GN22" s="115" t="s">
        <v>115</v>
      </c>
      <c r="GO22" s="115" t="s">
        <v>115</v>
      </c>
      <c r="GP22" s="115" t="s">
        <v>115</v>
      </c>
      <c r="GQ22" s="115" t="s">
        <v>114</v>
      </c>
      <c r="GR22" s="72" t="s">
        <v>118</v>
      </c>
      <c r="GS22" s="112" t="s">
        <v>119</v>
      </c>
      <c r="GT22" s="112" t="s">
        <v>120</v>
      </c>
      <c r="GU22" s="116"/>
      <c r="GV22" s="125" t="s">
        <v>186</v>
      </c>
      <c r="GW22" s="126" t="s">
        <v>30</v>
      </c>
    </row>
    <row r="23" spans="1:222" x14ac:dyDescent="0.25">
      <c r="B23">
        <f t="shared" ref="B23:B86" si="0">P23/1000</f>
        <v>0</v>
      </c>
      <c r="C23">
        <f t="shared" ref="C23:C45" si="1">IF(B23&lt;3.5,2.5,((B23-3.5)/6)*-1.25+2.5)</f>
        <v>2.5</v>
      </c>
      <c r="D23">
        <f>0.4*0.5*(C23+160*SQRT(1-(2*B23/19)^2)/(19*PI()))/C23</f>
        <v>0.41444034437644844</v>
      </c>
      <c r="E23">
        <f t="shared" ref="E23:E86" si="2">(D23+D24)/2</f>
        <v>0.41429820808863194</v>
      </c>
      <c r="F23">
        <f t="shared" ref="F23:F86" si="3">(B24-B23)*(C23+C24)/2</f>
        <v>1.2224999999999999</v>
      </c>
      <c r="G23" s="1">
        <f>0.5*0.976*96.6^2*F23*E23</f>
        <v>2306.4072658365158</v>
      </c>
      <c r="I23">
        <f>G23+H23</f>
        <v>2306.4072658365158</v>
      </c>
      <c r="J23">
        <f t="shared" ref="J23:J86" si="4">(J24+I23)</f>
        <v>25330.129238327016</v>
      </c>
      <c r="K23">
        <f t="shared" ref="K23:K85" si="5">K24+(J24+J23)*(B24-B23)/2</f>
        <v>92307.6605093041</v>
      </c>
      <c r="L23">
        <f>J23*2.5*1.5</f>
        <v>94987.984643726319</v>
      </c>
      <c r="M23">
        <f>K23*2.5*1.5</f>
        <v>346153.72690989036</v>
      </c>
      <c r="O23">
        <f>0.4*C23</f>
        <v>1</v>
      </c>
      <c r="P23">
        <f>0/1000</f>
        <v>0</v>
      </c>
      <c r="Q23">
        <f>0.144*C23</f>
        <v>0.36</v>
      </c>
      <c r="S23">
        <f>M23/Q23</f>
        <v>961538.13030525099</v>
      </c>
      <c r="T23">
        <f t="shared" ref="T23:T86" si="6">$AA$9*$AA$8*SQRT(0.000001*S23/(O23*$AA$10))</f>
        <v>191.68256987566079</v>
      </c>
      <c r="U23">
        <f>0.65*K23/(Q23*O23*T23*1000000)</f>
        <v>8.6949277318757899E-4</v>
      </c>
      <c r="V23">
        <f>2.25*U23</f>
        <v>1.9563587396720528E-3</v>
      </c>
      <c r="W23">
        <f t="shared" ref="W23:W86" si="7">O23/$AE$2</f>
        <v>0.12</v>
      </c>
      <c r="X23">
        <f>0.65*W23</f>
        <v>7.8E-2</v>
      </c>
      <c r="Z23">
        <f>U23/W23</f>
        <v>7.2457731098964917E-3</v>
      </c>
      <c r="AA23">
        <v>5.5650000000000004</v>
      </c>
      <c r="AB23">
        <f t="shared" ref="AB23:AB86" si="8">AA23*$AG$6*Z23^2</f>
        <v>22.204869353444305</v>
      </c>
      <c r="AC23">
        <v>0.745</v>
      </c>
      <c r="AD23">
        <f>AB23*AC23</f>
        <v>16.542627668316008</v>
      </c>
      <c r="AE23">
        <f t="shared" ref="AE23:AE86" si="9">SQRT(AD23*$AH$6)</f>
        <v>89.756669247860884</v>
      </c>
      <c r="AF23">
        <f t="shared" ref="AF23:AF86" si="10">O23*U23+(X23-U23/2)*V23*$AE$2</f>
        <v>2.1340382881998004E-3</v>
      </c>
      <c r="AG23">
        <f>S23*0.000001/AF23</f>
        <v>450.57210811169216</v>
      </c>
      <c r="AH23">
        <f>DK23/U23*0.000001</f>
        <v>67.974950282072754</v>
      </c>
      <c r="AI23">
        <f t="shared" ref="AI23:AI86" si="11">$AD$9*$AG$6*Z23^2</f>
        <v>14.444137836382458</v>
      </c>
      <c r="AJ23">
        <f t="shared" ref="AJ23:AJ86" si="12">$AD$10*$AG$6*Z23^2</f>
        <v>25.217389813794789</v>
      </c>
      <c r="AK23">
        <f>MIN(AI23,AJ23)</f>
        <v>14.444137836382458</v>
      </c>
      <c r="AL23">
        <f t="shared" ref="AL23:AL86" si="13">$AD$8*$AG$6*Z23^2</f>
        <v>19.950466624837649</v>
      </c>
      <c r="AM23">
        <f t="shared" ref="AM23:AM86" si="14">AG23/AL23+(AH23/$AE$6)^2</f>
        <v>22.626713540021516</v>
      </c>
      <c r="AN23">
        <f>MIN(AE23,AB23,AK23,AL23)</f>
        <v>14.444137836382458</v>
      </c>
      <c r="AO23" s="39" t="str">
        <f>IF(AM23&lt;=1,"PASS","FAILED")</f>
        <v>FAILED</v>
      </c>
      <c r="AP23" s="39" t="str">
        <f>IF(AG23&lt;AN23,"PASS","FAILED")</f>
        <v>FAILED</v>
      </c>
      <c r="AQ23" s="39" t="str">
        <f>IF(AND(AO23="PASS",AP23="PASS"),"PASS","FAILED")</f>
        <v>FAILED</v>
      </c>
      <c r="AS23" s="9">
        <v>4</v>
      </c>
      <c r="AT23" s="9">
        <f t="shared" ref="AT23:AT86" si="15">U23*AS23</f>
        <v>3.4779710927503159E-3</v>
      </c>
      <c r="AU23" s="9">
        <f>2.25*AT23</f>
        <v>7.8254349586882113E-3</v>
      </c>
      <c r="AV23" s="9">
        <f>AT23/W23</f>
        <v>2.8983092439585967E-2</v>
      </c>
      <c r="AW23">
        <v>5.5650000000000004</v>
      </c>
      <c r="AX23">
        <f t="shared" ref="AX23:AX86" si="16">AW23*$AG$6*AV23^2</f>
        <v>355.27790965510889</v>
      </c>
      <c r="AY23">
        <v>0.745</v>
      </c>
      <c r="AZ23">
        <f>AY23*AX23</f>
        <v>264.68204269305613</v>
      </c>
      <c r="BA23">
        <f t="shared" ref="BA23:BA86" si="17">SQRT(AZ23*$AH$6)</f>
        <v>359.02667699144354</v>
      </c>
      <c r="BB23">
        <f>SQRT((3.818%*C23/2)^2+O23^2)</f>
        <v>1.0011381900741776</v>
      </c>
      <c r="BC23">
        <f>BB23*AT23+(X23-AT23/2)*AU23*$AE$2</f>
        <v>8.4550597556798859E-3</v>
      </c>
      <c r="BD23">
        <f>S23/BC23*0.000001</f>
        <v>113.72339854361348</v>
      </c>
      <c r="BE23">
        <f>DK23/AT23*0.000001</f>
        <v>16.993737570518189</v>
      </c>
      <c r="BF23">
        <f t="shared" ref="BF23:BF86" si="18">AV23^2*$AG$6*$AD$9</f>
        <v>231.10620538211936</v>
      </c>
      <c r="BG23">
        <f t="shared" ref="BG23:BG86" si="19">AV23^2*$AG$6*$AD$10</f>
        <v>403.47823702071668</v>
      </c>
      <c r="BH23">
        <f>MIN(BF23,BG23)</f>
        <v>231.10620538211936</v>
      </c>
      <c r="BI23">
        <f t="shared" ref="BI23:BI86" si="20">$AD$8*$AG$6*AV23^2</f>
        <v>319.20746599740238</v>
      </c>
      <c r="BJ23">
        <f t="shared" ref="BJ23:BJ86" si="21">BD23/BI23+(BE23/$AE$6)^2</f>
        <v>0.35890383510896645</v>
      </c>
      <c r="BK23">
        <f>MIN(AX23,BA23,BH23,BI23)</f>
        <v>231.10620538211936</v>
      </c>
      <c r="BL23" s="39" t="str">
        <f>IF(BJ23&lt;=1,"PASS","FAILED")</f>
        <v>PASS</v>
      </c>
      <c r="BM23" s="39" t="str">
        <f>IF(BD23&lt;BK23,"PASS","FAILED")</f>
        <v>PASS</v>
      </c>
      <c r="BN23" s="39" t="str">
        <f>IF(AND(BL23="PASS",BM23="PASS"),"PASS","FAILED")</f>
        <v>PASS</v>
      </c>
      <c r="BO23" s="127">
        <f>(EC23*AT23+(X23-AT23/2)*AU23*$AE$2)*(B24-B23)</f>
        <v>4.134524220527464E-3</v>
      </c>
      <c r="BP23" s="127">
        <f>SUM(BO23:BO87)*AK6</f>
        <v>106.01940553262357</v>
      </c>
      <c r="BR23">
        <f t="shared" ref="BR23:BR86" si="22">U23</f>
        <v>8.6949277318757899E-4</v>
      </c>
      <c r="BS23">
        <f t="shared" ref="BS23:BS86" si="23">0.144*C23</f>
        <v>0.36</v>
      </c>
      <c r="BT23">
        <f t="shared" ref="BT23:BT86" si="24">0.10582*C23</f>
        <v>0.26455000000000001</v>
      </c>
      <c r="BU23">
        <f>(BS23+BT23)</f>
        <v>0.62454999999999994</v>
      </c>
      <c r="BV23">
        <f t="shared" ref="BV23:BV86" si="25">0.4*C23</f>
        <v>1</v>
      </c>
      <c r="BW23">
        <f t="shared" ref="BW23:BW86" si="26">0.15*C23</f>
        <v>0.375</v>
      </c>
      <c r="BX23">
        <f t="shared" ref="BX23:BX86" si="27">L23</f>
        <v>94987.984643726319</v>
      </c>
      <c r="BY23">
        <f>BX23*BW23</f>
        <v>35620.494241397369</v>
      </c>
      <c r="BZ23">
        <f t="shared" ref="BZ23:BZ86" si="28">F23</f>
        <v>1.2224999999999999</v>
      </c>
      <c r="CA23">
        <f t="shared" ref="CA23:CA86" si="29">0.5*0.967*96.6^2*$BY$6*BZ23*C23*2.5*1.5</f>
        <v>1292.7390985195311</v>
      </c>
      <c r="CB23">
        <f>CA23+BY23</f>
        <v>36913.2333399169</v>
      </c>
      <c r="CC23">
        <f t="shared" ref="CC23:CC86" si="30">2*BR23*O23+(BS23-2*BR23)*BR23+(BT23-2*BR23)*BR23</f>
        <v>2.2790031871389588E-3</v>
      </c>
      <c r="CD23">
        <f t="shared" ref="CD23:CD86" si="31">BU23/2*O23</f>
        <v>0.31227499999999997</v>
      </c>
      <c r="CE23">
        <f>CB23/(2*CD23)</f>
        <v>59103.728028047241</v>
      </c>
      <c r="CF23">
        <f t="shared" ref="CF23:CF86" si="32">BX23/(BU23)</f>
        <v>152090.28043187308</v>
      </c>
      <c r="CG23">
        <f t="shared" ref="CG23:CG86" si="33">CF23+2*BW23*CE23/O23</f>
        <v>196418.07645290851</v>
      </c>
      <c r="CH23">
        <f t="shared" ref="CH23:CH86" si="34">CF23-2*BW23*CE23/O23</f>
        <v>107762.48441083764</v>
      </c>
      <c r="CI23">
        <f t="shared" ref="CI23:CI86" si="35">CG23/($AE$6*1000000)</f>
        <v>5.9340808596044863E-4</v>
      </c>
      <c r="CJ23">
        <f t="shared" ref="CJ23:CJ86" si="36">ABS(CH23/($AE$6*1000000))</f>
        <v>3.2556641815963036E-4</v>
      </c>
      <c r="CL23">
        <f t="shared" ref="CL23:CM54" si="37">BS23</f>
        <v>0.36</v>
      </c>
      <c r="CM23">
        <f t="shared" si="37"/>
        <v>0.26455000000000001</v>
      </c>
      <c r="CN23">
        <f>CI23/CL23</f>
        <v>1.6483557943345797E-3</v>
      </c>
      <c r="CO23">
        <f>CJ23/CM23</f>
        <v>1.230642291285694E-3</v>
      </c>
      <c r="CP23">
        <f t="shared" ref="CP23:CQ54" si="38">$AD$8*$AG$6*CN23^2</f>
        <v>1.0324891933922256</v>
      </c>
      <c r="CQ23">
        <f t="shared" si="38"/>
        <v>0.57550257065834309</v>
      </c>
      <c r="CR23">
        <f>CE23*0.000001/CI23</f>
        <v>99.600476344008854</v>
      </c>
      <c r="CS23">
        <f>CE23*0.000001/CJ23</f>
        <v>181.54123008801156</v>
      </c>
      <c r="CT23">
        <f t="shared" ref="CT23:CU54" si="39">MIN(CP23,$AE$6)</f>
        <v>1.0324891933922256</v>
      </c>
      <c r="CU23">
        <f t="shared" si="39"/>
        <v>0.57550257065834309</v>
      </c>
      <c r="CV23" s="39" t="str">
        <f>IF(CT23/CR23&gt;=1, "PASS","FAILED")</f>
        <v>FAILED</v>
      </c>
      <c r="CW23" s="39" t="str">
        <f>IF(CU23/CS23&gt;=1,"PASS","FAILED")</f>
        <v>FAILED</v>
      </c>
      <c r="CX23" s="39" t="str">
        <f>IF(AND(CV23="PASS",  CW23="PASS"), "PASS","FAILED")</f>
        <v>FAILED</v>
      </c>
      <c r="CZ23">
        <f>CI23</f>
        <v>5.9340808596044863E-4</v>
      </c>
      <c r="DA23">
        <f>CJ23</f>
        <v>3.2556641815963036E-4</v>
      </c>
      <c r="DB23">
        <v>5</v>
      </c>
      <c r="DC23">
        <f>DB23*CZ23</f>
        <v>2.9670404298022431E-3</v>
      </c>
      <c r="DD23">
        <v>7</v>
      </c>
      <c r="DE23">
        <f>DA23*DD23</f>
        <v>2.2789649271174124E-3</v>
      </c>
      <c r="DF23">
        <f>CL23</f>
        <v>0.36</v>
      </c>
      <c r="DG23">
        <f>CM23</f>
        <v>0.26455000000000001</v>
      </c>
      <c r="DH23">
        <f t="shared" ref="DH23:DH86" si="40">2*O23*BR23+(DF23-2*BR23)*DC23+(DG23-2*BR23)*DE23</f>
        <v>3.4008975450809872E-3</v>
      </c>
      <c r="DI23">
        <f>CD23</f>
        <v>0.31227499999999997</v>
      </c>
      <c r="DJ23">
        <f>CB23</f>
        <v>36913.2333399169</v>
      </c>
      <c r="DK23">
        <f>DJ23/(2*DI23)</f>
        <v>59103.728028047241</v>
      </c>
      <c r="DL23">
        <f>DC23/DF23</f>
        <v>8.2417789716728983E-3</v>
      </c>
      <c r="DM23">
        <f>DE23/DG23</f>
        <v>8.6144960389998582E-3</v>
      </c>
      <c r="DN23">
        <f t="shared" ref="DN23:DO54" si="41">$CM$4*$CS$2*DL23^2</f>
        <v>25.812229834805642</v>
      </c>
      <c r="DO23">
        <f t="shared" si="41"/>
        <v>28.199625962258814</v>
      </c>
      <c r="DP23">
        <f>(DK23/DC23)*0.000001</f>
        <v>19.92009526880177</v>
      </c>
      <c r="DQ23">
        <f>(DK23/DE23)*0.000001</f>
        <v>25.93446144114451</v>
      </c>
      <c r="DR23">
        <f>MIN(DN23,$CQ$2)</f>
        <v>25.812229834805642</v>
      </c>
      <c r="DS23">
        <f>MIN(DO23,$CQ$2)</f>
        <v>28.199625962258814</v>
      </c>
      <c r="DT23" s="39" t="str">
        <f>IF(DR23/DP23&gt;=1, "PASS","FAILED")</f>
        <v>PASS</v>
      </c>
      <c r="DU23" s="39" t="str">
        <f>IF(DS23/DQ23&gt;=1, "PASS","FAILED")</f>
        <v>PASS</v>
      </c>
      <c r="DV23" s="39" t="str">
        <f>IF(AND(DT23="PASS", DU23="PASS"), "PASS","FAILED")</f>
        <v>PASS</v>
      </c>
      <c r="DW23" s="39">
        <f>(DC23*BS23+DE23*BT23)*(B24-B23)</f>
        <v>8.1713598111068453E-4</v>
      </c>
      <c r="DX23" s="39">
        <f>SUM(DW23:DW87)*CX2</f>
        <v>26.130351050620526</v>
      </c>
      <c r="DZ23">
        <f>O23</f>
        <v>1</v>
      </c>
      <c r="EA23">
        <f>BS23</f>
        <v>0.36</v>
      </c>
      <c r="EB23">
        <f>BT23</f>
        <v>0.26455000000000001</v>
      </c>
      <c r="EC23">
        <f>SQRT(DZ23^2+((EA23-EB23)/2)^2)</f>
        <v>1.0011381900741776</v>
      </c>
      <c r="ED23">
        <f>BU23/2</f>
        <v>0.31227499999999997</v>
      </c>
      <c r="EE23">
        <f>S23</f>
        <v>961538.13030525099</v>
      </c>
      <c r="EG23">
        <f>T23</f>
        <v>191.68256987566079</v>
      </c>
      <c r="EH23">
        <f>AT23</f>
        <v>3.4779710927503159E-3</v>
      </c>
      <c r="EI23">
        <f>V23</f>
        <v>1.9563587396720528E-3</v>
      </c>
      <c r="EJ23">
        <f>W23</f>
        <v>0.12</v>
      </c>
      <c r="EK23">
        <f>X23</f>
        <v>7.8E-2</v>
      </c>
      <c r="EL23">
        <f>AF23</f>
        <v>2.1340382881998004E-3</v>
      </c>
      <c r="EM23">
        <f>AG23</f>
        <v>450.57210811169216</v>
      </c>
      <c r="EN23">
        <f>AH23</f>
        <v>67.974950282072754</v>
      </c>
      <c r="EO23">
        <f>SQRT(EM23^2+3*EN23^2)</f>
        <v>465.70055422531459</v>
      </c>
      <c r="EP23">
        <f t="shared" ref="EP23:EP86" si="42">$EI$6</f>
        <v>483</v>
      </c>
      <c r="EQ23" s="39" t="str">
        <f>IF(EP23/EO23&gt;=1,"PASS","FAILED")</f>
        <v>PASS</v>
      </c>
      <c r="ES23">
        <v>1</v>
      </c>
      <c r="ET23">
        <f>ES23*EH23</f>
        <v>3.4779710927503159E-3</v>
      </c>
      <c r="EU23">
        <f>2.25*ET23</f>
        <v>7.8254349586882113E-3</v>
      </c>
      <c r="EV23">
        <f>EJ23</f>
        <v>0.12</v>
      </c>
      <c r="EW23">
        <f>EK23</f>
        <v>7.8E-2</v>
      </c>
      <c r="EX23">
        <f>ET23*DZ23+(EW23-ET23/2)*EU23*$AE$2</f>
        <v>8.4511011635038415E-3</v>
      </c>
      <c r="EY23">
        <f>EE23/EX23*0.000001</f>
        <v>113.77666788059079</v>
      </c>
      <c r="EZ23">
        <f>DK23/ET23*0.000001</f>
        <v>16.993737570518189</v>
      </c>
      <c r="FA23">
        <f>SQRT(EY23^2+3*EZ23^2)</f>
        <v>117.522302155196</v>
      </c>
      <c r="FB23">
        <f t="shared" ref="FB23:FB86" si="43">$EI$6</f>
        <v>483</v>
      </c>
      <c r="FC23" s="39" t="str">
        <f>IF(FB23/FA23&gt;=1,"PASS","FAILED")</f>
        <v>PASS</v>
      </c>
      <c r="FD23" s="127">
        <f>((EC23*ET23)+(EW23-ET23/2)*EU23*$AE$2)*(B24-B23)</f>
        <v>4.134524220527464E-3</v>
      </c>
      <c r="FE23" s="127">
        <f>SUM(FD23:FD87)*$ER$6</f>
        <v>104.88752575825391</v>
      </c>
      <c r="FG23">
        <v>1</v>
      </c>
      <c r="FH23">
        <v>0</v>
      </c>
      <c r="FI23">
        <f>IF(FH23&lt;3.5,2.5,((FH23-3.5)/6)*-1.25+2.5)</f>
        <v>2.5</v>
      </c>
      <c r="FJ23">
        <f>0.4*FI23</f>
        <v>1</v>
      </c>
      <c r="FK23">
        <f>0.144*FI23</f>
        <v>0.36</v>
      </c>
      <c r="FL23">
        <f>0.10582*FI23</f>
        <v>0.26455000000000001</v>
      </c>
      <c r="FM23">
        <f>(FK23+FL23)/2</f>
        <v>0.31227499999999997</v>
      </c>
      <c r="FN23">
        <f t="shared" ref="FN23:FN45" si="44">FI23*$FJ$8</f>
        <v>0.75</v>
      </c>
      <c r="FO23">
        <f t="shared" ref="FO23:FO45" si="45">0.5*$FJ$11*$FJ$10^2*$FJ$9*(FH24-FH23)*FN23</f>
        <v>1034.4375</v>
      </c>
      <c r="FP23">
        <f t="shared" ref="FP23:FP43" si="46">FP24+FO23</f>
        <v>19956.023437500004</v>
      </c>
      <c r="FQ23">
        <f>FN23*FP23/FL23</f>
        <v>56575.383020695532</v>
      </c>
      <c r="FR23">
        <f t="shared" ref="FR23:FR45" si="47">FQ23/$FR$5*0.000001</f>
        <v>1.1617121770163353E-4</v>
      </c>
      <c r="FS23">
        <v>2E-3</v>
      </c>
      <c r="FT23">
        <f>FR23/FS23</f>
        <v>5.8085608850816761E-2</v>
      </c>
      <c r="FV23">
        <f t="shared" ref="FV23:FV45" ca="1" si="48">FORECAST(FH23,OFFSET($L$23,MATCH(FH23,$B$23:$B$87,1)-1,0,2),OFFSET($B$23,MATCH(FH23,$B$23:$B$87,1)-1,0,2))</f>
        <v>94987.984643726319</v>
      </c>
      <c r="FW23">
        <f ca="1">FV23-FV24</f>
        <v>7074.8689136089524</v>
      </c>
      <c r="FX23">
        <f ca="1">FW23/(FK23+FL23)</f>
        <v>11327.946383170207</v>
      </c>
      <c r="FY23">
        <f ca="1">ABS(FX23/$FN$5*0.000001)</f>
        <v>3.4223402970302744E-5</v>
      </c>
      <c r="FZ23">
        <v>2E-3</v>
      </c>
      <c r="GA23">
        <f ca="1">FORECAST(FH23,OFFSET($BD$23,MATCH(FH23,$B$23:$B$87,1)-1,0,2),OFFSET($B$23,MATCH(FH23,$B$23:$B$87,1)-1,0,2))</f>
        <v>113.72339854361348</v>
      </c>
      <c r="GB23">
        <f ca="1">FORECAST(FH23,OFFSET($AT$23,MATCH(FH23,$B$23:$B$87,1)-1,0,2),OFFSET($B$23,MATCH(FH23,$B$23:$B$87,1)-1,0,2))</f>
        <v>3.4779710927503159E-3</v>
      </c>
      <c r="GC23">
        <f t="shared" ref="GC23:GC45" ca="1" si="49">((2*(GA23*1000000)^2*GB23*$FK$1)/($FQ$5*1000000*FM23*FY23))*0.000001</f>
        <v>44.303864924791888</v>
      </c>
      <c r="GD23">
        <f ca="1">$FM$8*$FQ$5*(FY23/FJ23)^2</f>
        <v>3.2223190944592891E-4</v>
      </c>
      <c r="GE23">
        <f ca="1">$FM$7*$FQ$5*(FY23/(FJ23/3))^2</f>
        <v>6.4090324530682004E-3</v>
      </c>
      <c r="GF23">
        <f ca="1">(FX23/FY23)*0.000001</f>
        <v>330.99999999999994</v>
      </c>
      <c r="GG23">
        <f ca="1">MIN(GE23,GF23)</f>
        <v>6.4090324530682004E-3</v>
      </c>
      <c r="GH23" s="39" t="str">
        <f ca="1">IF(GC23&lt;GD23,"PASS","FAILED")</f>
        <v>FAILED</v>
      </c>
      <c r="GI23" s="39" t="str">
        <f ca="1">IF(GF23&lt;=GG23,"PASS","FAILED")</f>
        <v>FAILED</v>
      </c>
      <c r="GJ23" s="39" t="str">
        <f ca="1">IF(AND(GH23="PASS",GI23="PASS"),"PASS","FAILED")</f>
        <v>FAILED</v>
      </c>
      <c r="GL23">
        <v>60</v>
      </c>
      <c r="GM23">
        <f ca="1">GL23*FY23</f>
        <v>2.0534041782181646E-3</v>
      </c>
      <c r="GN23">
        <f ca="1">((2*(GA23*1000000)^2*GB23*$FK$1)/($FQ$5*1000000*FM23*GM23))*0.000001</f>
        <v>0.73839774874653152</v>
      </c>
      <c r="GO23">
        <f ca="1">$FM$8*$FQ$5*(GM23/FJ23)^2</f>
        <v>1.1600348740053441</v>
      </c>
      <c r="GP23">
        <f ca="1">$FM$7*$FQ$5*(GM23/(FJ23/3))^2</f>
        <v>23.072516831045526</v>
      </c>
      <c r="GQ23">
        <f ca="1">(FX23/GM23)*0.000001</f>
        <v>5.5166666666666657</v>
      </c>
      <c r="GR23">
        <f ca="1">MIN(GP23,GQ23)</f>
        <v>5.5166666666666657</v>
      </c>
      <c r="GS23" s="39" t="str">
        <f ca="1">IF(GN23&lt;GO23,"PASS","FAILED")</f>
        <v>PASS</v>
      </c>
      <c r="GT23" s="39" t="str">
        <f ca="1">IF(GQ23&lt;=GR23,"PASS","FAILED")</f>
        <v>PASS</v>
      </c>
      <c r="GU23" s="39" t="str">
        <f ca="1">IF(AND(GS23="PASS",GT23="PASS"),"PASS","FAILED")</f>
        <v>PASS</v>
      </c>
      <c r="GV23" s="128">
        <f ca="1">((FK23-2*FZ23)+(FL23-2*FZ23))*(FJ23/2)*GM23+2*FZ23*FT23*FJ23</f>
        <v>8.6535560844347176E-4</v>
      </c>
      <c r="GW23" s="114">
        <f ca="1">SUM(GV23:GV45)*$FU$5</f>
        <v>26.813639955629831</v>
      </c>
    </row>
    <row r="24" spans="1:222" x14ac:dyDescent="0.25">
      <c r="B24">
        <f t="shared" si="0"/>
        <v>0.48899999999999999</v>
      </c>
      <c r="C24">
        <f t="shared" si="1"/>
        <v>2.5</v>
      </c>
      <c r="D24">
        <f t="shared" ref="D24:D87" si="50">0.4*0.5*(C24+160*SQRT(1-(2*B24/19)^2)/(19*PI()))/C24</f>
        <v>0.41415607180081537</v>
      </c>
      <c r="E24">
        <f t="shared" si="2"/>
        <v>0.41372852636781532</v>
      </c>
      <c r="F24">
        <f t="shared" si="3"/>
        <v>1.2224999999999999</v>
      </c>
      <c r="G24" s="1">
        <f t="shared" ref="G24:G87" si="51">0.5*0.976*96.6^2*F24*E24</f>
        <v>2303.2358351268163</v>
      </c>
      <c r="I24">
        <f t="shared" ref="I24:I87" si="52">G24+H24</f>
        <v>2303.2358351268163</v>
      </c>
      <c r="J24">
        <f t="shared" si="4"/>
        <v>23023.721972490501</v>
      </c>
      <c r="K24">
        <f t="shared" si="5"/>
        <v>80485.143888259219</v>
      </c>
      <c r="L24">
        <f t="shared" ref="L24:M87" si="53">J24*2.5*1.5</f>
        <v>86338.957396839382</v>
      </c>
      <c r="M24">
        <f t="shared" si="53"/>
        <v>301819.28958097205</v>
      </c>
      <c r="O24">
        <f t="shared" ref="O24:O87" si="54">0.4*C24</f>
        <v>1</v>
      </c>
      <c r="P24">
        <v>489</v>
      </c>
      <c r="Q24">
        <f t="shared" ref="Q24:Q87" si="55">0.144*C24</f>
        <v>0.36</v>
      </c>
      <c r="S24">
        <f t="shared" ref="S24:S87" si="56">M24/Q24</f>
        <v>838386.91550270014</v>
      </c>
      <c r="T24">
        <f t="shared" si="6"/>
        <v>178.98705141244562</v>
      </c>
      <c r="U24">
        <f t="shared" ref="U24:U86" si="57">0.65*K24/(Q24*O24*T24*1000000)</f>
        <v>8.1190453465970693E-4</v>
      </c>
      <c r="V24">
        <f t="shared" ref="V24:V87" si="58">2.25*U24</f>
        <v>1.8267852029843405E-3</v>
      </c>
      <c r="W24">
        <f t="shared" si="7"/>
        <v>0.12</v>
      </c>
      <c r="X24">
        <f t="shared" ref="X24:X87" si="59">0.65*W24</f>
        <v>7.8E-2</v>
      </c>
      <c r="Z24">
        <f t="shared" ref="Z24:Z87" si="60">U24/W24</f>
        <v>6.7658711221642246E-3</v>
      </c>
      <c r="AA24">
        <v>5.5650000000000004</v>
      </c>
      <c r="AB24">
        <f t="shared" si="8"/>
        <v>19.360929472931737</v>
      </c>
      <c r="AC24">
        <v>0.745</v>
      </c>
      <c r="AD24">
        <f t="shared" ref="AD24:AD87" si="61">AB24*AC24</f>
        <v>14.423892457334144</v>
      </c>
      <c r="AE24">
        <f t="shared" si="9"/>
        <v>83.811906234864551</v>
      </c>
      <c r="AF24">
        <f t="shared" si="10"/>
        <v>1.9931350199738941E-3</v>
      </c>
      <c r="AG24">
        <f t="shared" ref="AG24:AG87" si="62">S24*0.000001/AF24</f>
        <v>420.63729105200366</v>
      </c>
      <c r="AH24">
        <f t="shared" ref="AH24:AH87" si="63">DK24/U24*0.000001</f>
        <v>66.400137339555755</v>
      </c>
      <c r="AI24">
        <f t="shared" si="11"/>
        <v>12.594171552922349</v>
      </c>
      <c r="AJ24">
        <f t="shared" si="12"/>
        <v>21.987614423886534</v>
      </c>
      <c r="AK24">
        <f t="shared" ref="AK24:AK87" si="64">MIN(AI24,AJ24)</f>
        <v>12.594171552922349</v>
      </c>
      <c r="AL24">
        <f t="shared" si="13"/>
        <v>17.395264575859599</v>
      </c>
      <c r="AM24">
        <f t="shared" si="14"/>
        <v>24.221380096742298</v>
      </c>
      <c r="AN24">
        <f t="shared" ref="AN24:AN87" si="65">MIN(AE24,AB24,AK24,AL24)</f>
        <v>12.594171552922349</v>
      </c>
      <c r="AO24" s="39" t="str">
        <f t="shared" ref="AO24:AO87" si="66">IF(AM24&lt;=1,"PASS","FAILED")</f>
        <v>FAILED</v>
      </c>
      <c r="AP24" s="39" t="str">
        <f t="shared" ref="AP24:AP87" si="67">IF(AG24&lt;AN24,"PASS","FAILED")</f>
        <v>FAILED</v>
      </c>
      <c r="AQ24" s="39" t="str">
        <f t="shared" ref="AQ24:AQ87" si="68">IF(AND(AO24="PASS",AP24="PASS"),"PASS","FAILED")</f>
        <v>FAILED</v>
      </c>
      <c r="AS24" s="9">
        <v>4</v>
      </c>
      <c r="AT24">
        <f t="shared" si="15"/>
        <v>3.2476181386388277E-3</v>
      </c>
      <c r="AU24" s="9">
        <f t="shared" ref="AU24:AU87" si="69">2.25*AT24</f>
        <v>7.3071408119373621E-3</v>
      </c>
      <c r="AV24" s="9">
        <f t="shared" ref="AV24:AV87" si="70">AT24/W24</f>
        <v>2.7063484488656898E-2</v>
      </c>
      <c r="AW24">
        <v>5.5650000000000004</v>
      </c>
      <c r="AX24">
        <f t="shared" si="16"/>
        <v>309.77487156690779</v>
      </c>
      <c r="AY24">
        <v>0.745</v>
      </c>
      <c r="AZ24">
        <f t="shared" ref="AZ24:AZ87" si="71">AY24*AX24</f>
        <v>230.78227931734631</v>
      </c>
      <c r="BA24">
        <f t="shared" si="17"/>
        <v>335.24762493945821</v>
      </c>
      <c r="BB24">
        <f t="shared" ref="BB24:BB87" si="72">SQRT((3.818%*C24/2)^2+O24^2)</f>
        <v>1.0011381900741776</v>
      </c>
      <c r="BC24">
        <f t="shared" ref="BC24:BC87" si="73">BB24*AT24+(X24-AT24/2)*AU24*$AE$2</f>
        <v>7.9020777271180814E-3</v>
      </c>
      <c r="BD24">
        <f t="shared" ref="BD24:BD87" si="74">S24/BC24*0.000001</f>
        <v>106.09702213198339</v>
      </c>
      <c r="BE24">
        <f t="shared" ref="BE24:BE87" si="75">DK24/AT24*0.000001</f>
        <v>16.600034334888939</v>
      </c>
      <c r="BF24">
        <f t="shared" si="18"/>
        <v>201.50674484675761</v>
      </c>
      <c r="BG24">
        <f t="shared" si="19"/>
        <v>351.80183078218454</v>
      </c>
      <c r="BH24">
        <f t="shared" ref="BH24:BH87" si="76">MIN(BF24,BG24)</f>
        <v>201.50674484675761</v>
      </c>
      <c r="BI24">
        <f t="shared" si="20"/>
        <v>278.32423321375359</v>
      </c>
      <c r="BJ24">
        <f t="shared" si="21"/>
        <v>0.38371450815513952</v>
      </c>
      <c r="BK24">
        <f t="shared" ref="BK24:BK87" si="77">MIN(AX24,BA24,BH24,BI24)</f>
        <v>201.50674484675761</v>
      </c>
      <c r="BL24" s="39" t="str">
        <f t="shared" ref="BL24:BL87" si="78">IF(BJ24&lt;=1,"PASS","FAILED")</f>
        <v>PASS</v>
      </c>
      <c r="BM24" s="39" t="str">
        <f t="shared" ref="BM24:BM87" si="79">IF(BD24&lt;BK24,"PASS","FAILED")</f>
        <v>PASS</v>
      </c>
      <c r="BN24" s="39" t="str">
        <f t="shared" ref="BN24:BN87" si="80">IF(AND(BL24="PASS",BM24="PASS"),"PASS","FAILED")</f>
        <v>PASS</v>
      </c>
      <c r="BO24" s="127">
        <f t="shared" ref="BO24:BO87" si="81">(EC24*AT24+(X24-AT24/2)*AU24*$AE$2)*(B25-B24)</f>
        <v>3.8641160085607419E-3</v>
      </c>
      <c r="BP24" s="127"/>
      <c r="BR24">
        <f t="shared" si="22"/>
        <v>8.1190453465970693E-4</v>
      </c>
      <c r="BS24">
        <f t="shared" si="23"/>
        <v>0.36</v>
      </c>
      <c r="BT24">
        <f t="shared" si="24"/>
        <v>0.26455000000000001</v>
      </c>
      <c r="BU24">
        <f t="shared" ref="BU24:BU87" si="82">(BS24+BT24)</f>
        <v>0.62454999999999994</v>
      </c>
      <c r="BV24">
        <f t="shared" si="25"/>
        <v>1</v>
      </c>
      <c r="BW24">
        <f t="shared" si="26"/>
        <v>0.375</v>
      </c>
      <c r="BX24">
        <f>L24</f>
        <v>86338.957396839382</v>
      </c>
      <c r="BY24">
        <f t="shared" ref="BY24:BY87" si="83">BX24*BW24</f>
        <v>32377.109023814766</v>
      </c>
      <c r="BZ24">
        <f t="shared" si="28"/>
        <v>1.2224999999999999</v>
      </c>
      <c r="CA24">
        <f t="shared" si="29"/>
        <v>1292.7390985195311</v>
      </c>
      <c r="CB24">
        <f>CA24+BY24</f>
        <v>33669.848122334297</v>
      </c>
      <c r="CC24">
        <f t="shared" si="30"/>
        <v>2.1282472905475298E-3</v>
      </c>
      <c r="CD24">
        <f t="shared" si="31"/>
        <v>0.31227499999999997</v>
      </c>
      <c r="CE24">
        <f t="shared" ref="CE24:CE87" si="84">CB24/(2*CD24)</f>
        <v>53910.572608012648</v>
      </c>
      <c r="CF24">
        <f t="shared" si="32"/>
        <v>138241.86597844752</v>
      </c>
      <c r="CG24">
        <f t="shared" si="33"/>
        <v>178674.79543445702</v>
      </c>
      <c r="CH24">
        <f t="shared" si="34"/>
        <v>97808.936522438031</v>
      </c>
      <c r="CI24">
        <f t="shared" si="35"/>
        <v>5.3980300735485506E-4</v>
      </c>
      <c r="CJ24">
        <f t="shared" si="36"/>
        <v>2.9549527650283392E-4</v>
      </c>
      <c r="CL24">
        <f t="shared" si="37"/>
        <v>0.36</v>
      </c>
      <c r="CM24">
        <f t="shared" si="37"/>
        <v>0.26455000000000001</v>
      </c>
      <c r="CN24">
        <f t="shared" ref="CN24:CO87" si="85">CI24/CL24</f>
        <v>1.4994527982079308E-3</v>
      </c>
      <c r="CO24">
        <f t="shared" si="85"/>
        <v>1.1169732621539744E-3</v>
      </c>
      <c r="CP24">
        <f t="shared" si="38"/>
        <v>0.85437630374036566</v>
      </c>
      <c r="CQ24">
        <f t="shared" si="38"/>
        <v>0.47409912197941861</v>
      </c>
      <c r="CR24">
        <f t="shared" ref="CR24:CR87" si="86">CE24*0.000001/CI24</f>
        <v>99.870826715444693</v>
      </c>
      <c r="CS24">
        <f t="shared" ref="CS24:CS87" si="87">CE24*0.000001/CJ24</f>
        <v>182.44140226551343</v>
      </c>
      <c r="CT24">
        <f t="shared" si="39"/>
        <v>0.85437630374036566</v>
      </c>
      <c r="CU24">
        <f t="shared" si="39"/>
        <v>0.47409912197941861</v>
      </c>
      <c r="CV24" s="39" t="str">
        <f t="shared" ref="CV24:CV87" si="88">IF(CT24/CR24&gt;=1, "PASS","FAILED")</f>
        <v>FAILED</v>
      </c>
      <c r="CW24" s="39" t="str">
        <f t="shared" ref="CW24:CW87" si="89">IF(CU24/CS24&gt;=1,"PASS","FAILED")</f>
        <v>FAILED</v>
      </c>
      <c r="CX24" s="39" t="str">
        <f t="shared" ref="CX24:CX87" si="90">IF(AND(CV24="PASS",  CW24="PASS"), "PASS","FAILED")</f>
        <v>FAILED</v>
      </c>
      <c r="CZ24">
        <f t="shared" ref="CZ24:DA87" si="91">CI24</f>
        <v>5.3980300735485506E-4</v>
      </c>
      <c r="DA24">
        <f t="shared" si="91"/>
        <v>2.9549527650283392E-4</v>
      </c>
      <c r="DB24">
        <v>5</v>
      </c>
      <c r="DC24">
        <f t="shared" ref="DC24:DC87" si="92">DB24*CZ24</f>
        <v>2.6990150367742754E-3</v>
      </c>
      <c r="DD24">
        <v>8</v>
      </c>
      <c r="DE24">
        <f t="shared" ref="DE24:DE87" si="93">DA24*DD24</f>
        <v>2.3639622120226714E-3</v>
      </c>
      <c r="DF24">
        <f t="shared" ref="DF24:DG87" si="94">CL24</f>
        <v>0.36</v>
      </c>
      <c r="DG24">
        <f t="shared" si="94"/>
        <v>0.26455000000000001</v>
      </c>
      <c r="DH24">
        <f t="shared" si="40"/>
        <v>3.2126193773743964E-3</v>
      </c>
      <c r="DI24">
        <f t="shared" ref="DI24:DI87" si="95">CD24</f>
        <v>0.31227499999999997</v>
      </c>
      <c r="DJ24">
        <f t="shared" ref="DJ24:DJ87" si="96">CB24</f>
        <v>33669.848122334297</v>
      </c>
      <c r="DK24">
        <f t="shared" ref="DK24:DK87" si="97">DJ24/(2*DI24)</f>
        <v>53910.572608012648</v>
      </c>
      <c r="DL24">
        <f t="shared" ref="DL24:DL87" si="98">DC24/DF24</f>
        <v>7.4972639910396545E-3</v>
      </c>
      <c r="DM24">
        <f t="shared" ref="DM24:DM87" si="99">DE24/DG24</f>
        <v>8.9357860972317949E-3</v>
      </c>
      <c r="DN24">
        <f t="shared" si="41"/>
        <v>21.359407593509143</v>
      </c>
      <c r="DO24">
        <f t="shared" si="41"/>
        <v>30.342343806682791</v>
      </c>
      <c r="DP24">
        <f t="shared" ref="DP24:DP87" si="100">(DK24/DC24)*0.000001</f>
        <v>19.974165343088938</v>
      </c>
      <c r="DQ24">
        <f t="shared" ref="DQ24:DQ87" si="101">(DK24/DE24)*0.000001</f>
        <v>22.805175283189179</v>
      </c>
      <c r="DR24">
        <f t="shared" ref="DR24:DS87" si="102">MIN(DN24,$CQ$2)</f>
        <v>21.359407593509143</v>
      </c>
      <c r="DS24">
        <f t="shared" si="102"/>
        <v>30.342343806682791</v>
      </c>
      <c r="DT24" s="39" t="str">
        <f t="shared" ref="DT24:DU39" si="103">IF(DR24/DP24&gt;=1, "PASS","FAILED")</f>
        <v>PASS</v>
      </c>
      <c r="DU24" s="39" t="str">
        <f t="shared" si="103"/>
        <v>PASS</v>
      </c>
      <c r="DV24" s="39" t="str">
        <f t="shared" ref="DV24:DV87" si="104">IF(AND(DT24="PASS", DU24="PASS"), "PASS","FAILED")</f>
        <v>PASS</v>
      </c>
      <c r="DW24" s="39">
        <f t="shared" ref="DW24:DW87" si="105">(DC24*BS24+DE24*BT24)*(B25-B24)</f>
        <v>7.809484604339457E-4</v>
      </c>
      <c r="DX24" s="39"/>
      <c r="DZ24">
        <f t="shared" ref="DZ24:DZ87" si="106">O24</f>
        <v>1</v>
      </c>
      <c r="EA24">
        <f>BS24</f>
        <v>0.36</v>
      </c>
      <c r="EB24">
        <f t="shared" ref="EB24:EB87" si="107">BT24</f>
        <v>0.26455000000000001</v>
      </c>
      <c r="EC24">
        <f t="shared" ref="EC24:EC87" si="108">SQRT(DZ24^2+((EA24-EB24)/2)^2)</f>
        <v>1.0011381900741776</v>
      </c>
      <c r="ED24">
        <f t="shared" ref="ED24:ED87" si="109">BU24/2</f>
        <v>0.31227499999999997</v>
      </c>
      <c r="EE24">
        <f t="shared" ref="EE24:EE87" si="110">S24</f>
        <v>838386.91550270014</v>
      </c>
      <c r="EG24">
        <f t="shared" ref="EG24:EG87" si="111">T24</f>
        <v>178.98705141244562</v>
      </c>
      <c r="EH24">
        <f t="shared" ref="EH24:EH87" si="112">AT24</f>
        <v>3.2476181386388277E-3</v>
      </c>
      <c r="EI24">
        <f t="shared" ref="EI24:EK87" si="113">V24</f>
        <v>1.8267852029843405E-3</v>
      </c>
      <c r="EJ24">
        <f t="shared" si="113"/>
        <v>0.12</v>
      </c>
      <c r="EK24">
        <f t="shared" si="113"/>
        <v>7.8E-2</v>
      </c>
      <c r="EL24">
        <f t="shared" ref="EL24:EN87" si="114">AF24</f>
        <v>1.9931350199738941E-3</v>
      </c>
      <c r="EM24">
        <f t="shared" si="114"/>
        <v>420.63729105200366</v>
      </c>
      <c r="EN24">
        <f t="shared" si="114"/>
        <v>66.400137339555755</v>
      </c>
      <c r="EO24">
        <f t="shared" ref="EO24:EO87" si="115">SQRT(EM24^2+3*EN24^2)</f>
        <v>436.07644437610207</v>
      </c>
      <c r="EP24">
        <f t="shared" si="42"/>
        <v>483</v>
      </c>
      <c r="EQ24" s="39" t="str">
        <f t="shared" ref="EQ24:EQ87" si="116">IF(EP24/EO24&gt;=1,"PASS","FAILED")</f>
        <v>PASS</v>
      </c>
      <c r="ES24">
        <v>1</v>
      </c>
      <c r="ET24">
        <f t="shared" ref="ET24:ET87" si="117">ES24*EH24</f>
        <v>3.2476181386388277E-3</v>
      </c>
      <c r="EU24">
        <f t="shared" ref="EU24:EU87" si="118">2.25*ET24</f>
        <v>7.3071408119373621E-3</v>
      </c>
      <c r="EV24">
        <f t="shared" ref="EV24:EW87" si="119">EJ24</f>
        <v>0.12</v>
      </c>
      <c r="EW24">
        <f t="shared" si="119"/>
        <v>7.8E-2</v>
      </c>
      <c r="EX24">
        <f t="shared" ref="EX24:EX87" si="120">ET24*DZ24+(EW24-ET24/2)*EU24*$AE$2</f>
        <v>7.8983813203879639E-3</v>
      </c>
      <c r="EY24">
        <f t="shared" ref="EY24:EY87" si="121">EE24/EX24*0.000001</f>
        <v>106.14667505841804</v>
      </c>
      <c r="EZ24">
        <f t="shared" ref="EZ24:EZ87" si="122">DK24/ET24*0.000001</f>
        <v>16.600034334888939</v>
      </c>
      <c r="FA24">
        <f t="shared" ref="FA24:FA87" si="123">SQRT(EY24^2+3*EZ24^2)</f>
        <v>109.971814778678</v>
      </c>
      <c r="FB24">
        <f t="shared" si="43"/>
        <v>483</v>
      </c>
      <c r="FC24" s="39" t="str">
        <f t="shared" ref="FC24:FC87" si="124">IF(FB24/FA24&gt;=1,"PASS","FAILED")</f>
        <v>PASS</v>
      </c>
      <c r="FD24" s="127">
        <f t="shared" ref="FD24:FD87" si="125">((EC24*ET24)+(EW24-ET24/2)*EU24*$AE$2)*(B25-B24)</f>
        <v>3.8641160085607419E-3</v>
      </c>
      <c r="FE24" s="127"/>
      <c r="FG24">
        <v>2</v>
      </c>
      <c r="FH24">
        <f t="shared" ref="FH24:FH45" si="126">IF((FH23+$FK$1)&lt;9.5,FH23+$FK$1,9.5)</f>
        <v>0.4</v>
      </c>
      <c r="FI24">
        <f t="shared" ref="FI24:FI45" si="127">IF(FH24&lt;3.5,2.5,((FH24-3.5)/6)*-1.25+2.5)</f>
        <v>2.5</v>
      </c>
      <c r="FJ24">
        <f t="shared" ref="FJ24:FJ45" si="128">0.4*FI24</f>
        <v>1</v>
      </c>
      <c r="FK24">
        <f t="shared" ref="FK24:FK45" si="129">0.144*FI24</f>
        <v>0.36</v>
      </c>
      <c r="FL24">
        <f t="shared" ref="FL24:FL45" si="130">0.10582*FI24</f>
        <v>0.26455000000000001</v>
      </c>
      <c r="FM24">
        <f t="shared" ref="FM24:FM45" si="131">(FK24+FL24)/2</f>
        <v>0.31227499999999997</v>
      </c>
      <c r="FN24">
        <f t="shared" si="44"/>
        <v>0.75</v>
      </c>
      <c r="FO24">
        <f t="shared" si="45"/>
        <v>1034.4375</v>
      </c>
      <c r="FP24">
        <f t="shared" si="46"/>
        <v>18921.585937500004</v>
      </c>
      <c r="FQ24">
        <f t="shared" ref="FQ24:FQ45" si="132">FN24*FP24/FL24</f>
        <v>53642.74977556229</v>
      </c>
      <c r="FR24">
        <f t="shared" si="47"/>
        <v>1.1014938352271516E-4</v>
      </c>
      <c r="FS24">
        <v>2E-3</v>
      </c>
      <c r="FT24">
        <f t="shared" ref="FT24:FT45" si="133">FR24/FS24</f>
        <v>5.5074691761357583E-2</v>
      </c>
      <c r="FV24">
        <f t="shared" ca="1" si="48"/>
        <v>87913.115730117366</v>
      </c>
      <c r="FW24">
        <f t="shared" ref="FW24:FW45" ca="1" si="134">FV24-FV25</f>
        <v>7067.305148649466</v>
      </c>
      <c r="FX24">
        <f t="shared" ref="FX24:FX45" ca="1" si="135">FW24/(FK24+FL24)</f>
        <v>11315.835639499586</v>
      </c>
      <c r="FY24">
        <f t="shared" ref="FY24:FY45" ca="1" si="136">ABS(FX24/$FN$5*0.000001)</f>
        <v>3.4186814620844672E-5</v>
      </c>
      <c r="FZ24">
        <v>2E-3</v>
      </c>
      <c r="GA24">
        <f t="shared" ref="GA24:GA45" ca="1" si="137">FORECAST(FH24,OFFSET($BD$23,MATCH(FH24,$B$23:$B$87,1)-1,0,2),OFFSET($B$23,MATCH(FH24,$B$23:$B$87,1)-1,0,2))</f>
        <v>107.48505383062363</v>
      </c>
      <c r="GB24">
        <f t="shared" ref="GB24:GB45" ca="1" si="138">FORECAST(FH24,OFFSET($AT$23,MATCH(FH24,$B$23:$B$87,1)-1,0,2),OFFSET($B$23,MATCH(FH24,$B$23:$B$87,1)-1,0,2))</f>
        <v>3.2895433184259902E-3</v>
      </c>
      <c r="GC24">
        <f t="shared" ca="1" si="49"/>
        <v>37.472468832948721</v>
      </c>
      <c r="GD24">
        <f t="shared" ref="GD24:GD45" ca="1" si="139">$FM$8*$FQ$5*(FY24/FJ24)^2</f>
        <v>3.2154327942327015E-4</v>
      </c>
      <c r="GE24">
        <f t="shared" ref="GE24:GE45" ca="1" si="140">$FM$7*$FQ$5*(FY24/(FJ24/3))^2</f>
        <v>6.3953359443302349E-3</v>
      </c>
      <c r="GF24">
        <f t="shared" ref="GF24:GF45" ca="1" si="141">(FX24/FY24)*0.000001</f>
        <v>331</v>
      </c>
      <c r="GG24">
        <f t="shared" ref="GG24:GG45" ca="1" si="142">MIN(GE24,GF24)</f>
        <v>6.3953359443302349E-3</v>
      </c>
      <c r="GH24" s="39" t="str">
        <f t="shared" ref="GH24:GH45" ca="1" si="143">IF(GC24&lt;GD24,"PASS","FAILED")</f>
        <v>FAILED</v>
      </c>
      <c r="GI24" s="39" t="str">
        <f t="shared" ref="GI24:GI45" ca="1" si="144">IF(GF24&lt;=GG24,"PASS","FAILED")</f>
        <v>FAILED</v>
      </c>
      <c r="GJ24" s="39" t="str">
        <f t="shared" ref="GJ24:GJ45" ca="1" si="145">IF(AND(GH24="PASS",GI24="PASS"),"PASS","FAILED")</f>
        <v>FAILED</v>
      </c>
      <c r="GL24">
        <v>50</v>
      </c>
      <c r="GM24">
        <f t="shared" ref="GM24:GM45" ca="1" si="146">GL24*FY24</f>
        <v>1.7093407310422336E-3</v>
      </c>
      <c r="GN24">
        <f t="shared" ref="GN24:GN45" ca="1" si="147">((2*(GA24*1000000)^2*GB24*$FK$1)/($FQ$5*1000000*FM24*GM24))*0.000001</f>
        <v>0.74944937665897426</v>
      </c>
      <c r="GO24">
        <f t="shared" ref="GO24:GO45" ca="1" si="148">$FM$8*$FQ$5*(GM24/FJ24)^2</f>
        <v>0.80385819855817542</v>
      </c>
      <c r="GP24">
        <f t="shared" ref="GP24:GP45" ca="1" si="149">$FM$7*$FQ$5*(GM24/(FJ24/3))^2</f>
        <v>15.988339860825592</v>
      </c>
      <c r="GQ24">
        <f t="shared" ref="GQ24:GQ45" ca="1" si="150">(FX24/GM24)*0.000001</f>
        <v>6.62</v>
      </c>
      <c r="GR24">
        <f t="shared" ref="GR24:GR45" ca="1" si="151">MIN(GP24,GQ24)</f>
        <v>6.62</v>
      </c>
      <c r="GS24" s="39" t="str">
        <f t="shared" ref="GS24:GS45" ca="1" si="152">IF(GN24&lt;GO24,"PASS","FAILED")</f>
        <v>PASS</v>
      </c>
      <c r="GT24" s="39" t="str">
        <f t="shared" ref="GT24:GT45" ca="1" si="153">IF(GQ24&lt;=GR24,"PASS","FAILED")</f>
        <v>PASS</v>
      </c>
      <c r="GU24" s="39" t="str">
        <f t="shared" ref="GU24:GU45" ca="1" si="154">IF(AND(GS24="PASS",GT24="PASS"),"PASS","FAILED")</f>
        <v>PASS</v>
      </c>
      <c r="GV24" s="128">
        <f t="shared" ref="GV24:GV45" ca="1" si="155">((FK24-2*FZ24)+(FL24-2*FZ24))*(FJ24/2)*GM24+2*FZ24*FT24*FJ24</f>
        <v>7.4724578090747487E-4</v>
      </c>
      <c r="GW24" s="114"/>
    </row>
    <row r="25" spans="1:222" x14ac:dyDescent="0.25">
      <c r="B25">
        <f t="shared" si="0"/>
        <v>0.97799999999999998</v>
      </c>
      <c r="C25">
        <f t="shared" si="1"/>
        <v>2.5</v>
      </c>
      <c r="D25">
        <f t="shared" si="50"/>
        <v>0.41330098093481527</v>
      </c>
      <c r="E25">
        <f t="shared" si="2"/>
        <v>0.41308217518053636</v>
      </c>
      <c r="F25">
        <f t="shared" si="3"/>
        <v>0.42999999999999983</v>
      </c>
      <c r="G25" s="1">
        <f t="shared" si="51"/>
        <v>808.8704793753933</v>
      </c>
      <c r="I25">
        <f t="shared" si="52"/>
        <v>808.8704793753933</v>
      </c>
      <c r="J25">
        <f t="shared" si="4"/>
        <v>20720.486137363685</v>
      </c>
      <c r="K25">
        <f t="shared" si="5"/>
        <v>69789.685005399879</v>
      </c>
      <c r="L25">
        <f t="shared" si="53"/>
        <v>77701.823015113812</v>
      </c>
      <c r="M25">
        <f t="shared" si="53"/>
        <v>261711.31877024955</v>
      </c>
      <c r="O25">
        <f t="shared" si="54"/>
        <v>1</v>
      </c>
      <c r="P25">
        <v>978</v>
      </c>
      <c r="Q25">
        <f t="shared" si="55"/>
        <v>0.36</v>
      </c>
      <c r="S25">
        <f t="shared" si="56"/>
        <v>726975.88547291548</v>
      </c>
      <c r="T25">
        <f t="shared" si="6"/>
        <v>166.67074255970786</v>
      </c>
      <c r="U25">
        <f t="shared" si="57"/>
        <v>7.5603643175004573E-4</v>
      </c>
      <c r="V25">
        <f t="shared" si="58"/>
        <v>1.7010819714376028E-3</v>
      </c>
      <c r="W25">
        <f t="shared" si="7"/>
        <v>0.12</v>
      </c>
      <c r="X25">
        <f t="shared" si="59"/>
        <v>7.8E-2</v>
      </c>
      <c r="Z25">
        <f t="shared" si="60"/>
        <v>6.3003035979170476E-3</v>
      </c>
      <c r="AA25">
        <v>5.5650000000000004</v>
      </c>
      <c r="AB25">
        <f t="shared" si="8"/>
        <v>16.788106525641354</v>
      </c>
      <c r="AC25">
        <v>0.745</v>
      </c>
      <c r="AD25">
        <f t="shared" si="61"/>
        <v>12.507139361602809</v>
      </c>
      <c r="AE25">
        <f t="shared" si="9"/>
        <v>78.044710705470408</v>
      </c>
      <c r="AF25">
        <f t="shared" si="10"/>
        <v>1.8563810467519875E-3</v>
      </c>
      <c r="AG25">
        <f t="shared" si="62"/>
        <v>391.60919399864969</v>
      </c>
      <c r="AH25">
        <f t="shared" si="63"/>
        <v>62.672559990757001</v>
      </c>
      <c r="AI25">
        <f t="shared" si="11"/>
        <v>10.920565251180898</v>
      </c>
      <c r="AJ25">
        <f t="shared" si="12"/>
        <v>19.065738228581015</v>
      </c>
      <c r="AK25">
        <f t="shared" si="64"/>
        <v>10.920565251180898</v>
      </c>
      <c r="AL25">
        <f t="shared" si="13"/>
        <v>15.083653661852068</v>
      </c>
      <c r="AM25">
        <f t="shared" si="14"/>
        <v>25.998339916758219</v>
      </c>
      <c r="AN25">
        <f t="shared" si="65"/>
        <v>10.920565251180898</v>
      </c>
      <c r="AO25" s="39" t="str">
        <f t="shared" si="66"/>
        <v>FAILED</v>
      </c>
      <c r="AP25" s="39" t="str">
        <f t="shared" si="67"/>
        <v>FAILED</v>
      </c>
      <c r="AQ25" s="39" t="str">
        <f t="shared" si="68"/>
        <v>FAILED</v>
      </c>
      <c r="AS25" s="9">
        <v>4</v>
      </c>
      <c r="AT25">
        <f t="shared" si="15"/>
        <v>3.0241457270001829E-3</v>
      </c>
      <c r="AU25" s="9">
        <f t="shared" si="69"/>
        <v>6.8043278857504112E-3</v>
      </c>
      <c r="AV25" s="9">
        <f t="shared" si="70"/>
        <v>2.520121439166819E-2</v>
      </c>
      <c r="AW25">
        <v>5.5650000000000004</v>
      </c>
      <c r="AX25">
        <f t="shared" si="16"/>
        <v>268.60970441026166</v>
      </c>
      <c r="AY25">
        <v>0.745</v>
      </c>
      <c r="AZ25">
        <f t="shared" si="71"/>
        <v>200.11422978564494</v>
      </c>
      <c r="BA25">
        <f t="shared" si="17"/>
        <v>312.17884282188163</v>
      </c>
      <c r="BB25">
        <f t="shared" si="72"/>
        <v>1.0011381900741776</v>
      </c>
      <c r="BC25">
        <f t="shared" si="73"/>
        <v>7.3646622424672877E-3</v>
      </c>
      <c r="BD25">
        <f t="shared" si="74"/>
        <v>98.711368089755894</v>
      </c>
      <c r="BE25">
        <f t="shared" si="75"/>
        <v>15.66813999768925</v>
      </c>
      <c r="BF25">
        <f t="shared" si="18"/>
        <v>174.72904401889437</v>
      </c>
      <c r="BG25">
        <f t="shared" si="19"/>
        <v>305.05181165729624</v>
      </c>
      <c r="BH25">
        <f t="shared" si="76"/>
        <v>174.72904401889437</v>
      </c>
      <c r="BI25">
        <f t="shared" si="20"/>
        <v>241.33845858963309</v>
      </c>
      <c r="BJ25">
        <f t="shared" si="21"/>
        <v>0.41125699467301802</v>
      </c>
      <c r="BK25">
        <f t="shared" si="77"/>
        <v>174.72904401889437</v>
      </c>
      <c r="BL25" s="39" t="str">
        <f t="shared" si="78"/>
        <v>PASS</v>
      </c>
      <c r="BM25" s="39" t="str">
        <f t="shared" si="79"/>
        <v>PASS</v>
      </c>
      <c r="BN25" s="39" t="str">
        <f t="shared" si="80"/>
        <v>PASS</v>
      </c>
      <c r="BO25" s="127">
        <f t="shared" si="81"/>
        <v>1.266721905704373E-3</v>
      </c>
      <c r="BP25" s="127"/>
      <c r="BR25">
        <f t="shared" si="22"/>
        <v>7.5603643175004573E-4</v>
      </c>
      <c r="BS25">
        <f t="shared" si="23"/>
        <v>0.36</v>
      </c>
      <c r="BT25">
        <f t="shared" si="24"/>
        <v>0.26455000000000001</v>
      </c>
      <c r="BU25">
        <f t="shared" si="82"/>
        <v>0.62454999999999994</v>
      </c>
      <c r="BV25">
        <f t="shared" si="25"/>
        <v>1</v>
      </c>
      <c r="BW25">
        <f t="shared" si="26"/>
        <v>0.375</v>
      </c>
      <c r="BX25">
        <f t="shared" si="27"/>
        <v>77701.823015113812</v>
      </c>
      <c r="BY25">
        <f t="shared" si="83"/>
        <v>29138.183630667678</v>
      </c>
      <c r="BZ25">
        <f t="shared" si="28"/>
        <v>0.42999999999999983</v>
      </c>
      <c r="CA25">
        <f t="shared" si="29"/>
        <v>454.70577698437478</v>
      </c>
      <c r="CB25">
        <f t="shared" ref="CB25:CB87" si="156">CA25+BY25</f>
        <v>29592.889407652052</v>
      </c>
      <c r="CC25">
        <f t="shared" si="30"/>
        <v>1.9819690526050493E-3</v>
      </c>
      <c r="CD25">
        <f t="shared" si="31"/>
        <v>0.31227499999999997</v>
      </c>
      <c r="CE25">
        <f t="shared" si="84"/>
        <v>47382.738624052603</v>
      </c>
      <c r="CF25">
        <f t="shared" si="32"/>
        <v>124412.49381973232</v>
      </c>
      <c r="CG25">
        <f t="shared" si="33"/>
        <v>159949.54778777176</v>
      </c>
      <c r="CH25">
        <f t="shared" si="34"/>
        <v>88875.439851692878</v>
      </c>
      <c r="CI25">
        <f t="shared" si="35"/>
        <v>4.8323126219870625E-4</v>
      </c>
      <c r="CJ25">
        <f t="shared" si="36"/>
        <v>2.6850586057913258E-4</v>
      </c>
      <c r="CL25">
        <f t="shared" si="37"/>
        <v>0.36</v>
      </c>
      <c r="CM25">
        <f t="shared" si="37"/>
        <v>0.26455000000000001</v>
      </c>
      <c r="CN25">
        <f t="shared" si="85"/>
        <v>1.3423090616630729E-3</v>
      </c>
      <c r="CO25">
        <f t="shared" si="85"/>
        <v>1.0149531679422891E-3</v>
      </c>
      <c r="CP25">
        <f t="shared" si="38"/>
        <v>0.68468157446866384</v>
      </c>
      <c r="CQ25">
        <f t="shared" si="38"/>
        <v>0.39144937458411355</v>
      </c>
      <c r="CR25">
        <f t="shared" si="86"/>
        <v>98.053959523356895</v>
      </c>
      <c r="CS25">
        <f t="shared" si="87"/>
        <v>176.46817288030189</v>
      </c>
      <c r="CT25">
        <f t="shared" si="39"/>
        <v>0.68468157446866384</v>
      </c>
      <c r="CU25">
        <f t="shared" si="39"/>
        <v>0.39144937458411355</v>
      </c>
      <c r="CV25" s="39" t="str">
        <f t="shared" si="88"/>
        <v>FAILED</v>
      </c>
      <c r="CW25" s="39" t="str">
        <f t="shared" si="89"/>
        <v>FAILED</v>
      </c>
      <c r="CX25" s="39" t="str">
        <f t="shared" si="90"/>
        <v>FAILED</v>
      </c>
      <c r="CZ25">
        <f t="shared" si="91"/>
        <v>4.8323126219870625E-4</v>
      </c>
      <c r="DA25">
        <f t="shared" si="91"/>
        <v>2.6850586057913258E-4</v>
      </c>
      <c r="DB25">
        <v>6</v>
      </c>
      <c r="DC25">
        <f t="shared" si="92"/>
        <v>2.8993875731922374E-3</v>
      </c>
      <c r="DD25">
        <v>8</v>
      </c>
      <c r="DE25">
        <f t="shared" si="93"/>
        <v>2.1480468846330606E-3</v>
      </c>
      <c r="DF25">
        <f t="shared" si="94"/>
        <v>0.36</v>
      </c>
      <c r="DG25">
        <f t="shared" si="94"/>
        <v>0.26455000000000001</v>
      </c>
      <c r="DH25">
        <f t="shared" si="40"/>
        <v>3.116486104505E-3</v>
      </c>
      <c r="DI25">
        <f t="shared" si="95"/>
        <v>0.31227499999999997</v>
      </c>
      <c r="DJ25">
        <f t="shared" si="96"/>
        <v>29592.889407652052</v>
      </c>
      <c r="DK25">
        <f t="shared" si="97"/>
        <v>47382.738624052603</v>
      </c>
      <c r="DL25">
        <f t="shared" si="98"/>
        <v>8.0538543699784377E-3</v>
      </c>
      <c r="DM25">
        <f t="shared" si="99"/>
        <v>8.1196253435383125E-3</v>
      </c>
      <c r="DN25">
        <f t="shared" si="41"/>
        <v>24.648536680871896</v>
      </c>
      <c r="DO25">
        <f t="shared" si="41"/>
        <v>25.052759973383267</v>
      </c>
      <c r="DP25">
        <f t="shared" si="100"/>
        <v>16.342326587226147</v>
      </c>
      <c r="DQ25">
        <f t="shared" si="101"/>
        <v>22.058521610037737</v>
      </c>
      <c r="DR25">
        <f t="shared" si="102"/>
        <v>24.648536680871896</v>
      </c>
      <c r="DS25">
        <f t="shared" si="102"/>
        <v>25.052759973383267</v>
      </c>
      <c r="DT25" s="39" t="str">
        <f t="shared" si="103"/>
        <v>PASS</v>
      </c>
      <c r="DU25" s="39" t="str">
        <f t="shared" si="103"/>
        <v>PASS</v>
      </c>
      <c r="DV25" s="39" t="str">
        <f t="shared" si="104"/>
        <v>PASS</v>
      </c>
      <c r="DW25" s="39">
        <f t="shared" si="105"/>
        <v>2.7727179670476753E-4</v>
      </c>
      <c r="DX25" s="39"/>
      <c r="DZ25">
        <f t="shared" si="106"/>
        <v>1</v>
      </c>
      <c r="EA25">
        <f t="shared" ref="EA25:EA87" si="157">BS25</f>
        <v>0.36</v>
      </c>
      <c r="EB25">
        <f t="shared" si="107"/>
        <v>0.26455000000000001</v>
      </c>
      <c r="EC25">
        <f t="shared" si="108"/>
        <v>1.0011381900741776</v>
      </c>
      <c r="ED25">
        <f t="shared" si="109"/>
        <v>0.31227499999999997</v>
      </c>
      <c r="EE25">
        <f t="shared" si="110"/>
        <v>726975.88547291548</v>
      </c>
      <c r="EG25">
        <f t="shared" si="111"/>
        <v>166.67074255970786</v>
      </c>
      <c r="EH25">
        <f t="shared" si="112"/>
        <v>3.0241457270001829E-3</v>
      </c>
      <c r="EI25">
        <f t="shared" si="113"/>
        <v>1.7010819714376028E-3</v>
      </c>
      <c r="EJ25">
        <f t="shared" si="113"/>
        <v>0.12</v>
      </c>
      <c r="EK25">
        <f t="shared" si="113"/>
        <v>7.8E-2</v>
      </c>
      <c r="EL25">
        <f t="shared" si="114"/>
        <v>1.8563810467519875E-3</v>
      </c>
      <c r="EM25">
        <f t="shared" si="114"/>
        <v>391.60919399864969</v>
      </c>
      <c r="EN25">
        <f t="shared" si="114"/>
        <v>62.672559990757001</v>
      </c>
      <c r="EO25">
        <f t="shared" si="115"/>
        <v>406.37582377850333</v>
      </c>
      <c r="EP25">
        <f t="shared" si="42"/>
        <v>483</v>
      </c>
      <c r="EQ25" s="39" t="str">
        <f t="shared" si="116"/>
        <v>PASS</v>
      </c>
      <c r="ES25">
        <v>1</v>
      </c>
      <c r="ET25">
        <f t="shared" si="117"/>
        <v>3.0241457270001829E-3</v>
      </c>
      <c r="EU25">
        <f t="shared" si="118"/>
        <v>6.8043278857504112E-3</v>
      </c>
      <c r="EV25">
        <f t="shared" si="119"/>
        <v>0.12</v>
      </c>
      <c r="EW25">
        <f t="shared" si="119"/>
        <v>7.8E-2</v>
      </c>
      <c r="EX25">
        <f t="shared" si="120"/>
        <v>7.3612201898179495E-3</v>
      </c>
      <c r="EY25">
        <f t="shared" si="121"/>
        <v>98.757524802541511</v>
      </c>
      <c r="EZ25">
        <f t="shared" si="122"/>
        <v>15.66813999768925</v>
      </c>
      <c r="FA25">
        <f t="shared" si="123"/>
        <v>102.41836035636467</v>
      </c>
      <c r="FB25">
        <f t="shared" si="43"/>
        <v>483</v>
      </c>
      <c r="FC25" s="39" t="str">
        <f t="shared" si="124"/>
        <v>PASS</v>
      </c>
      <c r="FD25" s="127">
        <f t="shared" si="125"/>
        <v>1.266721905704373E-3</v>
      </c>
      <c r="FE25" s="127"/>
      <c r="FG25">
        <v>3</v>
      </c>
      <c r="FH25">
        <f t="shared" si="126"/>
        <v>0.8</v>
      </c>
      <c r="FI25">
        <f t="shared" si="127"/>
        <v>2.5</v>
      </c>
      <c r="FJ25">
        <f t="shared" si="128"/>
        <v>1</v>
      </c>
      <c r="FK25">
        <f t="shared" si="129"/>
        <v>0.36</v>
      </c>
      <c r="FL25">
        <f t="shared" si="130"/>
        <v>0.26455000000000001</v>
      </c>
      <c r="FM25">
        <f t="shared" si="131"/>
        <v>0.31227499999999997</v>
      </c>
      <c r="FN25">
        <f t="shared" si="44"/>
        <v>0.75</v>
      </c>
      <c r="FO25">
        <f t="shared" si="45"/>
        <v>1034.4375000000005</v>
      </c>
      <c r="FP25">
        <f t="shared" si="46"/>
        <v>17887.148437500004</v>
      </c>
      <c r="FQ25">
        <f t="shared" si="132"/>
        <v>50710.116530429041</v>
      </c>
      <c r="FR25">
        <f t="shared" si="47"/>
        <v>1.041275493437968E-4</v>
      </c>
      <c r="FS25">
        <v>2E-3</v>
      </c>
      <c r="FT25">
        <f t="shared" si="133"/>
        <v>5.2063774671898398E-2</v>
      </c>
      <c r="FV25">
        <f t="shared" ca="1" si="48"/>
        <v>80845.8105814679</v>
      </c>
      <c r="FW25">
        <f t="shared" ca="1" si="134"/>
        <v>7058.2942818482261</v>
      </c>
      <c r="FX25">
        <f t="shared" ca="1" si="135"/>
        <v>11301.407864619689</v>
      </c>
      <c r="FY25">
        <f t="shared" ca="1" si="136"/>
        <v>3.4143226177098753E-5</v>
      </c>
      <c r="FZ25">
        <v>2E-3</v>
      </c>
      <c r="GA25">
        <f t="shared" ca="1" si="137"/>
        <v>101.3998065754747</v>
      </c>
      <c r="GB25">
        <f t="shared" ca="1" si="138"/>
        <v>3.105491512831837E-3</v>
      </c>
      <c r="GC25">
        <f t="shared" ca="1" si="49"/>
        <v>31.523847833495207</v>
      </c>
      <c r="GD25">
        <f t="shared" ca="1" si="139"/>
        <v>3.2072386197689706E-4</v>
      </c>
      <c r="GE25">
        <f t="shared" ca="1" si="140"/>
        <v>6.3790381387670136E-3</v>
      </c>
      <c r="GF25">
        <f t="shared" ca="1" si="141"/>
        <v>331.00000000000006</v>
      </c>
      <c r="GG25">
        <f t="shared" ca="1" si="142"/>
        <v>6.3790381387670136E-3</v>
      </c>
      <c r="GH25" s="39" t="str">
        <f t="shared" ca="1" si="143"/>
        <v>FAILED</v>
      </c>
      <c r="GI25" s="39" t="str">
        <f t="shared" ca="1" si="144"/>
        <v>FAILED</v>
      </c>
      <c r="GJ25" s="39" t="str">
        <f t="shared" ca="1" si="145"/>
        <v>FAILED</v>
      </c>
      <c r="GL25">
        <v>50</v>
      </c>
      <c r="GM25">
        <f t="shared" ca="1" si="146"/>
        <v>1.7071613088549377E-3</v>
      </c>
      <c r="GN25">
        <f t="shared" ca="1" si="147"/>
        <v>0.630476956669904</v>
      </c>
      <c r="GO25">
        <f t="shared" ca="1" si="148"/>
        <v>0.80180965494224277</v>
      </c>
      <c r="GP25">
        <f t="shared" ca="1" si="149"/>
        <v>15.947595346917536</v>
      </c>
      <c r="GQ25">
        <f t="shared" ca="1" si="150"/>
        <v>6.620000000000001</v>
      </c>
      <c r="GR25">
        <f t="shared" ca="1" si="151"/>
        <v>6.620000000000001</v>
      </c>
      <c r="GS25" s="39" t="str">
        <f t="shared" ca="1" si="152"/>
        <v>PASS</v>
      </c>
      <c r="GT25" s="39" t="str">
        <f t="shared" ca="1" si="153"/>
        <v>PASS</v>
      </c>
      <c r="GU25" s="39" t="str">
        <f t="shared" ca="1" si="154"/>
        <v>PASS</v>
      </c>
      <c r="GV25" s="128">
        <f t="shared" ca="1" si="155"/>
        <v>7.3453025117484953E-4</v>
      </c>
      <c r="GW25" s="114"/>
    </row>
    <row r="26" spans="1:222" x14ac:dyDescent="0.25">
      <c r="B26">
        <f t="shared" si="0"/>
        <v>1.1499999999999999</v>
      </c>
      <c r="C26">
        <f t="shared" si="1"/>
        <v>2.5</v>
      </c>
      <c r="D26">
        <f t="shared" si="50"/>
        <v>0.41286336942625745</v>
      </c>
      <c r="E26">
        <f t="shared" si="2"/>
        <v>0.41282858067762951</v>
      </c>
      <c r="F26">
        <f t="shared" si="3"/>
        <v>6.2500000000000333E-2</v>
      </c>
      <c r="G26" s="1">
        <f t="shared" si="51"/>
        <v>117.49620744439891</v>
      </c>
      <c r="I26">
        <f t="shared" si="52"/>
        <v>117.49620744439891</v>
      </c>
      <c r="J26">
        <f t="shared" si="4"/>
        <v>19911.615657988292</v>
      </c>
      <c r="K26">
        <f t="shared" si="5"/>
        <v>66295.324250999605</v>
      </c>
      <c r="L26">
        <f t="shared" si="53"/>
        <v>74668.558717456093</v>
      </c>
      <c r="M26">
        <f t="shared" si="53"/>
        <v>248607.46594124852</v>
      </c>
      <c r="O26">
        <f t="shared" si="54"/>
        <v>1</v>
      </c>
      <c r="P26">
        <v>1150</v>
      </c>
      <c r="Q26">
        <f t="shared" si="55"/>
        <v>0.36</v>
      </c>
      <c r="S26">
        <f t="shared" si="56"/>
        <v>690576.29428124591</v>
      </c>
      <c r="T26">
        <f t="shared" si="6"/>
        <v>162.4445707215913</v>
      </c>
      <c r="U26">
        <f t="shared" si="57"/>
        <v>7.3686606130960938E-4</v>
      </c>
      <c r="V26">
        <f t="shared" si="58"/>
        <v>1.6579486379466211E-3</v>
      </c>
      <c r="W26">
        <f t="shared" si="7"/>
        <v>0.12</v>
      </c>
      <c r="X26">
        <f t="shared" si="59"/>
        <v>7.8E-2</v>
      </c>
      <c r="Z26">
        <f t="shared" si="60"/>
        <v>6.1405505109134121E-3</v>
      </c>
      <c r="AA26">
        <v>5.5650000000000004</v>
      </c>
      <c r="AB26">
        <f t="shared" si="8"/>
        <v>15.94752814246978</v>
      </c>
      <c r="AC26">
        <v>0.745</v>
      </c>
      <c r="AD26">
        <f t="shared" si="61"/>
        <v>11.880908466139987</v>
      </c>
      <c r="AE26">
        <f t="shared" si="9"/>
        <v>76.065776950019867</v>
      </c>
      <c r="AF26">
        <f t="shared" si="10"/>
        <v>1.8094423172970078E-3</v>
      </c>
      <c r="AG26">
        <f t="shared" si="62"/>
        <v>381.65145563349421</v>
      </c>
      <c r="AH26">
        <f t="shared" si="63"/>
        <v>60.986981719287563</v>
      </c>
      <c r="AI26">
        <f t="shared" si="11"/>
        <v>10.373773921965965</v>
      </c>
      <c r="AJ26">
        <f t="shared" si="12"/>
        <v>18.111119112382568</v>
      </c>
      <c r="AK26">
        <f t="shared" si="64"/>
        <v>10.373773921965965</v>
      </c>
      <c r="AL26">
        <f t="shared" si="13"/>
        <v>14.328417019290006</v>
      </c>
      <c r="AM26">
        <f t="shared" si="14"/>
        <v>26.669930168270362</v>
      </c>
      <c r="AN26">
        <f t="shared" si="65"/>
        <v>10.373773921965965</v>
      </c>
      <c r="AO26" s="39" t="str">
        <f t="shared" si="66"/>
        <v>FAILED</v>
      </c>
      <c r="AP26" s="39" t="str">
        <f t="shared" si="67"/>
        <v>FAILED</v>
      </c>
      <c r="AQ26" s="39" t="str">
        <f t="shared" si="68"/>
        <v>FAILED</v>
      </c>
      <c r="AS26" s="9">
        <v>4</v>
      </c>
      <c r="AT26">
        <f t="shared" si="15"/>
        <v>2.9474642452384375E-3</v>
      </c>
      <c r="AU26" s="9">
        <f t="shared" si="69"/>
        <v>6.6317945517864844E-3</v>
      </c>
      <c r="AV26" s="9">
        <f t="shared" si="70"/>
        <v>2.4562202043653648E-2</v>
      </c>
      <c r="AW26">
        <v>5.5650000000000004</v>
      </c>
      <c r="AX26">
        <f t="shared" si="16"/>
        <v>255.16045027951648</v>
      </c>
      <c r="AY26">
        <v>0.745</v>
      </c>
      <c r="AZ26">
        <f t="shared" si="71"/>
        <v>190.09453545823979</v>
      </c>
      <c r="BA26">
        <f t="shared" si="17"/>
        <v>304.26310780007947</v>
      </c>
      <c r="BB26">
        <f t="shared" si="72"/>
        <v>1.0011381900741776</v>
      </c>
      <c r="BC26">
        <f t="shared" si="73"/>
        <v>7.1800397396010861E-3</v>
      </c>
      <c r="BD26">
        <f t="shared" si="74"/>
        <v>96.180010045405879</v>
      </c>
      <c r="BE26">
        <f t="shared" si="75"/>
        <v>15.246745429821891</v>
      </c>
      <c r="BF26">
        <f t="shared" si="18"/>
        <v>165.98038275145544</v>
      </c>
      <c r="BG26">
        <f t="shared" si="19"/>
        <v>289.77790579812114</v>
      </c>
      <c r="BH26">
        <f t="shared" si="76"/>
        <v>165.98038275145544</v>
      </c>
      <c r="BI26">
        <f t="shared" si="20"/>
        <v>229.2546723086401</v>
      </c>
      <c r="BJ26">
        <f t="shared" si="21"/>
        <v>0.42165524813423622</v>
      </c>
      <c r="BK26">
        <f t="shared" si="77"/>
        <v>165.98038275145544</v>
      </c>
      <c r="BL26" s="39" t="str">
        <f t="shared" si="78"/>
        <v>PASS</v>
      </c>
      <c r="BM26" s="39" t="str">
        <f t="shared" si="79"/>
        <v>PASS</v>
      </c>
      <c r="BN26" s="39" t="str">
        <f t="shared" si="80"/>
        <v>PASS</v>
      </c>
      <c r="BO26" s="127">
        <f t="shared" si="81"/>
        <v>1.7950099349002812E-4</v>
      </c>
      <c r="BP26" s="127"/>
      <c r="BR26">
        <f t="shared" si="22"/>
        <v>7.3686606130960938E-4</v>
      </c>
      <c r="BS26">
        <f t="shared" si="23"/>
        <v>0.36</v>
      </c>
      <c r="BT26">
        <f t="shared" si="24"/>
        <v>0.26455000000000001</v>
      </c>
      <c r="BU26">
        <f t="shared" si="82"/>
        <v>0.62454999999999994</v>
      </c>
      <c r="BV26">
        <f t="shared" si="25"/>
        <v>1</v>
      </c>
      <c r="BW26">
        <f t="shared" si="26"/>
        <v>0.375</v>
      </c>
      <c r="BX26">
        <f t="shared" si="27"/>
        <v>74668.558717456093</v>
      </c>
      <c r="BY26">
        <f t="shared" si="83"/>
        <v>28000.709519046035</v>
      </c>
      <c r="BZ26">
        <f t="shared" si="28"/>
        <v>6.2500000000000333E-2</v>
      </c>
      <c r="CA26">
        <f t="shared" si="29"/>
        <v>66.090955957031596</v>
      </c>
      <c r="CB26">
        <f t="shared" si="156"/>
        <v>28066.800475003067</v>
      </c>
      <c r="CC26">
        <f t="shared" si="30"/>
        <v>1.9317699348408955E-3</v>
      </c>
      <c r="CD26">
        <f t="shared" si="31"/>
        <v>0.31227499999999997</v>
      </c>
      <c r="CE26">
        <f t="shared" si="84"/>
        <v>44939.237010652578</v>
      </c>
      <c r="CF26">
        <f t="shared" si="32"/>
        <v>119555.77410528557</v>
      </c>
      <c r="CG26">
        <f t="shared" si="33"/>
        <v>153260.201863275</v>
      </c>
      <c r="CH26">
        <f t="shared" si="34"/>
        <v>85851.346347296145</v>
      </c>
      <c r="CI26">
        <f t="shared" si="35"/>
        <v>4.6302175789509064E-4</v>
      </c>
      <c r="CJ26">
        <f t="shared" si="36"/>
        <v>2.5936962642687659E-4</v>
      </c>
      <c r="CL26">
        <f t="shared" si="37"/>
        <v>0.36</v>
      </c>
      <c r="CM26">
        <f t="shared" si="37"/>
        <v>0.26455000000000001</v>
      </c>
      <c r="CN26">
        <f t="shared" si="85"/>
        <v>1.2861715497085851E-3</v>
      </c>
      <c r="CO26">
        <f t="shared" si="85"/>
        <v>9.8041816831176171E-4</v>
      </c>
      <c r="CP26">
        <f t="shared" si="38"/>
        <v>0.62861015700631773</v>
      </c>
      <c r="CQ26">
        <f t="shared" si="38"/>
        <v>0.36526351820720016</v>
      </c>
      <c r="CR26">
        <f t="shared" si="86"/>
        <v>97.056426062886459</v>
      </c>
      <c r="CS26">
        <f t="shared" si="87"/>
        <v>173.2632985201225</v>
      </c>
      <c r="CT26">
        <f t="shared" si="39"/>
        <v>0.62861015700631773</v>
      </c>
      <c r="CU26">
        <f t="shared" si="39"/>
        <v>0.36526351820720016</v>
      </c>
      <c r="CV26" s="39" t="str">
        <f t="shared" si="88"/>
        <v>FAILED</v>
      </c>
      <c r="CW26" s="39" t="str">
        <f t="shared" si="89"/>
        <v>FAILED</v>
      </c>
      <c r="CX26" s="39" t="str">
        <f t="shared" si="90"/>
        <v>FAILED</v>
      </c>
      <c r="CZ26">
        <f t="shared" si="91"/>
        <v>4.6302175789509064E-4</v>
      </c>
      <c r="DA26">
        <f t="shared" si="91"/>
        <v>2.5936962642687659E-4</v>
      </c>
      <c r="DB26">
        <v>6</v>
      </c>
      <c r="DC26">
        <f t="shared" si="92"/>
        <v>2.778130547370544E-3</v>
      </c>
      <c r="DD26">
        <v>8</v>
      </c>
      <c r="DE26">
        <f t="shared" si="93"/>
        <v>2.0749570114150127E-3</v>
      </c>
      <c r="DF26">
        <f t="shared" si="94"/>
        <v>0.36</v>
      </c>
      <c r="DG26">
        <f t="shared" si="94"/>
        <v>0.26455000000000001</v>
      </c>
      <c r="DH26">
        <f t="shared" si="40"/>
        <v>3.0156368460131904E-3</v>
      </c>
      <c r="DI26">
        <f t="shared" si="95"/>
        <v>0.31227499999999997</v>
      </c>
      <c r="DJ26">
        <f t="shared" si="96"/>
        <v>28066.800475003067</v>
      </c>
      <c r="DK26">
        <f t="shared" si="97"/>
        <v>44939.237010652578</v>
      </c>
      <c r="DL26">
        <f t="shared" si="98"/>
        <v>7.7170292982515114E-3</v>
      </c>
      <c r="DM26">
        <f t="shared" si="99"/>
        <v>7.8433453464940937E-3</v>
      </c>
      <c r="DN26">
        <f t="shared" si="41"/>
        <v>22.629965652227444</v>
      </c>
      <c r="DO26">
        <f t="shared" si="41"/>
        <v>23.37686516526081</v>
      </c>
      <c r="DP26">
        <f t="shared" si="100"/>
        <v>16.176071010481074</v>
      </c>
      <c r="DQ26">
        <f t="shared" si="101"/>
        <v>21.657912315015317</v>
      </c>
      <c r="DR26">
        <f t="shared" si="102"/>
        <v>22.629965652227444</v>
      </c>
      <c r="DS26">
        <f t="shared" si="102"/>
        <v>23.37686516526081</v>
      </c>
      <c r="DT26" s="39" t="str">
        <f t="shared" si="103"/>
        <v>PASS</v>
      </c>
      <c r="DU26" s="39" t="str">
        <f t="shared" si="103"/>
        <v>PASS</v>
      </c>
      <c r="DV26" s="39" t="str">
        <f t="shared" si="104"/>
        <v>PASS</v>
      </c>
      <c r="DW26" s="39">
        <f t="shared" si="105"/>
        <v>3.8726421860581144E-5</v>
      </c>
      <c r="DX26" s="39"/>
      <c r="DZ26">
        <f t="shared" si="106"/>
        <v>1</v>
      </c>
      <c r="EA26">
        <f t="shared" si="157"/>
        <v>0.36</v>
      </c>
      <c r="EB26">
        <f t="shared" si="107"/>
        <v>0.26455000000000001</v>
      </c>
      <c r="EC26">
        <f t="shared" si="108"/>
        <v>1.0011381900741776</v>
      </c>
      <c r="ED26">
        <f t="shared" si="109"/>
        <v>0.31227499999999997</v>
      </c>
      <c r="EE26">
        <f t="shared" si="110"/>
        <v>690576.29428124591</v>
      </c>
      <c r="EG26">
        <f t="shared" si="111"/>
        <v>162.4445707215913</v>
      </c>
      <c r="EH26">
        <f t="shared" si="112"/>
        <v>2.9474642452384375E-3</v>
      </c>
      <c r="EI26">
        <f t="shared" si="113"/>
        <v>1.6579486379466211E-3</v>
      </c>
      <c r="EJ26">
        <f t="shared" si="113"/>
        <v>0.12</v>
      </c>
      <c r="EK26">
        <f t="shared" si="113"/>
        <v>7.8E-2</v>
      </c>
      <c r="EL26">
        <f t="shared" si="114"/>
        <v>1.8094423172970078E-3</v>
      </c>
      <c r="EM26">
        <f t="shared" si="114"/>
        <v>381.65145563349421</v>
      </c>
      <c r="EN26">
        <f t="shared" si="114"/>
        <v>60.986981719287563</v>
      </c>
      <c r="EO26">
        <f t="shared" si="115"/>
        <v>396.0000876323781</v>
      </c>
      <c r="EP26">
        <f t="shared" si="42"/>
        <v>483</v>
      </c>
      <c r="EQ26" s="39" t="str">
        <f t="shared" si="116"/>
        <v>PASS</v>
      </c>
      <c r="ES26">
        <v>1</v>
      </c>
      <c r="ET26">
        <f t="shared" si="117"/>
        <v>2.9474642452384375E-3</v>
      </c>
      <c r="EU26">
        <f t="shared" si="118"/>
        <v>6.6317945517864844E-3</v>
      </c>
      <c r="EV26">
        <f t="shared" si="119"/>
        <v>0.12</v>
      </c>
      <c r="EW26">
        <f t="shared" si="119"/>
        <v>7.8E-2</v>
      </c>
      <c r="EX26">
        <f t="shared" si="120"/>
        <v>7.1766849650531624E-3</v>
      </c>
      <c r="EY26">
        <f t="shared" si="121"/>
        <v>96.224969835516561</v>
      </c>
      <c r="EZ26">
        <f t="shared" si="122"/>
        <v>15.246745429821891</v>
      </c>
      <c r="FA26">
        <f t="shared" si="123"/>
        <v>99.782937210985409</v>
      </c>
      <c r="FB26">
        <f t="shared" si="43"/>
        <v>483</v>
      </c>
      <c r="FC26" s="39" t="str">
        <f t="shared" si="124"/>
        <v>PASS</v>
      </c>
      <c r="FD26" s="127">
        <f t="shared" si="125"/>
        <v>1.7950099349002812E-4</v>
      </c>
      <c r="FE26" s="127"/>
      <c r="FG26">
        <v>4</v>
      </c>
      <c r="FH26">
        <f t="shared" si="126"/>
        <v>1.2000000000000002</v>
      </c>
      <c r="FI26">
        <f t="shared" si="127"/>
        <v>2.5</v>
      </c>
      <c r="FJ26">
        <f t="shared" si="128"/>
        <v>1</v>
      </c>
      <c r="FK26">
        <f t="shared" si="129"/>
        <v>0.36</v>
      </c>
      <c r="FL26">
        <f t="shared" si="130"/>
        <v>0.26455000000000001</v>
      </c>
      <c r="FM26">
        <f t="shared" si="131"/>
        <v>0.31227499999999997</v>
      </c>
      <c r="FN26">
        <f t="shared" si="44"/>
        <v>0.75</v>
      </c>
      <c r="FO26">
        <f t="shared" si="45"/>
        <v>1034.4374999999998</v>
      </c>
      <c r="FP26">
        <f t="shared" si="46"/>
        <v>16852.710937500004</v>
      </c>
      <c r="FQ26">
        <f t="shared" si="132"/>
        <v>47777.483285295799</v>
      </c>
      <c r="FR26">
        <f t="shared" si="47"/>
        <v>9.8105715164878432E-5</v>
      </c>
      <c r="FS26">
        <v>2E-3</v>
      </c>
      <c r="FT26">
        <f t="shared" si="133"/>
        <v>4.9052857582439213E-2</v>
      </c>
      <c r="FV26">
        <f t="shared" ca="1" si="48"/>
        <v>73787.516299619674</v>
      </c>
      <c r="FW26">
        <f t="shared" ca="1" si="134"/>
        <v>7036.083785475028</v>
      </c>
      <c r="FX26">
        <f t="shared" ca="1" si="135"/>
        <v>11265.845465495202</v>
      </c>
      <c r="FY26">
        <f t="shared" ca="1" si="136"/>
        <v>3.4035786904819336E-5</v>
      </c>
      <c r="FZ26">
        <v>2E-3</v>
      </c>
      <c r="GA26">
        <f t="shared" ca="1" si="137"/>
        <v>95.452378370574522</v>
      </c>
      <c r="GB26">
        <f t="shared" ca="1" si="138"/>
        <v>2.9254127648833295E-3</v>
      </c>
      <c r="GC26">
        <f t="shared" ca="1" si="49"/>
        <v>26.397575583776486</v>
      </c>
      <c r="GD26">
        <f t="shared" ca="1" si="139"/>
        <v>3.1870857948815225E-4</v>
      </c>
      <c r="GE26">
        <f t="shared" ca="1" si="140"/>
        <v>6.3389551721400447E-3</v>
      </c>
      <c r="GF26">
        <f t="shared" ca="1" si="141"/>
        <v>331.00000000000006</v>
      </c>
      <c r="GG26">
        <f t="shared" ca="1" si="142"/>
        <v>6.3389551721400447E-3</v>
      </c>
      <c r="GH26" s="39" t="str">
        <f t="shared" ca="1" si="143"/>
        <v>FAILED</v>
      </c>
      <c r="GI26" s="39" t="str">
        <f t="shared" ca="1" si="144"/>
        <v>FAILED</v>
      </c>
      <c r="GJ26" s="39" t="str">
        <f t="shared" ca="1" si="145"/>
        <v>FAILED</v>
      </c>
      <c r="GL26">
        <v>50</v>
      </c>
      <c r="GM26">
        <f t="shared" ca="1" si="146"/>
        <v>1.7017893452409669E-3</v>
      </c>
      <c r="GN26">
        <f t="shared" ca="1" si="147"/>
        <v>0.52795151167552978</v>
      </c>
      <c r="GO26">
        <f t="shared" ca="1" si="148"/>
        <v>0.79677144872038075</v>
      </c>
      <c r="GP26">
        <f t="shared" ca="1" si="149"/>
        <v>15.847387930350118</v>
      </c>
      <c r="GQ26">
        <f t="shared" ca="1" si="150"/>
        <v>6.620000000000001</v>
      </c>
      <c r="GR26">
        <f t="shared" ca="1" si="151"/>
        <v>6.620000000000001</v>
      </c>
      <c r="GS26" s="39" t="str">
        <f t="shared" ca="1" si="152"/>
        <v>PASS</v>
      </c>
      <c r="GT26" s="39" t="str">
        <f t="shared" ca="1" si="153"/>
        <v>PASS</v>
      </c>
      <c r="GU26" s="39" t="str">
        <f t="shared" ca="1" si="154"/>
        <v>PASS</v>
      </c>
      <c r="GV26" s="128">
        <f t="shared" ca="1" si="155"/>
        <v>7.2083054073391597E-4</v>
      </c>
      <c r="GW26" s="114"/>
    </row>
    <row r="27" spans="1:222" x14ac:dyDescent="0.25">
      <c r="B27">
        <f t="shared" si="0"/>
        <v>1.175</v>
      </c>
      <c r="C27">
        <f t="shared" si="1"/>
        <v>2.5</v>
      </c>
      <c r="D27">
        <f t="shared" si="50"/>
        <v>0.41279379192900151</v>
      </c>
      <c r="E27">
        <f t="shared" si="2"/>
        <v>0.41266073801789593</v>
      </c>
      <c r="F27">
        <f t="shared" si="3"/>
        <v>0.22749999999999992</v>
      </c>
      <c r="G27" s="1">
        <f t="shared" si="51"/>
        <v>427.5123118155978</v>
      </c>
      <c r="I27">
        <f t="shared" si="52"/>
        <v>427.5123118155978</v>
      </c>
      <c r="J27">
        <f t="shared" si="4"/>
        <v>19794.119450543894</v>
      </c>
      <c r="K27">
        <f t="shared" si="5"/>
        <v>65799.002562142952</v>
      </c>
      <c r="L27">
        <f t="shared" si="53"/>
        <v>74227.947939539605</v>
      </c>
      <c r="M27">
        <f t="shared" si="53"/>
        <v>246746.25960803608</v>
      </c>
      <c r="O27">
        <f t="shared" si="54"/>
        <v>1</v>
      </c>
      <c r="P27">
        <v>1175</v>
      </c>
      <c r="Q27">
        <f t="shared" si="55"/>
        <v>0.36</v>
      </c>
      <c r="S27">
        <f>M27/Q27</f>
        <v>685406.27668898914</v>
      </c>
      <c r="T27">
        <f t="shared" si="6"/>
        <v>161.83535557733282</v>
      </c>
      <c r="U27">
        <f t="shared" si="57"/>
        <v>7.3410259582814847E-4</v>
      </c>
      <c r="V27">
        <f t="shared" si="58"/>
        <v>1.6517308406133341E-3</v>
      </c>
      <c r="W27">
        <f t="shared" si="7"/>
        <v>0.12</v>
      </c>
      <c r="X27">
        <f t="shared" si="59"/>
        <v>7.8E-2</v>
      </c>
      <c r="Z27">
        <f t="shared" si="60"/>
        <v>6.1175216319012378E-3</v>
      </c>
      <c r="AA27">
        <v>5.5650000000000004</v>
      </c>
      <c r="AB27">
        <f t="shared" si="8"/>
        <v>15.828136553542759</v>
      </c>
      <c r="AC27">
        <v>0.745</v>
      </c>
      <c r="AD27">
        <f t="shared" si="61"/>
        <v>11.791961732389355</v>
      </c>
      <c r="AE27">
        <f t="shared" si="9"/>
        <v>75.780507808232699</v>
      </c>
      <c r="AF27">
        <f t="shared" si="10"/>
        <v>1.8026753926530504E-3</v>
      </c>
      <c r="AG27">
        <f t="shared" si="62"/>
        <v>380.21613845865869</v>
      </c>
      <c r="AH27">
        <f t="shared" si="63"/>
        <v>61.236739472467448</v>
      </c>
      <c r="AI27">
        <f t="shared" si="11"/>
        <v>10.296110390624399</v>
      </c>
      <c r="AJ27">
        <f t="shared" si="12"/>
        <v>17.975529742747568</v>
      </c>
      <c r="AK27">
        <f t="shared" si="64"/>
        <v>10.296110390624399</v>
      </c>
      <c r="AL27">
        <f t="shared" si="13"/>
        <v>14.221146948376241</v>
      </c>
      <c r="AM27">
        <f t="shared" si="14"/>
        <v>26.770195557875702</v>
      </c>
      <c r="AN27">
        <f t="shared" si="65"/>
        <v>10.296110390624399</v>
      </c>
      <c r="AO27" s="39" t="str">
        <f t="shared" si="66"/>
        <v>FAILED</v>
      </c>
      <c r="AP27" s="39" t="str">
        <f t="shared" si="67"/>
        <v>FAILED</v>
      </c>
      <c r="AQ27" s="39" t="str">
        <f t="shared" si="68"/>
        <v>FAILED</v>
      </c>
      <c r="AS27" s="9">
        <v>4</v>
      </c>
      <c r="AT27">
        <f t="shared" si="15"/>
        <v>2.9364103833125939E-3</v>
      </c>
      <c r="AU27" s="9">
        <f t="shared" si="69"/>
        <v>6.6069233624533362E-3</v>
      </c>
      <c r="AV27" s="9">
        <f t="shared" si="70"/>
        <v>2.4470086527604951E-2</v>
      </c>
      <c r="AW27">
        <v>5.5650000000000004</v>
      </c>
      <c r="AX27">
        <f t="shared" si="16"/>
        <v>253.25018485668414</v>
      </c>
      <c r="AY27">
        <v>0.745</v>
      </c>
      <c r="AZ27">
        <f t="shared" si="71"/>
        <v>188.67138771822968</v>
      </c>
      <c r="BA27">
        <f t="shared" si="17"/>
        <v>303.12203123293079</v>
      </c>
      <c r="BB27">
        <f t="shared" si="72"/>
        <v>1.0011381900741776</v>
      </c>
      <c r="BC27">
        <f t="shared" si="73"/>
        <v>7.153416768879017E-3</v>
      </c>
      <c r="BD27">
        <f t="shared" si="74"/>
        <v>95.815230516255284</v>
      </c>
      <c r="BE27">
        <f t="shared" si="75"/>
        <v>15.309184868116862</v>
      </c>
      <c r="BF27">
        <f t="shared" si="18"/>
        <v>164.73776624999039</v>
      </c>
      <c r="BG27">
        <f t="shared" si="19"/>
        <v>287.60847588396115</v>
      </c>
      <c r="BH27">
        <f t="shared" si="76"/>
        <v>164.73776624999039</v>
      </c>
      <c r="BI27">
        <f t="shared" si="20"/>
        <v>227.53835117401985</v>
      </c>
      <c r="BJ27">
        <f t="shared" si="21"/>
        <v>0.4232340457159447</v>
      </c>
      <c r="BK27">
        <f t="shared" si="77"/>
        <v>164.73776624999039</v>
      </c>
      <c r="BL27" s="39" t="str">
        <f t="shared" si="78"/>
        <v>PASS</v>
      </c>
      <c r="BM27" s="39" t="str">
        <f t="shared" si="79"/>
        <v>PASS</v>
      </c>
      <c r="BN27" s="39" t="str">
        <f t="shared" si="80"/>
        <v>PASS</v>
      </c>
      <c r="BO27" s="127">
        <f t="shared" si="81"/>
        <v>6.5096092596799034E-4</v>
      </c>
      <c r="BP27" s="127"/>
      <c r="BR27">
        <f t="shared" si="22"/>
        <v>7.3410259582814847E-4</v>
      </c>
      <c r="BS27">
        <f t="shared" si="23"/>
        <v>0.36</v>
      </c>
      <c r="BT27">
        <f t="shared" si="24"/>
        <v>0.26455000000000001</v>
      </c>
      <c r="BU27">
        <f t="shared" si="82"/>
        <v>0.62454999999999994</v>
      </c>
      <c r="BV27">
        <f t="shared" si="25"/>
        <v>1</v>
      </c>
      <c r="BW27">
        <f t="shared" si="26"/>
        <v>0.375</v>
      </c>
      <c r="BX27">
        <f t="shared" si="27"/>
        <v>74227.947939539605</v>
      </c>
      <c r="BY27">
        <f t="shared" si="83"/>
        <v>27835.48047732735</v>
      </c>
      <c r="BZ27">
        <f t="shared" si="28"/>
        <v>0.22749999999999992</v>
      </c>
      <c r="CA27">
        <f t="shared" si="29"/>
        <v>240.57107968359367</v>
      </c>
      <c r="CB27">
        <f t="shared" si="156"/>
        <v>28076.051557010942</v>
      </c>
      <c r="CC27">
        <f t="shared" si="30"/>
        <v>1.9245333413959605E-3</v>
      </c>
      <c r="CD27">
        <f t="shared" si="31"/>
        <v>0.31227499999999997</v>
      </c>
      <c r="CE27">
        <f t="shared" si="84"/>
        <v>44954.0494067904</v>
      </c>
      <c r="CF27">
        <f t="shared" si="32"/>
        <v>118850.28891127949</v>
      </c>
      <c r="CG27">
        <f t="shared" si="33"/>
        <v>152565.8259663723</v>
      </c>
      <c r="CH27">
        <f t="shared" si="34"/>
        <v>85134.751856186689</v>
      </c>
      <c r="CI27">
        <f t="shared" si="35"/>
        <v>4.6092394551774111E-4</v>
      </c>
      <c r="CJ27">
        <f t="shared" si="36"/>
        <v>2.5720468838727099E-4</v>
      </c>
      <c r="CL27">
        <f t="shared" si="37"/>
        <v>0.36</v>
      </c>
      <c r="CM27">
        <f t="shared" si="37"/>
        <v>0.26455000000000001</v>
      </c>
      <c r="CN27">
        <f t="shared" si="85"/>
        <v>1.2803442931048365E-3</v>
      </c>
      <c r="CO27">
        <f t="shared" si="85"/>
        <v>9.7223469433857859E-4</v>
      </c>
      <c r="CP27">
        <f t="shared" si="38"/>
        <v>0.62292697337672698</v>
      </c>
      <c r="CQ27">
        <f t="shared" si="38"/>
        <v>0.35919131433273915</v>
      </c>
      <c r="CR27">
        <f t="shared" si="86"/>
        <v>97.530297230045079</v>
      </c>
      <c r="CS27">
        <f t="shared" si="87"/>
        <v>174.77927672571602</v>
      </c>
      <c r="CT27">
        <f t="shared" si="39"/>
        <v>0.62292697337672698</v>
      </c>
      <c r="CU27">
        <f t="shared" si="39"/>
        <v>0.35919131433273915</v>
      </c>
      <c r="CV27" s="39" t="str">
        <f t="shared" si="88"/>
        <v>FAILED</v>
      </c>
      <c r="CW27" s="39" t="str">
        <f t="shared" si="89"/>
        <v>FAILED</v>
      </c>
      <c r="CX27" s="39" t="str">
        <f t="shared" si="90"/>
        <v>FAILED</v>
      </c>
      <c r="CZ27">
        <f t="shared" si="91"/>
        <v>4.6092394551774111E-4</v>
      </c>
      <c r="DA27">
        <f t="shared" si="91"/>
        <v>2.5720468838727099E-4</v>
      </c>
      <c r="DB27">
        <v>6</v>
      </c>
      <c r="DC27">
        <f t="shared" si="92"/>
        <v>2.7655436731064465E-3</v>
      </c>
      <c r="DD27">
        <v>8</v>
      </c>
      <c r="DE27">
        <f t="shared" si="93"/>
        <v>2.0576375070981679E-3</v>
      </c>
      <c r="DF27">
        <f t="shared" si="94"/>
        <v>0.36</v>
      </c>
      <c r="DG27">
        <f t="shared" si="94"/>
        <v>0.26455000000000001</v>
      </c>
      <c r="DH27">
        <f t="shared" si="40"/>
        <v>3.0010674968283624E-3</v>
      </c>
      <c r="DI27">
        <f t="shared" si="95"/>
        <v>0.31227499999999997</v>
      </c>
      <c r="DJ27">
        <f t="shared" si="96"/>
        <v>28076.051557010942</v>
      </c>
      <c r="DK27">
        <f t="shared" si="97"/>
        <v>44954.0494067904</v>
      </c>
      <c r="DL27">
        <f t="shared" si="98"/>
        <v>7.6820657586290182E-3</v>
      </c>
      <c r="DM27">
        <f t="shared" si="99"/>
        <v>7.7778775547086287E-3</v>
      </c>
      <c r="DN27">
        <f t="shared" si="41"/>
        <v>22.425371041562165</v>
      </c>
      <c r="DO27">
        <f t="shared" si="41"/>
        <v>22.988244117295306</v>
      </c>
      <c r="DP27">
        <f t="shared" si="100"/>
        <v>16.255049538340849</v>
      </c>
      <c r="DQ27">
        <f t="shared" si="101"/>
        <v>21.847409590714506</v>
      </c>
      <c r="DR27">
        <f t="shared" si="102"/>
        <v>22.425371041562165</v>
      </c>
      <c r="DS27">
        <f t="shared" si="102"/>
        <v>22.988244117295306</v>
      </c>
      <c r="DT27" s="39" t="str">
        <f t="shared" si="103"/>
        <v>PASS</v>
      </c>
      <c r="DU27" s="39" t="str">
        <f t="shared" si="103"/>
        <v>PASS</v>
      </c>
      <c r="DV27" s="39" t="str">
        <f t="shared" si="104"/>
        <v>PASS</v>
      </c>
      <c r="DW27" s="39">
        <f t="shared" si="105"/>
        <v>1.4013487895872379E-4</v>
      </c>
      <c r="DX27" s="39"/>
      <c r="DZ27">
        <f t="shared" si="106"/>
        <v>1</v>
      </c>
      <c r="EA27">
        <f t="shared" si="157"/>
        <v>0.36</v>
      </c>
      <c r="EB27">
        <f t="shared" si="107"/>
        <v>0.26455000000000001</v>
      </c>
      <c r="EC27">
        <f t="shared" si="108"/>
        <v>1.0011381900741776</v>
      </c>
      <c r="ED27">
        <f t="shared" si="109"/>
        <v>0.31227499999999997</v>
      </c>
      <c r="EE27">
        <f t="shared" si="110"/>
        <v>685406.27668898914</v>
      </c>
      <c r="EG27">
        <f t="shared" si="111"/>
        <v>161.83535557733282</v>
      </c>
      <c r="EH27">
        <f t="shared" si="112"/>
        <v>2.9364103833125939E-3</v>
      </c>
      <c r="EI27">
        <f t="shared" si="113"/>
        <v>1.6517308406133341E-3</v>
      </c>
      <c r="EJ27">
        <f t="shared" si="113"/>
        <v>0.12</v>
      </c>
      <c r="EK27">
        <f t="shared" si="113"/>
        <v>7.8E-2</v>
      </c>
      <c r="EL27">
        <f t="shared" si="114"/>
        <v>1.8026753926530504E-3</v>
      </c>
      <c r="EM27">
        <f t="shared" si="114"/>
        <v>380.21613845865869</v>
      </c>
      <c r="EN27">
        <f t="shared" si="114"/>
        <v>61.236739472467448</v>
      </c>
      <c r="EO27">
        <f t="shared" si="115"/>
        <v>394.73298155597598</v>
      </c>
      <c r="EP27">
        <f t="shared" si="42"/>
        <v>483</v>
      </c>
      <c r="EQ27" s="39" t="str">
        <f t="shared" si="116"/>
        <v>PASS</v>
      </c>
      <c r="ES27">
        <v>1</v>
      </c>
      <c r="ET27">
        <f t="shared" si="117"/>
        <v>2.9364103833125939E-3</v>
      </c>
      <c r="EU27">
        <f t="shared" si="118"/>
        <v>6.6069233624533362E-3</v>
      </c>
      <c r="EV27">
        <f t="shared" si="119"/>
        <v>0.12</v>
      </c>
      <c r="EW27">
        <f t="shared" si="119"/>
        <v>7.8E-2</v>
      </c>
      <c r="EX27">
        <f t="shared" si="120"/>
        <v>7.1500745757270192E-3</v>
      </c>
      <c r="EY27">
        <f t="shared" si="121"/>
        <v>95.860017882302571</v>
      </c>
      <c r="EZ27">
        <f t="shared" si="122"/>
        <v>15.309184868116862</v>
      </c>
      <c r="FA27">
        <f t="shared" si="123"/>
        <v>99.459823307574325</v>
      </c>
      <c r="FB27">
        <f t="shared" si="43"/>
        <v>483</v>
      </c>
      <c r="FC27" s="39" t="str">
        <f t="shared" si="124"/>
        <v>PASS</v>
      </c>
      <c r="FD27" s="127">
        <f t="shared" si="125"/>
        <v>6.5096092596799034E-4</v>
      </c>
      <c r="FE27" s="127"/>
      <c r="FG27">
        <v>5</v>
      </c>
      <c r="FH27">
        <f t="shared" si="126"/>
        <v>1.6</v>
      </c>
      <c r="FI27">
        <f t="shared" si="127"/>
        <v>2.5</v>
      </c>
      <c r="FJ27">
        <f t="shared" si="128"/>
        <v>1</v>
      </c>
      <c r="FK27">
        <f t="shared" si="129"/>
        <v>0.36</v>
      </c>
      <c r="FL27">
        <f t="shared" si="130"/>
        <v>0.26455000000000001</v>
      </c>
      <c r="FM27">
        <f t="shared" si="131"/>
        <v>0.31227499999999997</v>
      </c>
      <c r="FN27">
        <f t="shared" si="44"/>
        <v>0.75</v>
      </c>
      <c r="FO27">
        <f t="shared" si="45"/>
        <v>1034.4374999999998</v>
      </c>
      <c r="FP27">
        <f t="shared" si="46"/>
        <v>15818.273437500004</v>
      </c>
      <c r="FQ27">
        <f t="shared" si="132"/>
        <v>44844.85004016255</v>
      </c>
      <c r="FR27">
        <f t="shared" si="47"/>
        <v>9.2083880985960065E-5</v>
      </c>
      <c r="FS27">
        <v>2E-3</v>
      </c>
      <c r="FT27">
        <f t="shared" si="133"/>
        <v>4.6041940492980035E-2</v>
      </c>
      <c r="FV27">
        <f t="shared" ca="1" si="48"/>
        <v>66751.432514144646</v>
      </c>
      <c r="FW27">
        <f t="shared" ca="1" si="134"/>
        <v>7011.3006834031185</v>
      </c>
      <c r="FX27">
        <f t="shared" ca="1" si="135"/>
        <v>11226.163931475654</v>
      </c>
      <c r="FY27">
        <f t="shared" ca="1" si="136"/>
        <v>3.3915903116240649E-5</v>
      </c>
      <c r="FZ27">
        <v>2E-3</v>
      </c>
      <c r="GA27">
        <f t="shared" ca="1" si="137"/>
        <v>89.756322430355794</v>
      </c>
      <c r="GB27">
        <f t="shared" ca="1" si="138"/>
        <v>2.7526622617771775E-3</v>
      </c>
      <c r="GC27">
        <f t="shared" ca="1" si="49"/>
        <v>22.040366936935875</v>
      </c>
      <c r="GD27">
        <f t="shared" ca="1" si="139"/>
        <v>3.1646736777041391E-4</v>
      </c>
      <c r="GE27">
        <f t="shared" ca="1" si="140"/>
        <v>6.2943785854888959E-3</v>
      </c>
      <c r="GF27">
        <f t="shared" ca="1" si="141"/>
        <v>331</v>
      </c>
      <c r="GG27">
        <f t="shared" ca="1" si="142"/>
        <v>6.2943785854888959E-3</v>
      </c>
      <c r="GH27" s="39" t="str">
        <f t="shared" ca="1" si="143"/>
        <v>FAILED</v>
      </c>
      <c r="GI27" s="39" t="str">
        <f t="shared" ca="1" si="144"/>
        <v>FAILED</v>
      </c>
      <c r="GJ27" s="39" t="str">
        <f t="shared" ca="1" si="145"/>
        <v>FAILED</v>
      </c>
      <c r="GL27">
        <v>50</v>
      </c>
      <c r="GM27">
        <f t="shared" ca="1" si="146"/>
        <v>1.6957951558120325E-3</v>
      </c>
      <c r="GN27">
        <f t="shared" ca="1" si="147"/>
        <v>0.44080733873871747</v>
      </c>
      <c r="GO27">
        <f t="shared" ca="1" si="148"/>
        <v>0.79116841942603489</v>
      </c>
      <c r="GP27">
        <f t="shared" ca="1" si="149"/>
        <v>15.735946463722239</v>
      </c>
      <c r="GQ27">
        <f t="shared" ca="1" si="150"/>
        <v>6.6199999999999983</v>
      </c>
      <c r="GR27">
        <f t="shared" ca="1" si="151"/>
        <v>6.6199999999999983</v>
      </c>
      <c r="GS27" s="39" t="str">
        <f t="shared" ca="1" si="152"/>
        <v>PASS</v>
      </c>
      <c r="GT27" s="39" t="str">
        <f t="shared" ca="1" si="153"/>
        <v>PASS</v>
      </c>
      <c r="GU27" s="39" t="str">
        <f t="shared" ca="1" si="154"/>
        <v>PASS</v>
      </c>
      <c r="GV27" s="128">
        <f t="shared" ca="1" si="155"/>
        <v>7.0693901362987443E-4</v>
      </c>
      <c r="GW27" s="114"/>
    </row>
    <row r="28" spans="1:222" x14ac:dyDescent="0.25">
      <c r="B28">
        <f t="shared" si="0"/>
        <v>1.266</v>
      </c>
      <c r="C28">
        <f t="shared" si="1"/>
        <v>2.5</v>
      </c>
      <c r="D28">
        <f t="shared" si="50"/>
        <v>0.41252768410679036</v>
      </c>
      <c r="E28">
        <f t="shared" si="2"/>
        <v>0.41235170132143317</v>
      </c>
      <c r="F28">
        <f t="shared" si="3"/>
        <v>0.27749999999999997</v>
      </c>
      <c r="G28" s="1">
        <f t="shared" si="51"/>
        <v>521.08053821734222</v>
      </c>
      <c r="I28">
        <f t="shared" si="52"/>
        <v>521.08053821734222</v>
      </c>
      <c r="J28">
        <f t="shared" si="4"/>
        <v>19366.607138728297</v>
      </c>
      <c r="K28">
        <f t="shared" si="5"/>
        <v>64017.189502331064</v>
      </c>
      <c r="L28">
        <f t="shared" si="53"/>
        <v>72624.77677023111</v>
      </c>
      <c r="M28">
        <f t="shared" si="53"/>
        <v>240064.46063374152</v>
      </c>
      <c r="O28">
        <f t="shared" si="54"/>
        <v>1</v>
      </c>
      <c r="P28">
        <v>1266</v>
      </c>
      <c r="Q28">
        <f t="shared" si="55"/>
        <v>0.36</v>
      </c>
      <c r="S28">
        <f t="shared" si="56"/>
        <v>666845.7239826154</v>
      </c>
      <c r="T28">
        <f t="shared" si="6"/>
        <v>159.62909560195934</v>
      </c>
      <c r="U28">
        <f t="shared" si="57"/>
        <v>7.240947630575181E-4</v>
      </c>
      <c r="V28">
        <f t="shared" si="58"/>
        <v>1.6292132168794157E-3</v>
      </c>
      <c r="W28">
        <f t="shared" si="7"/>
        <v>0.12</v>
      </c>
      <c r="X28">
        <f t="shared" si="59"/>
        <v>7.8E-2</v>
      </c>
      <c r="Z28">
        <f t="shared" si="60"/>
        <v>6.0341230254793181E-3</v>
      </c>
      <c r="AA28">
        <v>5.5650000000000004</v>
      </c>
      <c r="AB28">
        <f t="shared" si="8"/>
        <v>15.39951637199893</v>
      </c>
      <c r="AC28">
        <v>0.745</v>
      </c>
      <c r="AD28">
        <f t="shared" si="61"/>
        <v>11.472639697139202</v>
      </c>
      <c r="AE28">
        <f t="shared" si="9"/>
        <v>74.747411543857439</v>
      </c>
      <c r="AF28">
        <f t="shared" si="10"/>
        <v>1.7781679175364446E-3</v>
      </c>
      <c r="AG28">
        <f t="shared" si="62"/>
        <v>375.01842059241176</v>
      </c>
      <c r="AH28">
        <f t="shared" si="63"/>
        <v>60.870639123357044</v>
      </c>
      <c r="AI28">
        <f t="shared" si="11"/>
        <v>10.017295465702807</v>
      </c>
      <c r="AJ28">
        <f t="shared" si="12"/>
        <v>17.488758934597165</v>
      </c>
      <c r="AK28">
        <f t="shared" si="64"/>
        <v>10.017295465702807</v>
      </c>
      <c r="AL28">
        <f t="shared" si="13"/>
        <v>13.836043460915478</v>
      </c>
      <c r="AM28">
        <f t="shared" si="14"/>
        <v>27.138274153422696</v>
      </c>
      <c r="AN28">
        <f t="shared" si="65"/>
        <v>10.017295465702807</v>
      </c>
      <c r="AO28" s="39" t="str">
        <f t="shared" si="66"/>
        <v>FAILED</v>
      </c>
      <c r="AP28" s="39" t="str">
        <f t="shared" si="67"/>
        <v>FAILED</v>
      </c>
      <c r="AQ28" s="39" t="str">
        <f t="shared" si="68"/>
        <v>FAILED</v>
      </c>
      <c r="AS28" s="9">
        <v>4</v>
      </c>
      <c r="AT28">
        <f t="shared" si="15"/>
        <v>2.8963790522300724E-3</v>
      </c>
      <c r="AU28" s="9">
        <f t="shared" si="69"/>
        <v>6.5168528675176628E-3</v>
      </c>
      <c r="AV28" s="9">
        <f t="shared" si="70"/>
        <v>2.4136492101917272E-2</v>
      </c>
      <c r="AW28">
        <v>5.5650000000000004</v>
      </c>
      <c r="AX28">
        <f t="shared" si="16"/>
        <v>246.39226195198287</v>
      </c>
      <c r="AY28">
        <v>0.745</v>
      </c>
      <c r="AZ28">
        <f t="shared" si="71"/>
        <v>183.56223515422724</v>
      </c>
      <c r="BA28">
        <f t="shared" si="17"/>
        <v>298.98964617542975</v>
      </c>
      <c r="BB28">
        <f t="shared" si="72"/>
        <v>1.0011381900741776</v>
      </c>
      <c r="BC28">
        <f t="shared" si="73"/>
        <v>7.0569830621217584E-3</v>
      </c>
      <c r="BD28">
        <f t="shared" si="74"/>
        <v>94.494448705977334</v>
      </c>
      <c r="BE28">
        <f t="shared" si="75"/>
        <v>15.217659780839261</v>
      </c>
      <c r="BF28">
        <f t="shared" si="18"/>
        <v>160.27672745124491</v>
      </c>
      <c r="BG28">
        <f t="shared" si="19"/>
        <v>279.82014295355464</v>
      </c>
      <c r="BH28">
        <f t="shared" si="76"/>
        <v>160.27672745124491</v>
      </c>
      <c r="BI28">
        <f t="shared" si="20"/>
        <v>221.37669537464765</v>
      </c>
      <c r="BJ28">
        <f t="shared" si="21"/>
        <v>0.4289628074619658</v>
      </c>
      <c r="BK28">
        <f t="shared" si="77"/>
        <v>160.27672745124491</v>
      </c>
      <c r="BL28" s="39" t="str">
        <f t="shared" si="78"/>
        <v>PASS</v>
      </c>
      <c r="BM28" s="39" t="str">
        <f t="shared" si="79"/>
        <v>PASS</v>
      </c>
      <c r="BN28" s="39" t="str">
        <f t="shared" si="80"/>
        <v>PASS</v>
      </c>
      <c r="BO28" s="127">
        <f t="shared" si="81"/>
        <v>7.8332511989551515E-4</v>
      </c>
      <c r="BP28" s="127"/>
      <c r="BR28">
        <f t="shared" si="22"/>
        <v>7.240947630575181E-4</v>
      </c>
      <c r="BS28">
        <f t="shared" si="23"/>
        <v>0.36</v>
      </c>
      <c r="BT28">
        <f t="shared" si="24"/>
        <v>0.26455000000000001</v>
      </c>
      <c r="BU28">
        <f t="shared" si="82"/>
        <v>0.62454999999999994</v>
      </c>
      <c r="BV28">
        <f t="shared" si="25"/>
        <v>1</v>
      </c>
      <c r="BW28">
        <f t="shared" si="26"/>
        <v>0.375</v>
      </c>
      <c r="BX28">
        <f t="shared" si="27"/>
        <v>72624.77677023111</v>
      </c>
      <c r="BY28">
        <f t="shared" si="83"/>
        <v>27234.291288836666</v>
      </c>
      <c r="BZ28">
        <f t="shared" si="28"/>
        <v>0.27749999999999997</v>
      </c>
      <c r="CA28">
        <f t="shared" si="29"/>
        <v>293.44384444921877</v>
      </c>
      <c r="CB28">
        <f t="shared" si="156"/>
        <v>27527.735133285885</v>
      </c>
      <c r="CC28">
        <f t="shared" si="30"/>
        <v>1.8983256574790599E-3</v>
      </c>
      <c r="CD28">
        <f t="shared" si="31"/>
        <v>0.31227499999999997</v>
      </c>
      <c r="CE28">
        <f t="shared" si="84"/>
        <v>44076.111013186914</v>
      </c>
      <c r="CF28">
        <f t="shared" si="32"/>
        <v>116283.36685650647</v>
      </c>
      <c r="CG28">
        <f t="shared" si="33"/>
        <v>149340.45011639665</v>
      </c>
      <c r="CH28">
        <f t="shared" si="34"/>
        <v>83226.283596616297</v>
      </c>
      <c r="CI28">
        <f t="shared" si="35"/>
        <v>4.5117960760240677E-4</v>
      </c>
      <c r="CJ28">
        <f t="shared" si="36"/>
        <v>2.5143892325261719E-4</v>
      </c>
      <c r="CL28">
        <f t="shared" si="37"/>
        <v>0.36</v>
      </c>
      <c r="CM28">
        <f t="shared" si="37"/>
        <v>0.26455000000000001</v>
      </c>
      <c r="CN28">
        <f t="shared" si="85"/>
        <v>1.2532766877844633E-3</v>
      </c>
      <c r="CO28">
        <f t="shared" si="85"/>
        <v>9.5044008033497325E-4</v>
      </c>
      <c r="CP28">
        <f t="shared" si="38"/>
        <v>0.59686693333471807</v>
      </c>
      <c r="CQ28">
        <f t="shared" si="38"/>
        <v>0.34326781159671715</v>
      </c>
      <c r="CR28">
        <f t="shared" si="86"/>
        <v>97.690831479307732</v>
      </c>
      <c r="CS28">
        <f t="shared" si="87"/>
        <v>175.29549698597879</v>
      </c>
      <c r="CT28">
        <f t="shared" si="39"/>
        <v>0.59686693333471807</v>
      </c>
      <c r="CU28">
        <f t="shared" si="39"/>
        <v>0.34326781159671715</v>
      </c>
      <c r="CV28" s="39" t="str">
        <f t="shared" si="88"/>
        <v>FAILED</v>
      </c>
      <c r="CW28" s="39" t="str">
        <f t="shared" si="89"/>
        <v>FAILED</v>
      </c>
      <c r="CX28" s="39" t="str">
        <f t="shared" si="90"/>
        <v>FAILED</v>
      </c>
      <c r="CZ28">
        <f t="shared" si="91"/>
        <v>4.5117960760240677E-4</v>
      </c>
      <c r="DA28">
        <f t="shared" si="91"/>
        <v>2.5143892325261719E-4</v>
      </c>
      <c r="DB28">
        <v>6</v>
      </c>
      <c r="DC28">
        <f t="shared" si="92"/>
        <v>2.7070776456144408E-3</v>
      </c>
      <c r="DD28">
        <v>8</v>
      </c>
      <c r="DE28">
        <f t="shared" si="93"/>
        <v>2.0115113860209376E-3</v>
      </c>
      <c r="DF28">
        <f t="shared" si="94"/>
        <v>0.36</v>
      </c>
      <c r="DG28">
        <f t="shared" si="94"/>
        <v>0.26455000000000001</v>
      </c>
      <c r="DH28">
        <f t="shared" si="40"/>
        <v>2.9480494044944183E-3</v>
      </c>
      <c r="DI28">
        <f t="shared" si="95"/>
        <v>0.31227499999999997</v>
      </c>
      <c r="DJ28">
        <f t="shared" si="96"/>
        <v>27527.735133285885</v>
      </c>
      <c r="DK28">
        <f t="shared" si="97"/>
        <v>44076.111013186914</v>
      </c>
      <c r="DL28">
        <f t="shared" si="98"/>
        <v>7.5196601267067805E-3</v>
      </c>
      <c r="DM28">
        <f t="shared" si="99"/>
        <v>7.603520642679786E-3</v>
      </c>
      <c r="DN28">
        <f t="shared" si="41"/>
        <v>21.487209600049859</v>
      </c>
      <c r="DO28">
        <f t="shared" si="41"/>
        <v>21.969139942189898</v>
      </c>
      <c r="DP28">
        <f t="shared" si="100"/>
        <v>16.281805246551286</v>
      </c>
      <c r="DQ28">
        <f t="shared" si="101"/>
        <v>21.911937123247352</v>
      </c>
      <c r="DR28">
        <f t="shared" si="102"/>
        <v>21.487209600049859</v>
      </c>
      <c r="DS28">
        <f t="shared" si="102"/>
        <v>21.969139942189898</v>
      </c>
      <c r="DT28" s="39" t="str">
        <f t="shared" si="103"/>
        <v>PASS</v>
      </c>
      <c r="DU28" s="39" t="str">
        <f t="shared" si="103"/>
        <v>PASS</v>
      </c>
      <c r="DV28" s="39" t="str">
        <f t="shared" si="104"/>
        <v>PASS</v>
      </c>
      <c r="DW28" s="39">
        <f t="shared" si="105"/>
        <v>1.6724295514482717E-4</v>
      </c>
      <c r="DX28" s="39"/>
      <c r="DZ28">
        <f t="shared" si="106"/>
        <v>1</v>
      </c>
      <c r="EA28">
        <f t="shared" si="157"/>
        <v>0.36</v>
      </c>
      <c r="EB28">
        <f t="shared" si="107"/>
        <v>0.26455000000000001</v>
      </c>
      <c r="EC28">
        <f t="shared" si="108"/>
        <v>1.0011381900741776</v>
      </c>
      <c r="ED28">
        <f t="shared" si="109"/>
        <v>0.31227499999999997</v>
      </c>
      <c r="EE28">
        <f t="shared" si="110"/>
        <v>666845.7239826154</v>
      </c>
      <c r="EG28">
        <f t="shared" si="111"/>
        <v>159.62909560195934</v>
      </c>
      <c r="EH28">
        <f t="shared" si="112"/>
        <v>2.8963790522300724E-3</v>
      </c>
      <c r="EI28">
        <f t="shared" si="113"/>
        <v>1.6292132168794157E-3</v>
      </c>
      <c r="EJ28">
        <f t="shared" si="113"/>
        <v>0.12</v>
      </c>
      <c r="EK28">
        <f t="shared" si="113"/>
        <v>7.8E-2</v>
      </c>
      <c r="EL28">
        <f t="shared" si="114"/>
        <v>1.7781679175364446E-3</v>
      </c>
      <c r="EM28">
        <f t="shared" si="114"/>
        <v>375.01842059241176</v>
      </c>
      <c r="EN28">
        <f t="shared" si="114"/>
        <v>60.870639123357044</v>
      </c>
      <c r="EO28">
        <f t="shared" si="115"/>
        <v>389.55682500180245</v>
      </c>
      <c r="EP28">
        <f t="shared" si="42"/>
        <v>483</v>
      </c>
      <c r="EQ28" s="39" t="str">
        <f t="shared" si="116"/>
        <v>PASS</v>
      </c>
      <c r="ES28">
        <v>1</v>
      </c>
      <c r="ET28">
        <f t="shared" si="117"/>
        <v>2.8963790522300724E-3</v>
      </c>
      <c r="EU28">
        <f t="shared" si="118"/>
        <v>6.5168528675176628E-3</v>
      </c>
      <c r="EV28">
        <f t="shared" si="119"/>
        <v>0.12</v>
      </c>
      <c r="EW28">
        <f t="shared" si="119"/>
        <v>7.8E-2</v>
      </c>
      <c r="EX28">
        <f t="shared" si="120"/>
        <v>7.0536864322334539E-3</v>
      </c>
      <c r="EY28">
        <f t="shared" si="121"/>
        <v>94.53861188602167</v>
      </c>
      <c r="EZ28">
        <f t="shared" si="122"/>
        <v>15.217659780839261</v>
      </c>
      <c r="FA28">
        <f t="shared" si="123"/>
        <v>98.144182939958071</v>
      </c>
      <c r="FB28">
        <f t="shared" si="43"/>
        <v>483</v>
      </c>
      <c r="FC28" s="39" t="str">
        <f t="shared" si="124"/>
        <v>PASS</v>
      </c>
      <c r="FD28" s="127">
        <f t="shared" si="125"/>
        <v>7.8332511989551515E-4</v>
      </c>
      <c r="FE28" s="127"/>
      <c r="FG28">
        <v>6</v>
      </c>
      <c r="FH28">
        <f t="shared" si="126"/>
        <v>2</v>
      </c>
      <c r="FI28">
        <f t="shared" si="127"/>
        <v>2.5</v>
      </c>
      <c r="FJ28">
        <f t="shared" si="128"/>
        <v>1</v>
      </c>
      <c r="FK28">
        <f t="shared" si="129"/>
        <v>0.36</v>
      </c>
      <c r="FL28">
        <f t="shared" si="130"/>
        <v>0.26455000000000001</v>
      </c>
      <c r="FM28">
        <f t="shared" si="131"/>
        <v>0.31227499999999997</v>
      </c>
      <c r="FN28">
        <f t="shared" si="44"/>
        <v>0.75</v>
      </c>
      <c r="FO28">
        <f t="shared" si="45"/>
        <v>1034.4374999999998</v>
      </c>
      <c r="FP28">
        <f t="shared" si="46"/>
        <v>14783.835937500004</v>
      </c>
      <c r="FQ28">
        <f t="shared" si="132"/>
        <v>41912.216795029308</v>
      </c>
      <c r="FR28">
        <f t="shared" si="47"/>
        <v>8.6062046807041699E-5</v>
      </c>
      <c r="FS28">
        <v>2E-3</v>
      </c>
      <c r="FT28">
        <f t="shared" si="133"/>
        <v>4.303102340352085E-2</v>
      </c>
      <c r="FV28">
        <f t="shared" ca="1" si="48"/>
        <v>59740.131830741528</v>
      </c>
      <c r="FW28">
        <f t="shared" ca="1" si="134"/>
        <v>6977.0332883490046</v>
      </c>
      <c r="FX28">
        <f t="shared" ca="1" si="135"/>
        <v>11171.296594906742</v>
      </c>
      <c r="FY28">
        <f t="shared" ca="1" si="136"/>
        <v>3.3750140770111002E-5</v>
      </c>
      <c r="FZ28">
        <v>2E-3</v>
      </c>
      <c r="GA28">
        <f t="shared" ca="1" si="137"/>
        <v>84.297096619626799</v>
      </c>
      <c r="GB28">
        <f t="shared" ca="1" si="138"/>
        <v>2.5868921652410699E-3</v>
      </c>
      <c r="GC28">
        <f t="shared" ca="1" si="49"/>
        <v>18.359766275110708</v>
      </c>
      <c r="GD28">
        <f t="shared" ca="1" si="139"/>
        <v>3.133814891908752E-4</v>
      </c>
      <c r="GE28">
        <f t="shared" ca="1" si="140"/>
        <v>6.2330019949566337E-3</v>
      </c>
      <c r="GF28">
        <f t="shared" ca="1" si="141"/>
        <v>331</v>
      </c>
      <c r="GG28">
        <f t="shared" ca="1" si="142"/>
        <v>6.2330019949566337E-3</v>
      </c>
      <c r="GH28" s="39" t="str">
        <f t="shared" ca="1" si="143"/>
        <v>FAILED</v>
      </c>
      <c r="GI28" s="39" t="str">
        <f t="shared" ca="1" si="144"/>
        <v>FAILED</v>
      </c>
      <c r="GJ28" s="39" t="str">
        <f t="shared" ca="1" si="145"/>
        <v>FAILED</v>
      </c>
      <c r="GL28">
        <v>50</v>
      </c>
      <c r="GM28">
        <f t="shared" ca="1" si="146"/>
        <v>1.6875070385055501E-3</v>
      </c>
      <c r="GN28">
        <f t="shared" ca="1" si="147"/>
        <v>0.36719532550221418</v>
      </c>
      <c r="GO28">
        <f t="shared" ca="1" si="148"/>
        <v>0.78345372297718807</v>
      </c>
      <c r="GP28">
        <f t="shared" ca="1" si="149"/>
        <v>15.582504987391586</v>
      </c>
      <c r="GQ28">
        <f t="shared" ca="1" si="150"/>
        <v>6.62</v>
      </c>
      <c r="GR28">
        <f t="shared" ca="1" si="151"/>
        <v>6.62</v>
      </c>
      <c r="GS28" s="39" t="str">
        <f t="shared" ca="1" si="152"/>
        <v>PASS</v>
      </c>
      <c r="GT28" s="39" t="str">
        <f t="shared" ca="1" si="153"/>
        <v>PASS</v>
      </c>
      <c r="GU28" s="39" t="str">
        <f t="shared" ca="1" si="154"/>
        <v>PASS</v>
      </c>
      <c r="GV28" s="128">
        <f t="shared" ca="1" si="155"/>
        <v>6.9234032590938179E-4</v>
      </c>
      <c r="GW28" s="114"/>
    </row>
    <row r="29" spans="1:222" x14ac:dyDescent="0.25">
      <c r="B29">
        <f t="shared" si="0"/>
        <v>1.377</v>
      </c>
      <c r="C29">
        <f t="shared" si="1"/>
        <v>2.5</v>
      </c>
      <c r="D29">
        <f t="shared" si="50"/>
        <v>0.41217571853607593</v>
      </c>
      <c r="E29">
        <f t="shared" si="2"/>
        <v>0.41206565489278424</v>
      </c>
      <c r="F29">
        <f t="shared" si="3"/>
        <v>0.16249999999999987</v>
      </c>
      <c r="G29" s="1">
        <f t="shared" si="51"/>
        <v>304.92557983790459</v>
      </c>
      <c r="I29">
        <f t="shared" si="52"/>
        <v>304.92557983790459</v>
      </c>
      <c r="J29">
        <f t="shared" si="4"/>
        <v>18845.526600510955</v>
      </c>
      <c r="K29">
        <f t="shared" si="5"/>
        <v>61896.41607980329</v>
      </c>
      <c r="L29">
        <f t="shared" si="53"/>
        <v>70670.724751916088</v>
      </c>
      <c r="M29">
        <f t="shared" si="53"/>
        <v>232111.56029926235</v>
      </c>
      <c r="O29">
        <f t="shared" si="54"/>
        <v>1</v>
      </c>
      <c r="P29">
        <v>1377</v>
      </c>
      <c r="Q29">
        <f t="shared" si="55"/>
        <v>0.36</v>
      </c>
      <c r="S29">
        <f t="shared" si="56"/>
        <v>644754.3341646177</v>
      </c>
      <c r="T29">
        <f t="shared" si="6"/>
        <v>156.9627152668358</v>
      </c>
      <c r="U29">
        <f t="shared" si="57"/>
        <v>7.1199977479925747E-4</v>
      </c>
      <c r="V29">
        <f t="shared" si="58"/>
        <v>1.6019994932983293E-3</v>
      </c>
      <c r="W29">
        <f t="shared" si="7"/>
        <v>0.12</v>
      </c>
      <c r="X29">
        <f t="shared" si="59"/>
        <v>7.8E-2</v>
      </c>
      <c r="Z29">
        <f t="shared" si="60"/>
        <v>5.9333314566604794E-3</v>
      </c>
      <c r="AA29">
        <v>5.5650000000000004</v>
      </c>
      <c r="AB29">
        <f t="shared" si="8"/>
        <v>14.889358314523959</v>
      </c>
      <c r="AC29">
        <v>0.745</v>
      </c>
      <c r="AD29">
        <f t="shared" si="61"/>
        <v>11.092571944320349</v>
      </c>
      <c r="AE29">
        <f t="shared" si="9"/>
        <v>73.498860786300696</v>
      </c>
      <c r="AF29">
        <f t="shared" si="10"/>
        <v>1.7485468484496011E-3</v>
      </c>
      <c r="AG29">
        <f t="shared" si="62"/>
        <v>368.73723728724082</v>
      </c>
      <c r="AH29">
        <f t="shared" si="63"/>
        <v>59.983337900053733</v>
      </c>
      <c r="AI29">
        <f t="shared" si="11"/>
        <v>9.6854406286750621</v>
      </c>
      <c r="AJ29">
        <f t="shared" si="12"/>
        <v>16.909388058902319</v>
      </c>
      <c r="AK29">
        <f t="shared" si="64"/>
        <v>9.6854406286750621</v>
      </c>
      <c r="AL29">
        <f t="shared" si="13"/>
        <v>13.377680426346771</v>
      </c>
      <c r="AM29">
        <f t="shared" si="14"/>
        <v>27.596455491089138</v>
      </c>
      <c r="AN29">
        <f t="shared" si="65"/>
        <v>9.6854406286750621</v>
      </c>
      <c r="AO29" s="39" t="str">
        <f t="shared" si="66"/>
        <v>FAILED</v>
      </c>
      <c r="AP29" s="39" t="str">
        <f t="shared" si="67"/>
        <v>FAILED</v>
      </c>
      <c r="AQ29" s="39" t="str">
        <f t="shared" si="68"/>
        <v>FAILED</v>
      </c>
      <c r="AS29" s="9">
        <v>4</v>
      </c>
      <c r="AT29">
        <f t="shared" si="15"/>
        <v>2.8479990991970299E-3</v>
      </c>
      <c r="AU29" s="9">
        <f t="shared" si="69"/>
        <v>6.4079979731933171E-3</v>
      </c>
      <c r="AV29" s="9">
        <f t="shared" si="70"/>
        <v>2.3733325826641918E-2</v>
      </c>
      <c r="AW29">
        <v>5.5650000000000004</v>
      </c>
      <c r="AX29">
        <f t="shared" si="16"/>
        <v>238.22973303238334</v>
      </c>
      <c r="AY29">
        <v>0.745</v>
      </c>
      <c r="AZ29">
        <f t="shared" si="71"/>
        <v>177.48115110912559</v>
      </c>
      <c r="BA29">
        <f t="shared" si="17"/>
        <v>293.99544314520278</v>
      </c>
      <c r="BB29">
        <f t="shared" si="72"/>
        <v>1.0011381900741776</v>
      </c>
      <c r="BC29">
        <f t="shared" si="73"/>
        <v>6.9403977941815305E-3</v>
      </c>
      <c r="BD29">
        <f t="shared" si="74"/>
        <v>92.898757864447816</v>
      </c>
      <c r="BE29">
        <f t="shared" si="75"/>
        <v>14.995834475013433</v>
      </c>
      <c r="BF29">
        <f t="shared" si="18"/>
        <v>154.96705005880099</v>
      </c>
      <c r="BG29">
        <f t="shared" si="19"/>
        <v>270.55020894243711</v>
      </c>
      <c r="BH29">
        <f t="shared" si="76"/>
        <v>154.96705005880099</v>
      </c>
      <c r="BI29">
        <f t="shared" si="20"/>
        <v>214.04288682154834</v>
      </c>
      <c r="BJ29">
        <f t="shared" si="21"/>
        <v>0.43607187523460095</v>
      </c>
      <c r="BK29">
        <f t="shared" si="77"/>
        <v>154.96705005880099</v>
      </c>
      <c r="BL29" s="39" t="str">
        <f t="shared" si="78"/>
        <v>PASS</v>
      </c>
      <c r="BM29" s="39" t="str">
        <f t="shared" si="79"/>
        <v>PASS</v>
      </c>
      <c r="BN29" s="39" t="str">
        <f t="shared" si="80"/>
        <v>PASS</v>
      </c>
      <c r="BO29" s="127">
        <f t="shared" si="81"/>
        <v>4.5112585662179913E-4</v>
      </c>
      <c r="BP29" s="127"/>
      <c r="BR29">
        <f t="shared" si="22"/>
        <v>7.1199977479925747E-4</v>
      </c>
      <c r="BS29">
        <f t="shared" si="23"/>
        <v>0.36</v>
      </c>
      <c r="BT29">
        <f t="shared" si="24"/>
        <v>0.26455000000000001</v>
      </c>
      <c r="BU29">
        <f t="shared" si="82"/>
        <v>0.62454999999999994</v>
      </c>
      <c r="BV29">
        <f t="shared" si="25"/>
        <v>1</v>
      </c>
      <c r="BW29">
        <f t="shared" si="26"/>
        <v>0.375</v>
      </c>
      <c r="BX29">
        <f t="shared" si="27"/>
        <v>70670.724751916088</v>
      </c>
      <c r="BY29">
        <f t="shared" si="83"/>
        <v>26501.521781968535</v>
      </c>
      <c r="BZ29">
        <f t="shared" si="28"/>
        <v>0.16249999999999987</v>
      </c>
      <c r="CA29">
        <f t="shared" si="29"/>
        <v>171.83648548828114</v>
      </c>
      <c r="CB29">
        <f t="shared" si="156"/>
        <v>26673.358267456817</v>
      </c>
      <c r="CC29">
        <f t="shared" si="30"/>
        <v>1.8666512342321343E-3</v>
      </c>
      <c r="CD29">
        <f t="shared" si="31"/>
        <v>0.31227499999999997</v>
      </c>
      <c r="CE29">
        <f t="shared" si="84"/>
        <v>42708.123076546028</v>
      </c>
      <c r="CF29">
        <f t="shared" si="32"/>
        <v>113154.63093734064</v>
      </c>
      <c r="CG29">
        <f t="shared" si="33"/>
        <v>145185.72324475017</v>
      </c>
      <c r="CH29">
        <f t="shared" si="34"/>
        <v>81123.538629931121</v>
      </c>
      <c r="CI29">
        <f t="shared" si="35"/>
        <v>4.3862756267296126E-4</v>
      </c>
      <c r="CJ29">
        <f t="shared" si="36"/>
        <v>2.4508621942577377E-4</v>
      </c>
      <c r="CL29">
        <f t="shared" si="37"/>
        <v>0.36</v>
      </c>
      <c r="CM29">
        <f t="shared" si="37"/>
        <v>0.26455000000000001</v>
      </c>
      <c r="CN29">
        <f t="shared" si="85"/>
        <v>1.2184098963137814E-3</v>
      </c>
      <c r="CO29">
        <f t="shared" si="85"/>
        <v>9.2642683585626067E-4</v>
      </c>
      <c r="CP29">
        <f t="shared" si="38"/>
        <v>0.56411861666543661</v>
      </c>
      <c r="CQ29">
        <f t="shared" si="38"/>
        <v>0.32614133923396432</v>
      </c>
      <c r="CR29">
        <f t="shared" si="86"/>
        <v>97.367622810308916</v>
      </c>
      <c r="CS29">
        <f t="shared" si="87"/>
        <v>174.25754567763656</v>
      </c>
      <c r="CT29">
        <f t="shared" si="39"/>
        <v>0.56411861666543661</v>
      </c>
      <c r="CU29">
        <f t="shared" si="39"/>
        <v>0.32614133923396432</v>
      </c>
      <c r="CV29" s="39" t="str">
        <f t="shared" si="88"/>
        <v>FAILED</v>
      </c>
      <c r="CW29" s="39" t="str">
        <f t="shared" si="89"/>
        <v>FAILED</v>
      </c>
      <c r="CX29" s="39" t="str">
        <f t="shared" si="90"/>
        <v>FAILED</v>
      </c>
      <c r="CZ29">
        <f t="shared" si="91"/>
        <v>4.3862756267296126E-4</v>
      </c>
      <c r="DA29">
        <f t="shared" si="91"/>
        <v>2.4508621942577377E-4</v>
      </c>
      <c r="DB29">
        <v>6</v>
      </c>
      <c r="DC29">
        <f t="shared" si="92"/>
        <v>2.6317653760377677E-3</v>
      </c>
      <c r="DD29">
        <v>9</v>
      </c>
      <c r="DE29">
        <f t="shared" si="93"/>
        <v>2.2057759748319639E-3</v>
      </c>
      <c r="DF29">
        <f t="shared" si="94"/>
        <v>0.36</v>
      </c>
      <c r="DG29">
        <f t="shared" si="94"/>
        <v>0.26455000000000001</v>
      </c>
      <c r="DH29">
        <f t="shared" si="40"/>
        <v>2.9480844624091042E-3</v>
      </c>
      <c r="DI29">
        <f t="shared" si="95"/>
        <v>0.31227499999999997</v>
      </c>
      <c r="DJ29">
        <f t="shared" si="96"/>
        <v>26673.358267456817</v>
      </c>
      <c r="DK29">
        <f t="shared" si="97"/>
        <v>42708.123076546028</v>
      </c>
      <c r="DL29">
        <f t="shared" si="98"/>
        <v>7.3104593778826879E-3</v>
      </c>
      <c r="DM29">
        <f t="shared" si="99"/>
        <v>8.3378415227063456E-3</v>
      </c>
      <c r="DN29">
        <f t="shared" si="41"/>
        <v>20.308270199955714</v>
      </c>
      <c r="DO29">
        <f t="shared" si="41"/>
        <v>26.417448477951105</v>
      </c>
      <c r="DP29">
        <f t="shared" si="100"/>
        <v>16.227937135051484</v>
      </c>
      <c r="DQ29">
        <f t="shared" si="101"/>
        <v>19.361949519737397</v>
      </c>
      <c r="DR29">
        <f t="shared" si="102"/>
        <v>20.308270199955714</v>
      </c>
      <c r="DS29">
        <f t="shared" si="102"/>
        <v>26.417448477951105</v>
      </c>
      <c r="DT29" s="39" t="str">
        <f t="shared" si="103"/>
        <v>PASS</v>
      </c>
      <c r="DU29" s="39" t="str">
        <f t="shared" si="103"/>
        <v>PASS</v>
      </c>
      <c r="DV29" s="39" t="str">
        <f t="shared" si="104"/>
        <v>PASS</v>
      </c>
      <c r="DW29" s="39">
        <f t="shared" si="105"/>
        <v>9.9513282018500425E-5</v>
      </c>
      <c r="DX29" s="39"/>
      <c r="DZ29">
        <f t="shared" si="106"/>
        <v>1</v>
      </c>
      <c r="EA29">
        <f t="shared" si="157"/>
        <v>0.36</v>
      </c>
      <c r="EB29">
        <f t="shared" si="107"/>
        <v>0.26455000000000001</v>
      </c>
      <c r="EC29">
        <f t="shared" si="108"/>
        <v>1.0011381900741776</v>
      </c>
      <c r="ED29">
        <f t="shared" si="109"/>
        <v>0.31227499999999997</v>
      </c>
      <c r="EE29">
        <f t="shared" si="110"/>
        <v>644754.3341646177</v>
      </c>
      <c r="EG29">
        <f t="shared" si="111"/>
        <v>156.9627152668358</v>
      </c>
      <c r="EH29">
        <f t="shared" si="112"/>
        <v>2.8479990991970299E-3</v>
      </c>
      <c r="EI29">
        <f t="shared" si="113"/>
        <v>1.6019994932983293E-3</v>
      </c>
      <c r="EJ29">
        <f t="shared" si="113"/>
        <v>0.12</v>
      </c>
      <c r="EK29">
        <f t="shared" si="113"/>
        <v>7.8E-2</v>
      </c>
      <c r="EL29">
        <f t="shared" si="114"/>
        <v>1.7485468484496011E-3</v>
      </c>
      <c r="EM29">
        <f t="shared" si="114"/>
        <v>368.73723728724082</v>
      </c>
      <c r="EN29">
        <f t="shared" si="114"/>
        <v>59.983337900053733</v>
      </c>
      <c r="EO29">
        <f t="shared" si="115"/>
        <v>383.09418246577826</v>
      </c>
      <c r="EP29">
        <f t="shared" si="42"/>
        <v>483</v>
      </c>
      <c r="EQ29" s="39" t="str">
        <f t="shared" si="116"/>
        <v>PASS</v>
      </c>
      <c r="ES29">
        <v>1</v>
      </c>
      <c r="ET29">
        <f t="shared" si="117"/>
        <v>2.8479990991970299E-3</v>
      </c>
      <c r="EU29">
        <f t="shared" si="118"/>
        <v>6.4079979731933171E-3</v>
      </c>
      <c r="EV29">
        <f t="shared" si="119"/>
        <v>0.12</v>
      </c>
      <c r="EW29">
        <f t="shared" si="119"/>
        <v>7.8E-2</v>
      </c>
      <c r="EX29">
        <f t="shared" si="120"/>
        <v>6.9371562298755577E-3</v>
      </c>
      <c r="EY29">
        <f t="shared" si="121"/>
        <v>92.942167193513484</v>
      </c>
      <c r="EZ29">
        <f t="shared" si="122"/>
        <v>14.995834475013433</v>
      </c>
      <c r="FA29">
        <f t="shared" si="123"/>
        <v>96.503220658343935</v>
      </c>
      <c r="FB29">
        <f t="shared" si="43"/>
        <v>483</v>
      </c>
      <c r="FC29" s="39" t="str">
        <f t="shared" si="124"/>
        <v>PASS</v>
      </c>
      <c r="FD29" s="127">
        <f t="shared" si="125"/>
        <v>4.5112585662179913E-4</v>
      </c>
      <c r="FE29" s="127"/>
      <c r="FG29">
        <v>7</v>
      </c>
      <c r="FH29">
        <f t="shared" si="126"/>
        <v>2.4</v>
      </c>
      <c r="FI29">
        <f t="shared" si="127"/>
        <v>2.5</v>
      </c>
      <c r="FJ29">
        <f t="shared" si="128"/>
        <v>1</v>
      </c>
      <c r="FK29">
        <f t="shared" si="129"/>
        <v>0.36</v>
      </c>
      <c r="FL29">
        <f t="shared" si="130"/>
        <v>0.26455000000000001</v>
      </c>
      <c r="FM29">
        <f t="shared" si="131"/>
        <v>0.31227499999999997</v>
      </c>
      <c r="FN29">
        <f t="shared" si="44"/>
        <v>0.75</v>
      </c>
      <c r="FO29">
        <f t="shared" si="45"/>
        <v>1034.4374999999998</v>
      </c>
      <c r="FP29">
        <f t="shared" si="46"/>
        <v>13749.398437500004</v>
      </c>
      <c r="FQ29">
        <f t="shared" si="132"/>
        <v>38979.583549896066</v>
      </c>
      <c r="FR29">
        <f t="shared" si="47"/>
        <v>8.0040212628123333E-5</v>
      </c>
      <c r="FS29">
        <v>2E-3</v>
      </c>
      <c r="FT29">
        <f t="shared" si="133"/>
        <v>4.0020106314061665E-2</v>
      </c>
      <c r="FV29">
        <f t="shared" ca="1" si="48"/>
        <v>52763.098542392523</v>
      </c>
      <c r="FW29">
        <f t="shared" ca="1" si="134"/>
        <v>-868.88761885811255</v>
      </c>
      <c r="FX29">
        <f t="shared" ca="1" si="135"/>
        <v>-1391.2218699193222</v>
      </c>
      <c r="FY29">
        <f t="shared" ca="1" si="136"/>
        <v>4.2030872203000668E-6</v>
      </c>
      <c r="FZ29">
        <v>2E-3</v>
      </c>
      <c r="GA29">
        <f t="shared" ca="1" si="137"/>
        <v>79.145248382268875</v>
      </c>
      <c r="GB29">
        <f t="shared" ca="1" si="138"/>
        <v>2.4302544656366119E-3</v>
      </c>
      <c r="GC29">
        <f t="shared" ca="1" si="49"/>
        <v>122.08778595071644</v>
      </c>
      <c r="GD29">
        <f t="shared" ca="1" si="139"/>
        <v>4.8602540129604535E-6</v>
      </c>
      <c r="GE29">
        <f t="shared" ca="1" si="140"/>
        <v>9.6668035616892997E-5</v>
      </c>
      <c r="GF29">
        <f t="shared" ca="1" si="141"/>
        <v>-331</v>
      </c>
      <c r="GG29">
        <f t="shared" ca="1" si="142"/>
        <v>-331</v>
      </c>
      <c r="GH29" s="39" t="str">
        <f t="shared" ca="1" si="143"/>
        <v>FAILED</v>
      </c>
      <c r="GI29" s="39" t="str">
        <f t="shared" ca="1" si="144"/>
        <v>PASS</v>
      </c>
      <c r="GJ29" s="39" t="str">
        <f t="shared" ca="1" si="145"/>
        <v>FAILED</v>
      </c>
      <c r="GL29">
        <v>300</v>
      </c>
      <c r="GM29">
        <f t="shared" ca="1" si="146"/>
        <v>1.2609261660900201E-3</v>
      </c>
      <c r="GN29">
        <f t="shared" ca="1" si="147"/>
        <v>0.40695928650238811</v>
      </c>
      <c r="GO29">
        <f t="shared" ca="1" si="148"/>
        <v>0.4374228611664408</v>
      </c>
      <c r="GP29">
        <f t="shared" ca="1" si="149"/>
        <v>8.7001232055203701</v>
      </c>
      <c r="GQ29">
        <f t="shared" ca="1" si="150"/>
        <v>-1.1033333333333333</v>
      </c>
      <c r="GR29">
        <f t="shared" ca="1" si="151"/>
        <v>-1.1033333333333333</v>
      </c>
      <c r="GS29" s="39" t="str">
        <f t="shared" ca="1" si="152"/>
        <v>PASS</v>
      </c>
      <c r="GT29" s="39" t="str">
        <f t="shared" ca="1" si="153"/>
        <v>PASS</v>
      </c>
      <c r="GU29" s="39" t="str">
        <f t="shared" ca="1" si="154"/>
        <v>PASS</v>
      </c>
      <c r="GV29" s="128">
        <f t="shared" ca="1" si="155"/>
        <v>5.4879243910764758E-4</v>
      </c>
      <c r="GW29" s="114"/>
    </row>
    <row r="30" spans="1:222" x14ac:dyDescent="0.25">
      <c r="B30">
        <f t="shared" si="0"/>
        <v>1.4419999999999999</v>
      </c>
      <c r="C30">
        <f t="shared" si="1"/>
        <v>2.5</v>
      </c>
      <c r="D30">
        <f t="shared" si="50"/>
        <v>0.4119555912494926</v>
      </c>
      <c r="E30">
        <f t="shared" si="2"/>
        <v>0.41151821949648848</v>
      </c>
      <c r="F30">
        <f t="shared" si="3"/>
        <v>0.58250000000000024</v>
      </c>
      <c r="G30" s="1">
        <f t="shared" si="51"/>
        <v>1091.588803404846</v>
      </c>
      <c r="I30">
        <f t="shared" si="52"/>
        <v>1091.588803404846</v>
      </c>
      <c r="J30">
        <f t="shared" si="4"/>
        <v>18540.60102067305</v>
      </c>
      <c r="K30">
        <f t="shared" si="5"/>
        <v>60681.366932114812</v>
      </c>
      <c r="L30">
        <f t="shared" si="53"/>
        <v>69527.253827523935</v>
      </c>
      <c r="M30">
        <f t="shared" si="53"/>
        <v>227555.12599543051</v>
      </c>
      <c r="O30">
        <f t="shared" si="54"/>
        <v>1</v>
      </c>
      <c r="P30">
        <v>1442</v>
      </c>
      <c r="Q30">
        <f t="shared" si="55"/>
        <v>0.36</v>
      </c>
      <c r="S30">
        <f t="shared" si="56"/>
        <v>632097.57220952923</v>
      </c>
      <c r="T30">
        <f t="shared" si="6"/>
        <v>155.41446183383383</v>
      </c>
      <c r="U30">
        <f t="shared" si="57"/>
        <v>7.0497673054473122E-4</v>
      </c>
      <c r="V30">
        <f t="shared" si="58"/>
        <v>1.5861976437256452E-3</v>
      </c>
      <c r="W30">
        <f t="shared" si="7"/>
        <v>0.12</v>
      </c>
      <c r="X30">
        <f t="shared" si="59"/>
        <v>7.8E-2</v>
      </c>
      <c r="Z30">
        <f t="shared" si="60"/>
        <v>5.8748060878727601E-3</v>
      </c>
      <c r="AA30">
        <v>5.5650000000000004</v>
      </c>
      <c r="AB30">
        <f t="shared" si="8"/>
        <v>14.597074798360989</v>
      </c>
      <c r="AC30">
        <v>0.745</v>
      </c>
      <c r="AD30">
        <f t="shared" si="61"/>
        <v>10.874820724778937</v>
      </c>
      <c r="AE30">
        <f t="shared" si="9"/>
        <v>72.773880568287282</v>
      </c>
      <c r="AF30">
        <f t="shared" si="10"/>
        <v>1.7313458971794362E-3</v>
      </c>
      <c r="AG30">
        <f t="shared" si="62"/>
        <v>365.09028798883554</v>
      </c>
      <c r="AH30">
        <f t="shared" si="63"/>
        <v>60.615714393574912</v>
      </c>
      <c r="AI30">
        <f t="shared" si="11"/>
        <v>9.4953119083677944</v>
      </c>
      <c r="AJ30">
        <f t="shared" si="12"/>
        <v>16.57745062455372</v>
      </c>
      <c r="AK30">
        <f t="shared" si="64"/>
        <v>9.4953119083677944</v>
      </c>
      <c r="AL30">
        <f t="shared" si="13"/>
        <v>13.1150716966406</v>
      </c>
      <c r="AM30">
        <f t="shared" si="14"/>
        <v>27.870996570697365</v>
      </c>
      <c r="AN30">
        <f t="shared" si="65"/>
        <v>9.4953119083677944</v>
      </c>
      <c r="AO30" s="39" t="str">
        <f t="shared" si="66"/>
        <v>FAILED</v>
      </c>
      <c r="AP30" s="39" t="str">
        <f t="shared" si="67"/>
        <v>FAILED</v>
      </c>
      <c r="AQ30" s="39" t="str">
        <f t="shared" si="68"/>
        <v>FAILED</v>
      </c>
      <c r="AS30" s="9">
        <v>4</v>
      </c>
      <c r="AT30">
        <f t="shared" si="15"/>
        <v>2.8199069221789249E-3</v>
      </c>
      <c r="AU30" s="9">
        <f t="shared" si="69"/>
        <v>6.3447905749025807E-3</v>
      </c>
      <c r="AV30" s="9">
        <f t="shared" si="70"/>
        <v>2.349922435149104E-2</v>
      </c>
      <c r="AW30">
        <v>5.5650000000000004</v>
      </c>
      <c r="AX30">
        <f t="shared" si="16"/>
        <v>233.55319677377582</v>
      </c>
      <c r="AY30">
        <v>0.745</v>
      </c>
      <c r="AZ30">
        <f t="shared" si="71"/>
        <v>173.99713159646299</v>
      </c>
      <c r="BA30">
        <f t="shared" si="17"/>
        <v>291.09552227314913</v>
      </c>
      <c r="BB30">
        <f t="shared" si="72"/>
        <v>1.0011381900741776</v>
      </c>
      <c r="BC30">
        <f t="shared" si="73"/>
        <v>6.8726815573431008E-3</v>
      </c>
      <c r="BD30">
        <f t="shared" si="74"/>
        <v>91.972480746494938</v>
      </c>
      <c r="BE30">
        <f t="shared" si="75"/>
        <v>15.153928598393728</v>
      </c>
      <c r="BF30">
        <f t="shared" si="18"/>
        <v>151.92499053388471</v>
      </c>
      <c r="BG30">
        <f t="shared" si="19"/>
        <v>265.23920999285946</v>
      </c>
      <c r="BH30">
        <f t="shared" si="76"/>
        <v>151.92499053388471</v>
      </c>
      <c r="BI30">
        <f t="shared" si="20"/>
        <v>209.8411471462496</v>
      </c>
      <c r="BJ30">
        <f t="shared" si="21"/>
        <v>0.4403917548867215</v>
      </c>
      <c r="BK30">
        <f t="shared" si="77"/>
        <v>151.92499053388471</v>
      </c>
      <c r="BL30" s="39" t="str">
        <f t="shared" si="78"/>
        <v>PASS</v>
      </c>
      <c r="BM30" s="39" t="str">
        <f t="shared" si="79"/>
        <v>PASS</v>
      </c>
      <c r="BN30" s="39" t="str">
        <f t="shared" si="80"/>
        <v>PASS</v>
      </c>
      <c r="BO30" s="127">
        <f t="shared" si="81"/>
        <v>1.6013348028609431E-3</v>
      </c>
      <c r="BP30" s="127"/>
      <c r="BR30">
        <f t="shared" si="22"/>
        <v>7.0497673054473122E-4</v>
      </c>
      <c r="BS30">
        <f t="shared" si="23"/>
        <v>0.36</v>
      </c>
      <c r="BT30">
        <f t="shared" si="24"/>
        <v>0.26455000000000001</v>
      </c>
      <c r="BU30">
        <f t="shared" si="82"/>
        <v>0.62454999999999994</v>
      </c>
      <c r="BV30">
        <f t="shared" si="25"/>
        <v>1</v>
      </c>
      <c r="BW30">
        <f t="shared" si="26"/>
        <v>0.375</v>
      </c>
      <c r="BX30">
        <f t="shared" si="27"/>
        <v>69527.253827523935</v>
      </c>
      <c r="BY30">
        <f t="shared" si="83"/>
        <v>26072.720185321476</v>
      </c>
      <c r="BZ30">
        <f t="shared" si="28"/>
        <v>0.58250000000000024</v>
      </c>
      <c r="CA30">
        <f t="shared" si="29"/>
        <v>615.96770951953158</v>
      </c>
      <c r="CB30">
        <f t="shared" si="156"/>
        <v>26688.687894841009</v>
      </c>
      <c r="CC30">
        <f t="shared" si="30"/>
        <v>1.8482587093887363E-3</v>
      </c>
      <c r="CD30">
        <f t="shared" si="31"/>
        <v>0.31227499999999997</v>
      </c>
      <c r="CE30">
        <f t="shared" si="84"/>
        <v>42732.668152815648</v>
      </c>
      <c r="CF30">
        <f t="shared" si="32"/>
        <v>111323.7592306844</v>
      </c>
      <c r="CG30">
        <f t="shared" si="33"/>
        <v>143373.26034529615</v>
      </c>
      <c r="CH30">
        <f t="shared" si="34"/>
        <v>79274.25811607267</v>
      </c>
      <c r="CI30">
        <f t="shared" si="35"/>
        <v>4.3315184394349289E-4</v>
      </c>
      <c r="CJ30">
        <f t="shared" si="36"/>
        <v>2.3949926923284794E-4</v>
      </c>
      <c r="CL30">
        <f t="shared" si="37"/>
        <v>0.36</v>
      </c>
      <c r="CM30">
        <f t="shared" si="37"/>
        <v>0.26455000000000001</v>
      </c>
      <c r="CN30">
        <f t="shared" si="85"/>
        <v>1.2031995665097025E-3</v>
      </c>
      <c r="CO30">
        <f t="shared" si="85"/>
        <v>9.0530814300830817E-4</v>
      </c>
      <c r="CP30">
        <f t="shared" si="38"/>
        <v>0.55012189480267171</v>
      </c>
      <c r="CQ30">
        <f t="shared" si="38"/>
        <v>0.31144147684291751</v>
      </c>
      <c r="CR30">
        <f t="shared" si="86"/>
        <v>98.655168505736199</v>
      </c>
      <c r="CS30">
        <f t="shared" si="87"/>
        <v>178.42504609594337</v>
      </c>
      <c r="CT30">
        <f t="shared" si="39"/>
        <v>0.55012189480267171</v>
      </c>
      <c r="CU30">
        <f t="shared" si="39"/>
        <v>0.31144147684291751</v>
      </c>
      <c r="CV30" s="39" t="str">
        <f t="shared" si="88"/>
        <v>FAILED</v>
      </c>
      <c r="CW30" s="39" t="str">
        <f t="shared" si="89"/>
        <v>FAILED</v>
      </c>
      <c r="CX30" s="39" t="str">
        <f t="shared" si="90"/>
        <v>FAILED</v>
      </c>
      <c r="CZ30">
        <f t="shared" si="91"/>
        <v>4.3315184394349289E-4</v>
      </c>
      <c r="DA30">
        <f t="shared" si="91"/>
        <v>2.3949926923284794E-4</v>
      </c>
      <c r="DB30">
        <v>6</v>
      </c>
      <c r="DC30">
        <f t="shared" si="92"/>
        <v>2.5989110636609573E-3</v>
      </c>
      <c r="DD30">
        <v>9</v>
      </c>
      <c r="DE30">
        <f t="shared" si="93"/>
        <v>2.1554934230956315E-3</v>
      </c>
      <c r="DF30">
        <f t="shared" si="94"/>
        <v>0.36</v>
      </c>
      <c r="DG30">
        <f t="shared" si="94"/>
        <v>0.26455000000000001</v>
      </c>
      <c r="DH30">
        <f t="shared" si="40"/>
        <v>2.9090937400258346E-3</v>
      </c>
      <c r="DI30">
        <f t="shared" si="95"/>
        <v>0.31227499999999997</v>
      </c>
      <c r="DJ30">
        <f t="shared" si="96"/>
        <v>26688.687894841009</v>
      </c>
      <c r="DK30">
        <f t="shared" si="97"/>
        <v>42732.668152815648</v>
      </c>
      <c r="DL30">
        <f t="shared" si="98"/>
        <v>7.2191973990582154E-3</v>
      </c>
      <c r="DM30">
        <f t="shared" si="99"/>
        <v>8.1477732870747742E-3</v>
      </c>
      <c r="DN30">
        <f t="shared" si="41"/>
        <v>19.804388212896182</v>
      </c>
      <c r="DO30">
        <f t="shared" si="41"/>
        <v>25.226759624276323</v>
      </c>
      <c r="DP30">
        <f t="shared" si="100"/>
        <v>16.442528084289368</v>
      </c>
      <c r="DQ30">
        <f t="shared" si="101"/>
        <v>19.825005121771483</v>
      </c>
      <c r="DR30">
        <f t="shared" si="102"/>
        <v>19.804388212896182</v>
      </c>
      <c r="DS30">
        <f t="shared" si="102"/>
        <v>25.226759624276323</v>
      </c>
      <c r="DT30" s="39" t="str">
        <f t="shared" si="103"/>
        <v>PASS</v>
      </c>
      <c r="DU30" s="39" t="str">
        <f t="shared" si="103"/>
        <v>PASS</v>
      </c>
      <c r="DV30" s="39" t="str">
        <f t="shared" si="104"/>
        <v>PASS</v>
      </c>
      <c r="DW30" s="39">
        <f t="shared" si="105"/>
        <v>3.5086159794350938E-4</v>
      </c>
      <c r="DX30" s="39"/>
      <c r="DZ30">
        <f t="shared" si="106"/>
        <v>1</v>
      </c>
      <c r="EA30">
        <f t="shared" si="157"/>
        <v>0.36</v>
      </c>
      <c r="EB30">
        <f t="shared" si="107"/>
        <v>0.26455000000000001</v>
      </c>
      <c r="EC30">
        <f t="shared" si="108"/>
        <v>1.0011381900741776</v>
      </c>
      <c r="ED30">
        <f t="shared" si="109"/>
        <v>0.31227499999999997</v>
      </c>
      <c r="EE30">
        <f t="shared" si="110"/>
        <v>632097.57220952923</v>
      </c>
      <c r="EG30">
        <f t="shared" si="111"/>
        <v>155.41446183383383</v>
      </c>
      <c r="EH30">
        <f t="shared" si="112"/>
        <v>2.8199069221789249E-3</v>
      </c>
      <c r="EI30">
        <f t="shared" si="113"/>
        <v>1.5861976437256452E-3</v>
      </c>
      <c r="EJ30">
        <f t="shared" si="113"/>
        <v>0.12</v>
      </c>
      <c r="EK30">
        <f t="shared" si="113"/>
        <v>7.8E-2</v>
      </c>
      <c r="EL30">
        <f t="shared" si="114"/>
        <v>1.7313458971794362E-3</v>
      </c>
      <c r="EM30">
        <f t="shared" si="114"/>
        <v>365.09028798883554</v>
      </c>
      <c r="EN30">
        <f t="shared" si="114"/>
        <v>60.615714393574912</v>
      </c>
      <c r="EO30">
        <f t="shared" si="115"/>
        <v>379.88644734723192</v>
      </c>
      <c r="EP30">
        <f t="shared" si="42"/>
        <v>483</v>
      </c>
      <c r="EQ30" s="39" t="str">
        <f t="shared" si="116"/>
        <v>PASS</v>
      </c>
      <c r="ES30">
        <v>1</v>
      </c>
      <c r="ET30">
        <f t="shared" si="117"/>
        <v>2.8199069221789249E-3</v>
      </c>
      <c r="EU30">
        <f t="shared" si="118"/>
        <v>6.3447905749025807E-3</v>
      </c>
      <c r="EV30">
        <f t="shared" si="119"/>
        <v>0.12</v>
      </c>
      <c r="EW30">
        <f t="shared" si="119"/>
        <v>7.8E-2</v>
      </c>
      <c r="EX30">
        <f t="shared" si="120"/>
        <v>6.8694719672741716E-3</v>
      </c>
      <c r="EY30">
        <f t="shared" si="121"/>
        <v>92.015452602588823</v>
      </c>
      <c r="EZ30">
        <f t="shared" si="122"/>
        <v>15.153928598393728</v>
      </c>
      <c r="FA30">
        <f t="shared" si="123"/>
        <v>95.685778324445451</v>
      </c>
      <c r="FB30">
        <f t="shared" si="43"/>
        <v>483</v>
      </c>
      <c r="FC30" s="39" t="str">
        <f t="shared" si="124"/>
        <v>PASS</v>
      </c>
      <c r="FD30" s="127">
        <f t="shared" si="125"/>
        <v>1.6013348028609431E-3</v>
      </c>
      <c r="FE30" s="127"/>
      <c r="FG30">
        <v>8</v>
      </c>
      <c r="FH30">
        <f t="shared" si="126"/>
        <v>2.8</v>
      </c>
      <c r="FI30">
        <f t="shared" si="127"/>
        <v>2.5</v>
      </c>
      <c r="FJ30">
        <f t="shared" si="128"/>
        <v>1</v>
      </c>
      <c r="FK30">
        <f t="shared" si="129"/>
        <v>0.36</v>
      </c>
      <c r="FL30">
        <f t="shared" si="130"/>
        <v>0.26455000000000001</v>
      </c>
      <c r="FM30">
        <f t="shared" si="131"/>
        <v>0.31227499999999997</v>
      </c>
      <c r="FN30">
        <f t="shared" si="44"/>
        <v>0.75</v>
      </c>
      <c r="FO30">
        <f t="shared" si="45"/>
        <v>1034.4374999999998</v>
      </c>
      <c r="FP30">
        <f t="shared" si="46"/>
        <v>12714.960937500004</v>
      </c>
      <c r="FQ30">
        <f t="shared" si="132"/>
        <v>36046.950304762817</v>
      </c>
      <c r="FR30">
        <f t="shared" si="47"/>
        <v>7.4018378449204953E-5</v>
      </c>
      <c r="FS30">
        <v>2E-3</v>
      </c>
      <c r="FT30">
        <f t="shared" si="133"/>
        <v>3.7009189224602473E-2</v>
      </c>
      <c r="FV30">
        <f t="shared" ca="1" si="48"/>
        <v>53631.986161250636</v>
      </c>
      <c r="FW30">
        <f t="shared" ca="1" si="134"/>
        <v>2556.010017630826</v>
      </c>
      <c r="FX30">
        <f t="shared" ca="1" si="135"/>
        <v>4092.5626733341228</v>
      </c>
      <c r="FY30">
        <f t="shared" ca="1" si="136"/>
        <v>1.2364237683788891E-5</v>
      </c>
      <c r="FZ30">
        <v>2E-3</v>
      </c>
      <c r="GA30">
        <f t="shared" ca="1" si="137"/>
        <v>74.082457985029933</v>
      </c>
      <c r="GB30">
        <f t="shared" ca="1" si="138"/>
        <v>2.2761327199709268E-3</v>
      </c>
      <c r="GC30">
        <f t="shared" ca="1" si="49"/>
        <v>34.056513169980661</v>
      </c>
      <c r="GD30">
        <f t="shared" ca="1" si="139"/>
        <v>4.2058797637657099E-5</v>
      </c>
      <c r="GE30">
        <f t="shared" ca="1" si="140"/>
        <v>8.3652857179870475E-4</v>
      </c>
      <c r="GF30">
        <f t="shared" ca="1" si="141"/>
        <v>331</v>
      </c>
      <c r="GG30">
        <f t="shared" ca="1" si="142"/>
        <v>8.3652857179870475E-4</v>
      </c>
      <c r="GH30" s="39" t="str">
        <f t="shared" ca="1" si="143"/>
        <v>FAILED</v>
      </c>
      <c r="GI30" s="39" t="str">
        <f t="shared" ca="1" si="144"/>
        <v>FAILED</v>
      </c>
      <c r="GJ30" s="39" t="str">
        <f t="shared" ca="1" si="145"/>
        <v>FAILED</v>
      </c>
      <c r="GL30">
        <v>100</v>
      </c>
      <c r="GM30">
        <f t="shared" ca="1" si="146"/>
        <v>1.2364237683788891E-3</v>
      </c>
      <c r="GN30">
        <f t="shared" ca="1" si="147"/>
        <v>0.34056513169980657</v>
      </c>
      <c r="GO30">
        <f t="shared" ca="1" si="148"/>
        <v>0.42058797637657097</v>
      </c>
      <c r="GP30">
        <f t="shared" ca="1" si="149"/>
        <v>8.3652857179870477</v>
      </c>
      <c r="GQ30">
        <f t="shared" ca="1" si="150"/>
        <v>3.31</v>
      </c>
      <c r="GR30">
        <f t="shared" ca="1" si="151"/>
        <v>3.31</v>
      </c>
      <c r="GS30" s="39" t="str">
        <f t="shared" ca="1" si="152"/>
        <v>PASS</v>
      </c>
      <c r="GT30" s="39" t="str">
        <f t="shared" ca="1" si="153"/>
        <v>PASS</v>
      </c>
      <c r="GU30" s="39" t="str">
        <f t="shared" ca="1" si="154"/>
        <v>PASS</v>
      </c>
      <c r="GV30" s="128">
        <f t="shared" ca="1" si="155"/>
        <v>5.2919529409541186E-4</v>
      </c>
      <c r="GW30" s="114"/>
    </row>
    <row r="31" spans="1:222" x14ac:dyDescent="0.25">
      <c r="B31">
        <f t="shared" si="0"/>
        <v>1.675</v>
      </c>
      <c r="C31">
        <f t="shared" si="1"/>
        <v>2.5</v>
      </c>
      <c r="D31">
        <f t="shared" si="50"/>
        <v>0.41108084774348441</v>
      </c>
      <c r="E31">
        <f t="shared" si="2"/>
        <v>0.41085954228305732</v>
      </c>
      <c r="F31">
        <f t="shared" si="3"/>
        <v>0.26499999999999968</v>
      </c>
      <c r="G31" s="1">
        <f t="shared" si="51"/>
        <v>495.80776803043153</v>
      </c>
      <c r="I31">
        <f t="shared" si="52"/>
        <v>495.80776803043153</v>
      </c>
      <c r="J31">
        <f t="shared" si="4"/>
        <v>17449.012217268202</v>
      </c>
      <c r="K31">
        <f t="shared" si="5"/>
        <v>56488.576989894653</v>
      </c>
      <c r="L31">
        <f t="shared" si="53"/>
        <v>65433.795814755758</v>
      </c>
      <c r="M31">
        <f t="shared" si="53"/>
        <v>211832.16371210496</v>
      </c>
      <c r="O31">
        <f t="shared" si="54"/>
        <v>1</v>
      </c>
      <c r="P31">
        <v>1675</v>
      </c>
      <c r="Q31">
        <f t="shared" si="55"/>
        <v>0.36</v>
      </c>
      <c r="S31">
        <f t="shared" si="56"/>
        <v>588422.67697806936</v>
      </c>
      <c r="T31">
        <f t="shared" si="6"/>
        <v>149.94917079549498</v>
      </c>
      <c r="U31">
        <f t="shared" si="57"/>
        <v>6.8018558201054266E-4</v>
      </c>
      <c r="V31">
        <f t="shared" si="58"/>
        <v>1.530417559523721E-3</v>
      </c>
      <c r="W31">
        <f t="shared" si="7"/>
        <v>0.12</v>
      </c>
      <c r="X31">
        <f t="shared" si="59"/>
        <v>7.8E-2</v>
      </c>
      <c r="Z31">
        <f t="shared" si="60"/>
        <v>5.6682131834211889E-3</v>
      </c>
      <c r="AA31">
        <v>5.5650000000000004</v>
      </c>
      <c r="AB31">
        <f t="shared" si="8"/>
        <v>13.588487294574673</v>
      </c>
      <c r="AC31">
        <v>0.745</v>
      </c>
      <c r="AD31">
        <f t="shared" si="61"/>
        <v>10.123423034458131</v>
      </c>
      <c r="AE31">
        <f t="shared" si="9"/>
        <v>70.214720805405975</v>
      </c>
      <c r="AF31">
        <f t="shared" si="10"/>
        <v>1.6706196292074456E-3</v>
      </c>
      <c r="AG31">
        <f t="shared" si="62"/>
        <v>352.21822292200739</v>
      </c>
      <c r="AH31">
        <f t="shared" si="63"/>
        <v>58.421187400271343</v>
      </c>
      <c r="AI31">
        <f t="shared" si="11"/>
        <v>8.8392316273783127</v>
      </c>
      <c r="AJ31">
        <f t="shared" si="12"/>
        <v>15.432028697522357</v>
      </c>
      <c r="AK31">
        <f t="shared" si="64"/>
        <v>8.8392316273783127</v>
      </c>
      <c r="AL31">
        <f t="shared" si="13"/>
        <v>12.208883463229713</v>
      </c>
      <c r="AM31">
        <f t="shared" si="14"/>
        <v>28.880491332698174</v>
      </c>
      <c r="AN31">
        <f t="shared" si="65"/>
        <v>8.8392316273783127</v>
      </c>
      <c r="AO31" s="39" t="str">
        <f t="shared" si="66"/>
        <v>FAILED</v>
      </c>
      <c r="AP31" s="39" t="str">
        <f t="shared" si="67"/>
        <v>FAILED</v>
      </c>
      <c r="AQ31" s="39" t="str">
        <f t="shared" si="68"/>
        <v>FAILED</v>
      </c>
      <c r="AS31" s="9">
        <v>4</v>
      </c>
      <c r="AT31">
        <f t="shared" si="15"/>
        <v>2.7207423280421706E-3</v>
      </c>
      <c r="AU31" s="9">
        <f t="shared" si="69"/>
        <v>6.1216702380948841E-3</v>
      </c>
      <c r="AV31" s="9">
        <f t="shared" si="70"/>
        <v>2.2672852733684756E-2</v>
      </c>
      <c r="AW31">
        <v>5.5650000000000004</v>
      </c>
      <c r="AX31">
        <f t="shared" si="16"/>
        <v>217.41579671319477</v>
      </c>
      <c r="AY31">
        <v>0.745</v>
      </c>
      <c r="AZ31">
        <f t="shared" si="71"/>
        <v>161.9747685513301</v>
      </c>
      <c r="BA31">
        <f t="shared" si="17"/>
        <v>280.8588832216239</v>
      </c>
      <c r="BB31">
        <f t="shared" si="72"/>
        <v>1.0011381900741776</v>
      </c>
      <c r="BC31">
        <f t="shared" si="73"/>
        <v>6.6335268408197652E-3</v>
      </c>
      <c r="BD31">
        <f t="shared" si="74"/>
        <v>88.704348546112541</v>
      </c>
      <c r="BE31">
        <f t="shared" si="75"/>
        <v>14.605296850067836</v>
      </c>
      <c r="BF31">
        <f t="shared" si="18"/>
        <v>141.427706038053</v>
      </c>
      <c r="BG31">
        <f t="shared" si="19"/>
        <v>246.91245916035774</v>
      </c>
      <c r="BH31">
        <f t="shared" si="76"/>
        <v>141.427706038053</v>
      </c>
      <c r="BI31">
        <f t="shared" si="20"/>
        <v>195.3421354116754</v>
      </c>
      <c r="BJ31">
        <f t="shared" si="21"/>
        <v>0.45604435765018492</v>
      </c>
      <c r="BK31">
        <f t="shared" si="77"/>
        <v>141.427706038053</v>
      </c>
      <c r="BL31" s="39" t="str">
        <f t="shared" si="78"/>
        <v>PASS</v>
      </c>
      <c r="BM31" s="39" t="str">
        <f t="shared" si="79"/>
        <v>PASS</v>
      </c>
      <c r="BN31" s="39" t="str">
        <f t="shared" si="80"/>
        <v>PASS</v>
      </c>
      <c r="BO31" s="127">
        <f t="shared" si="81"/>
        <v>7.0315384512689423E-4</v>
      </c>
      <c r="BP31" s="127"/>
      <c r="BR31">
        <f t="shared" si="22"/>
        <v>6.8018558201054266E-4</v>
      </c>
      <c r="BS31">
        <f t="shared" si="23"/>
        <v>0.36</v>
      </c>
      <c r="BT31">
        <f t="shared" si="24"/>
        <v>0.26455000000000001</v>
      </c>
      <c r="BU31">
        <f t="shared" si="82"/>
        <v>0.62454999999999994</v>
      </c>
      <c r="BV31">
        <f t="shared" si="25"/>
        <v>1</v>
      </c>
      <c r="BW31">
        <f t="shared" si="26"/>
        <v>0.375</v>
      </c>
      <c r="BX31">
        <f t="shared" si="27"/>
        <v>65433.795814755758</v>
      </c>
      <c r="BY31">
        <f t="shared" si="83"/>
        <v>24537.67343053341</v>
      </c>
      <c r="BZ31">
        <f t="shared" si="28"/>
        <v>0.26499999999999968</v>
      </c>
      <c r="CA31">
        <f t="shared" si="29"/>
        <v>280.22565325781216</v>
      </c>
      <c r="CB31">
        <f t="shared" si="156"/>
        <v>24817.899083791221</v>
      </c>
      <c r="CC31">
        <f t="shared" si="30"/>
        <v>1.7833304595618695E-3</v>
      </c>
      <c r="CD31">
        <f t="shared" si="31"/>
        <v>0.31227499999999997</v>
      </c>
      <c r="CE31">
        <f t="shared" si="84"/>
        <v>39737.24935360055</v>
      </c>
      <c r="CF31">
        <f t="shared" si="32"/>
        <v>104769.50734890043</v>
      </c>
      <c r="CG31">
        <f t="shared" si="33"/>
        <v>134572.44436410084</v>
      </c>
      <c r="CH31">
        <f t="shared" si="34"/>
        <v>74966.570333700016</v>
      </c>
      <c r="CI31">
        <f t="shared" si="35"/>
        <v>4.0656327602447382E-4</v>
      </c>
      <c r="CJ31">
        <f t="shared" si="36"/>
        <v>2.2648510674833842E-4</v>
      </c>
      <c r="CL31">
        <f t="shared" si="37"/>
        <v>0.36</v>
      </c>
      <c r="CM31">
        <f t="shared" si="37"/>
        <v>0.26455000000000001</v>
      </c>
      <c r="CN31">
        <f t="shared" si="85"/>
        <v>1.1293424334013161E-3</v>
      </c>
      <c r="CO31">
        <f t="shared" si="85"/>
        <v>8.5611455962327887E-4</v>
      </c>
      <c r="CP31">
        <f t="shared" si="38"/>
        <v>0.48465744611470635</v>
      </c>
      <c r="CQ31">
        <f t="shared" si="38"/>
        <v>0.27851421289560507</v>
      </c>
      <c r="CR31">
        <f t="shared" si="86"/>
        <v>97.739396785086143</v>
      </c>
      <c r="CS31">
        <f t="shared" si="87"/>
        <v>175.4519311406867</v>
      </c>
      <c r="CT31">
        <f t="shared" si="39"/>
        <v>0.48465744611470635</v>
      </c>
      <c r="CU31">
        <f t="shared" si="39"/>
        <v>0.27851421289560507</v>
      </c>
      <c r="CV31" s="39" t="str">
        <f t="shared" si="88"/>
        <v>FAILED</v>
      </c>
      <c r="CW31" s="39" t="str">
        <f t="shared" si="89"/>
        <v>FAILED</v>
      </c>
      <c r="CX31" s="39" t="str">
        <f t="shared" si="90"/>
        <v>FAILED</v>
      </c>
      <c r="CZ31">
        <f t="shared" si="91"/>
        <v>4.0656327602447382E-4</v>
      </c>
      <c r="DA31">
        <f t="shared" si="91"/>
        <v>2.2648510674833842E-4</v>
      </c>
      <c r="DB31">
        <v>6</v>
      </c>
      <c r="DC31">
        <f t="shared" si="92"/>
        <v>2.4393796561468428E-3</v>
      </c>
      <c r="DD31">
        <v>9</v>
      </c>
      <c r="DE31">
        <f t="shared" si="93"/>
        <v>2.0383659607350457E-3</v>
      </c>
      <c r="DF31">
        <f t="shared" si="94"/>
        <v>0.36</v>
      </c>
      <c r="DG31">
        <f t="shared" si="94"/>
        <v>0.26455000000000001</v>
      </c>
      <c r="DH31">
        <f t="shared" si="40"/>
        <v>2.7717061591293773E-3</v>
      </c>
      <c r="DI31">
        <f t="shared" si="95"/>
        <v>0.31227499999999997</v>
      </c>
      <c r="DJ31">
        <f t="shared" si="96"/>
        <v>24817.899083791221</v>
      </c>
      <c r="DK31">
        <f t="shared" si="97"/>
        <v>39737.24935360055</v>
      </c>
      <c r="DL31">
        <f t="shared" si="98"/>
        <v>6.7760546004078971E-3</v>
      </c>
      <c r="DM31">
        <f t="shared" si="99"/>
        <v>7.705031036609509E-3</v>
      </c>
      <c r="DN31">
        <f t="shared" si="41"/>
        <v>17.447668060129431</v>
      </c>
      <c r="DO31">
        <f t="shared" si="41"/>
        <v>22.559651244544007</v>
      </c>
      <c r="DP31">
        <f t="shared" si="100"/>
        <v>16.289899464181026</v>
      </c>
      <c r="DQ31">
        <f t="shared" si="101"/>
        <v>19.494659015631857</v>
      </c>
      <c r="DR31">
        <f t="shared" si="102"/>
        <v>17.447668060129431</v>
      </c>
      <c r="DS31">
        <f t="shared" si="102"/>
        <v>22.559651244544007</v>
      </c>
      <c r="DT31" s="39" t="str">
        <f t="shared" si="103"/>
        <v>PASS</v>
      </c>
      <c r="DU31" s="39" t="str">
        <f t="shared" si="103"/>
        <v>PASS</v>
      </c>
      <c r="DV31" s="39" t="str">
        <f t="shared" si="104"/>
        <v>PASS</v>
      </c>
      <c r="DW31" s="39">
        <f t="shared" si="105"/>
        <v>1.5024719745928373E-4</v>
      </c>
      <c r="DX31" s="39"/>
      <c r="DZ31">
        <f t="shared" si="106"/>
        <v>1</v>
      </c>
      <c r="EA31">
        <f t="shared" si="157"/>
        <v>0.36</v>
      </c>
      <c r="EB31">
        <f t="shared" si="107"/>
        <v>0.26455000000000001</v>
      </c>
      <c r="EC31">
        <f t="shared" si="108"/>
        <v>1.0011381900741776</v>
      </c>
      <c r="ED31">
        <f t="shared" si="109"/>
        <v>0.31227499999999997</v>
      </c>
      <c r="EE31">
        <f t="shared" si="110"/>
        <v>588422.67697806936</v>
      </c>
      <c r="EG31">
        <f t="shared" si="111"/>
        <v>149.94917079549498</v>
      </c>
      <c r="EH31">
        <f t="shared" si="112"/>
        <v>2.7207423280421706E-3</v>
      </c>
      <c r="EI31">
        <f t="shared" si="113"/>
        <v>1.530417559523721E-3</v>
      </c>
      <c r="EJ31">
        <f t="shared" si="113"/>
        <v>0.12</v>
      </c>
      <c r="EK31">
        <f t="shared" si="113"/>
        <v>7.8E-2</v>
      </c>
      <c r="EL31">
        <f t="shared" si="114"/>
        <v>1.6706196292074456E-3</v>
      </c>
      <c r="EM31">
        <f t="shared" si="114"/>
        <v>352.21822292200739</v>
      </c>
      <c r="EN31">
        <f t="shared" si="114"/>
        <v>58.421187400271343</v>
      </c>
      <c r="EO31">
        <f t="shared" si="115"/>
        <v>366.46525342808388</v>
      </c>
      <c r="EP31">
        <f t="shared" si="42"/>
        <v>483</v>
      </c>
      <c r="EQ31" s="39" t="str">
        <f t="shared" si="116"/>
        <v>PASS</v>
      </c>
      <c r="ES31">
        <v>1</v>
      </c>
      <c r="ET31">
        <f t="shared" si="117"/>
        <v>2.7207423280421706E-3</v>
      </c>
      <c r="EU31">
        <f t="shared" si="118"/>
        <v>6.1216702380948841E-3</v>
      </c>
      <c r="EV31">
        <f t="shared" si="119"/>
        <v>0.12</v>
      </c>
      <c r="EW31">
        <f t="shared" si="119"/>
        <v>7.8E-2</v>
      </c>
      <c r="EX31">
        <f t="shared" si="120"/>
        <v>6.6304301189075926E-3</v>
      </c>
      <c r="EY31">
        <f t="shared" si="121"/>
        <v>88.745777638180712</v>
      </c>
      <c r="EZ31">
        <f t="shared" si="122"/>
        <v>14.605296850067836</v>
      </c>
      <c r="FA31">
        <f t="shared" si="123"/>
        <v>92.280860078573284</v>
      </c>
      <c r="FB31">
        <f t="shared" si="43"/>
        <v>483</v>
      </c>
      <c r="FC31" s="39" t="str">
        <f t="shared" si="124"/>
        <v>PASS</v>
      </c>
      <c r="FD31" s="127">
        <f t="shared" si="125"/>
        <v>7.0315384512689423E-4</v>
      </c>
      <c r="FE31" s="127"/>
      <c r="FG31">
        <v>9</v>
      </c>
      <c r="FH31">
        <f t="shared" si="126"/>
        <v>3.1999999999999997</v>
      </c>
      <c r="FI31">
        <f t="shared" si="127"/>
        <v>2.5</v>
      </c>
      <c r="FJ31">
        <f t="shared" si="128"/>
        <v>1</v>
      </c>
      <c r="FK31">
        <f t="shared" si="129"/>
        <v>0.36</v>
      </c>
      <c r="FL31">
        <f t="shared" si="130"/>
        <v>0.26455000000000001</v>
      </c>
      <c r="FM31">
        <f t="shared" si="131"/>
        <v>0.31227499999999997</v>
      </c>
      <c r="FN31">
        <f t="shared" si="44"/>
        <v>0.75</v>
      </c>
      <c r="FO31">
        <f t="shared" si="45"/>
        <v>1034.4374999999998</v>
      </c>
      <c r="FP31">
        <f t="shared" si="46"/>
        <v>11680.523437500004</v>
      </c>
      <c r="FQ31">
        <f t="shared" si="132"/>
        <v>33114.317059629575</v>
      </c>
      <c r="FR31">
        <f t="shared" si="47"/>
        <v>6.79965442702866E-5</v>
      </c>
      <c r="FS31">
        <v>2E-3</v>
      </c>
      <c r="FT31">
        <f t="shared" si="133"/>
        <v>3.3998272135143302E-2</v>
      </c>
      <c r="FV31">
        <f t="shared" ca="1" si="48"/>
        <v>51075.97614361981</v>
      </c>
      <c r="FW31">
        <f t="shared" ca="1" si="134"/>
        <v>6294.8634710996339</v>
      </c>
      <c r="FX31">
        <f t="shared" ca="1" si="135"/>
        <v>10079.038461451661</v>
      </c>
      <c r="FY31">
        <f t="shared" ca="1" si="136"/>
        <v>3.0450267255140966E-5</v>
      </c>
      <c r="FZ31">
        <v>2E-3</v>
      </c>
      <c r="GA31">
        <f t="shared" ca="1" si="137"/>
        <v>68.520641458813742</v>
      </c>
      <c r="GB31">
        <f t="shared" ca="1" si="138"/>
        <v>2.1066272524359175E-3</v>
      </c>
      <c r="GC31">
        <f t="shared" ca="1" si="49"/>
        <v>10.94910465958195</v>
      </c>
      <c r="GD31">
        <f t="shared" ca="1" si="139"/>
        <v>2.5509642962822445E-4</v>
      </c>
      <c r="GE31">
        <f t="shared" ca="1" si="140"/>
        <v>5.0737411417768399E-3</v>
      </c>
      <c r="GF31">
        <f t="shared" ca="1" si="141"/>
        <v>331.00000000000006</v>
      </c>
      <c r="GG31">
        <f t="shared" ca="1" si="142"/>
        <v>5.0737411417768399E-3</v>
      </c>
      <c r="GH31" s="39" t="str">
        <f t="shared" ca="1" si="143"/>
        <v>FAILED</v>
      </c>
      <c r="GI31" s="39" t="str">
        <f t="shared" ca="1" si="144"/>
        <v>FAILED</v>
      </c>
      <c r="GJ31" s="39" t="str">
        <f t="shared" ca="1" si="145"/>
        <v>FAILED</v>
      </c>
      <c r="GL31">
        <v>50</v>
      </c>
      <c r="GM31">
        <f t="shared" ca="1" si="146"/>
        <v>1.5225133627570482E-3</v>
      </c>
      <c r="GN31">
        <f t="shared" ca="1" si="147"/>
        <v>0.21898209319163905</v>
      </c>
      <c r="GO31">
        <f t="shared" ca="1" si="148"/>
        <v>0.63774107407056102</v>
      </c>
      <c r="GP31">
        <f t="shared" ca="1" si="149"/>
        <v>12.684352854442098</v>
      </c>
      <c r="GQ31">
        <f t="shared" ca="1" si="150"/>
        <v>6.620000000000001</v>
      </c>
      <c r="GR31">
        <f t="shared" ca="1" si="151"/>
        <v>6.620000000000001</v>
      </c>
      <c r="GS31" s="39" t="str">
        <f t="shared" ca="1" si="152"/>
        <v>PASS</v>
      </c>
      <c r="GT31" s="39" t="str">
        <f t="shared" ca="1" si="153"/>
        <v>PASS</v>
      </c>
      <c r="GU31" s="39" t="str">
        <f t="shared" ca="1" si="154"/>
        <v>PASS</v>
      </c>
      <c r="GV31" s="128">
        <f t="shared" ca="1" si="155"/>
        <v>6.0534589544450216E-4</v>
      </c>
      <c r="GW31" s="114"/>
    </row>
    <row r="32" spans="1:222" x14ac:dyDescent="0.25">
      <c r="B32">
        <f t="shared" si="0"/>
        <v>1.7809999999999999</v>
      </c>
      <c r="C32">
        <f t="shared" si="1"/>
        <v>2.5</v>
      </c>
      <c r="D32">
        <f t="shared" si="50"/>
        <v>0.41063823682263018</v>
      </c>
      <c r="E32">
        <f t="shared" si="2"/>
        <v>0.41034990190983744</v>
      </c>
      <c r="F32">
        <f t="shared" si="3"/>
        <v>0.32250000000000001</v>
      </c>
      <c r="G32" s="1">
        <f t="shared" si="51"/>
        <v>602.64024051217768</v>
      </c>
      <c r="I32">
        <f t="shared" si="52"/>
        <v>602.64024051217768</v>
      </c>
      <c r="J32">
        <f t="shared" si="4"/>
        <v>16953.204449237772</v>
      </c>
      <c r="K32">
        <f t="shared" si="5"/>
        <v>54665.259506569841</v>
      </c>
      <c r="L32">
        <f t="shared" si="53"/>
        <v>63574.516684641647</v>
      </c>
      <c r="M32">
        <f t="shared" si="53"/>
        <v>204994.72314963688</v>
      </c>
      <c r="O32">
        <f t="shared" si="54"/>
        <v>1</v>
      </c>
      <c r="P32">
        <v>1781</v>
      </c>
      <c r="Q32">
        <f t="shared" si="55"/>
        <v>0.36</v>
      </c>
      <c r="S32">
        <f t="shared" si="56"/>
        <v>569429.78652676917</v>
      </c>
      <c r="T32">
        <f t="shared" si="6"/>
        <v>147.50931909381649</v>
      </c>
      <c r="U32">
        <f t="shared" si="57"/>
        <v>6.6911815202129043E-4</v>
      </c>
      <c r="V32">
        <f t="shared" si="58"/>
        <v>1.5055158420479034E-3</v>
      </c>
      <c r="W32">
        <f t="shared" si="7"/>
        <v>0.12</v>
      </c>
      <c r="X32">
        <f t="shared" si="59"/>
        <v>7.8E-2</v>
      </c>
      <c r="Z32">
        <f t="shared" si="60"/>
        <v>5.5759846001774208E-3</v>
      </c>
      <c r="AA32">
        <v>5.5650000000000004</v>
      </c>
      <c r="AB32">
        <f t="shared" si="8"/>
        <v>13.149883106323179</v>
      </c>
      <c r="AC32">
        <v>0.745</v>
      </c>
      <c r="AD32">
        <f t="shared" si="61"/>
        <v>9.7966629142107688</v>
      </c>
      <c r="AE32">
        <f t="shared" si="9"/>
        <v>69.07224362376428</v>
      </c>
      <c r="AF32">
        <f t="shared" si="10"/>
        <v>1.6435060827771366E-3</v>
      </c>
      <c r="AG32">
        <f t="shared" si="62"/>
        <v>346.47257621618746</v>
      </c>
      <c r="AH32">
        <f t="shared" si="63"/>
        <v>57.864569889094717</v>
      </c>
      <c r="AI32">
        <f t="shared" si="11"/>
        <v>8.5539221644007011</v>
      </c>
      <c r="AJ32">
        <f t="shared" si="12"/>
        <v>14.933919358843212</v>
      </c>
      <c r="AK32">
        <f t="shared" si="64"/>
        <v>8.5539221644007011</v>
      </c>
      <c r="AL32">
        <f t="shared" si="13"/>
        <v>11.814809619337986</v>
      </c>
      <c r="AM32">
        <f t="shared" si="14"/>
        <v>29.355839101584507</v>
      </c>
      <c r="AN32">
        <f t="shared" si="65"/>
        <v>8.5539221644007011</v>
      </c>
      <c r="AO32" s="39" t="str">
        <f t="shared" si="66"/>
        <v>FAILED</v>
      </c>
      <c r="AP32" s="39" t="str">
        <f t="shared" si="67"/>
        <v>FAILED</v>
      </c>
      <c r="AQ32" s="39" t="str">
        <f t="shared" si="68"/>
        <v>FAILED</v>
      </c>
      <c r="AS32" s="9">
        <v>4</v>
      </c>
      <c r="AT32">
        <f t="shared" si="15"/>
        <v>2.6764726080851617E-3</v>
      </c>
      <c r="AU32" s="9">
        <f t="shared" si="69"/>
        <v>6.0220633681916137E-3</v>
      </c>
      <c r="AV32" s="9">
        <f t="shared" si="70"/>
        <v>2.2303938400709683E-2</v>
      </c>
      <c r="AW32">
        <v>5.5650000000000004</v>
      </c>
      <c r="AX32">
        <f t="shared" si="16"/>
        <v>210.39812970117086</v>
      </c>
      <c r="AY32">
        <v>0.745</v>
      </c>
      <c r="AZ32">
        <f t="shared" si="71"/>
        <v>156.7466066273723</v>
      </c>
      <c r="BA32">
        <f t="shared" si="17"/>
        <v>276.28897449505712</v>
      </c>
      <c r="BB32">
        <f t="shared" si="72"/>
        <v>1.0011381900741776</v>
      </c>
      <c r="BC32">
        <f t="shared" si="73"/>
        <v>6.5267022667613844E-3</v>
      </c>
      <c r="BD32">
        <f t="shared" si="74"/>
        <v>87.246171688681301</v>
      </c>
      <c r="BE32">
        <f t="shared" si="75"/>
        <v>14.466142472273679</v>
      </c>
      <c r="BF32">
        <f t="shared" si="18"/>
        <v>136.86275463041122</v>
      </c>
      <c r="BG32">
        <f t="shared" si="19"/>
        <v>238.94270974149143</v>
      </c>
      <c r="BH32">
        <f t="shared" si="76"/>
        <v>136.86275463041122</v>
      </c>
      <c r="BI32">
        <f t="shared" si="20"/>
        <v>189.03695390940777</v>
      </c>
      <c r="BJ32">
        <f t="shared" si="21"/>
        <v>0.46343978709907013</v>
      </c>
      <c r="BK32">
        <f t="shared" si="77"/>
        <v>136.86275463041122</v>
      </c>
      <c r="BL32" s="39" t="str">
        <f t="shared" si="78"/>
        <v>PASS</v>
      </c>
      <c r="BM32" s="39" t="str">
        <f t="shared" si="79"/>
        <v>PASS</v>
      </c>
      <c r="BN32" s="39" t="str">
        <f t="shared" si="80"/>
        <v>PASS</v>
      </c>
      <c r="BO32" s="127">
        <f t="shared" si="81"/>
        <v>8.4194459241221863E-4</v>
      </c>
      <c r="BP32" s="127"/>
      <c r="BR32">
        <f t="shared" si="22"/>
        <v>6.6911815202129043E-4</v>
      </c>
      <c r="BS32">
        <f t="shared" si="23"/>
        <v>0.36</v>
      </c>
      <c r="BT32">
        <f t="shared" si="24"/>
        <v>0.26455000000000001</v>
      </c>
      <c r="BU32">
        <f t="shared" si="82"/>
        <v>0.62454999999999994</v>
      </c>
      <c r="BV32">
        <f t="shared" si="25"/>
        <v>1</v>
      </c>
      <c r="BW32">
        <f t="shared" si="26"/>
        <v>0.375</v>
      </c>
      <c r="BX32">
        <f t="shared" si="27"/>
        <v>63574.516684641647</v>
      </c>
      <c r="BY32">
        <f t="shared" si="83"/>
        <v>23840.443756740617</v>
      </c>
      <c r="BZ32">
        <f t="shared" si="28"/>
        <v>0.32250000000000001</v>
      </c>
      <c r="CA32">
        <f t="shared" si="29"/>
        <v>341.02933273828125</v>
      </c>
      <c r="CB32">
        <f t="shared" si="156"/>
        <v>24181.473089478899</v>
      </c>
      <c r="CC32">
        <f t="shared" si="30"/>
        <v>1.7543431694820202E-3</v>
      </c>
      <c r="CD32">
        <f t="shared" si="31"/>
        <v>0.31227499999999997</v>
      </c>
      <c r="CE32">
        <f t="shared" si="84"/>
        <v>38718.234071697865</v>
      </c>
      <c r="CF32">
        <f t="shared" si="32"/>
        <v>101792.51730788832</v>
      </c>
      <c r="CG32">
        <f t="shared" si="33"/>
        <v>130831.19286166172</v>
      </c>
      <c r="CH32">
        <f t="shared" si="34"/>
        <v>72753.841754114925</v>
      </c>
      <c r="CI32">
        <f t="shared" si="35"/>
        <v>3.9526040139474842E-4</v>
      </c>
      <c r="CJ32">
        <f t="shared" si="36"/>
        <v>2.1980012614536231E-4</v>
      </c>
      <c r="CL32">
        <f t="shared" si="37"/>
        <v>0.36</v>
      </c>
      <c r="CM32">
        <f t="shared" si="37"/>
        <v>0.26455000000000001</v>
      </c>
      <c r="CN32">
        <f t="shared" si="85"/>
        <v>1.0979455594298567E-3</v>
      </c>
      <c r="CO32">
        <f t="shared" si="85"/>
        <v>8.3084530767477713E-4</v>
      </c>
      <c r="CP32">
        <f t="shared" si="38"/>
        <v>0.45808409155926155</v>
      </c>
      <c r="CQ32">
        <f t="shared" si="38"/>
        <v>0.26231549160837414</v>
      </c>
      <c r="CR32">
        <f t="shared" si="86"/>
        <v>97.956268665096502</v>
      </c>
      <c r="CS32">
        <f t="shared" si="87"/>
        <v>176.15201024084945</v>
      </c>
      <c r="CT32">
        <f t="shared" si="39"/>
        <v>0.45808409155926155</v>
      </c>
      <c r="CU32">
        <f t="shared" si="39"/>
        <v>0.26231549160837414</v>
      </c>
      <c r="CV32" s="39" t="str">
        <f t="shared" si="88"/>
        <v>FAILED</v>
      </c>
      <c r="CW32" s="39" t="str">
        <f t="shared" si="89"/>
        <v>FAILED</v>
      </c>
      <c r="CX32" s="39" t="str">
        <f t="shared" si="90"/>
        <v>FAILED</v>
      </c>
      <c r="CZ32">
        <f t="shared" si="91"/>
        <v>3.9526040139474842E-4</v>
      </c>
      <c r="DA32">
        <f t="shared" si="91"/>
        <v>2.1980012614536231E-4</v>
      </c>
      <c r="DB32">
        <v>6</v>
      </c>
      <c r="DC32">
        <f t="shared" si="92"/>
        <v>2.3715624083684907E-3</v>
      </c>
      <c r="DD32">
        <v>9</v>
      </c>
      <c r="DE32">
        <f t="shared" si="93"/>
        <v>1.9782011353082609E-3</v>
      </c>
      <c r="DF32">
        <f t="shared" si="94"/>
        <v>0.36</v>
      </c>
      <c r="DG32">
        <f t="shared" si="94"/>
        <v>0.26455000000000001</v>
      </c>
      <c r="DH32">
        <f t="shared" si="40"/>
        <v>2.7095108699128887E-3</v>
      </c>
      <c r="DI32">
        <f t="shared" si="95"/>
        <v>0.31227499999999997</v>
      </c>
      <c r="DJ32">
        <f t="shared" si="96"/>
        <v>24181.473089478899</v>
      </c>
      <c r="DK32">
        <f t="shared" si="97"/>
        <v>38718.234071697865</v>
      </c>
      <c r="DL32">
        <f t="shared" si="98"/>
        <v>6.5876733565791408E-3</v>
      </c>
      <c r="DM32">
        <f t="shared" si="99"/>
        <v>7.4776077690729952E-3</v>
      </c>
      <c r="DN32">
        <f t="shared" si="41"/>
        <v>16.491027296133417</v>
      </c>
      <c r="DO32">
        <f t="shared" si="41"/>
        <v>21.24755482027831</v>
      </c>
      <c r="DP32">
        <f t="shared" si="100"/>
        <v>16.326044777516081</v>
      </c>
      <c r="DQ32">
        <f t="shared" si="101"/>
        <v>19.572445582316607</v>
      </c>
      <c r="DR32">
        <f t="shared" si="102"/>
        <v>16.491027296133417</v>
      </c>
      <c r="DS32">
        <f t="shared" si="102"/>
        <v>21.24755482027831</v>
      </c>
      <c r="DT32" s="39" t="str">
        <f t="shared" si="103"/>
        <v>PASS</v>
      </c>
      <c r="DU32" s="39" t="str">
        <f t="shared" si="103"/>
        <v>PASS</v>
      </c>
      <c r="DV32" s="39" t="str">
        <f t="shared" si="104"/>
        <v>PASS</v>
      </c>
      <c r="DW32" s="39">
        <f t="shared" si="105"/>
        <v>1.7764532947924097E-4</v>
      </c>
      <c r="DX32" s="39"/>
      <c r="DZ32">
        <f t="shared" si="106"/>
        <v>1</v>
      </c>
      <c r="EA32">
        <f t="shared" si="157"/>
        <v>0.36</v>
      </c>
      <c r="EB32">
        <f t="shared" si="107"/>
        <v>0.26455000000000001</v>
      </c>
      <c r="EC32">
        <f t="shared" si="108"/>
        <v>1.0011381900741776</v>
      </c>
      <c r="ED32">
        <f t="shared" si="109"/>
        <v>0.31227499999999997</v>
      </c>
      <c r="EE32">
        <f t="shared" si="110"/>
        <v>569429.78652676917</v>
      </c>
      <c r="EG32">
        <f t="shared" si="111"/>
        <v>147.50931909381649</v>
      </c>
      <c r="EH32">
        <f t="shared" si="112"/>
        <v>2.6764726080851617E-3</v>
      </c>
      <c r="EI32">
        <f t="shared" si="113"/>
        <v>1.5055158420479034E-3</v>
      </c>
      <c r="EJ32">
        <f t="shared" si="113"/>
        <v>0.12</v>
      </c>
      <c r="EK32">
        <f t="shared" si="113"/>
        <v>7.8E-2</v>
      </c>
      <c r="EL32">
        <f t="shared" si="114"/>
        <v>1.6435060827771366E-3</v>
      </c>
      <c r="EM32">
        <f t="shared" si="114"/>
        <v>346.47257621618746</v>
      </c>
      <c r="EN32">
        <f t="shared" si="114"/>
        <v>57.864569889094717</v>
      </c>
      <c r="EO32">
        <f t="shared" si="115"/>
        <v>360.67737857430376</v>
      </c>
      <c r="EP32">
        <f t="shared" si="42"/>
        <v>483</v>
      </c>
      <c r="EQ32" s="39" t="str">
        <f t="shared" si="116"/>
        <v>PASS</v>
      </c>
      <c r="ES32">
        <v>1</v>
      </c>
      <c r="ET32">
        <f t="shared" si="117"/>
        <v>2.6764726080851617E-3</v>
      </c>
      <c r="EU32">
        <f t="shared" si="118"/>
        <v>6.0220633681916137E-3</v>
      </c>
      <c r="EV32">
        <f t="shared" si="119"/>
        <v>0.12</v>
      </c>
      <c r="EW32">
        <f t="shared" si="119"/>
        <v>7.8E-2</v>
      </c>
      <c r="EX32">
        <f t="shared" si="120"/>
        <v>6.5236559322050533E-3</v>
      </c>
      <c r="EY32">
        <f t="shared" si="121"/>
        <v>87.286912805393285</v>
      </c>
      <c r="EZ32">
        <f t="shared" si="122"/>
        <v>14.466142472273679</v>
      </c>
      <c r="FA32">
        <f t="shared" si="123"/>
        <v>90.811964967071873</v>
      </c>
      <c r="FB32">
        <f t="shared" si="43"/>
        <v>483</v>
      </c>
      <c r="FC32" s="39" t="str">
        <f t="shared" si="124"/>
        <v>PASS</v>
      </c>
      <c r="FD32" s="127">
        <f t="shared" si="125"/>
        <v>8.4194459241221863E-4</v>
      </c>
      <c r="FE32" s="127"/>
      <c r="FG32">
        <v>10</v>
      </c>
      <c r="FH32">
        <f t="shared" si="126"/>
        <v>3.5999999999999996</v>
      </c>
      <c r="FI32">
        <f t="shared" si="127"/>
        <v>2.479166666666667</v>
      </c>
      <c r="FJ32">
        <f t="shared" si="128"/>
        <v>0.99166666666666681</v>
      </c>
      <c r="FK32">
        <f t="shared" si="129"/>
        <v>0.35700000000000004</v>
      </c>
      <c r="FL32">
        <f t="shared" si="130"/>
        <v>0.26234541666666666</v>
      </c>
      <c r="FM32">
        <f t="shared" si="131"/>
        <v>0.30967270833333338</v>
      </c>
      <c r="FN32">
        <f t="shared" si="44"/>
        <v>0.74375000000000002</v>
      </c>
      <c r="FO32">
        <f t="shared" si="45"/>
        <v>1025.8171874999998</v>
      </c>
      <c r="FP32">
        <f t="shared" si="46"/>
        <v>10646.085937500004</v>
      </c>
      <c r="FQ32">
        <f t="shared" si="132"/>
        <v>30181.683814496326</v>
      </c>
      <c r="FR32">
        <f t="shared" si="47"/>
        <v>6.197471009136822E-5</v>
      </c>
      <c r="FS32">
        <v>2E-3</v>
      </c>
      <c r="FT32">
        <f t="shared" si="133"/>
        <v>3.098735504568411E-2</v>
      </c>
      <c r="FV32">
        <f t="shared" ca="1" si="48"/>
        <v>44781.112672520176</v>
      </c>
      <c r="FW32">
        <f t="shared" ca="1" si="134"/>
        <v>4564.0774843221079</v>
      </c>
      <c r="FX32">
        <f t="shared" ca="1" si="135"/>
        <v>7369.1955433949806</v>
      </c>
      <c r="FY32">
        <f t="shared" ca="1" si="136"/>
        <v>2.2263430644697826E-5</v>
      </c>
      <c r="FZ32">
        <v>2E-3</v>
      </c>
      <c r="GA32">
        <f t="shared" ca="1" si="137"/>
        <v>63.652921663773952</v>
      </c>
      <c r="GB32">
        <f t="shared" ca="1" si="138"/>
        <v>1.9579667679657433E-3</v>
      </c>
      <c r="GC32">
        <f t="shared" ca="1" si="49"/>
        <v>12.112209575653935</v>
      </c>
      <c r="GD32">
        <f t="shared" ca="1" si="139"/>
        <v>1.3866757034085059E-4</v>
      </c>
      <c r="GE32">
        <f t="shared" ca="1" si="140"/>
        <v>2.7580290233539342E-3</v>
      </c>
      <c r="GF32">
        <f t="shared" ca="1" si="141"/>
        <v>331</v>
      </c>
      <c r="GG32">
        <f t="shared" ca="1" si="142"/>
        <v>2.7580290233539342E-3</v>
      </c>
      <c r="GH32" s="39" t="str">
        <f t="shared" ca="1" si="143"/>
        <v>FAILED</v>
      </c>
      <c r="GI32" s="39" t="str">
        <f t="shared" ca="1" si="144"/>
        <v>FAILED</v>
      </c>
      <c r="GJ32" s="39" t="str">
        <f t="shared" ca="1" si="145"/>
        <v>FAILED</v>
      </c>
      <c r="GL32">
        <v>50</v>
      </c>
      <c r="GM32">
        <f t="shared" ca="1" si="146"/>
        <v>1.1131715322348914E-3</v>
      </c>
      <c r="GN32">
        <f t="shared" ca="1" si="147"/>
        <v>0.24224419151307869</v>
      </c>
      <c r="GO32">
        <f t="shared" ca="1" si="148"/>
        <v>0.34666892585212644</v>
      </c>
      <c r="GP32">
        <f t="shared" ca="1" si="149"/>
        <v>6.8950725583848369</v>
      </c>
      <c r="GQ32">
        <f t="shared" ca="1" si="150"/>
        <v>6.62</v>
      </c>
      <c r="GR32">
        <f t="shared" ca="1" si="151"/>
        <v>6.62</v>
      </c>
      <c r="GS32" s="39" t="str">
        <f t="shared" ca="1" si="152"/>
        <v>PASS</v>
      </c>
      <c r="GT32" s="39" t="str">
        <f t="shared" ca="1" si="153"/>
        <v>PASS</v>
      </c>
      <c r="GU32" s="39" t="str">
        <f t="shared" ca="1" si="154"/>
        <v>PASS</v>
      </c>
      <c r="GV32" s="128">
        <f t="shared" ca="1" si="155"/>
        <v>4.6034711413653773E-4</v>
      </c>
      <c r="GW32" s="114"/>
    </row>
    <row r="33" spans="2:205" x14ac:dyDescent="0.25">
      <c r="B33">
        <f t="shared" si="0"/>
        <v>1.91</v>
      </c>
      <c r="C33">
        <f t="shared" si="1"/>
        <v>2.5</v>
      </c>
      <c r="D33">
        <f t="shared" si="50"/>
        <v>0.41006156699704466</v>
      </c>
      <c r="E33">
        <f t="shared" si="2"/>
        <v>0.40988909317688765</v>
      </c>
      <c r="F33">
        <f t="shared" si="3"/>
        <v>0.18250000000000044</v>
      </c>
      <c r="G33" s="1">
        <f t="shared" si="51"/>
        <v>340.64600958296921</v>
      </c>
      <c r="I33">
        <f t="shared" si="52"/>
        <v>340.64600958296921</v>
      </c>
      <c r="J33">
        <f t="shared" si="4"/>
        <v>16350.564208725595</v>
      </c>
      <c r="K33">
        <f t="shared" si="5"/>
        <v>52517.166428131204</v>
      </c>
      <c r="L33">
        <f t="shared" si="53"/>
        <v>61314.615782720983</v>
      </c>
      <c r="M33">
        <f t="shared" si="53"/>
        <v>196939.37410549202</v>
      </c>
      <c r="O33">
        <f t="shared" si="54"/>
        <v>1</v>
      </c>
      <c r="P33">
        <v>1910</v>
      </c>
      <c r="Q33">
        <f t="shared" si="55"/>
        <v>0.36</v>
      </c>
      <c r="S33">
        <f t="shared" si="56"/>
        <v>547053.81695970008</v>
      </c>
      <c r="T33">
        <f t="shared" si="6"/>
        <v>144.58205526713019</v>
      </c>
      <c r="U33">
        <f t="shared" si="57"/>
        <v>6.558397681590113E-4</v>
      </c>
      <c r="V33">
        <f t="shared" si="58"/>
        <v>1.4756394783577754E-3</v>
      </c>
      <c r="W33">
        <f t="shared" si="7"/>
        <v>0.12</v>
      </c>
      <c r="X33">
        <f t="shared" si="59"/>
        <v>7.8E-2</v>
      </c>
      <c r="Z33">
        <f t="shared" si="60"/>
        <v>5.4653314013250942E-3</v>
      </c>
      <c r="AA33">
        <v>5.5650000000000004</v>
      </c>
      <c r="AB33">
        <f t="shared" si="8"/>
        <v>12.633153228189602</v>
      </c>
      <c r="AC33">
        <v>0.745</v>
      </c>
      <c r="AD33">
        <f t="shared" si="61"/>
        <v>9.4116991550012532</v>
      </c>
      <c r="AE33">
        <f t="shared" si="9"/>
        <v>67.701532393924509</v>
      </c>
      <c r="AF33">
        <f t="shared" si="10"/>
        <v>1.6109729997025135E-3</v>
      </c>
      <c r="AG33">
        <f t="shared" si="62"/>
        <v>339.57975525394926</v>
      </c>
      <c r="AH33">
        <f t="shared" si="63"/>
        <v>56.60571026169756</v>
      </c>
      <c r="AI33">
        <f t="shared" si="11"/>
        <v>8.2177923964144401</v>
      </c>
      <c r="AJ33">
        <f t="shared" si="12"/>
        <v>14.347085067773275</v>
      </c>
      <c r="AK33">
        <f t="shared" si="64"/>
        <v>8.2177923964144401</v>
      </c>
      <c r="AL33">
        <f t="shared" si="13"/>
        <v>11.350541983997845</v>
      </c>
      <c r="AM33">
        <f t="shared" si="14"/>
        <v>29.94673841781189</v>
      </c>
      <c r="AN33">
        <f t="shared" si="65"/>
        <v>8.2177923964144401</v>
      </c>
      <c r="AO33" s="39" t="str">
        <f t="shared" si="66"/>
        <v>FAILED</v>
      </c>
      <c r="AP33" s="39" t="str">
        <f t="shared" si="67"/>
        <v>FAILED</v>
      </c>
      <c r="AQ33" s="39" t="str">
        <f t="shared" si="68"/>
        <v>FAILED</v>
      </c>
      <c r="AS33" s="9">
        <v>4</v>
      </c>
      <c r="AT33">
        <f t="shared" si="15"/>
        <v>2.6233590726360452E-3</v>
      </c>
      <c r="AU33" s="9">
        <f t="shared" si="69"/>
        <v>5.9025579134311017E-3</v>
      </c>
      <c r="AV33" s="9">
        <f t="shared" si="70"/>
        <v>2.1861325605300377E-2</v>
      </c>
      <c r="AW33">
        <v>5.5650000000000004</v>
      </c>
      <c r="AX33">
        <f t="shared" si="16"/>
        <v>202.13045165103364</v>
      </c>
      <c r="AY33">
        <v>0.745</v>
      </c>
      <c r="AZ33">
        <f t="shared" si="71"/>
        <v>150.58718648002005</v>
      </c>
      <c r="BA33">
        <f t="shared" si="17"/>
        <v>270.80612957569804</v>
      </c>
      <c r="BB33">
        <f t="shared" si="72"/>
        <v>1.0011381900741776</v>
      </c>
      <c r="BC33">
        <f t="shared" si="73"/>
        <v>6.3984887273989093E-3</v>
      </c>
      <c r="BD33">
        <f t="shared" si="74"/>
        <v>85.497347931108479</v>
      </c>
      <c r="BE33">
        <f t="shared" si="75"/>
        <v>14.15142756542439</v>
      </c>
      <c r="BF33">
        <f t="shared" si="18"/>
        <v>131.48467834263101</v>
      </c>
      <c r="BG33">
        <f t="shared" si="19"/>
        <v>229.5533610843724</v>
      </c>
      <c r="BH33">
        <f t="shared" si="76"/>
        <v>131.48467834263101</v>
      </c>
      <c r="BI33">
        <f t="shared" si="20"/>
        <v>181.60867174396552</v>
      </c>
      <c r="BJ33">
        <f t="shared" si="21"/>
        <v>0.47260576022128298</v>
      </c>
      <c r="BK33">
        <f t="shared" si="77"/>
        <v>131.48467834263101</v>
      </c>
      <c r="BL33" s="39" t="str">
        <f t="shared" si="78"/>
        <v>PASS</v>
      </c>
      <c r="BM33" s="39" t="str">
        <f t="shared" si="79"/>
        <v>PASS</v>
      </c>
      <c r="BN33" s="39" t="str">
        <f t="shared" si="80"/>
        <v>PASS</v>
      </c>
      <c r="BO33" s="127">
        <f t="shared" si="81"/>
        <v>4.6708967710012148E-4</v>
      </c>
      <c r="BP33" s="127"/>
      <c r="BR33">
        <f t="shared" si="22"/>
        <v>6.558397681590113E-4</v>
      </c>
      <c r="BS33">
        <f t="shared" si="23"/>
        <v>0.36</v>
      </c>
      <c r="BT33">
        <f t="shared" si="24"/>
        <v>0.26455000000000001</v>
      </c>
      <c r="BU33">
        <f t="shared" si="82"/>
        <v>0.62454999999999994</v>
      </c>
      <c r="BV33">
        <f t="shared" si="25"/>
        <v>1</v>
      </c>
      <c r="BW33">
        <f t="shared" si="26"/>
        <v>0.375</v>
      </c>
      <c r="BX33">
        <f t="shared" si="27"/>
        <v>61314.615782720983</v>
      </c>
      <c r="BY33">
        <f t="shared" si="83"/>
        <v>22992.98091852037</v>
      </c>
      <c r="BZ33">
        <f t="shared" si="28"/>
        <v>0.18250000000000044</v>
      </c>
      <c r="CA33">
        <f t="shared" si="29"/>
        <v>192.98559139453172</v>
      </c>
      <c r="CB33">
        <f t="shared" si="156"/>
        <v>23185.966509914902</v>
      </c>
      <c r="CC33">
        <f t="shared" si="30"/>
        <v>1.7195637603157378E-3</v>
      </c>
      <c r="CD33">
        <f t="shared" si="31"/>
        <v>0.31227499999999997</v>
      </c>
      <c r="CE33">
        <f t="shared" si="84"/>
        <v>37124.275894507897</v>
      </c>
      <c r="CF33">
        <f t="shared" si="32"/>
        <v>98174.070583173467</v>
      </c>
      <c r="CG33">
        <f t="shared" si="33"/>
        <v>126017.27750405439</v>
      </c>
      <c r="CH33">
        <f t="shared" si="34"/>
        <v>70330.863662292541</v>
      </c>
      <c r="CI33">
        <f t="shared" si="35"/>
        <v>3.8071685046542114E-4</v>
      </c>
      <c r="CJ33">
        <f t="shared" si="36"/>
        <v>2.124799506413672E-4</v>
      </c>
      <c r="CL33">
        <f t="shared" si="37"/>
        <v>0.36</v>
      </c>
      <c r="CM33">
        <f t="shared" si="37"/>
        <v>0.26455000000000001</v>
      </c>
      <c r="CN33">
        <f t="shared" si="85"/>
        <v>1.0575468068483921E-3</v>
      </c>
      <c r="CO33">
        <f t="shared" si="85"/>
        <v>8.0317501659938457E-4</v>
      </c>
      <c r="CP33">
        <f t="shared" si="38"/>
        <v>0.42499399449658748</v>
      </c>
      <c r="CQ33">
        <f t="shared" si="38"/>
        <v>0.24513424076998025</v>
      </c>
      <c r="CR33">
        <f t="shared" si="86"/>
        <v>97.511512424847965</v>
      </c>
      <c r="CS33">
        <f t="shared" si="87"/>
        <v>174.71895951805752</v>
      </c>
      <c r="CT33">
        <f t="shared" si="39"/>
        <v>0.42499399449658748</v>
      </c>
      <c r="CU33">
        <f t="shared" si="39"/>
        <v>0.24513424076998025</v>
      </c>
      <c r="CV33" s="39" t="str">
        <f t="shared" si="88"/>
        <v>FAILED</v>
      </c>
      <c r="CW33" s="39" t="str">
        <f t="shared" si="89"/>
        <v>FAILED</v>
      </c>
      <c r="CX33" s="39" t="str">
        <f t="shared" si="90"/>
        <v>FAILED</v>
      </c>
      <c r="CZ33">
        <f t="shared" si="91"/>
        <v>3.8071685046542114E-4</v>
      </c>
      <c r="DA33">
        <f t="shared" si="91"/>
        <v>2.124799506413672E-4</v>
      </c>
      <c r="DB33">
        <v>7</v>
      </c>
      <c r="DC33">
        <f t="shared" si="92"/>
        <v>2.6650179532579478E-3</v>
      </c>
      <c r="DD33">
        <v>9</v>
      </c>
      <c r="DE33">
        <f t="shared" si="93"/>
        <v>1.9123195557723049E-3</v>
      </c>
      <c r="DF33">
        <f t="shared" si="94"/>
        <v>0.36</v>
      </c>
      <c r="DG33">
        <f t="shared" si="94"/>
        <v>0.26455000000000001</v>
      </c>
      <c r="DH33">
        <f t="shared" si="40"/>
        <v>2.7709861380290314E-3</v>
      </c>
      <c r="DI33">
        <f t="shared" si="95"/>
        <v>0.31227499999999997</v>
      </c>
      <c r="DJ33">
        <f t="shared" si="96"/>
        <v>23185.966509914902</v>
      </c>
      <c r="DK33">
        <f t="shared" si="97"/>
        <v>37124.275894507897</v>
      </c>
      <c r="DL33">
        <f t="shared" si="98"/>
        <v>7.4028276479387442E-3</v>
      </c>
      <c r="DM33">
        <f t="shared" si="99"/>
        <v>7.2285751493944622E-3</v>
      </c>
      <c r="DN33">
        <f t="shared" si="41"/>
        <v>20.824705730332784</v>
      </c>
      <c r="DO33">
        <f t="shared" si="41"/>
        <v>19.855873502368404</v>
      </c>
      <c r="DP33">
        <f t="shared" si="100"/>
        <v>13.930216060692567</v>
      </c>
      <c r="DQ33">
        <f t="shared" si="101"/>
        <v>19.413217724228613</v>
      </c>
      <c r="DR33">
        <f t="shared" si="102"/>
        <v>20.824705730332784</v>
      </c>
      <c r="DS33">
        <f t="shared" si="102"/>
        <v>19.855873502368404</v>
      </c>
      <c r="DT33" s="39" t="str">
        <f t="shared" si="103"/>
        <v>PASS</v>
      </c>
      <c r="DU33" s="39" t="str">
        <f t="shared" si="103"/>
        <v>PASS</v>
      </c>
      <c r="DV33" s="39" t="str">
        <f t="shared" si="104"/>
        <v>PASS</v>
      </c>
      <c r="DW33" s="39">
        <f t="shared" si="105"/>
        <v>1.0696767392062725E-4</v>
      </c>
      <c r="DX33" s="39"/>
      <c r="DZ33">
        <f t="shared" si="106"/>
        <v>1</v>
      </c>
      <c r="EA33">
        <f t="shared" si="157"/>
        <v>0.36</v>
      </c>
      <c r="EB33">
        <f t="shared" si="107"/>
        <v>0.26455000000000001</v>
      </c>
      <c r="EC33">
        <f t="shared" si="108"/>
        <v>1.0011381900741776</v>
      </c>
      <c r="ED33">
        <f t="shared" si="109"/>
        <v>0.31227499999999997</v>
      </c>
      <c r="EE33">
        <f t="shared" si="110"/>
        <v>547053.81695970008</v>
      </c>
      <c r="EG33">
        <f t="shared" si="111"/>
        <v>144.58205526713019</v>
      </c>
      <c r="EH33">
        <f t="shared" si="112"/>
        <v>2.6233590726360452E-3</v>
      </c>
      <c r="EI33">
        <f t="shared" si="113"/>
        <v>1.4756394783577754E-3</v>
      </c>
      <c r="EJ33">
        <f t="shared" si="113"/>
        <v>0.12</v>
      </c>
      <c r="EK33">
        <f t="shared" si="113"/>
        <v>7.8E-2</v>
      </c>
      <c r="EL33">
        <f t="shared" si="114"/>
        <v>1.6109729997025135E-3</v>
      </c>
      <c r="EM33">
        <f t="shared" si="114"/>
        <v>339.57975525394926</v>
      </c>
      <c r="EN33">
        <f t="shared" si="114"/>
        <v>56.60571026169756</v>
      </c>
      <c r="EO33">
        <f t="shared" si="115"/>
        <v>353.45017963077316</v>
      </c>
      <c r="EP33">
        <f t="shared" si="42"/>
        <v>483</v>
      </c>
      <c r="EQ33" s="39" t="str">
        <f t="shared" si="116"/>
        <v>PASS</v>
      </c>
      <c r="ES33">
        <v>1</v>
      </c>
      <c r="ET33">
        <f t="shared" si="117"/>
        <v>2.6233590726360452E-3</v>
      </c>
      <c r="EU33">
        <f t="shared" si="118"/>
        <v>5.9025579134311017E-3</v>
      </c>
      <c r="EV33">
        <f t="shared" si="119"/>
        <v>0.12</v>
      </c>
      <c r="EW33">
        <f t="shared" si="119"/>
        <v>7.8E-2</v>
      </c>
      <c r="EX33">
        <f t="shared" si="120"/>
        <v>6.3955028461414321E-3</v>
      </c>
      <c r="EY33">
        <f t="shared" si="121"/>
        <v>85.537264249636195</v>
      </c>
      <c r="EZ33">
        <f t="shared" si="122"/>
        <v>14.15142756542439</v>
      </c>
      <c r="FA33">
        <f t="shared" si="123"/>
        <v>88.979841996546895</v>
      </c>
      <c r="FB33">
        <f t="shared" si="43"/>
        <v>483</v>
      </c>
      <c r="FC33" s="39" t="str">
        <f t="shared" si="124"/>
        <v>PASS</v>
      </c>
      <c r="FD33" s="127">
        <f t="shared" si="125"/>
        <v>4.6708967710012148E-4</v>
      </c>
      <c r="FE33" s="127"/>
      <c r="FG33">
        <v>11</v>
      </c>
      <c r="FH33">
        <f t="shared" si="126"/>
        <v>3.9999999999999996</v>
      </c>
      <c r="FI33">
        <f t="shared" si="127"/>
        <v>2.3958333333333335</v>
      </c>
      <c r="FJ33">
        <f t="shared" si="128"/>
        <v>0.95833333333333348</v>
      </c>
      <c r="FK33">
        <f t="shared" si="129"/>
        <v>0.34499999999999997</v>
      </c>
      <c r="FL33">
        <f t="shared" si="130"/>
        <v>0.25352708333333335</v>
      </c>
      <c r="FM33">
        <f t="shared" si="131"/>
        <v>0.29926354166666669</v>
      </c>
      <c r="FN33">
        <f t="shared" si="44"/>
        <v>0.71875</v>
      </c>
      <c r="FO33">
        <f t="shared" si="45"/>
        <v>991.33593749999989</v>
      </c>
      <c r="FP33">
        <f t="shared" si="46"/>
        <v>9620.2687500000029</v>
      </c>
      <c r="FQ33">
        <f t="shared" si="132"/>
        <v>27273.489179739187</v>
      </c>
      <c r="FR33">
        <f t="shared" si="47"/>
        <v>5.6003057863940831E-5</v>
      </c>
      <c r="FS33">
        <v>2E-3</v>
      </c>
      <c r="FT33">
        <f t="shared" si="133"/>
        <v>2.8001528931970415E-2</v>
      </c>
      <c r="FV33">
        <f t="shared" ca="1" si="48"/>
        <v>40217.035188198068</v>
      </c>
      <c r="FW33">
        <f t="shared" ca="1" si="134"/>
        <v>4371.5222410109272</v>
      </c>
      <c r="FX33">
        <f t="shared" ca="1" si="135"/>
        <v>7303.8002168004268</v>
      </c>
      <c r="FY33">
        <f t="shared" ca="1" si="136"/>
        <v>2.2065861682176512E-5</v>
      </c>
      <c r="FZ33">
        <v>2E-3</v>
      </c>
      <c r="GA33">
        <f t="shared" ca="1" si="137"/>
        <v>60.451753977700513</v>
      </c>
      <c r="GB33">
        <f t="shared" ca="1" si="138"/>
        <v>1.8597399406720921E-3</v>
      </c>
      <c r="GC33">
        <f t="shared" ca="1" si="49"/>
        <v>10.833573212106085</v>
      </c>
      <c r="GD33">
        <f t="shared" ca="1" si="139"/>
        <v>1.4585816893215688E-4</v>
      </c>
      <c r="GE33">
        <f t="shared" ca="1" si="140"/>
        <v>2.9010464538992528E-3</v>
      </c>
      <c r="GF33">
        <f t="shared" ca="1" si="141"/>
        <v>331.00000000000006</v>
      </c>
      <c r="GG33">
        <f t="shared" ca="1" si="142"/>
        <v>2.9010464538992528E-3</v>
      </c>
      <c r="GH33" s="39" t="str">
        <f t="shared" ca="1" si="143"/>
        <v>FAILED</v>
      </c>
      <c r="GI33" s="39" t="str">
        <f t="shared" ca="1" si="144"/>
        <v>FAILED</v>
      </c>
      <c r="GJ33" s="39" t="str">
        <f t="shared" ca="1" si="145"/>
        <v>FAILED</v>
      </c>
      <c r="GL33">
        <v>50</v>
      </c>
      <c r="GM33">
        <f t="shared" ca="1" si="146"/>
        <v>1.1032930841088256E-3</v>
      </c>
      <c r="GN33">
        <f t="shared" ca="1" si="147"/>
        <v>0.21667146424212172</v>
      </c>
      <c r="GO33">
        <f t="shared" ca="1" si="148"/>
        <v>0.36464542233039215</v>
      </c>
      <c r="GP33">
        <f t="shared" ca="1" si="149"/>
        <v>7.2526161347481324</v>
      </c>
      <c r="GQ33">
        <f t="shared" ca="1" si="150"/>
        <v>6.620000000000001</v>
      </c>
      <c r="GR33">
        <f t="shared" ca="1" si="151"/>
        <v>6.620000000000001</v>
      </c>
      <c r="GS33" s="39" t="str">
        <f t="shared" ca="1" si="152"/>
        <v>PASS</v>
      </c>
      <c r="GT33" s="39" t="str">
        <f t="shared" ca="1" si="153"/>
        <v>PASS</v>
      </c>
      <c r="GU33" s="39" t="str">
        <f t="shared" ca="1" si="154"/>
        <v>PASS</v>
      </c>
      <c r="GV33" s="128">
        <f t="shared" ca="1" si="155"/>
        <v>4.1952799176993511E-4</v>
      </c>
      <c r="GW33" s="114"/>
    </row>
    <row r="34" spans="2:205" x14ac:dyDescent="0.25">
      <c r="B34">
        <f t="shared" si="0"/>
        <v>1.9830000000000001</v>
      </c>
      <c r="C34">
        <f t="shared" si="1"/>
        <v>2.5</v>
      </c>
      <c r="D34">
        <f t="shared" si="50"/>
        <v>0.40971661935673065</v>
      </c>
      <c r="E34">
        <f t="shared" si="2"/>
        <v>0.40930964105017975</v>
      </c>
      <c r="F34">
        <f t="shared" si="3"/>
        <v>0.4049999999999998</v>
      </c>
      <c r="G34" s="1">
        <f t="shared" si="51"/>
        <v>754.88548076891243</v>
      </c>
      <c r="I34">
        <f t="shared" si="52"/>
        <v>754.88548076891243</v>
      </c>
      <c r="J34">
        <f t="shared" si="4"/>
        <v>16009.918199142625</v>
      </c>
      <c r="K34">
        <f t="shared" si="5"/>
        <v>51336.008820244009</v>
      </c>
      <c r="L34">
        <f t="shared" si="53"/>
        <v>60037.193246784838</v>
      </c>
      <c r="M34">
        <f t="shared" si="53"/>
        <v>192510.03307591501</v>
      </c>
      <c r="O34">
        <f t="shared" si="54"/>
        <v>1</v>
      </c>
      <c r="P34">
        <v>1983</v>
      </c>
      <c r="Q34">
        <f t="shared" si="55"/>
        <v>0.36</v>
      </c>
      <c r="S34">
        <f t="shared" si="56"/>
        <v>534750.09187754174</v>
      </c>
      <c r="T34">
        <f t="shared" si="6"/>
        <v>142.9469198035186</v>
      </c>
      <c r="U34">
        <f t="shared" si="57"/>
        <v>6.484226176600627E-4</v>
      </c>
      <c r="V34">
        <f t="shared" si="58"/>
        <v>1.4589508897351411E-3</v>
      </c>
      <c r="W34">
        <f t="shared" si="7"/>
        <v>0.12</v>
      </c>
      <c r="X34">
        <f t="shared" si="59"/>
        <v>7.8E-2</v>
      </c>
      <c r="Z34">
        <f t="shared" si="60"/>
        <v>5.4035218138338559E-3</v>
      </c>
      <c r="AA34">
        <v>5.5650000000000004</v>
      </c>
      <c r="AB34">
        <f t="shared" si="8"/>
        <v>12.349022417981077</v>
      </c>
      <c r="AC34">
        <v>0.745</v>
      </c>
      <c r="AD34">
        <f t="shared" si="61"/>
        <v>9.2000217013959027</v>
      </c>
      <c r="AE34">
        <f t="shared" si="9"/>
        <v>66.935869073164383</v>
      </c>
      <c r="AF34">
        <f t="shared" si="10"/>
        <v>1.5927989595089062E-3</v>
      </c>
      <c r="AG34">
        <f t="shared" si="62"/>
        <v>335.72980989541617</v>
      </c>
      <c r="AH34">
        <f t="shared" si="63"/>
        <v>56.651317297848685</v>
      </c>
      <c r="AI34">
        <f t="shared" si="11"/>
        <v>8.0329669637181489</v>
      </c>
      <c r="AJ34">
        <f t="shared" si="12"/>
        <v>14.024406411795221</v>
      </c>
      <c r="AK34">
        <f t="shared" si="64"/>
        <v>8.0329669637181489</v>
      </c>
      <c r="AL34">
        <f t="shared" si="13"/>
        <v>11.095258237179763</v>
      </c>
      <c r="AM34">
        <f t="shared" si="14"/>
        <v>30.288147986358791</v>
      </c>
      <c r="AN34">
        <f t="shared" si="65"/>
        <v>8.0329669637181489</v>
      </c>
      <c r="AO34" s="39" t="str">
        <f t="shared" si="66"/>
        <v>FAILED</v>
      </c>
      <c r="AP34" s="39" t="str">
        <f t="shared" si="67"/>
        <v>FAILED</v>
      </c>
      <c r="AQ34" s="39" t="str">
        <f t="shared" si="68"/>
        <v>FAILED</v>
      </c>
      <c r="AS34" s="9">
        <v>4</v>
      </c>
      <c r="AT34">
        <f t="shared" si="15"/>
        <v>2.5936904706402508E-3</v>
      </c>
      <c r="AU34" s="9">
        <f t="shared" si="69"/>
        <v>5.8358035589405645E-3</v>
      </c>
      <c r="AV34" s="9">
        <f t="shared" si="70"/>
        <v>2.1614087255335424E-2</v>
      </c>
      <c r="AW34">
        <v>5.5650000000000004</v>
      </c>
      <c r="AX34">
        <f t="shared" si="16"/>
        <v>197.58435868769723</v>
      </c>
      <c r="AY34">
        <v>0.745</v>
      </c>
      <c r="AZ34">
        <f t="shared" si="71"/>
        <v>147.20034722233444</v>
      </c>
      <c r="BA34">
        <f t="shared" si="17"/>
        <v>267.74347629265753</v>
      </c>
      <c r="BB34">
        <f t="shared" si="72"/>
        <v>1.0011381900741776</v>
      </c>
      <c r="BC34">
        <f t="shared" si="73"/>
        <v>6.3268471130368204E-3</v>
      </c>
      <c r="BD34">
        <f t="shared" si="74"/>
        <v>84.520786155186116</v>
      </c>
      <c r="BE34">
        <f t="shared" si="75"/>
        <v>14.162829324462171</v>
      </c>
      <c r="BF34">
        <f t="shared" si="18"/>
        <v>128.52747141949038</v>
      </c>
      <c r="BG34">
        <f t="shared" si="19"/>
        <v>224.39050258872356</v>
      </c>
      <c r="BH34">
        <f t="shared" si="76"/>
        <v>128.52747141949038</v>
      </c>
      <c r="BI34">
        <f t="shared" si="20"/>
        <v>177.52413179487621</v>
      </c>
      <c r="BJ34">
        <f t="shared" si="21"/>
        <v>0.47793952763770581</v>
      </c>
      <c r="BK34">
        <f t="shared" si="77"/>
        <v>128.52747141949038</v>
      </c>
      <c r="BL34" s="39" t="str">
        <f t="shared" si="78"/>
        <v>PASS</v>
      </c>
      <c r="BM34" s="39" t="str">
        <f t="shared" si="79"/>
        <v>PASS</v>
      </c>
      <c r="BN34" s="39" t="str">
        <f t="shared" si="80"/>
        <v>PASS</v>
      </c>
      <c r="BO34" s="127">
        <f t="shared" si="81"/>
        <v>1.0249492323119644E-3</v>
      </c>
      <c r="BP34" s="127"/>
      <c r="BR34">
        <f t="shared" si="22"/>
        <v>6.484226176600627E-4</v>
      </c>
      <c r="BS34">
        <f t="shared" si="23"/>
        <v>0.36</v>
      </c>
      <c r="BT34">
        <f t="shared" si="24"/>
        <v>0.26455000000000001</v>
      </c>
      <c r="BU34">
        <f t="shared" si="82"/>
        <v>0.62454999999999994</v>
      </c>
      <c r="BV34">
        <f t="shared" si="25"/>
        <v>1</v>
      </c>
      <c r="BW34">
        <f t="shared" si="26"/>
        <v>0.375</v>
      </c>
      <c r="BX34">
        <f t="shared" si="27"/>
        <v>60037.193246784838</v>
      </c>
      <c r="BY34">
        <f t="shared" si="83"/>
        <v>22513.947467544313</v>
      </c>
      <c r="BZ34">
        <f t="shared" si="28"/>
        <v>0.4049999999999998</v>
      </c>
      <c r="CA34">
        <f t="shared" si="29"/>
        <v>428.26939460156223</v>
      </c>
      <c r="CB34">
        <f t="shared" si="156"/>
        <v>22942.216862145873</v>
      </c>
      <c r="CC34">
        <f t="shared" si="30"/>
        <v>1.7001357736153449E-3</v>
      </c>
      <c r="CD34">
        <f t="shared" si="31"/>
        <v>0.31227499999999997</v>
      </c>
      <c r="CE34">
        <f t="shared" si="84"/>
        <v>36733.995456161836</v>
      </c>
      <c r="CF34">
        <f t="shared" si="32"/>
        <v>96128.721874605471</v>
      </c>
      <c r="CG34">
        <f t="shared" si="33"/>
        <v>123679.21846672684</v>
      </c>
      <c r="CH34">
        <f t="shared" si="34"/>
        <v>68578.225282484098</v>
      </c>
      <c r="CI34">
        <f t="shared" si="35"/>
        <v>3.7365322799615364E-4</v>
      </c>
      <c r="CJ34">
        <f t="shared" si="36"/>
        <v>2.0718497064194593E-4</v>
      </c>
      <c r="CL34">
        <f t="shared" si="37"/>
        <v>0.36</v>
      </c>
      <c r="CM34">
        <f t="shared" si="37"/>
        <v>0.26455000000000001</v>
      </c>
      <c r="CN34">
        <f t="shared" si="85"/>
        <v>1.037925633322649E-3</v>
      </c>
      <c r="CO34">
        <f t="shared" si="85"/>
        <v>7.8315997218652775E-4</v>
      </c>
      <c r="CP34">
        <f t="shared" si="38"/>
        <v>0.40937005571712437</v>
      </c>
      <c r="CQ34">
        <f t="shared" si="38"/>
        <v>0.23306902597337709</v>
      </c>
      <c r="CR34">
        <f t="shared" si="86"/>
        <v>98.310392374129236</v>
      </c>
      <c r="CS34">
        <f t="shared" si="87"/>
        <v>177.30048343924037</v>
      </c>
      <c r="CT34">
        <f t="shared" si="39"/>
        <v>0.40937005571712437</v>
      </c>
      <c r="CU34">
        <f t="shared" si="39"/>
        <v>0.23306902597337709</v>
      </c>
      <c r="CV34" s="39" t="str">
        <f t="shared" si="88"/>
        <v>FAILED</v>
      </c>
      <c r="CW34" s="39" t="str">
        <f t="shared" si="89"/>
        <v>FAILED</v>
      </c>
      <c r="CX34" s="39" t="str">
        <f t="shared" si="90"/>
        <v>FAILED</v>
      </c>
      <c r="CZ34">
        <f t="shared" si="91"/>
        <v>3.7365322799615364E-4</v>
      </c>
      <c r="DA34">
        <f t="shared" si="91"/>
        <v>2.0718497064194593E-4</v>
      </c>
      <c r="DB34">
        <v>7</v>
      </c>
      <c r="DC34">
        <f t="shared" si="92"/>
        <v>2.6155725959730756E-3</v>
      </c>
      <c r="DD34">
        <v>10</v>
      </c>
      <c r="DE34">
        <f t="shared" si="93"/>
        <v>2.0718497064194591E-3</v>
      </c>
      <c r="DF34">
        <f t="shared" si="94"/>
        <v>0.36</v>
      </c>
      <c r="DG34">
        <f t="shared" si="94"/>
        <v>0.26455000000000001</v>
      </c>
      <c r="DH34">
        <f t="shared" si="40"/>
        <v>2.7804803484249097E-3</v>
      </c>
      <c r="DI34">
        <f t="shared" si="95"/>
        <v>0.31227499999999997</v>
      </c>
      <c r="DJ34">
        <f t="shared" si="96"/>
        <v>22942.216862145873</v>
      </c>
      <c r="DK34">
        <f t="shared" si="97"/>
        <v>36733.995456161836</v>
      </c>
      <c r="DL34">
        <f t="shared" si="98"/>
        <v>7.2654794332585437E-3</v>
      </c>
      <c r="DM34">
        <f t="shared" si="99"/>
        <v>7.8315997218652775E-3</v>
      </c>
      <c r="DN34">
        <f t="shared" si="41"/>
        <v>20.059132730139098</v>
      </c>
      <c r="DO34">
        <f t="shared" si="41"/>
        <v>23.306902597337711</v>
      </c>
      <c r="DP34">
        <f t="shared" si="100"/>
        <v>14.044341767732746</v>
      </c>
      <c r="DQ34">
        <f t="shared" si="101"/>
        <v>17.730048343924036</v>
      </c>
      <c r="DR34">
        <f t="shared" si="102"/>
        <v>20.059132730139098</v>
      </c>
      <c r="DS34">
        <f t="shared" si="102"/>
        <v>23.306902597337711</v>
      </c>
      <c r="DT34" s="39" t="str">
        <f t="shared" si="103"/>
        <v>PASS</v>
      </c>
      <c r="DU34" s="39" t="str">
        <f t="shared" si="103"/>
        <v>PASS</v>
      </c>
      <c r="DV34" s="39" t="str">
        <f t="shared" si="104"/>
        <v>PASS</v>
      </c>
      <c r="DW34" s="39">
        <f t="shared" si="105"/>
        <v>2.4133366385013907E-4</v>
      </c>
      <c r="DX34" s="39"/>
      <c r="DZ34">
        <f t="shared" si="106"/>
        <v>1</v>
      </c>
      <c r="EA34">
        <f t="shared" si="157"/>
        <v>0.36</v>
      </c>
      <c r="EB34">
        <f t="shared" si="107"/>
        <v>0.26455000000000001</v>
      </c>
      <c r="EC34">
        <f t="shared" si="108"/>
        <v>1.0011381900741776</v>
      </c>
      <c r="ED34">
        <f t="shared" si="109"/>
        <v>0.31227499999999997</v>
      </c>
      <c r="EE34">
        <f t="shared" si="110"/>
        <v>534750.09187754174</v>
      </c>
      <c r="EG34">
        <f t="shared" si="111"/>
        <v>142.9469198035186</v>
      </c>
      <c r="EH34">
        <f t="shared" si="112"/>
        <v>2.5936904706402508E-3</v>
      </c>
      <c r="EI34">
        <f t="shared" si="113"/>
        <v>1.4589508897351411E-3</v>
      </c>
      <c r="EJ34">
        <f t="shared" si="113"/>
        <v>0.12</v>
      </c>
      <c r="EK34">
        <f t="shared" si="113"/>
        <v>7.8E-2</v>
      </c>
      <c r="EL34">
        <f t="shared" si="114"/>
        <v>1.5927989595089062E-3</v>
      </c>
      <c r="EM34">
        <f t="shared" si="114"/>
        <v>335.72980989541617</v>
      </c>
      <c r="EN34">
        <f t="shared" si="114"/>
        <v>56.651317297848685</v>
      </c>
      <c r="EO34">
        <f t="shared" si="115"/>
        <v>349.77509989585718</v>
      </c>
      <c r="EP34">
        <f t="shared" si="42"/>
        <v>483</v>
      </c>
      <c r="EQ34" s="39" t="str">
        <f t="shared" si="116"/>
        <v>PASS</v>
      </c>
      <c r="ES34">
        <v>1</v>
      </c>
      <c r="ET34">
        <f t="shared" si="117"/>
        <v>2.5936904706402508E-3</v>
      </c>
      <c r="EU34">
        <f t="shared" si="118"/>
        <v>5.8358035589405645E-3</v>
      </c>
      <c r="EV34">
        <f t="shared" si="119"/>
        <v>0.12</v>
      </c>
      <c r="EW34">
        <f t="shared" si="119"/>
        <v>7.8E-2</v>
      </c>
      <c r="EX34">
        <f t="shared" si="120"/>
        <v>6.3238950002876488E-3</v>
      </c>
      <c r="EY34">
        <f t="shared" si="121"/>
        <v>84.560242042794528</v>
      </c>
      <c r="EZ34">
        <f t="shared" si="122"/>
        <v>14.162829324462171</v>
      </c>
      <c r="FA34">
        <f t="shared" si="123"/>
        <v>88.046531662283726</v>
      </c>
      <c r="FB34">
        <f t="shared" si="43"/>
        <v>483</v>
      </c>
      <c r="FC34" s="39" t="str">
        <f t="shared" si="124"/>
        <v>PASS</v>
      </c>
      <c r="FD34" s="127">
        <f t="shared" si="125"/>
        <v>1.0249492323119644E-3</v>
      </c>
      <c r="FE34" s="127"/>
      <c r="FG34">
        <v>12</v>
      </c>
      <c r="FH34">
        <f t="shared" si="126"/>
        <v>4.3999999999999995</v>
      </c>
      <c r="FI34">
        <f t="shared" si="127"/>
        <v>2.3125</v>
      </c>
      <c r="FJ34">
        <f t="shared" si="128"/>
        <v>0.92500000000000004</v>
      </c>
      <c r="FK34">
        <f t="shared" si="129"/>
        <v>0.33299999999999996</v>
      </c>
      <c r="FL34">
        <f t="shared" si="130"/>
        <v>0.24470875</v>
      </c>
      <c r="FM34">
        <f t="shared" si="131"/>
        <v>0.288854375</v>
      </c>
      <c r="FN34">
        <f t="shared" si="44"/>
        <v>0.69374999999999998</v>
      </c>
      <c r="FO34">
        <f t="shared" si="45"/>
        <v>956.85468750000075</v>
      </c>
      <c r="FP34">
        <f t="shared" si="46"/>
        <v>8628.9328125000029</v>
      </c>
      <c r="FQ34">
        <f t="shared" si="132"/>
        <v>24463.048986486494</v>
      </c>
      <c r="FR34">
        <f t="shared" si="47"/>
        <v>5.0232133442477394E-5</v>
      </c>
      <c r="FS34">
        <v>2E-3</v>
      </c>
      <c r="FT34">
        <f t="shared" si="133"/>
        <v>2.5116066721238697E-2</v>
      </c>
      <c r="FV34">
        <f t="shared" ca="1" si="48"/>
        <v>35845.512947187141</v>
      </c>
      <c r="FW34">
        <f t="shared" ca="1" si="134"/>
        <v>4180.5563372695251</v>
      </c>
      <c r="FX34">
        <f t="shared" ca="1" si="135"/>
        <v>7236.4428222171209</v>
      </c>
      <c r="FY34">
        <f t="shared" ca="1" si="136"/>
        <v>2.186236502180399E-5</v>
      </c>
      <c r="FZ34">
        <v>2E-3</v>
      </c>
      <c r="GA34">
        <f t="shared" ca="1" si="137"/>
        <v>57.14164527772288</v>
      </c>
      <c r="GB34">
        <f t="shared" ca="1" si="138"/>
        <v>1.7581760085737632E-3</v>
      </c>
      <c r="GC34">
        <f t="shared" ca="1" si="49"/>
        <v>9.5690348226715436</v>
      </c>
      <c r="GD34">
        <f t="shared" ca="1" si="139"/>
        <v>1.5368553017482679E-4</v>
      </c>
      <c r="GE34">
        <f t="shared" ca="1" si="140"/>
        <v>3.0567287769578812E-3</v>
      </c>
      <c r="GF34">
        <f t="shared" ca="1" si="141"/>
        <v>331</v>
      </c>
      <c r="GG34">
        <f t="shared" ca="1" si="142"/>
        <v>3.0567287769578812E-3</v>
      </c>
      <c r="GH34" s="39" t="str">
        <f t="shared" ca="1" si="143"/>
        <v>FAILED</v>
      </c>
      <c r="GI34" s="39" t="str">
        <f t="shared" ca="1" si="144"/>
        <v>FAILED</v>
      </c>
      <c r="GJ34" s="39" t="str">
        <f t="shared" ca="1" si="145"/>
        <v>FAILED</v>
      </c>
      <c r="GL34">
        <v>50</v>
      </c>
      <c r="GM34">
        <f t="shared" ca="1" si="146"/>
        <v>1.0931182510901995E-3</v>
      </c>
      <c r="GN34">
        <f t="shared" ca="1" si="147"/>
        <v>0.19138069645343087</v>
      </c>
      <c r="GO34">
        <f t="shared" ca="1" si="148"/>
        <v>0.384213825437067</v>
      </c>
      <c r="GP34">
        <f t="shared" ca="1" si="149"/>
        <v>7.6418219423947029</v>
      </c>
      <c r="GQ34">
        <f t="shared" ca="1" si="150"/>
        <v>6.62</v>
      </c>
      <c r="GR34">
        <f t="shared" ca="1" si="151"/>
        <v>6.62</v>
      </c>
      <c r="GS34" s="39" t="str">
        <f t="shared" ca="1" si="152"/>
        <v>PASS</v>
      </c>
      <c r="GT34" s="39" t="str">
        <f t="shared" ca="1" si="153"/>
        <v>PASS</v>
      </c>
      <c r="GU34" s="39" t="str">
        <f t="shared" ca="1" si="154"/>
        <v>PASS</v>
      </c>
      <c r="GV34" s="128">
        <f t="shared" ca="1" si="155"/>
        <v>3.8095549936782074E-4</v>
      </c>
      <c r="GW34" s="114"/>
    </row>
    <row r="35" spans="2:205" x14ac:dyDescent="0.25">
      <c r="B35">
        <f t="shared" si="0"/>
        <v>2.145</v>
      </c>
      <c r="C35">
        <f t="shared" si="1"/>
        <v>2.5</v>
      </c>
      <c r="D35">
        <f t="shared" si="50"/>
        <v>0.40890266274362891</v>
      </c>
      <c r="E35">
        <f t="shared" si="2"/>
        <v>0.40879699816459042</v>
      </c>
      <c r="F35">
        <f t="shared" si="3"/>
        <v>0.10000000000000009</v>
      </c>
      <c r="G35" s="1">
        <f t="shared" si="51"/>
        <v>186.1580293502071</v>
      </c>
      <c r="I35">
        <f t="shared" si="52"/>
        <v>186.1580293502071</v>
      </c>
      <c r="J35">
        <f t="shared" si="4"/>
        <v>15255.032718373712</v>
      </c>
      <c r="K35">
        <f t="shared" si="5"/>
        <v>48803.547795925188</v>
      </c>
      <c r="L35">
        <f t="shared" si="53"/>
        <v>57206.372693901423</v>
      </c>
      <c r="M35">
        <f t="shared" si="53"/>
        <v>183013.30423471943</v>
      </c>
      <c r="O35">
        <f t="shared" si="54"/>
        <v>1</v>
      </c>
      <c r="P35">
        <v>2145</v>
      </c>
      <c r="Q35">
        <f t="shared" si="55"/>
        <v>0.36</v>
      </c>
      <c r="S35">
        <f t="shared" si="56"/>
        <v>508370.28954088734</v>
      </c>
      <c r="T35">
        <f t="shared" si="6"/>
        <v>139.37646599541793</v>
      </c>
      <c r="U35">
        <f t="shared" si="57"/>
        <v>6.322266547973079E-4</v>
      </c>
      <c r="V35">
        <f t="shared" si="58"/>
        <v>1.4225099732939428E-3</v>
      </c>
      <c r="W35">
        <f t="shared" si="7"/>
        <v>0.12</v>
      </c>
      <c r="X35">
        <f t="shared" si="59"/>
        <v>7.8E-2</v>
      </c>
      <c r="Z35">
        <f t="shared" si="60"/>
        <v>5.2685554566442331E-3</v>
      </c>
      <c r="AA35">
        <v>5.5650000000000004</v>
      </c>
      <c r="AB35">
        <f t="shared" si="8"/>
        <v>11.739831741092228</v>
      </c>
      <c r="AC35">
        <v>0.745</v>
      </c>
      <c r="AD35">
        <f t="shared" si="61"/>
        <v>8.7461746471137101</v>
      </c>
      <c r="AE35">
        <f t="shared" si="9"/>
        <v>65.263979752573903</v>
      </c>
      <c r="AF35">
        <f t="shared" si="10"/>
        <v>1.5531108510974064E-3</v>
      </c>
      <c r="AG35">
        <f t="shared" si="62"/>
        <v>327.32389267751239</v>
      </c>
      <c r="AH35">
        <f t="shared" si="63"/>
        <v>54.597301565171342</v>
      </c>
      <c r="AI35">
        <f t="shared" si="11"/>
        <v>7.6366919861192919</v>
      </c>
      <c r="AJ35">
        <f t="shared" si="12"/>
        <v>13.332567224385063</v>
      </c>
      <c r="AK35">
        <f t="shared" si="64"/>
        <v>7.6366919861192919</v>
      </c>
      <c r="AL35">
        <f t="shared" si="13"/>
        <v>10.547917107899575</v>
      </c>
      <c r="AM35">
        <f t="shared" si="14"/>
        <v>31.059295430748644</v>
      </c>
      <c r="AN35">
        <f t="shared" si="65"/>
        <v>7.6366919861192919</v>
      </c>
      <c r="AO35" s="39" t="str">
        <f t="shared" si="66"/>
        <v>FAILED</v>
      </c>
      <c r="AP35" s="39" t="str">
        <f t="shared" si="67"/>
        <v>FAILED</v>
      </c>
      <c r="AQ35" s="39" t="str">
        <f t="shared" si="68"/>
        <v>FAILED</v>
      </c>
      <c r="AS35" s="9">
        <v>4</v>
      </c>
      <c r="AT35">
        <f t="shared" si="15"/>
        <v>2.5289066191892316E-3</v>
      </c>
      <c r="AU35" s="9">
        <f t="shared" si="69"/>
        <v>5.6900398931757712E-3</v>
      </c>
      <c r="AV35" s="9">
        <f t="shared" si="70"/>
        <v>2.1074221826576933E-2</v>
      </c>
      <c r="AW35">
        <v>5.5650000000000004</v>
      </c>
      <c r="AX35">
        <f t="shared" si="16"/>
        <v>187.83730785747565</v>
      </c>
      <c r="AY35">
        <v>0.745</v>
      </c>
      <c r="AZ35">
        <f t="shared" si="71"/>
        <v>139.93879435381936</v>
      </c>
      <c r="BA35">
        <f t="shared" si="17"/>
        <v>261.05591901029561</v>
      </c>
      <c r="BB35">
        <f t="shared" si="72"/>
        <v>1.0011381900741776</v>
      </c>
      <c r="BC35">
        <f t="shared" si="73"/>
        <v>6.1703543447105373E-3</v>
      </c>
      <c r="BD35">
        <f t="shared" si="74"/>
        <v>82.389156463385561</v>
      </c>
      <c r="BE35">
        <f t="shared" si="75"/>
        <v>13.649325391292836</v>
      </c>
      <c r="BF35">
        <f t="shared" si="18"/>
        <v>122.18707177790868</v>
      </c>
      <c r="BG35">
        <f t="shared" si="19"/>
        <v>213.32107559016103</v>
      </c>
      <c r="BH35">
        <f t="shared" si="76"/>
        <v>122.18707177790868</v>
      </c>
      <c r="BI35">
        <f t="shared" si="20"/>
        <v>168.76667372639321</v>
      </c>
      <c r="BJ35">
        <f t="shared" si="21"/>
        <v>0.48988426206236407</v>
      </c>
      <c r="BK35">
        <f t="shared" si="77"/>
        <v>122.18707177790868</v>
      </c>
      <c r="BL35" s="39" t="str">
        <f t="shared" si="78"/>
        <v>PASS</v>
      </c>
      <c r="BM35" s="39" t="str">
        <f t="shared" si="79"/>
        <v>PASS</v>
      </c>
      <c r="BN35" s="39" t="str">
        <f t="shared" si="80"/>
        <v>PASS</v>
      </c>
      <c r="BO35" s="127">
        <f t="shared" si="81"/>
        <v>2.4681417378842174E-4</v>
      </c>
      <c r="BP35" s="127"/>
      <c r="BR35">
        <f t="shared" si="22"/>
        <v>6.322266547973079E-4</v>
      </c>
      <c r="BS35">
        <f t="shared" si="23"/>
        <v>0.36</v>
      </c>
      <c r="BT35">
        <f t="shared" si="24"/>
        <v>0.26455000000000001</v>
      </c>
      <c r="BU35">
        <f t="shared" si="82"/>
        <v>0.62454999999999994</v>
      </c>
      <c r="BV35">
        <f t="shared" si="25"/>
        <v>1</v>
      </c>
      <c r="BW35">
        <f t="shared" si="26"/>
        <v>0.375</v>
      </c>
      <c r="BX35">
        <f t="shared" si="27"/>
        <v>57206.372693901423</v>
      </c>
      <c r="BY35">
        <f t="shared" si="83"/>
        <v>21452.389760213035</v>
      </c>
      <c r="BZ35">
        <f t="shared" si="28"/>
        <v>0.10000000000000009</v>
      </c>
      <c r="CA35">
        <f t="shared" si="29"/>
        <v>105.74552953125009</v>
      </c>
      <c r="CB35">
        <f t="shared" si="156"/>
        <v>21558.135289744285</v>
      </c>
      <c r="CC35">
        <f t="shared" si="30"/>
        <v>1.6577116246761297E-3</v>
      </c>
      <c r="CD35">
        <f t="shared" si="31"/>
        <v>0.31227499999999997</v>
      </c>
      <c r="CE35">
        <f t="shared" si="84"/>
        <v>34517.869329508103</v>
      </c>
      <c r="CF35">
        <f t="shared" si="32"/>
        <v>91596.145535027506</v>
      </c>
      <c r="CG35">
        <f t="shared" si="33"/>
        <v>117484.54753215858</v>
      </c>
      <c r="CH35">
        <f t="shared" si="34"/>
        <v>65707.743537896429</v>
      </c>
      <c r="CI35">
        <f t="shared" si="35"/>
        <v>3.5493821006694437E-4</v>
      </c>
      <c r="CJ35">
        <f t="shared" si="36"/>
        <v>1.9851282035618256E-4</v>
      </c>
      <c r="CL35">
        <f t="shared" si="37"/>
        <v>0.36</v>
      </c>
      <c r="CM35">
        <f t="shared" si="37"/>
        <v>0.26455000000000001</v>
      </c>
      <c r="CN35">
        <f t="shared" si="85"/>
        <v>9.8593947240817889E-4</v>
      </c>
      <c r="CO35">
        <f t="shared" si="85"/>
        <v>7.503792113255814E-4</v>
      </c>
      <c r="CP35">
        <f t="shared" si="38"/>
        <v>0.36938912443595689</v>
      </c>
      <c r="CQ35">
        <f t="shared" si="38"/>
        <v>0.2139662051000486</v>
      </c>
      <c r="CR35">
        <f t="shared" si="86"/>
        <v>97.250361754508589</v>
      </c>
      <c r="CS35">
        <f t="shared" si="87"/>
        <v>173.88231786528573</v>
      </c>
      <c r="CT35">
        <f t="shared" si="39"/>
        <v>0.36938912443595689</v>
      </c>
      <c r="CU35">
        <f t="shared" si="39"/>
        <v>0.2139662051000486</v>
      </c>
      <c r="CV35" s="39" t="str">
        <f t="shared" si="88"/>
        <v>FAILED</v>
      </c>
      <c r="CW35" s="39" t="str">
        <f t="shared" si="89"/>
        <v>FAILED</v>
      </c>
      <c r="CX35" s="39" t="str">
        <f t="shared" si="90"/>
        <v>FAILED</v>
      </c>
      <c r="CZ35">
        <f t="shared" si="91"/>
        <v>3.5493821006694437E-4</v>
      </c>
      <c r="DA35">
        <f t="shared" si="91"/>
        <v>1.9851282035618256E-4</v>
      </c>
      <c r="DB35">
        <v>7</v>
      </c>
      <c r="DC35">
        <f t="shared" si="92"/>
        <v>2.4845674704686107E-3</v>
      </c>
      <c r="DD35">
        <v>10</v>
      </c>
      <c r="DE35">
        <f t="shared" si="93"/>
        <v>1.9851282035618254E-3</v>
      </c>
      <c r="DF35">
        <f t="shared" si="94"/>
        <v>0.36</v>
      </c>
      <c r="DG35">
        <f t="shared" si="94"/>
        <v>0.26455000000000001</v>
      </c>
      <c r="DH35">
        <f t="shared" si="40"/>
        <v>2.6784115437276882E-3</v>
      </c>
      <c r="DI35">
        <f t="shared" si="95"/>
        <v>0.31227499999999997</v>
      </c>
      <c r="DJ35">
        <f t="shared" si="96"/>
        <v>21558.135289744285</v>
      </c>
      <c r="DK35">
        <f t="shared" si="97"/>
        <v>34517.869329508103</v>
      </c>
      <c r="DL35">
        <f t="shared" si="98"/>
        <v>6.9015763068572518E-3</v>
      </c>
      <c r="DM35">
        <f t="shared" si="99"/>
        <v>7.5037921132558132E-3</v>
      </c>
      <c r="DN35">
        <f t="shared" si="41"/>
        <v>18.100067097361883</v>
      </c>
      <c r="DO35">
        <f t="shared" si="41"/>
        <v>21.396620510004855</v>
      </c>
      <c r="DP35">
        <f t="shared" si="100"/>
        <v>13.892908822072654</v>
      </c>
      <c r="DQ35">
        <f t="shared" si="101"/>
        <v>17.388231786528575</v>
      </c>
      <c r="DR35">
        <f t="shared" si="102"/>
        <v>18.100067097361883</v>
      </c>
      <c r="DS35">
        <f t="shared" si="102"/>
        <v>21.396620510004855</v>
      </c>
      <c r="DT35" s="39" t="str">
        <f t="shared" si="103"/>
        <v>PASS</v>
      </c>
      <c r="DU35" s="39" t="str">
        <f t="shared" si="103"/>
        <v>PASS</v>
      </c>
      <c r="DV35" s="39" t="str">
        <f t="shared" si="104"/>
        <v>PASS</v>
      </c>
      <c r="DW35" s="39">
        <f t="shared" si="105"/>
        <v>5.6784398224839284E-5</v>
      </c>
      <c r="DX35" s="39"/>
      <c r="DZ35">
        <f t="shared" si="106"/>
        <v>1</v>
      </c>
      <c r="EA35">
        <f t="shared" si="157"/>
        <v>0.36</v>
      </c>
      <c r="EB35">
        <f t="shared" si="107"/>
        <v>0.26455000000000001</v>
      </c>
      <c r="EC35">
        <f t="shared" si="108"/>
        <v>1.0011381900741776</v>
      </c>
      <c r="ED35">
        <f t="shared" si="109"/>
        <v>0.31227499999999997</v>
      </c>
      <c r="EE35">
        <f t="shared" si="110"/>
        <v>508370.28954088734</v>
      </c>
      <c r="EG35">
        <f t="shared" si="111"/>
        <v>139.37646599541793</v>
      </c>
      <c r="EH35">
        <f t="shared" si="112"/>
        <v>2.5289066191892316E-3</v>
      </c>
      <c r="EI35">
        <f t="shared" si="113"/>
        <v>1.4225099732939428E-3</v>
      </c>
      <c r="EJ35">
        <f t="shared" si="113"/>
        <v>0.12</v>
      </c>
      <c r="EK35">
        <f t="shared" si="113"/>
        <v>7.8E-2</v>
      </c>
      <c r="EL35">
        <f t="shared" si="114"/>
        <v>1.5531108510974064E-3</v>
      </c>
      <c r="EM35">
        <f t="shared" si="114"/>
        <v>327.32389267751239</v>
      </c>
      <c r="EN35">
        <f t="shared" si="114"/>
        <v>54.597301565171342</v>
      </c>
      <c r="EO35">
        <f t="shared" si="115"/>
        <v>340.71032671780648</v>
      </c>
      <c r="EP35">
        <f t="shared" si="42"/>
        <v>483</v>
      </c>
      <c r="EQ35" s="39" t="str">
        <f t="shared" si="116"/>
        <v>PASS</v>
      </c>
      <c r="ES35">
        <v>1</v>
      </c>
      <c r="ET35">
        <f t="shared" si="117"/>
        <v>2.5289066191892316E-3</v>
      </c>
      <c r="EU35">
        <f t="shared" si="118"/>
        <v>5.6900398931757712E-3</v>
      </c>
      <c r="EV35">
        <f t="shared" si="119"/>
        <v>0.12</v>
      </c>
      <c r="EW35">
        <f t="shared" si="119"/>
        <v>7.8E-2</v>
      </c>
      <c r="EX35">
        <f t="shared" si="120"/>
        <v>6.167475968298055E-3</v>
      </c>
      <c r="EY35">
        <f t="shared" si="121"/>
        <v>82.427607688137385</v>
      </c>
      <c r="EZ35">
        <f t="shared" si="122"/>
        <v>13.649325391292836</v>
      </c>
      <c r="FA35">
        <f t="shared" si="123"/>
        <v>85.750934456142573</v>
      </c>
      <c r="FB35">
        <f t="shared" si="43"/>
        <v>483</v>
      </c>
      <c r="FC35" s="39" t="str">
        <f t="shared" si="124"/>
        <v>PASS</v>
      </c>
      <c r="FD35" s="127">
        <f t="shared" si="125"/>
        <v>2.4681417378842174E-4</v>
      </c>
      <c r="FE35" s="127"/>
      <c r="FG35">
        <v>13</v>
      </c>
      <c r="FH35">
        <f t="shared" si="126"/>
        <v>4.8</v>
      </c>
      <c r="FI35">
        <f t="shared" si="127"/>
        <v>2.2291666666666665</v>
      </c>
      <c r="FJ35">
        <f t="shared" si="128"/>
        <v>0.89166666666666661</v>
      </c>
      <c r="FK35">
        <f t="shared" si="129"/>
        <v>0.32099999999999995</v>
      </c>
      <c r="FL35">
        <f t="shared" si="130"/>
        <v>0.23589041666666666</v>
      </c>
      <c r="FM35">
        <f t="shared" si="131"/>
        <v>0.27844520833333331</v>
      </c>
      <c r="FN35">
        <f t="shared" si="44"/>
        <v>0.66874999999999996</v>
      </c>
      <c r="FO35">
        <f t="shared" si="45"/>
        <v>922.3734375000007</v>
      </c>
      <c r="FP35">
        <f t="shared" si="46"/>
        <v>7672.0781250000027</v>
      </c>
      <c r="FQ35">
        <f t="shared" si="132"/>
        <v>21750.363234738241</v>
      </c>
      <c r="FR35">
        <f t="shared" si="47"/>
        <v>4.4661936826977903E-5</v>
      </c>
      <c r="FS35">
        <v>2E-3</v>
      </c>
      <c r="FT35">
        <f t="shared" si="133"/>
        <v>2.2330968413488951E-2</v>
      </c>
      <c r="FV35">
        <f t="shared" ca="1" si="48"/>
        <v>31664.956609917615</v>
      </c>
      <c r="FW35">
        <f t="shared" ca="1" si="134"/>
        <v>3976.2987264536496</v>
      </c>
      <c r="FX35">
        <f t="shared" ca="1" si="135"/>
        <v>7140.1816361902138</v>
      </c>
      <c r="FY35">
        <f t="shared" ca="1" si="136"/>
        <v>2.1571545728671343E-5</v>
      </c>
      <c r="FZ35">
        <v>2E-3</v>
      </c>
      <c r="GA35">
        <f t="shared" ca="1" si="137"/>
        <v>53.724966570171269</v>
      </c>
      <c r="GB35">
        <f t="shared" ca="1" si="138"/>
        <v>1.6533437043619898E-3</v>
      </c>
      <c r="GC35">
        <f t="shared" ca="1" si="49"/>
        <v>8.3631682485349774</v>
      </c>
      <c r="GD35">
        <f t="shared" ca="1" si="139"/>
        <v>1.610199292576438E-4</v>
      </c>
      <c r="GE35">
        <f t="shared" ca="1" si="140"/>
        <v>3.2026063277763406E-3</v>
      </c>
      <c r="GF35">
        <f t="shared" ca="1" si="141"/>
        <v>330.99999999999994</v>
      </c>
      <c r="GG35">
        <f t="shared" ca="1" si="142"/>
        <v>3.2026063277763406E-3</v>
      </c>
      <c r="GH35" s="39" t="str">
        <f t="shared" ca="1" si="143"/>
        <v>FAILED</v>
      </c>
      <c r="GI35" s="39" t="str">
        <f t="shared" ca="1" si="144"/>
        <v>FAILED</v>
      </c>
      <c r="GJ35" s="39" t="str">
        <f t="shared" ca="1" si="145"/>
        <v>FAILED</v>
      </c>
      <c r="GL35">
        <v>50</v>
      </c>
      <c r="GM35">
        <f t="shared" ca="1" si="146"/>
        <v>1.0785772864335672E-3</v>
      </c>
      <c r="GN35">
        <f t="shared" ca="1" si="147"/>
        <v>0.16726336497069952</v>
      </c>
      <c r="GO35">
        <f t="shared" ca="1" si="148"/>
        <v>0.40254982314410959</v>
      </c>
      <c r="GP35">
        <f t="shared" ca="1" si="149"/>
        <v>8.0065158194408514</v>
      </c>
      <c r="GQ35">
        <f t="shared" ca="1" si="150"/>
        <v>6.6199999999999983</v>
      </c>
      <c r="GR35">
        <f t="shared" ca="1" si="151"/>
        <v>6.6199999999999983</v>
      </c>
      <c r="GS35" s="39" t="str">
        <f t="shared" ca="1" si="152"/>
        <v>PASS</v>
      </c>
      <c r="GT35" s="39" t="str">
        <f t="shared" ca="1" si="153"/>
        <v>PASS</v>
      </c>
      <c r="GU35" s="39" t="str">
        <f t="shared" ca="1" si="154"/>
        <v>PASS</v>
      </c>
      <c r="GV35" s="128">
        <f t="shared" ca="1" si="155"/>
        <v>3.4358969887842892E-4</v>
      </c>
      <c r="GW35" s="114"/>
    </row>
    <row r="36" spans="2:205" x14ac:dyDescent="0.25">
      <c r="B36">
        <f t="shared" si="0"/>
        <v>2.1850000000000001</v>
      </c>
      <c r="C36">
        <f t="shared" si="1"/>
        <v>2.5</v>
      </c>
      <c r="D36">
        <f t="shared" si="50"/>
        <v>0.40869133358555193</v>
      </c>
      <c r="E36">
        <f t="shared" si="2"/>
        <v>0.40814656515170328</v>
      </c>
      <c r="F36">
        <f t="shared" si="3"/>
        <v>0.4874999999999996</v>
      </c>
      <c r="G36" s="1">
        <f t="shared" si="51"/>
        <v>906.07644602252117</v>
      </c>
      <c r="I36">
        <f t="shared" si="52"/>
        <v>906.07644602252117</v>
      </c>
      <c r="J36">
        <f t="shared" si="4"/>
        <v>15068.874689023505</v>
      </c>
      <c r="K36">
        <f t="shared" si="5"/>
        <v>48197.069647777244</v>
      </c>
      <c r="L36">
        <f t="shared" si="53"/>
        <v>56508.280083838144</v>
      </c>
      <c r="M36">
        <f t="shared" si="53"/>
        <v>180739.01117916466</v>
      </c>
      <c r="O36">
        <f t="shared" si="54"/>
        <v>1</v>
      </c>
      <c r="P36">
        <v>2185</v>
      </c>
      <c r="Q36">
        <f t="shared" si="55"/>
        <v>0.36</v>
      </c>
      <c r="S36">
        <f t="shared" si="56"/>
        <v>502052.80883101298</v>
      </c>
      <c r="T36">
        <f t="shared" si="6"/>
        <v>138.50774806843853</v>
      </c>
      <c r="U36">
        <f t="shared" si="57"/>
        <v>6.2828605675578002E-4</v>
      </c>
      <c r="V36">
        <f t="shared" si="58"/>
        <v>1.4136436277005051E-3</v>
      </c>
      <c r="W36">
        <f t="shared" si="7"/>
        <v>0.12</v>
      </c>
      <c r="X36">
        <f t="shared" si="59"/>
        <v>7.8E-2</v>
      </c>
      <c r="Z36">
        <f t="shared" si="60"/>
        <v>5.2357171396314999E-3</v>
      </c>
      <c r="AA36">
        <v>5.5650000000000004</v>
      </c>
      <c r="AB36">
        <f t="shared" si="8"/>
        <v>11.593941703677764</v>
      </c>
      <c r="AC36">
        <v>0.745</v>
      </c>
      <c r="AD36">
        <f t="shared" si="61"/>
        <v>8.6374865692399343</v>
      </c>
      <c r="AE36">
        <f t="shared" si="9"/>
        <v>64.857196664825466</v>
      </c>
      <c r="AF36">
        <f t="shared" si="10"/>
        <v>1.5434536956756672E-3</v>
      </c>
      <c r="AG36">
        <f t="shared" si="62"/>
        <v>325.27882775986535</v>
      </c>
      <c r="AH36">
        <f t="shared" si="63"/>
        <v>55.316851723382968</v>
      </c>
      <c r="AI36">
        <f t="shared" si="11"/>
        <v>7.5417913687894877</v>
      </c>
      <c r="AJ36">
        <f t="shared" si="12"/>
        <v>13.1668843786601</v>
      </c>
      <c r="AK36">
        <f t="shared" si="64"/>
        <v>7.5417913687894877</v>
      </c>
      <c r="AL36">
        <f t="shared" si="13"/>
        <v>10.416838907167801</v>
      </c>
      <c r="AM36">
        <f t="shared" si="14"/>
        <v>31.254180363546148</v>
      </c>
      <c r="AN36">
        <f t="shared" si="65"/>
        <v>7.5417913687894877</v>
      </c>
      <c r="AO36" s="39" t="str">
        <f t="shared" si="66"/>
        <v>FAILED</v>
      </c>
      <c r="AP36" s="39" t="str">
        <f t="shared" si="67"/>
        <v>FAILED</v>
      </c>
      <c r="AQ36" s="39" t="str">
        <f t="shared" si="68"/>
        <v>FAILED</v>
      </c>
      <c r="AS36" s="9">
        <v>4</v>
      </c>
      <c r="AT36">
        <f t="shared" si="15"/>
        <v>2.5131442270231201E-3</v>
      </c>
      <c r="AU36" s="9">
        <f t="shared" si="69"/>
        <v>5.6545745108020204E-3</v>
      </c>
      <c r="AV36" s="9">
        <f t="shared" si="70"/>
        <v>2.0942868558526E-2</v>
      </c>
      <c r="AW36">
        <v>5.5650000000000004</v>
      </c>
      <c r="AX36">
        <f t="shared" si="16"/>
        <v>185.50306725884423</v>
      </c>
      <c r="AY36">
        <v>0.745</v>
      </c>
      <c r="AZ36">
        <f t="shared" si="71"/>
        <v>138.19978510783895</v>
      </c>
      <c r="BA36">
        <f t="shared" si="17"/>
        <v>259.42878665930186</v>
      </c>
      <c r="BB36">
        <f t="shared" si="72"/>
        <v>1.0011381900741776</v>
      </c>
      <c r="BC36">
        <f t="shared" si="73"/>
        <v>6.1322665894915493E-3</v>
      </c>
      <c r="BD36">
        <f t="shared" si="74"/>
        <v>81.870675630988856</v>
      </c>
      <c r="BE36">
        <f t="shared" si="75"/>
        <v>13.829212930845742</v>
      </c>
      <c r="BF36">
        <f t="shared" si="18"/>
        <v>120.6686619006318</v>
      </c>
      <c r="BG36">
        <f t="shared" si="19"/>
        <v>210.6701500585616</v>
      </c>
      <c r="BH36">
        <f t="shared" si="76"/>
        <v>120.6686619006318</v>
      </c>
      <c r="BI36">
        <f t="shared" si="20"/>
        <v>166.66942251468481</v>
      </c>
      <c r="BJ36">
        <f t="shared" si="21"/>
        <v>0.49296150820053292</v>
      </c>
      <c r="BK36">
        <f t="shared" si="77"/>
        <v>120.6686619006318</v>
      </c>
      <c r="BL36" s="39" t="str">
        <f t="shared" si="78"/>
        <v>PASS</v>
      </c>
      <c r="BM36" s="39" t="str">
        <f t="shared" si="79"/>
        <v>PASS</v>
      </c>
      <c r="BN36" s="39" t="str">
        <f t="shared" si="80"/>
        <v>PASS</v>
      </c>
      <c r="BO36" s="127">
        <f t="shared" si="81"/>
        <v>1.1957919849508512E-3</v>
      </c>
      <c r="BP36" s="127"/>
      <c r="BR36">
        <f t="shared" si="22"/>
        <v>6.2828605675578002E-4</v>
      </c>
      <c r="BS36">
        <f t="shared" si="23"/>
        <v>0.36</v>
      </c>
      <c r="BT36">
        <f t="shared" si="24"/>
        <v>0.26455000000000001</v>
      </c>
      <c r="BU36">
        <f t="shared" si="82"/>
        <v>0.62454999999999994</v>
      </c>
      <c r="BV36">
        <f t="shared" si="25"/>
        <v>1</v>
      </c>
      <c r="BW36">
        <f t="shared" si="26"/>
        <v>0.375</v>
      </c>
      <c r="BX36">
        <f t="shared" si="27"/>
        <v>56508.280083838144</v>
      </c>
      <c r="BY36">
        <f t="shared" si="83"/>
        <v>21190.605031439303</v>
      </c>
      <c r="BZ36">
        <f t="shared" si="28"/>
        <v>0.4874999999999996</v>
      </c>
      <c r="CA36">
        <f t="shared" si="29"/>
        <v>515.5094564648432</v>
      </c>
      <c r="CB36">
        <f t="shared" si="156"/>
        <v>21706.114487904146</v>
      </c>
      <c r="CC36">
        <f t="shared" si="30"/>
        <v>1.6473891967819275E-3</v>
      </c>
      <c r="CD36">
        <f t="shared" si="31"/>
        <v>0.31227499999999997</v>
      </c>
      <c r="CE36">
        <f t="shared" si="84"/>
        <v>34754.806641428462</v>
      </c>
      <c r="CF36">
        <f t="shared" si="32"/>
        <v>90478.392576796337</v>
      </c>
      <c r="CG36">
        <f t="shared" si="33"/>
        <v>116544.49755786768</v>
      </c>
      <c r="CH36">
        <f t="shared" si="34"/>
        <v>64412.287595724993</v>
      </c>
      <c r="CI36">
        <f t="shared" si="35"/>
        <v>3.5209817993313498E-4</v>
      </c>
      <c r="CJ36">
        <f t="shared" si="36"/>
        <v>1.9459905618043804E-4</v>
      </c>
      <c r="CL36">
        <f t="shared" si="37"/>
        <v>0.36</v>
      </c>
      <c r="CM36">
        <f t="shared" si="37"/>
        <v>0.26455000000000001</v>
      </c>
      <c r="CN36">
        <f t="shared" si="85"/>
        <v>9.7805049981426382E-4</v>
      </c>
      <c r="CO36">
        <f t="shared" si="85"/>
        <v>7.355851679472237E-4</v>
      </c>
      <c r="CP36">
        <f t="shared" si="38"/>
        <v>0.36350145647103393</v>
      </c>
      <c r="CQ36">
        <f t="shared" si="38"/>
        <v>0.20561250493549924</v>
      </c>
      <c r="CR36">
        <f t="shared" si="86"/>
        <v>98.707714558560212</v>
      </c>
      <c r="CS36">
        <f t="shared" si="87"/>
        <v>178.59699488574481</v>
      </c>
      <c r="CT36">
        <f t="shared" si="39"/>
        <v>0.36350145647103393</v>
      </c>
      <c r="CU36">
        <f t="shared" si="39"/>
        <v>0.20561250493549924</v>
      </c>
      <c r="CV36" s="39" t="str">
        <f t="shared" si="88"/>
        <v>FAILED</v>
      </c>
      <c r="CW36" s="39" t="str">
        <f t="shared" si="89"/>
        <v>FAILED</v>
      </c>
      <c r="CX36" s="39" t="str">
        <f t="shared" si="90"/>
        <v>FAILED</v>
      </c>
      <c r="CZ36">
        <f t="shared" si="91"/>
        <v>3.5209817993313498E-4</v>
      </c>
      <c r="DA36">
        <f t="shared" si="91"/>
        <v>1.9459905618043804E-4</v>
      </c>
      <c r="DB36">
        <v>7</v>
      </c>
      <c r="DC36">
        <f t="shared" si="92"/>
        <v>2.4646872595319447E-3</v>
      </c>
      <c r="DD36">
        <v>10</v>
      </c>
      <c r="DE36">
        <f t="shared" si="93"/>
        <v>1.9459905618043805E-3</v>
      </c>
      <c r="DF36">
        <f t="shared" si="94"/>
        <v>0.36</v>
      </c>
      <c r="DG36">
        <f t="shared" si="94"/>
        <v>0.26455000000000001</v>
      </c>
      <c r="DH36">
        <f t="shared" si="40"/>
        <v>2.6531289953164337E-3</v>
      </c>
      <c r="DI36">
        <f t="shared" si="95"/>
        <v>0.31227499999999997</v>
      </c>
      <c r="DJ36">
        <f t="shared" si="96"/>
        <v>21706.114487904146</v>
      </c>
      <c r="DK36">
        <f t="shared" si="97"/>
        <v>34754.806641428462</v>
      </c>
      <c r="DL36">
        <f t="shared" si="98"/>
        <v>6.8463534986998465E-3</v>
      </c>
      <c r="DM36">
        <f t="shared" si="99"/>
        <v>7.3558516794722372E-3</v>
      </c>
      <c r="DN36">
        <f t="shared" si="41"/>
        <v>17.81157136708066</v>
      </c>
      <c r="DO36">
        <f t="shared" si="41"/>
        <v>20.561250493549924</v>
      </c>
      <c r="DP36">
        <f t="shared" si="100"/>
        <v>14.101102079794316</v>
      </c>
      <c r="DQ36">
        <f t="shared" si="101"/>
        <v>17.859699488574481</v>
      </c>
      <c r="DR36">
        <f t="shared" si="102"/>
        <v>17.81157136708066</v>
      </c>
      <c r="DS36">
        <f t="shared" si="102"/>
        <v>20.561250493549924</v>
      </c>
      <c r="DT36" s="39" t="str">
        <f t="shared" si="103"/>
        <v>PASS</v>
      </c>
      <c r="DU36" s="39" t="str">
        <f t="shared" si="103"/>
        <v>PASS</v>
      </c>
      <c r="DV36" s="39" t="str">
        <f t="shared" si="104"/>
        <v>PASS</v>
      </c>
      <c r="DW36" s="39">
        <f t="shared" si="105"/>
        <v>2.7340934722858531E-4</v>
      </c>
      <c r="DX36" s="39"/>
      <c r="DZ36">
        <f t="shared" si="106"/>
        <v>1</v>
      </c>
      <c r="EA36">
        <f t="shared" si="157"/>
        <v>0.36</v>
      </c>
      <c r="EB36">
        <f t="shared" si="107"/>
        <v>0.26455000000000001</v>
      </c>
      <c r="EC36">
        <f t="shared" si="108"/>
        <v>1.0011381900741776</v>
      </c>
      <c r="ED36">
        <f t="shared" si="109"/>
        <v>0.31227499999999997</v>
      </c>
      <c r="EE36">
        <f t="shared" si="110"/>
        <v>502052.80883101298</v>
      </c>
      <c r="EG36">
        <f t="shared" si="111"/>
        <v>138.50774806843853</v>
      </c>
      <c r="EH36">
        <f t="shared" si="112"/>
        <v>2.5131442270231201E-3</v>
      </c>
      <c r="EI36">
        <f t="shared" si="113"/>
        <v>1.4136436277005051E-3</v>
      </c>
      <c r="EJ36">
        <f t="shared" si="113"/>
        <v>0.12</v>
      </c>
      <c r="EK36">
        <f t="shared" si="113"/>
        <v>7.8E-2</v>
      </c>
      <c r="EL36">
        <f t="shared" si="114"/>
        <v>1.5434536956756672E-3</v>
      </c>
      <c r="EM36">
        <f t="shared" si="114"/>
        <v>325.27882775986535</v>
      </c>
      <c r="EN36">
        <f t="shared" si="114"/>
        <v>55.316851723382968</v>
      </c>
      <c r="EO36">
        <f t="shared" si="115"/>
        <v>339.09611917949218</v>
      </c>
      <c r="EP36">
        <f t="shared" si="42"/>
        <v>483</v>
      </c>
      <c r="EQ36" s="39" t="str">
        <f t="shared" si="116"/>
        <v>PASS</v>
      </c>
      <c r="ES36">
        <v>1</v>
      </c>
      <c r="ET36">
        <f t="shared" si="117"/>
        <v>2.5131442270231201E-3</v>
      </c>
      <c r="EU36">
        <f t="shared" si="118"/>
        <v>5.6545745108020204E-3</v>
      </c>
      <c r="EV36">
        <f t="shared" si="119"/>
        <v>0.12</v>
      </c>
      <c r="EW36">
        <f t="shared" si="119"/>
        <v>7.8E-2</v>
      </c>
      <c r="EX36">
        <f t="shared" si="120"/>
        <v>6.1294061536773751E-3</v>
      </c>
      <c r="EY36">
        <f t="shared" si="121"/>
        <v>81.908882564390566</v>
      </c>
      <c r="EZ36">
        <f t="shared" si="122"/>
        <v>13.829212930845742</v>
      </c>
      <c r="FA36">
        <f t="shared" si="123"/>
        <v>85.339360401910312</v>
      </c>
      <c r="FB36">
        <f t="shared" si="43"/>
        <v>483</v>
      </c>
      <c r="FC36" s="39" t="str">
        <f t="shared" si="124"/>
        <v>PASS</v>
      </c>
      <c r="FD36" s="127">
        <f t="shared" si="125"/>
        <v>1.1957919849508512E-3</v>
      </c>
      <c r="FE36" s="127"/>
      <c r="FG36">
        <v>14</v>
      </c>
      <c r="FH36">
        <f t="shared" si="126"/>
        <v>5.2</v>
      </c>
      <c r="FI36">
        <f t="shared" si="127"/>
        <v>2.145833333333333</v>
      </c>
      <c r="FJ36">
        <f t="shared" si="128"/>
        <v>0.85833333333333328</v>
      </c>
      <c r="FK36">
        <f t="shared" si="129"/>
        <v>0.30899999999999994</v>
      </c>
      <c r="FL36">
        <f t="shared" si="130"/>
        <v>0.22707208333333329</v>
      </c>
      <c r="FM36">
        <f t="shared" si="131"/>
        <v>0.26803604166666661</v>
      </c>
      <c r="FN36">
        <f t="shared" si="44"/>
        <v>0.64374999999999993</v>
      </c>
      <c r="FO36">
        <f t="shared" si="45"/>
        <v>887.89218750000066</v>
      </c>
      <c r="FP36">
        <f t="shared" si="46"/>
        <v>6749.7046875000024</v>
      </c>
      <c r="FQ36">
        <f t="shared" si="132"/>
        <v>19135.431924494434</v>
      </c>
      <c r="FR36">
        <f t="shared" si="47"/>
        <v>3.929246801744237E-5</v>
      </c>
      <c r="FS36">
        <v>2E-3</v>
      </c>
      <c r="FT36">
        <f t="shared" si="133"/>
        <v>1.9646234008721185E-2</v>
      </c>
      <c r="FV36">
        <f t="shared" ca="1" si="48"/>
        <v>27688.657883463966</v>
      </c>
      <c r="FW36">
        <f t="shared" ca="1" si="134"/>
        <v>3761.4353484378371</v>
      </c>
      <c r="FX36">
        <f t="shared" ca="1" si="135"/>
        <v>7016.6596347434706</v>
      </c>
      <c r="FY36">
        <f t="shared" ca="1" si="136"/>
        <v>2.1198367476566374E-5</v>
      </c>
      <c r="FZ36">
        <v>2E-3</v>
      </c>
      <c r="GA36">
        <f t="shared" ca="1" si="137"/>
        <v>50.197361223941463</v>
      </c>
      <c r="GB36">
        <f t="shared" ca="1" si="138"/>
        <v>1.5451044781967802E-3</v>
      </c>
      <c r="GC36">
        <f t="shared" ca="1" si="49"/>
        <v>7.212742192321592</v>
      </c>
      <c r="GD36">
        <f t="shared" ca="1" si="139"/>
        <v>1.6780891847049777E-4</v>
      </c>
      <c r="GE36">
        <f t="shared" ca="1" si="140"/>
        <v>3.3376359474795139E-3</v>
      </c>
      <c r="GF36">
        <f t="shared" ca="1" si="141"/>
        <v>331.00000000000006</v>
      </c>
      <c r="GG36">
        <f t="shared" ca="1" si="142"/>
        <v>3.3376359474795139E-3</v>
      </c>
      <c r="GH36" s="39" t="str">
        <f t="shared" ca="1" si="143"/>
        <v>FAILED</v>
      </c>
      <c r="GI36" s="39" t="str">
        <f t="shared" ca="1" si="144"/>
        <v>FAILED</v>
      </c>
      <c r="GJ36" s="39" t="str">
        <f t="shared" ca="1" si="145"/>
        <v>FAILED</v>
      </c>
      <c r="GL36">
        <v>50</v>
      </c>
      <c r="GM36">
        <f t="shared" ca="1" si="146"/>
        <v>1.0599183738283187E-3</v>
      </c>
      <c r="GN36">
        <f t="shared" ca="1" si="147"/>
        <v>0.14425484384643181</v>
      </c>
      <c r="GO36">
        <f t="shared" ca="1" si="148"/>
        <v>0.41952229617624454</v>
      </c>
      <c r="GP36">
        <f t="shared" ca="1" si="149"/>
        <v>8.3440898686987861</v>
      </c>
      <c r="GQ36">
        <f t="shared" ca="1" si="150"/>
        <v>6.620000000000001</v>
      </c>
      <c r="GR36">
        <f t="shared" ca="1" si="151"/>
        <v>6.620000000000001</v>
      </c>
      <c r="GS36" s="39" t="str">
        <f t="shared" ca="1" si="152"/>
        <v>PASS</v>
      </c>
      <c r="GT36" s="39" t="str">
        <f t="shared" ca="1" si="153"/>
        <v>PASS</v>
      </c>
      <c r="GU36" s="39" t="str">
        <f t="shared" ca="1" si="154"/>
        <v>PASS</v>
      </c>
      <c r="GV36" s="128">
        <f t="shared" ca="1" si="155"/>
        <v>3.0766236299066058E-4</v>
      </c>
      <c r="GW36" s="114"/>
    </row>
    <row r="37" spans="2:205" x14ac:dyDescent="0.25">
      <c r="B37">
        <f t="shared" si="0"/>
        <v>2.38</v>
      </c>
      <c r="C37">
        <f t="shared" si="1"/>
        <v>2.5</v>
      </c>
      <c r="D37">
        <f t="shared" si="50"/>
        <v>0.40760179671785463</v>
      </c>
      <c r="E37">
        <f t="shared" si="2"/>
        <v>0.40686286467164379</v>
      </c>
      <c r="F37">
        <f t="shared" si="3"/>
        <v>0.60000000000000053</v>
      </c>
      <c r="G37" s="1">
        <f t="shared" si="51"/>
        <v>1111.6635803557199</v>
      </c>
      <c r="I37">
        <f t="shared" si="52"/>
        <v>1111.6635803557199</v>
      </c>
      <c r="J37">
        <f t="shared" si="4"/>
        <v>14162.798243000983</v>
      </c>
      <c r="K37">
        <f t="shared" si="5"/>
        <v>45346.981536904859</v>
      </c>
      <c r="L37">
        <f t="shared" si="53"/>
        <v>53110.493411253687</v>
      </c>
      <c r="M37">
        <f t="shared" si="53"/>
        <v>170051.18076339323</v>
      </c>
      <c r="O37">
        <f t="shared" si="54"/>
        <v>1</v>
      </c>
      <c r="P37">
        <v>2380</v>
      </c>
      <c r="Q37">
        <f t="shared" si="55"/>
        <v>0.36</v>
      </c>
      <c r="S37">
        <f t="shared" si="56"/>
        <v>472364.39100942569</v>
      </c>
      <c r="T37">
        <f t="shared" si="6"/>
        <v>134.35008430596349</v>
      </c>
      <c r="U37">
        <f t="shared" si="57"/>
        <v>6.0942644632192065E-4</v>
      </c>
      <c r="V37">
        <f t="shared" si="58"/>
        <v>1.3712095042243216E-3</v>
      </c>
      <c r="W37">
        <f t="shared" si="7"/>
        <v>0.12</v>
      </c>
      <c r="X37">
        <f t="shared" si="59"/>
        <v>7.8E-2</v>
      </c>
      <c r="Z37">
        <f t="shared" si="60"/>
        <v>5.0785537193493392E-3</v>
      </c>
      <c r="AA37">
        <v>5.5650000000000004</v>
      </c>
      <c r="AB37">
        <f t="shared" si="8"/>
        <v>10.908344930901276</v>
      </c>
      <c r="AC37">
        <v>0.745</v>
      </c>
      <c r="AD37">
        <f t="shared" si="61"/>
        <v>8.1267169735214502</v>
      </c>
      <c r="AE37">
        <f t="shared" si="9"/>
        <v>62.910342282528923</v>
      </c>
      <c r="AF37">
        <f t="shared" si="10"/>
        <v>1.4972307435038869E-3</v>
      </c>
      <c r="AG37">
        <f t="shared" si="62"/>
        <v>315.49204627202431</v>
      </c>
      <c r="AH37">
        <f t="shared" si="63"/>
        <v>53.993627997481781</v>
      </c>
      <c r="AI37">
        <f t="shared" si="11"/>
        <v>7.095814672032815</v>
      </c>
      <c r="AJ37">
        <f t="shared" si="12"/>
        <v>12.388273129073864</v>
      </c>
      <c r="AK37">
        <f t="shared" si="64"/>
        <v>7.095814672032815</v>
      </c>
      <c r="AL37">
        <f t="shared" si="13"/>
        <v>9.8008489945204627</v>
      </c>
      <c r="AM37">
        <f t="shared" si="14"/>
        <v>32.216886264351437</v>
      </c>
      <c r="AN37">
        <f t="shared" si="65"/>
        <v>7.095814672032815</v>
      </c>
      <c r="AO37" s="39" t="str">
        <f t="shared" si="66"/>
        <v>FAILED</v>
      </c>
      <c r="AP37" s="39" t="str">
        <f t="shared" si="67"/>
        <v>FAILED</v>
      </c>
      <c r="AQ37" s="39" t="str">
        <f t="shared" si="68"/>
        <v>FAILED</v>
      </c>
      <c r="AS37" s="9">
        <v>4</v>
      </c>
      <c r="AT37">
        <f t="shared" si="15"/>
        <v>2.4377057852876826E-3</v>
      </c>
      <c r="AU37" s="9">
        <f t="shared" si="69"/>
        <v>5.4848380168972862E-3</v>
      </c>
      <c r="AV37" s="9">
        <f t="shared" si="70"/>
        <v>2.0314214877397357E-2</v>
      </c>
      <c r="AW37">
        <v>5.5650000000000004</v>
      </c>
      <c r="AX37">
        <f t="shared" si="16"/>
        <v>174.53351889442041</v>
      </c>
      <c r="AY37">
        <v>0.745</v>
      </c>
      <c r="AZ37">
        <f t="shared" si="71"/>
        <v>130.0274715763432</v>
      </c>
      <c r="BA37">
        <f t="shared" si="17"/>
        <v>251.64136913011569</v>
      </c>
      <c r="BB37">
        <f t="shared" si="72"/>
        <v>1.0011381900741776</v>
      </c>
      <c r="BC37">
        <f t="shared" si="73"/>
        <v>5.9499149797780145E-3</v>
      </c>
      <c r="BD37">
        <f t="shared" si="74"/>
        <v>79.390107693110124</v>
      </c>
      <c r="BE37">
        <f t="shared" si="75"/>
        <v>13.498406999370445</v>
      </c>
      <c r="BF37">
        <f t="shared" si="18"/>
        <v>113.53303475252504</v>
      </c>
      <c r="BG37">
        <f t="shared" si="19"/>
        <v>198.21237006518183</v>
      </c>
      <c r="BH37">
        <f t="shared" si="76"/>
        <v>113.53303475252504</v>
      </c>
      <c r="BI37">
        <f t="shared" si="20"/>
        <v>156.8135839123274</v>
      </c>
      <c r="BJ37">
        <f t="shared" si="21"/>
        <v>0.50793366738028645</v>
      </c>
      <c r="BK37">
        <f t="shared" si="77"/>
        <v>113.53303475252504</v>
      </c>
      <c r="BL37" s="39" t="str">
        <f t="shared" si="78"/>
        <v>PASS</v>
      </c>
      <c r="BM37" s="39" t="str">
        <f t="shared" si="79"/>
        <v>PASS</v>
      </c>
      <c r="BN37" s="39" t="str">
        <f t="shared" si="80"/>
        <v>PASS</v>
      </c>
      <c r="BO37" s="127">
        <f t="shared" si="81"/>
        <v>1.4279795951467247E-3</v>
      </c>
      <c r="BP37" s="127"/>
      <c r="BR37">
        <f t="shared" si="22"/>
        <v>6.0942644632192065E-4</v>
      </c>
      <c r="BS37">
        <f t="shared" si="23"/>
        <v>0.36</v>
      </c>
      <c r="BT37">
        <f t="shared" si="24"/>
        <v>0.26455000000000001</v>
      </c>
      <c r="BU37">
        <f t="shared" si="82"/>
        <v>0.62454999999999994</v>
      </c>
      <c r="BV37">
        <f t="shared" si="25"/>
        <v>1</v>
      </c>
      <c r="BW37">
        <f t="shared" si="26"/>
        <v>0.375</v>
      </c>
      <c r="BX37">
        <f t="shared" si="27"/>
        <v>53110.493411253687</v>
      </c>
      <c r="BY37">
        <f t="shared" si="83"/>
        <v>19916.435029220134</v>
      </c>
      <c r="BZ37">
        <f t="shared" si="28"/>
        <v>0.60000000000000053</v>
      </c>
      <c r="CA37">
        <f t="shared" si="29"/>
        <v>634.47317718750048</v>
      </c>
      <c r="CB37">
        <f t="shared" si="156"/>
        <v>20550.908206407636</v>
      </c>
      <c r="CC37">
        <f t="shared" si="30"/>
        <v>1.5979845773202905E-3</v>
      </c>
      <c r="CD37">
        <f t="shared" si="31"/>
        <v>0.31227499999999997</v>
      </c>
      <c r="CE37">
        <f t="shared" si="84"/>
        <v>32905.144834533086</v>
      </c>
      <c r="CF37">
        <f t="shared" si="32"/>
        <v>85038.016830123597</v>
      </c>
      <c r="CG37">
        <f t="shared" si="33"/>
        <v>109716.87545602341</v>
      </c>
      <c r="CH37">
        <f t="shared" si="34"/>
        <v>60359.158204223786</v>
      </c>
      <c r="CI37">
        <f t="shared" si="35"/>
        <v>3.3147092282786528E-4</v>
      </c>
      <c r="CJ37">
        <f t="shared" si="36"/>
        <v>1.8235395227862171E-4</v>
      </c>
      <c r="CL37">
        <f t="shared" si="37"/>
        <v>0.36</v>
      </c>
      <c r="CM37">
        <f t="shared" si="37"/>
        <v>0.26455000000000001</v>
      </c>
      <c r="CN37">
        <f t="shared" si="85"/>
        <v>9.2075256341073695E-4</v>
      </c>
      <c r="CO37">
        <f t="shared" si="85"/>
        <v>6.8929862891181897E-4</v>
      </c>
      <c r="CP37">
        <f t="shared" si="38"/>
        <v>0.32215840755042841</v>
      </c>
      <c r="CQ37">
        <f t="shared" si="38"/>
        <v>0.18055038793149114</v>
      </c>
      <c r="CR37">
        <f t="shared" si="86"/>
        <v>99.270079419970457</v>
      </c>
      <c r="CS37">
        <f t="shared" si="87"/>
        <v>180.44656791565862</v>
      </c>
      <c r="CT37">
        <f t="shared" si="39"/>
        <v>0.32215840755042841</v>
      </c>
      <c r="CU37">
        <f t="shared" si="39"/>
        <v>0.18055038793149114</v>
      </c>
      <c r="CV37" s="39" t="str">
        <f t="shared" si="88"/>
        <v>FAILED</v>
      </c>
      <c r="CW37" s="39" t="str">
        <f t="shared" si="89"/>
        <v>FAILED</v>
      </c>
      <c r="CX37" s="39" t="str">
        <f t="shared" si="90"/>
        <v>FAILED</v>
      </c>
      <c r="CZ37">
        <f t="shared" si="91"/>
        <v>3.3147092282786528E-4</v>
      </c>
      <c r="DA37">
        <f t="shared" si="91"/>
        <v>1.8235395227862171E-4</v>
      </c>
      <c r="DB37">
        <v>7</v>
      </c>
      <c r="DC37">
        <f t="shared" si="92"/>
        <v>2.320296459795057E-3</v>
      </c>
      <c r="DD37">
        <v>10</v>
      </c>
      <c r="DE37">
        <f t="shared" si="93"/>
        <v>1.8235395227862172E-3</v>
      </c>
      <c r="DF37">
        <f t="shared" si="94"/>
        <v>0.36</v>
      </c>
      <c r="DG37">
        <f t="shared" si="94"/>
        <v>0.26455000000000001</v>
      </c>
      <c r="DH37">
        <f t="shared" si="40"/>
        <v>2.5315262724491445E-3</v>
      </c>
      <c r="DI37">
        <f t="shared" si="95"/>
        <v>0.31227499999999997</v>
      </c>
      <c r="DJ37">
        <f t="shared" si="96"/>
        <v>20550.908206407636</v>
      </c>
      <c r="DK37">
        <f t="shared" si="97"/>
        <v>32905.144834533086</v>
      </c>
      <c r="DL37">
        <f t="shared" si="98"/>
        <v>6.4452679438751588E-3</v>
      </c>
      <c r="DM37">
        <f t="shared" si="99"/>
        <v>6.8929862891181897E-3</v>
      </c>
      <c r="DN37">
        <f t="shared" si="41"/>
        <v>15.785761969970993</v>
      </c>
      <c r="DO37">
        <f t="shared" si="41"/>
        <v>18.055038793149112</v>
      </c>
      <c r="DP37">
        <f t="shared" si="100"/>
        <v>14.181439917138638</v>
      </c>
      <c r="DQ37">
        <f t="shared" si="101"/>
        <v>18.04465679156586</v>
      </c>
      <c r="DR37">
        <f t="shared" si="102"/>
        <v>15.785761969970993</v>
      </c>
      <c r="DS37">
        <f t="shared" si="102"/>
        <v>18.055038793149112</v>
      </c>
      <c r="DT37" s="39" t="str">
        <f t="shared" si="103"/>
        <v>PASS</v>
      </c>
      <c r="DU37" s="39" t="str">
        <f t="shared" si="103"/>
        <v>PASS</v>
      </c>
      <c r="DV37" s="39" t="str">
        <f t="shared" si="104"/>
        <v>PASS</v>
      </c>
      <c r="DW37" s="39">
        <f t="shared" si="105"/>
        <v>3.1625378550703573E-4</v>
      </c>
      <c r="DX37" s="39"/>
      <c r="DZ37">
        <f t="shared" si="106"/>
        <v>1</v>
      </c>
      <c r="EA37">
        <f t="shared" si="157"/>
        <v>0.36</v>
      </c>
      <c r="EB37">
        <f t="shared" si="107"/>
        <v>0.26455000000000001</v>
      </c>
      <c r="EC37">
        <f t="shared" si="108"/>
        <v>1.0011381900741776</v>
      </c>
      <c r="ED37">
        <f t="shared" si="109"/>
        <v>0.31227499999999997</v>
      </c>
      <c r="EE37">
        <f t="shared" si="110"/>
        <v>472364.39100942569</v>
      </c>
      <c r="EG37">
        <f t="shared" si="111"/>
        <v>134.35008430596349</v>
      </c>
      <c r="EH37">
        <f t="shared" si="112"/>
        <v>2.4377057852876826E-3</v>
      </c>
      <c r="EI37">
        <f t="shared" si="113"/>
        <v>1.3712095042243216E-3</v>
      </c>
      <c r="EJ37">
        <f t="shared" si="113"/>
        <v>0.12</v>
      </c>
      <c r="EK37">
        <f t="shared" si="113"/>
        <v>7.8E-2</v>
      </c>
      <c r="EL37">
        <f t="shared" si="114"/>
        <v>1.4972307435038869E-3</v>
      </c>
      <c r="EM37">
        <f t="shared" si="114"/>
        <v>315.49204627202431</v>
      </c>
      <c r="EN37">
        <f t="shared" si="114"/>
        <v>53.993627997481781</v>
      </c>
      <c r="EO37">
        <f t="shared" si="115"/>
        <v>329.06103818881456</v>
      </c>
      <c r="EP37">
        <f t="shared" si="42"/>
        <v>483</v>
      </c>
      <c r="EQ37" s="39" t="str">
        <f t="shared" si="116"/>
        <v>PASS</v>
      </c>
      <c r="ES37">
        <v>1</v>
      </c>
      <c r="ET37">
        <f t="shared" si="117"/>
        <v>2.4377057852876826E-3</v>
      </c>
      <c r="EU37">
        <f t="shared" si="118"/>
        <v>5.4848380168972862E-3</v>
      </c>
      <c r="EV37">
        <f t="shared" si="119"/>
        <v>0.12</v>
      </c>
      <c r="EW37">
        <f t="shared" si="119"/>
        <v>7.8E-2</v>
      </c>
      <c r="EX37">
        <f t="shared" si="120"/>
        <v>5.9471404072494339E-3</v>
      </c>
      <c r="EY37">
        <f t="shared" si="121"/>
        <v>79.427146269091594</v>
      </c>
      <c r="EZ37">
        <f t="shared" si="122"/>
        <v>13.498406999370445</v>
      </c>
      <c r="FA37">
        <f t="shared" si="123"/>
        <v>82.796694010169446</v>
      </c>
      <c r="FB37">
        <f t="shared" si="43"/>
        <v>483</v>
      </c>
      <c r="FC37" s="39" t="str">
        <f t="shared" si="124"/>
        <v>PASS</v>
      </c>
      <c r="FD37" s="127">
        <f t="shared" si="125"/>
        <v>1.4279795951467247E-3</v>
      </c>
      <c r="FE37" s="127"/>
      <c r="FG37">
        <v>15</v>
      </c>
      <c r="FH37">
        <f t="shared" si="126"/>
        <v>5.6000000000000005</v>
      </c>
      <c r="FI37">
        <f t="shared" si="127"/>
        <v>2.0625</v>
      </c>
      <c r="FJ37">
        <f t="shared" si="128"/>
        <v>0.82500000000000007</v>
      </c>
      <c r="FK37">
        <f t="shared" si="129"/>
        <v>0.29699999999999999</v>
      </c>
      <c r="FL37">
        <f t="shared" si="130"/>
        <v>0.21825375</v>
      </c>
      <c r="FM37">
        <f t="shared" si="131"/>
        <v>0.25762687499999998</v>
      </c>
      <c r="FN37">
        <f t="shared" si="44"/>
        <v>0.61875000000000002</v>
      </c>
      <c r="FO37">
        <f t="shared" si="45"/>
        <v>853.41093750000073</v>
      </c>
      <c r="FP37">
        <f t="shared" si="46"/>
        <v>5861.8125000000018</v>
      </c>
      <c r="FQ37">
        <f t="shared" si="132"/>
        <v>16618.25505575506</v>
      </c>
      <c r="FR37">
        <f t="shared" si="47"/>
        <v>3.4123727013870761E-5</v>
      </c>
      <c r="FS37">
        <v>2E-3</v>
      </c>
      <c r="FT37">
        <f t="shared" si="133"/>
        <v>1.7061863506935379E-2</v>
      </c>
      <c r="FV37">
        <f t="shared" ca="1" si="48"/>
        <v>23927.222535026129</v>
      </c>
      <c r="FW37">
        <f t="shared" ca="1" si="134"/>
        <v>3537.9486832291223</v>
      </c>
      <c r="FX37">
        <f t="shared" ca="1" si="135"/>
        <v>6866.4200565820674</v>
      </c>
      <c r="FY37">
        <f t="shared" ca="1" si="136"/>
        <v>2.0744471470036457E-5</v>
      </c>
      <c r="FZ37">
        <v>2E-3</v>
      </c>
      <c r="GA37">
        <f t="shared" ca="1" si="137"/>
        <v>46.556959756431183</v>
      </c>
      <c r="GB37">
        <f t="shared" ca="1" si="138"/>
        <v>1.4333946492599435E-3</v>
      </c>
      <c r="GC37">
        <f t="shared" ca="1" si="49"/>
        <v>6.1195270478614319</v>
      </c>
      <c r="GD37">
        <f t="shared" ca="1" si="139"/>
        <v>1.7394782961051468E-4</v>
      </c>
      <c r="GE37">
        <f t="shared" ca="1" si="140"/>
        <v>3.4597358375571983E-3</v>
      </c>
      <c r="GF37">
        <f t="shared" ca="1" si="141"/>
        <v>331</v>
      </c>
      <c r="GG37">
        <f t="shared" ca="1" si="142"/>
        <v>3.4597358375571983E-3</v>
      </c>
      <c r="GH37" s="39" t="str">
        <f t="shared" ca="1" si="143"/>
        <v>FAILED</v>
      </c>
      <c r="GI37" s="39" t="str">
        <f t="shared" ca="1" si="144"/>
        <v>FAILED</v>
      </c>
      <c r="GJ37" s="39" t="str">
        <f t="shared" ca="1" si="145"/>
        <v>FAILED</v>
      </c>
      <c r="GL37">
        <v>50</v>
      </c>
      <c r="GM37">
        <f t="shared" ca="1" si="146"/>
        <v>1.0372235735018227E-3</v>
      </c>
      <c r="GN37">
        <f t="shared" ca="1" si="147"/>
        <v>0.12239054095722864</v>
      </c>
      <c r="GO37">
        <f t="shared" ca="1" si="148"/>
        <v>0.43486957402628668</v>
      </c>
      <c r="GP37">
        <f t="shared" ca="1" si="149"/>
        <v>8.6493395938929929</v>
      </c>
      <c r="GQ37">
        <f t="shared" ca="1" si="150"/>
        <v>6.620000000000001</v>
      </c>
      <c r="GR37">
        <f t="shared" ca="1" si="151"/>
        <v>6.620000000000001</v>
      </c>
      <c r="GS37" s="39" t="str">
        <f t="shared" ca="1" si="152"/>
        <v>PASS</v>
      </c>
      <c r="GT37" s="39" t="str">
        <f t="shared" ca="1" si="153"/>
        <v>PASS</v>
      </c>
      <c r="GU37" s="39" t="str">
        <f t="shared" ca="1" si="154"/>
        <v>PASS</v>
      </c>
      <c r="GV37" s="128">
        <f t="shared" ca="1" si="155"/>
        <v>2.7333506281235686E-4</v>
      </c>
      <c r="GW37" s="114"/>
    </row>
    <row r="38" spans="2:205" x14ac:dyDescent="0.25">
      <c r="B38">
        <f t="shared" si="0"/>
        <v>2.62</v>
      </c>
      <c r="C38">
        <f t="shared" si="1"/>
        <v>2.5</v>
      </c>
      <c r="D38">
        <f t="shared" si="50"/>
        <v>0.406123932625433</v>
      </c>
      <c r="E38">
        <f t="shared" si="2"/>
        <v>0.40516430865412467</v>
      </c>
      <c r="F38">
        <f t="shared" si="3"/>
        <v>0.69999999999999951</v>
      </c>
      <c r="G38" s="1">
        <f t="shared" si="51"/>
        <v>1291.5264231516267</v>
      </c>
      <c r="H38">
        <f>-329.98*9.81</f>
        <v>-3237.1038000000003</v>
      </c>
      <c r="I38">
        <f t="shared" si="52"/>
        <v>-1945.5773768483737</v>
      </c>
      <c r="J38">
        <f t="shared" si="4"/>
        <v>13051.134662645263</v>
      </c>
      <c r="K38">
        <f t="shared" si="5"/>
        <v>42081.309588227305</v>
      </c>
      <c r="L38">
        <f t="shared" si="53"/>
        <v>48941.754984919738</v>
      </c>
      <c r="M38">
        <f t="shared" si="53"/>
        <v>157804.91095585239</v>
      </c>
      <c r="O38">
        <f t="shared" si="54"/>
        <v>1</v>
      </c>
      <c r="P38">
        <v>2620</v>
      </c>
      <c r="Q38">
        <f t="shared" si="55"/>
        <v>0.36</v>
      </c>
      <c r="S38">
        <f t="shared" si="56"/>
        <v>438346.97487736779</v>
      </c>
      <c r="T38">
        <f t="shared" si="6"/>
        <v>129.42207980589322</v>
      </c>
      <c r="U38">
        <f t="shared" si="57"/>
        <v>5.8707248736870736E-4</v>
      </c>
      <c r="V38">
        <f t="shared" si="58"/>
        <v>1.3209130965795915E-3</v>
      </c>
      <c r="W38">
        <f t="shared" si="7"/>
        <v>0.12</v>
      </c>
      <c r="X38">
        <f t="shared" si="59"/>
        <v>7.8E-2</v>
      </c>
      <c r="Z38">
        <f t="shared" si="60"/>
        <v>4.8922707280725612E-3</v>
      </c>
      <c r="AA38">
        <v>5.5650000000000004</v>
      </c>
      <c r="AB38">
        <f t="shared" si="8"/>
        <v>10.122778288095027</v>
      </c>
      <c r="AC38">
        <v>0.745</v>
      </c>
      <c r="AD38">
        <f t="shared" si="61"/>
        <v>7.541469824630795</v>
      </c>
      <c r="AE38">
        <f t="shared" si="9"/>
        <v>60.602770601641616</v>
      </c>
      <c r="AF38">
        <f t="shared" si="10"/>
        <v>1.44243486790708E-3</v>
      </c>
      <c r="AG38">
        <f t="shared" si="62"/>
        <v>303.89377338984679</v>
      </c>
      <c r="AH38">
        <f t="shared" si="63"/>
        <v>52.074343454672004</v>
      </c>
      <c r="AI38">
        <f t="shared" si="11"/>
        <v>6.5848081586530087</v>
      </c>
      <c r="AJ38">
        <f t="shared" si="12"/>
        <v>11.496129160963264</v>
      </c>
      <c r="AK38">
        <f t="shared" si="64"/>
        <v>6.5848081586530087</v>
      </c>
      <c r="AL38">
        <f t="shared" si="13"/>
        <v>9.0950388931671391</v>
      </c>
      <c r="AM38">
        <f t="shared" si="14"/>
        <v>33.43788714740927</v>
      </c>
      <c r="AN38">
        <f t="shared" si="65"/>
        <v>6.5848081586530087</v>
      </c>
      <c r="AO38" s="39" t="str">
        <f t="shared" si="66"/>
        <v>FAILED</v>
      </c>
      <c r="AP38" s="39" t="str">
        <f t="shared" si="67"/>
        <v>FAILED</v>
      </c>
      <c r="AQ38" s="39" t="str">
        <f t="shared" si="68"/>
        <v>FAILED</v>
      </c>
      <c r="AS38" s="9">
        <v>4</v>
      </c>
      <c r="AT38">
        <f t="shared" si="15"/>
        <v>2.3482899494748294E-3</v>
      </c>
      <c r="AU38" s="9">
        <f t="shared" si="69"/>
        <v>5.283652386318366E-3</v>
      </c>
      <c r="AV38" s="9">
        <f t="shared" si="70"/>
        <v>1.9569082912290245E-2</v>
      </c>
      <c r="AW38">
        <v>5.5650000000000004</v>
      </c>
      <c r="AX38">
        <f t="shared" si="16"/>
        <v>161.96445260952044</v>
      </c>
      <c r="AY38">
        <v>0.745</v>
      </c>
      <c r="AZ38">
        <f t="shared" si="71"/>
        <v>120.66351719409272</v>
      </c>
      <c r="BA38">
        <f t="shared" si="17"/>
        <v>242.41108240656646</v>
      </c>
      <c r="BB38">
        <f t="shared" si="72"/>
        <v>1.0011381900741776</v>
      </c>
      <c r="BC38">
        <f t="shared" si="73"/>
        <v>5.7336386850797586E-3</v>
      </c>
      <c r="BD38">
        <f t="shared" si="74"/>
        <v>76.451795963015073</v>
      </c>
      <c r="BE38">
        <f t="shared" si="75"/>
        <v>13.018585863668001</v>
      </c>
      <c r="BF38">
        <f t="shared" si="18"/>
        <v>105.35693053844814</v>
      </c>
      <c r="BG38">
        <f t="shared" si="19"/>
        <v>183.93806657541222</v>
      </c>
      <c r="BH38">
        <f t="shared" si="76"/>
        <v>105.35693053844814</v>
      </c>
      <c r="BI38">
        <f t="shared" si="20"/>
        <v>145.52062229067423</v>
      </c>
      <c r="BJ38">
        <f t="shared" si="21"/>
        <v>0.52691436771778477</v>
      </c>
      <c r="BK38">
        <f t="shared" si="77"/>
        <v>105.35693053844814</v>
      </c>
      <c r="BL38" s="39" t="str">
        <f t="shared" si="78"/>
        <v>PASS</v>
      </c>
      <c r="BM38" s="39" t="str">
        <f t="shared" si="79"/>
        <v>PASS</v>
      </c>
      <c r="BN38" s="39" t="str">
        <f t="shared" si="80"/>
        <v>PASS</v>
      </c>
      <c r="BO38" s="127">
        <f t="shared" si="81"/>
        <v>1.6054188318223312E-3</v>
      </c>
      <c r="BP38" s="127"/>
      <c r="BR38">
        <f t="shared" si="22"/>
        <v>5.8707248736870736E-4</v>
      </c>
      <c r="BS38">
        <f t="shared" si="23"/>
        <v>0.36</v>
      </c>
      <c r="BT38">
        <f t="shared" si="24"/>
        <v>0.26455000000000001</v>
      </c>
      <c r="BU38">
        <f t="shared" si="82"/>
        <v>0.62454999999999994</v>
      </c>
      <c r="BV38">
        <f t="shared" si="25"/>
        <v>1</v>
      </c>
      <c r="BW38">
        <f t="shared" si="26"/>
        <v>0.375</v>
      </c>
      <c r="BX38">
        <f t="shared" si="27"/>
        <v>48941.754984919738</v>
      </c>
      <c r="BY38">
        <f t="shared" si="83"/>
        <v>18353.158119344902</v>
      </c>
      <c r="BZ38">
        <f t="shared" si="28"/>
        <v>0.69999999999999951</v>
      </c>
      <c r="CA38">
        <f t="shared" si="29"/>
        <v>740.21870671874967</v>
      </c>
      <c r="CB38">
        <f t="shared" si="156"/>
        <v>19093.37682606365</v>
      </c>
      <c r="CC38">
        <f t="shared" si="30"/>
        <v>1.5394224803018399E-3</v>
      </c>
      <c r="CD38">
        <f t="shared" si="31"/>
        <v>0.31227499999999997</v>
      </c>
      <c r="CE38">
        <f t="shared" si="84"/>
        <v>30571.414340026662</v>
      </c>
      <c r="CF38">
        <f t="shared" si="32"/>
        <v>78363.229501112393</v>
      </c>
      <c r="CG38">
        <f t="shared" si="33"/>
        <v>101291.79025613239</v>
      </c>
      <c r="CH38">
        <f t="shared" si="34"/>
        <v>55434.6687460924</v>
      </c>
      <c r="CI38">
        <f t="shared" si="35"/>
        <v>3.0601749322094375E-4</v>
      </c>
      <c r="CJ38">
        <f t="shared" si="36"/>
        <v>1.6747634062263565E-4</v>
      </c>
      <c r="CL38">
        <f t="shared" si="37"/>
        <v>0.36</v>
      </c>
      <c r="CM38">
        <f t="shared" si="37"/>
        <v>0.26455000000000001</v>
      </c>
      <c r="CN38">
        <f t="shared" si="85"/>
        <v>8.5004859228039937E-4</v>
      </c>
      <c r="CO38">
        <f t="shared" si="85"/>
        <v>6.3306120061476338E-4</v>
      </c>
      <c r="CP38">
        <f t="shared" si="38"/>
        <v>0.27458139151039768</v>
      </c>
      <c r="CQ38">
        <f t="shared" si="38"/>
        <v>0.15229126381504618</v>
      </c>
      <c r="CR38">
        <f t="shared" si="86"/>
        <v>99.90087173857799</v>
      </c>
      <c r="CS38">
        <f t="shared" si="87"/>
        <v>182.54169052398504</v>
      </c>
      <c r="CT38">
        <f t="shared" si="39"/>
        <v>0.27458139151039768</v>
      </c>
      <c r="CU38">
        <f t="shared" si="39"/>
        <v>0.15229126381504618</v>
      </c>
      <c r="CV38" s="39" t="str">
        <f t="shared" si="88"/>
        <v>FAILED</v>
      </c>
      <c r="CW38" s="39" t="str">
        <f t="shared" si="89"/>
        <v>FAILED</v>
      </c>
      <c r="CX38" s="39" t="str">
        <f t="shared" si="90"/>
        <v>FAILED</v>
      </c>
      <c r="CZ38">
        <f t="shared" si="91"/>
        <v>3.0601749322094375E-4</v>
      </c>
      <c r="DA38">
        <f t="shared" si="91"/>
        <v>1.6747634062263565E-4</v>
      </c>
      <c r="DB38">
        <v>8</v>
      </c>
      <c r="DC38">
        <f t="shared" si="92"/>
        <v>2.44813994576755E-3</v>
      </c>
      <c r="DD38">
        <v>11</v>
      </c>
      <c r="DE38">
        <f t="shared" si="93"/>
        <v>1.8422397468489922E-3</v>
      </c>
      <c r="DF38">
        <f t="shared" si="94"/>
        <v>0.36</v>
      </c>
      <c r="DG38">
        <f t="shared" si="94"/>
        <v>0.26455000000000001</v>
      </c>
      <c r="DH38">
        <f t="shared" si="40"/>
        <v>2.5378023524868327E-3</v>
      </c>
      <c r="DI38">
        <f t="shared" si="95"/>
        <v>0.31227499999999997</v>
      </c>
      <c r="DJ38">
        <f t="shared" si="96"/>
        <v>19093.37682606365</v>
      </c>
      <c r="DK38">
        <f t="shared" si="97"/>
        <v>30571.414340026662</v>
      </c>
      <c r="DL38">
        <f t="shared" si="98"/>
        <v>6.800388738243195E-3</v>
      </c>
      <c r="DM38">
        <f t="shared" si="99"/>
        <v>6.9636732067623972E-3</v>
      </c>
      <c r="DN38">
        <f t="shared" si="41"/>
        <v>17.573209056665451</v>
      </c>
      <c r="DO38">
        <f t="shared" si="41"/>
        <v>18.427242921620586</v>
      </c>
      <c r="DP38">
        <f t="shared" si="100"/>
        <v>12.487608967322249</v>
      </c>
      <c r="DQ38">
        <f t="shared" si="101"/>
        <v>16.594699138544094</v>
      </c>
      <c r="DR38">
        <f t="shared" si="102"/>
        <v>17.573209056665451</v>
      </c>
      <c r="DS38">
        <f t="shared" si="102"/>
        <v>18.427242921620586</v>
      </c>
      <c r="DT38" s="39" t="str">
        <f t="shared" si="103"/>
        <v>PASS</v>
      </c>
      <c r="DU38" s="39" t="str">
        <f t="shared" si="103"/>
        <v>PASS</v>
      </c>
      <c r="DV38" s="39" t="str">
        <f t="shared" si="104"/>
        <v>PASS</v>
      </c>
      <c r="DW38" s="39">
        <f t="shared" si="105"/>
        <v>3.83234573541461E-4</v>
      </c>
      <c r="DX38" s="39"/>
      <c r="DZ38">
        <f t="shared" si="106"/>
        <v>1</v>
      </c>
      <c r="EA38">
        <f t="shared" si="157"/>
        <v>0.36</v>
      </c>
      <c r="EB38">
        <f t="shared" si="107"/>
        <v>0.26455000000000001</v>
      </c>
      <c r="EC38">
        <f t="shared" si="108"/>
        <v>1.0011381900741776</v>
      </c>
      <c r="ED38">
        <f t="shared" si="109"/>
        <v>0.31227499999999997</v>
      </c>
      <c r="EE38">
        <f t="shared" si="110"/>
        <v>438346.97487736779</v>
      </c>
      <c r="EG38">
        <f t="shared" si="111"/>
        <v>129.42207980589322</v>
      </c>
      <c r="EH38">
        <f t="shared" si="112"/>
        <v>2.3482899494748294E-3</v>
      </c>
      <c r="EI38">
        <f t="shared" si="113"/>
        <v>1.3209130965795915E-3</v>
      </c>
      <c r="EJ38">
        <f t="shared" si="113"/>
        <v>0.12</v>
      </c>
      <c r="EK38">
        <f t="shared" si="113"/>
        <v>7.8E-2</v>
      </c>
      <c r="EL38">
        <f t="shared" si="114"/>
        <v>1.44243486790708E-3</v>
      </c>
      <c r="EM38">
        <f t="shared" si="114"/>
        <v>303.89377338984679</v>
      </c>
      <c r="EN38">
        <f t="shared" si="114"/>
        <v>52.074343454672004</v>
      </c>
      <c r="EO38">
        <f t="shared" si="115"/>
        <v>316.99627323333783</v>
      </c>
      <c r="EP38">
        <f t="shared" si="42"/>
        <v>483</v>
      </c>
      <c r="EQ38" s="39" t="str">
        <f t="shared" si="116"/>
        <v>PASS</v>
      </c>
      <c r="ES38">
        <v>1</v>
      </c>
      <c r="ET38">
        <f t="shared" si="117"/>
        <v>2.3482899494748294E-3</v>
      </c>
      <c r="EU38">
        <f t="shared" si="118"/>
        <v>5.283652386318366E-3</v>
      </c>
      <c r="EV38">
        <f t="shared" si="119"/>
        <v>0.12</v>
      </c>
      <c r="EW38">
        <f t="shared" si="119"/>
        <v>7.8E-2</v>
      </c>
      <c r="EX38">
        <f t="shared" si="120"/>
        <v>5.7309658847679752E-3</v>
      </c>
      <c r="EY38">
        <f t="shared" si="121"/>
        <v>76.487451450797579</v>
      </c>
      <c r="EZ38">
        <f t="shared" si="122"/>
        <v>13.018585863668001</v>
      </c>
      <c r="FA38">
        <f t="shared" si="123"/>
        <v>79.741964881154047</v>
      </c>
      <c r="FB38">
        <f t="shared" si="43"/>
        <v>483</v>
      </c>
      <c r="FC38" s="39" t="str">
        <f t="shared" si="124"/>
        <v>PASS</v>
      </c>
      <c r="FD38" s="127">
        <f t="shared" si="125"/>
        <v>1.6054188318223312E-3</v>
      </c>
      <c r="FE38" s="127"/>
      <c r="FG38">
        <v>16</v>
      </c>
      <c r="FH38">
        <f t="shared" si="126"/>
        <v>6.0000000000000009</v>
      </c>
      <c r="FI38">
        <f t="shared" si="127"/>
        <v>1.9791666666666665</v>
      </c>
      <c r="FJ38">
        <f t="shared" si="128"/>
        <v>0.79166666666666663</v>
      </c>
      <c r="FK38">
        <f t="shared" si="129"/>
        <v>0.28499999999999998</v>
      </c>
      <c r="FL38">
        <f t="shared" si="130"/>
        <v>0.20943541666666665</v>
      </c>
      <c r="FM38">
        <f t="shared" si="131"/>
        <v>0.24721770833333331</v>
      </c>
      <c r="FN38">
        <f t="shared" si="44"/>
        <v>0.59374999999999989</v>
      </c>
      <c r="FO38">
        <f t="shared" si="45"/>
        <v>818.92968750000057</v>
      </c>
      <c r="FP38">
        <f t="shared" si="46"/>
        <v>5008.4015625000011</v>
      </c>
      <c r="FQ38">
        <f t="shared" si="132"/>
        <v>14198.832628520129</v>
      </c>
      <c r="FR38">
        <f t="shared" si="47"/>
        <v>2.9155713816263098E-5</v>
      </c>
      <c r="FS38">
        <v>2E-3</v>
      </c>
      <c r="FT38">
        <f t="shared" si="133"/>
        <v>1.4577856908131549E-2</v>
      </c>
      <c r="FV38">
        <f t="shared" ca="1" si="48"/>
        <v>20389.273851797007</v>
      </c>
      <c r="FW38">
        <f t="shared" ca="1" si="134"/>
        <v>3292.2030016624412</v>
      </c>
      <c r="FX38">
        <f t="shared" ca="1" si="135"/>
        <v>6658.5096671623442</v>
      </c>
      <c r="FY38">
        <f t="shared" ca="1" si="136"/>
        <v>2.01163434053243E-5</v>
      </c>
      <c r="FZ38">
        <v>2E-3</v>
      </c>
      <c r="GA38">
        <f t="shared" ca="1" si="137"/>
        <v>42.804868221706478</v>
      </c>
      <c r="GB38">
        <f t="shared" ca="1" si="138"/>
        <v>1.3182404775903902E-3</v>
      </c>
      <c r="GC38">
        <f t="shared" ca="1" si="49"/>
        <v>5.1124461811942501</v>
      </c>
      <c r="GD38">
        <f t="shared" ca="1" si="139"/>
        <v>1.7763785730412392E-4</v>
      </c>
      <c r="GE38">
        <f t="shared" ca="1" si="140"/>
        <v>3.5331286535626844E-3</v>
      </c>
      <c r="GF38">
        <f t="shared" ca="1" si="141"/>
        <v>331.00000000000006</v>
      </c>
      <c r="GG38">
        <f t="shared" ca="1" si="142"/>
        <v>3.5331286535626844E-3</v>
      </c>
      <c r="GH38" s="39" t="str">
        <f t="shared" ca="1" si="143"/>
        <v>FAILED</v>
      </c>
      <c r="GI38" s="39" t="str">
        <f t="shared" ca="1" si="144"/>
        <v>FAILED</v>
      </c>
      <c r="GJ38" s="39" t="str">
        <f t="shared" ca="1" si="145"/>
        <v>FAILED</v>
      </c>
      <c r="GL38">
        <v>50</v>
      </c>
      <c r="GM38">
        <f t="shared" ca="1" si="146"/>
        <v>1.005817170266215E-3</v>
      </c>
      <c r="GN38">
        <f t="shared" ca="1" si="147"/>
        <v>0.102248923623885</v>
      </c>
      <c r="GO38">
        <f t="shared" ca="1" si="148"/>
        <v>0.44409464326030973</v>
      </c>
      <c r="GP38">
        <f t="shared" ca="1" si="149"/>
        <v>8.8328216339067112</v>
      </c>
      <c r="GQ38">
        <f t="shared" ca="1" si="150"/>
        <v>6.620000000000001</v>
      </c>
      <c r="GR38">
        <f t="shared" ca="1" si="151"/>
        <v>6.620000000000001</v>
      </c>
      <c r="GS38" s="39" t="str">
        <f t="shared" ca="1" si="152"/>
        <v>PASS</v>
      </c>
      <c r="GT38" s="39" t="str">
        <f t="shared" ca="1" si="153"/>
        <v>PASS</v>
      </c>
      <c r="GU38" s="39" t="str">
        <f t="shared" ca="1" si="154"/>
        <v>PASS</v>
      </c>
      <c r="GV38" s="128">
        <f t="shared" ca="1" si="155"/>
        <v>2.3983064670636957E-4</v>
      </c>
      <c r="GW38" s="114"/>
    </row>
    <row r="39" spans="2:205" x14ac:dyDescent="0.25">
      <c r="B39">
        <f t="shared" si="0"/>
        <v>2.9</v>
      </c>
      <c r="C39">
        <f t="shared" si="1"/>
        <v>2.5</v>
      </c>
      <c r="D39">
        <f t="shared" si="50"/>
        <v>0.40420468468281634</v>
      </c>
      <c r="E39">
        <f t="shared" si="2"/>
        <v>0.4034728328626741</v>
      </c>
      <c r="F39">
        <f t="shared" si="3"/>
        <v>0.48750000000000071</v>
      </c>
      <c r="G39" s="1">
        <f t="shared" si="51"/>
        <v>895.700862583446</v>
      </c>
      <c r="I39">
        <f t="shared" si="52"/>
        <v>895.700862583446</v>
      </c>
      <c r="J39">
        <f t="shared" si="4"/>
        <v>14996.712039493637</v>
      </c>
      <c r="K39">
        <f t="shared" si="5"/>
        <v>38154.611049927858</v>
      </c>
      <c r="L39">
        <f t="shared" si="53"/>
        <v>56237.670148101141</v>
      </c>
      <c r="M39">
        <f t="shared" si="53"/>
        <v>143079.79143722946</v>
      </c>
      <c r="O39">
        <f t="shared" si="54"/>
        <v>1</v>
      </c>
      <c r="P39">
        <v>2900</v>
      </c>
      <c r="Q39">
        <f t="shared" si="55"/>
        <v>0.36</v>
      </c>
      <c r="S39">
        <f t="shared" si="56"/>
        <v>397443.86510341521</v>
      </c>
      <c r="T39">
        <f t="shared" si="6"/>
        <v>123.23590722788084</v>
      </c>
      <c r="U39">
        <f t="shared" si="57"/>
        <v>5.59011342561634E-4</v>
      </c>
      <c r="V39">
        <f t="shared" si="58"/>
        <v>1.2577755207636766E-3</v>
      </c>
      <c r="W39">
        <f t="shared" si="7"/>
        <v>0.12</v>
      </c>
      <c r="X39">
        <f t="shared" si="59"/>
        <v>7.8E-2</v>
      </c>
      <c r="Z39">
        <f t="shared" si="60"/>
        <v>4.6584278546802837E-3</v>
      </c>
      <c r="AA39">
        <v>5.5650000000000004</v>
      </c>
      <c r="AB39">
        <f t="shared" si="8"/>
        <v>9.1781998256768311</v>
      </c>
      <c r="AC39">
        <v>0.745</v>
      </c>
      <c r="AD39">
        <f t="shared" si="61"/>
        <v>6.8377588701292389</v>
      </c>
      <c r="AE39">
        <f t="shared" si="9"/>
        <v>57.706053146554211</v>
      </c>
      <c r="AF39">
        <f t="shared" si="10"/>
        <v>1.3736358027975934E-3</v>
      </c>
      <c r="AG39">
        <f t="shared" si="62"/>
        <v>289.33714765876624</v>
      </c>
      <c r="AH39">
        <f t="shared" si="63"/>
        <v>61.881255456724261</v>
      </c>
      <c r="AI39">
        <f t="shared" si="11"/>
        <v>5.9703653852560876</v>
      </c>
      <c r="AJ39">
        <f t="shared" si="12"/>
        <v>10.423400341110074</v>
      </c>
      <c r="AK39">
        <f t="shared" si="64"/>
        <v>5.9703653852560876</v>
      </c>
      <c r="AL39">
        <f t="shared" si="13"/>
        <v>8.2463610293592371</v>
      </c>
      <c r="AM39">
        <f t="shared" si="14"/>
        <v>35.12159690112059</v>
      </c>
      <c r="AN39">
        <f t="shared" si="65"/>
        <v>5.9703653852560876</v>
      </c>
      <c r="AO39" s="39" t="str">
        <f t="shared" si="66"/>
        <v>FAILED</v>
      </c>
      <c r="AP39" s="39" t="str">
        <f t="shared" si="67"/>
        <v>FAILED</v>
      </c>
      <c r="AQ39" s="39" t="str">
        <f t="shared" si="68"/>
        <v>FAILED</v>
      </c>
      <c r="AS39" s="9">
        <v>4</v>
      </c>
      <c r="AT39">
        <f t="shared" si="15"/>
        <v>2.236045370246536E-3</v>
      </c>
      <c r="AU39" s="9">
        <f t="shared" si="69"/>
        <v>5.0311020830547063E-3</v>
      </c>
      <c r="AV39" s="9">
        <f t="shared" si="70"/>
        <v>1.8633711418721135E-2</v>
      </c>
      <c r="AW39">
        <v>5.5650000000000004</v>
      </c>
      <c r="AX39">
        <f t="shared" si="16"/>
        <v>146.8511972108293</v>
      </c>
      <c r="AY39">
        <v>0.745</v>
      </c>
      <c r="AZ39">
        <f t="shared" si="71"/>
        <v>109.40414192206782</v>
      </c>
      <c r="BA39">
        <f t="shared" si="17"/>
        <v>230.82421258621685</v>
      </c>
      <c r="BB39">
        <f t="shared" si="72"/>
        <v>1.0011381900741776</v>
      </c>
      <c r="BC39">
        <f t="shared" si="73"/>
        <v>5.4619327167110361E-3</v>
      </c>
      <c r="BD39">
        <f t="shared" si="74"/>
        <v>72.766159108371525</v>
      </c>
      <c r="BE39">
        <f t="shared" si="75"/>
        <v>15.470313864181065</v>
      </c>
      <c r="BF39">
        <f t="shared" si="18"/>
        <v>95.525846164097402</v>
      </c>
      <c r="BG39">
        <f t="shared" si="19"/>
        <v>166.77440545776122</v>
      </c>
      <c r="BH39">
        <f t="shared" si="76"/>
        <v>95.525846164097402</v>
      </c>
      <c r="BI39">
        <f t="shared" si="20"/>
        <v>131.94177646974779</v>
      </c>
      <c r="BJ39">
        <f t="shared" si="21"/>
        <v>0.553686492470567</v>
      </c>
      <c r="BK39">
        <f t="shared" si="77"/>
        <v>95.525846164097402</v>
      </c>
      <c r="BL39" s="39" t="str">
        <f t="shared" si="78"/>
        <v>PASS</v>
      </c>
      <c r="BM39" s="39" t="str">
        <f t="shared" si="79"/>
        <v>PASS</v>
      </c>
      <c r="BN39" s="39" t="str">
        <f t="shared" si="80"/>
        <v>PASS</v>
      </c>
      <c r="BO39" s="127">
        <f t="shared" si="81"/>
        <v>1.0650768797586536E-3</v>
      </c>
      <c r="BP39" s="127"/>
      <c r="BR39">
        <f t="shared" si="22"/>
        <v>5.59011342561634E-4</v>
      </c>
      <c r="BS39">
        <f t="shared" si="23"/>
        <v>0.36</v>
      </c>
      <c r="BT39">
        <f t="shared" si="24"/>
        <v>0.26455000000000001</v>
      </c>
      <c r="BU39">
        <f t="shared" si="82"/>
        <v>0.62454999999999994</v>
      </c>
      <c r="BV39">
        <f t="shared" si="25"/>
        <v>1</v>
      </c>
      <c r="BW39">
        <f t="shared" si="26"/>
        <v>0.375</v>
      </c>
      <c r="BX39">
        <f t="shared" si="27"/>
        <v>56237.670148101141</v>
      </c>
      <c r="BY39">
        <f t="shared" si="83"/>
        <v>21089.126305537928</v>
      </c>
      <c r="BZ39">
        <f t="shared" si="28"/>
        <v>0.48750000000000071</v>
      </c>
      <c r="CA39">
        <f t="shared" si="29"/>
        <v>515.50945646484445</v>
      </c>
      <c r="CB39">
        <f t="shared" si="156"/>
        <v>21604.635762002774</v>
      </c>
      <c r="CC39">
        <f t="shared" si="30"/>
        <v>1.4659032443956862E-3</v>
      </c>
      <c r="CD39">
        <f t="shared" si="31"/>
        <v>0.31227499999999997</v>
      </c>
      <c r="CE39">
        <f t="shared" si="84"/>
        <v>34592.323692262871</v>
      </c>
      <c r="CF39">
        <f t="shared" si="32"/>
        <v>90045.104712354732</v>
      </c>
      <c r="CG39">
        <f t="shared" si="33"/>
        <v>115989.34748155189</v>
      </c>
      <c r="CH39">
        <f t="shared" si="34"/>
        <v>64100.861943157579</v>
      </c>
      <c r="CI39">
        <f t="shared" si="35"/>
        <v>3.504209893702474E-4</v>
      </c>
      <c r="CJ39">
        <f t="shared" si="36"/>
        <v>1.9365819318174494E-4</v>
      </c>
      <c r="CL39">
        <f t="shared" si="37"/>
        <v>0.36</v>
      </c>
      <c r="CM39">
        <f t="shared" si="37"/>
        <v>0.26455000000000001</v>
      </c>
      <c r="CN39">
        <f t="shared" si="85"/>
        <v>9.7339163713957612E-4</v>
      </c>
      <c r="CO39">
        <f t="shared" si="85"/>
        <v>7.3202870225569816E-4</v>
      </c>
      <c r="CP39">
        <f t="shared" si="38"/>
        <v>0.36004668611624041</v>
      </c>
      <c r="CQ39">
        <f t="shared" si="38"/>
        <v>0.2036290879519414</v>
      </c>
      <c r="CR39">
        <f t="shared" si="86"/>
        <v>98.716471734269746</v>
      </c>
      <c r="CS39">
        <f t="shared" si="87"/>
        <v>178.62566578734192</v>
      </c>
      <c r="CT39">
        <f t="shared" si="39"/>
        <v>0.36004668611624041</v>
      </c>
      <c r="CU39">
        <f t="shared" si="39"/>
        <v>0.2036290879519414</v>
      </c>
      <c r="CV39" s="39" t="str">
        <f t="shared" si="88"/>
        <v>FAILED</v>
      </c>
      <c r="CW39" s="39" t="str">
        <f t="shared" si="89"/>
        <v>FAILED</v>
      </c>
      <c r="CX39" s="39" t="str">
        <f t="shared" si="90"/>
        <v>FAILED</v>
      </c>
      <c r="CZ39">
        <f t="shared" si="91"/>
        <v>3.504209893702474E-4</v>
      </c>
      <c r="DA39">
        <f t="shared" si="91"/>
        <v>1.9365819318174494E-4</v>
      </c>
      <c r="DB39">
        <v>8</v>
      </c>
      <c r="DC39">
        <f t="shared" si="92"/>
        <v>2.8033679149619792E-3</v>
      </c>
      <c r="DD39">
        <v>11</v>
      </c>
      <c r="DE39">
        <f t="shared" si="93"/>
        <v>2.1302401249991944E-3</v>
      </c>
      <c r="DF39">
        <f t="shared" si="94"/>
        <v>0.36</v>
      </c>
      <c r="DG39">
        <f t="shared" si="94"/>
        <v>0.26455000000000001</v>
      </c>
      <c r="DH39">
        <f t="shared" si="40"/>
        <v>2.6852742738699342E-3</v>
      </c>
      <c r="DI39">
        <f t="shared" si="95"/>
        <v>0.31227499999999997</v>
      </c>
      <c r="DJ39">
        <f t="shared" si="96"/>
        <v>21604.635762002774</v>
      </c>
      <c r="DK39">
        <f t="shared" si="97"/>
        <v>34592.323692262871</v>
      </c>
      <c r="DL39">
        <f t="shared" si="98"/>
        <v>7.7871330971166089E-3</v>
      </c>
      <c r="DM39">
        <f t="shared" si="99"/>
        <v>8.0523157248126795E-3</v>
      </c>
      <c r="DN39">
        <f t="shared" si="41"/>
        <v>23.042987911439386</v>
      </c>
      <c r="DO39">
        <f t="shared" si="41"/>
        <v>24.639119642184909</v>
      </c>
      <c r="DP39">
        <f t="shared" si="100"/>
        <v>12.339558966783718</v>
      </c>
      <c r="DQ39">
        <f t="shared" si="101"/>
        <v>16.238696889758355</v>
      </c>
      <c r="DR39">
        <f t="shared" si="102"/>
        <v>23.042987911439386</v>
      </c>
      <c r="DS39">
        <f t="shared" si="102"/>
        <v>24.639119642184909</v>
      </c>
      <c r="DT39" s="39" t="str">
        <f t="shared" si="103"/>
        <v>PASS</v>
      </c>
      <c r="DU39" s="39" t="str">
        <f t="shared" si="103"/>
        <v>PASS</v>
      </c>
      <c r="DV39" s="39" t="str">
        <f t="shared" si="104"/>
        <v>PASS</v>
      </c>
      <c r="DW39" s="39">
        <f t="shared" si="105"/>
        <v>3.0668965751869603E-4</v>
      </c>
      <c r="DX39" s="39"/>
      <c r="DZ39">
        <f t="shared" si="106"/>
        <v>1</v>
      </c>
      <c r="EA39">
        <f t="shared" si="157"/>
        <v>0.36</v>
      </c>
      <c r="EB39">
        <f t="shared" si="107"/>
        <v>0.26455000000000001</v>
      </c>
      <c r="EC39">
        <f t="shared" si="108"/>
        <v>1.0011381900741776</v>
      </c>
      <c r="ED39">
        <f t="shared" si="109"/>
        <v>0.31227499999999997</v>
      </c>
      <c r="EE39">
        <f t="shared" si="110"/>
        <v>397443.86510341521</v>
      </c>
      <c r="EG39">
        <f t="shared" si="111"/>
        <v>123.23590722788084</v>
      </c>
      <c r="EH39">
        <f t="shared" si="112"/>
        <v>2.236045370246536E-3</v>
      </c>
      <c r="EI39">
        <f t="shared" si="113"/>
        <v>1.2577755207636766E-3</v>
      </c>
      <c r="EJ39">
        <f t="shared" si="113"/>
        <v>0.12</v>
      </c>
      <c r="EK39">
        <f t="shared" si="113"/>
        <v>7.8E-2</v>
      </c>
      <c r="EL39">
        <f t="shared" si="114"/>
        <v>1.3736358027975934E-3</v>
      </c>
      <c r="EM39">
        <f t="shared" si="114"/>
        <v>289.33714765876624</v>
      </c>
      <c r="EN39">
        <f t="shared" si="114"/>
        <v>61.881255456724261</v>
      </c>
      <c r="EO39">
        <f t="shared" si="115"/>
        <v>308.55121835120309</v>
      </c>
      <c r="EP39">
        <f t="shared" si="42"/>
        <v>483</v>
      </c>
      <c r="EQ39" s="39" t="str">
        <f t="shared" si="116"/>
        <v>PASS</v>
      </c>
      <c r="ES39">
        <v>1</v>
      </c>
      <c r="ET39">
        <f t="shared" si="117"/>
        <v>2.236045370246536E-3</v>
      </c>
      <c r="EU39">
        <f t="shared" si="118"/>
        <v>5.0311020830547063E-3</v>
      </c>
      <c r="EV39">
        <f t="shared" si="119"/>
        <v>0.12</v>
      </c>
      <c r="EW39">
        <f t="shared" si="119"/>
        <v>7.8E-2</v>
      </c>
      <c r="EX39">
        <f t="shared" si="120"/>
        <v>5.4593876720652103E-3</v>
      </c>
      <c r="EY39">
        <f t="shared" si="121"/>
        <v>72.800081067162552</v>
      </c>
      <c r="EZ39">
        <f t="shared" si="122"/>
        <v>15.470313864181065</v>
      </c>
      <c r="FA39">
        <f t="shared" si="123"/>
        <v>77.574761595213801</v>
      </c>
      <c r="FB39">
        <f t="shared" si="43"/>
        <v>483</v>
      </c>
      <c r="FC39" s="39" t="str">
        <f t="shared" si="124"/>
        <v>PASS</v>
      </c>
      <c r="FD39" s="127">
        <f t="shared" si="125"/>
        <v>1.0650768797586536E-3</v>
      </c>
      <c r="FE39" s="127"/>
      <c r="FG39">
        <v>17</v>
      </c>
      <c r="FH39">
        <f t="shared" si="126"/>
        <v>6.4000000000000012</v>
      </c>
      <c r="FI39">
        <f t="shared" si="127"/>
        <v>1.895833333333333</v>
      </c>
      <c r="FJ39">
        <f t="shared" si="128"/>
        <v>0.7583333333333333</v>
      </c>
      <c r="FK39">
        <f t="shared" si="129"/>
        <v>0.27299999999999991</v>
      </c>
      <c r="FL39">
        <f t="shared" si="130"/>
        <v>0.20061708333333331</v>
      </c>
      <c r="FM39">
        <f t="shared" si="131"/>
        <v>0.23680854166666659</v>
      </c>
      <c r="FN39">
        <f t="shared" si="44"/>
        <v>0.56874999999999987</v>
      </c>
      <c r="FO39">
        <f t="shared" si="45"/>
        <v>784.44843750000041</v>
      </c>
      <c r="FP39">
        <f t="shared" si="46"/>
        <v>4189.4718750000002</v>
      </c>
      <c r="FQ39">
        <f t="shared" si="132"/>
        <v>11877.164642789641</v>
      </c>
      <c r="FR39">
        <f t="shared" si="47"/>
        <v>2.4388428424619387E-5</v>
      </c>
      <c r="FS39">
        <v>2E-3</v>
      </c>
      <c r="FT39">
        <f t="shared" si="133"/>
        <v>1.2194214212309692E-2</v>
      </c>
      <c r="FV39">
        <f t="shared" ca="1" si="48"/>
        <v>17097.070850134565</v>
      </c>
      <c r="FW39">
        <f t="shared" ca="1" si="134"/>
        <v>3040.3214683741535</v>
      </c>
      <c r="FX39">
        <f t="shared" ca="1" si="135"/>
        <v>6419.3661406304591</v>
      </c>
      <c r="FY39">
        <f t="shared" ca="1" si="136"/>
        <v>1.9393855409759694E-5</v>
      </c>
      <c r="FZ39">
        <v>2E-3</v>
      </c>
      <c r="GA39">
        <f t="shared" ca="1" si="137"/>
        <v>38.936633658692251</v>
      </c>
      <c r="GB39">
        <f t="shared" ca="1" si="138"/>
        <v>1.1994944977979476E-3</v>
      </c>
      <c r="GC39">
        <f t="shared" ca="1" si="49"/>
        <v>4.1680214012173638</v>
      </c>
      <c r="GD39">
        <f t="shared" ca="1" si="139"/>
        <v>1.7994101964558171E-4</v>
      </c>
      <c r="GE39">
        <f t="shared" ca="1" si="140"/>
        <v>3.5789374073154374E-3</v>
      </c>
      <c r="GF39">
        <f t="shared" ca="1" si="141"/>
        <v>331</v>
      </c>
      <c r="GG39">
        <f t="shared" ca="1" si="142"/>
        <v>3.5789374073154374E-3</v>
      </c>
      <c r="GH39" s="39" t="str">
        <f t="shared" ca="1" si="143"/>
        <v>FAILED</v>
      </c>
      <c r="GI39" s="39" t="str">
        <f t="shared" ca="1" si="144"/>
        <v>FAILED</v>
      </c>
      <c r="GJ39" s="39" t="str">
        <f t="shared" ca="1" si="145"/>
        <v>FAILED</v>
      </c>
      <c r="GL39">
        <v>50</v>
      </c>
      <c r="GM39">
        <f t="shared" ca="1" si="146"/>
        <v>9.6969277048798469E-4</v>
      </c>
      <c r="GN39">
        <f t="shared" ca="1" si="147"/>
        <v>8.3360428024347275E-2</v>
      </c>
      <c r="GO39">
        <f t="shared" ca="1" si="148"/>
        <v>0.44985254911395428</v>
      </c>
      <c r="GP39">
        <f t="shared" ca="1" si="149"/>
        <v>8.9473435182885925</v>
      </c>
      <c r="GQ39">
        <f t="shared" ca="1" si="150"/>
        <v>6.62</v>
      </c>
      <c r="GR39">
        <f t="shared" ca="1" si="151"/>
        <v>6.62</v>
      </c>
      <c r="GS39" s="39" t="str">
        <f t="shared" ca="1" si="152"/>
        <v>PASS</v>
      </c>
      <c r="GT39" s="39" t="str">
        <f t="shared" ca="1" si="153"/>
        <v>PASS</v>
      </c>
      <c r="GU39" s="39" t="str">
        <f t="shared" ca="1" si="154"/>
        <v>PASS</v>
      </c>
      <c r="GV39" s="128">
        <f t="shared" ca="1" si="155"/>
        <v>2.0818495926353588E-4</v>
      </c>
      <c r="GW39" s="114"/>
    </row>
    <row r="40" spans="2:205" x14ac:dyDescent="0.25">
      <c r="B40">
        <f t="shared" si="0"/>
        <v>3.0950000000000002</v>
      </c>
      <c r="C40">
        <f t="shared" si="1"/>
        <v>2.5</v>
      </c>
      <c r="D40">
        <f t="shared" si="50"/>
        <v>0.40274098104253186</v>
      </c>
      <c r="E40">
        <f t="shared" si="2"/>
        <v>0.40248520895020579</v>
      </c>
      <c r="F40">
        <f t="shared" si="3"/>
        <v>0.16249999999999987</v>
      </c>
      <c r="G40" s="1">
        <f t="shared" si="51"/>
        <v>297.83611970100833</v>
      </c>
      <c r="I40">
        <f t="shared" si="52"/>
        <v>297.83611970100833</v>
      </c>
      <c r="J40">
        <f t="shared" si="4"/>
        <v>14101.011176910191</v>
      </c>
      <c r="K40">
        <f t="shared" si="5"/>
        <v>35317.583036328484</v>
      </c>
      <c r="L40">
        <f t="shared" si="53"/>
        <v>52878.79191341321</v>
      </c>
      <c r="M40">
        <f t="shared" si="53"/>
        <v>132440.93638623183</v>
      </c>
      <c r="O40">
        <f t="shared" si="54"/>
        <v>1</v>
      </c>
      <c r="P40">
        <v>3095</v>
      </c>
      <c r="Q40">
        <f t="shared" si="55"/>
        <v>0.36</v>
      </c>
      <c r="S40">
        <f t="shared" si="56"/>
        <v>367891.48996175511</v>
      </c>
      <c r="T40">
        <f t="shared" si="6"/>
        <v>118.56574614458484</v>
      </c>
      <c r="U40">
        <f t="shared" si="57"/>
        <v>5.3782698910590843E-4</v>
      </c>
      <c r="V40">
        <f t="shared" si="58"/>
        <v>1.2101107254882939E-3</v>
      </c>
      <c r="W40">
        <f t="shared" si="7"/>
        <v>0.12</v>
      </c>
      <c r="X40">
        <f t="shared" si="59"/>
        <v>7.8E-2</v>
      </c>
      <c r="Z40">
        <f t="shared" si="60"/>
        <v>4.4818915758825708E-3</v>
      </c>
      <c r="AA40">
        <v>5.5650000000000004</v>
      </c>
      <c r="AB40">
        <f t="shared" si="8"/>
        <v>8.4957446963142296</v>
      </c>
      <c r="AC40">
        <v>0.745</v>
      </c>
      <c r="AD40">
        <f t="shared" si="61"/>
        <v>6.3293297987541006</v>
      </c>
      <c r="AE40">
        <f t="shared" si="9"/>
        <v>55.519218402218591</v>
      </c>
      <c r="AF40">
        <f t="shared" si="10"/>
        <v>1.3216871681400741E-3</v>
      </c>
      <c r="AG40">
        <f t="shared" si="62"/>
        <v>278.34989915160128</v>
      </c>
      <c r="AH40">
        <f t="shared" si="63"/>
        <v>59.545676154532899</v>
      </c>
      <c r="AI40">
        <f t="shared" si="11"/>
        <v>5.5264323091927237</v>
      </c>
      <c r="AJ40">
        <f t="shared" si="12"/>
        <v>9.6483569596955832</v>
      </c>
      <c r="AK40">
        <f t="shared" si="64"/>
        <v>5.5264323091927237</v>
      </c>
      <c r="AL40">
        <f t="shared" si="13"/>
        <v>7.633193797227519</v>
      </c>
      <c r="AM40">
        <f t="shared" si="14"/>
        <v>36.498081557762369</v>
      </c>
      <c r="AN40">
        <f t="shared" si="65"/>
        <v>5.5264323091927237</v>
      </c>
      <c r="AO40" s="39" t="str">
        <f t="shared" si="66"/>
        <v>FAILED</v>
      </c>
      <c r="AP40" s="39" t="str">
        <f t="shared" si="67"/>
        <v>FAILED</v>
      </c>
      <c r="AQ40" s="39" t="str">
        <f t="shared" si="68"/>
        <v>FAILED</v>
      </c>
      <c r="AS40" s="9">
        <v>4</v>
      </c>
      <c r="AT40">
        <f t="shared" si="15"/>
        <v>2.1513079564236337E-3</v>
      </c>
      <c r="AU40" s="9">
        <f t="shared" si="69"/>
        <v>4.8404429019531757E-3</v>
      </c>
      <c r="AV40" s="9">
        <f t="shared" si="70"/>
        <v>1.7927566303530283E-2</v>
      </c>
      <c r="AW40">
        <v>5.5650000000000004</v>
      </c>
      <c r="AX40">
        <f t="shared" si="16"/>
        <v>135.93191514102767</v>
      </c>
      <c r="AY40">
        <v>0.745</v>
      </c>
      <c r="AZ40">
        <f t="shared" si="71"/>
        <v>101.26927678006561</v>
      </c>
      <c r="BA40">
        <f t="shared" si="17"/>
        <v>222.07687360887437</v>
      </c>
      <c r="BB40">
        <f t="shared" si="72"/>
        <v>1.0011381900741776</v>
      </c>
      <c r="BC40">
        <f t="shared" si="73"/>
        <v>5.2566557595240902E-3</v>
      </c>
      <c r="BD40">
        <f t="shared" si="74"/>
        <v>69.985844002663399</v>
      </c>
      <c r="BE40">
        <f t="shared" si="75"/>
        <v>14.886419038633225</v>
      </c>
      <c r="BF40">
        <f t="shared" si="18"/>
        <v>88.422916947083579</v>
      </c>
      <c r="BG40">
        <f t="shared" si="19"/>
        <v>154.37371135512936</v>
      </c>
      <c r="BH40">
        <f t="shared" si="76"/>
        <v>88.422916947083579</v>
      </c>
      <c r="BI40">
        <f t="shared" si="20"/>
        <v>122.1311007556403</v>
      </c>
      <c r="BJ40">
        <f t="shared" si="21"/>
        <v>0.57506134124672936</v>
      </c>
      <c r="BK40">
        <f t="shared" si="77"/>
        <v>88.422916947083579</v>
      </c>
      <c r="BL40" s="39" t="str">
        <f t="shared" si="78"/>
        <v>PASS</v>
      </c>
      <c r="BM40" s="39" t="str">
        <f t="shared" si="79"/>
        <v>PASS</v>
      </c>
      <c r="BN40" s="39" t="str">
        <f t="shared" si="80"/>
        <v>PASS</v>
      </c>
      <c r="BO40" s="127">
        <f t="shared" si="81"/>
        <v>3.4168262436906556E-4</v>
      </c>
      <c r="BP40" s="127"/>
      <c r="BR40">
        <f t="shared" si="22"/>
        <v>5.3782698910590843E-4</v>
      </c>
      <c r="BS40">
        <f t="shared" si="23"/>
        <v>0.36</v>
      </c>
      <c r="BT40">
        <f t="shared" si="24"/>
        <v>0.26455000000000001</v>
      </c>
      <c r="BU40">
        <f t="shared" si="82"/>
        <v>0.62454999999999994</v>
      </c>
      <c r="BV40">
        <f t="shared" si="25"/>
        <v>1</v>
      </c>
      <c r="BW40">
        <f t="shared" si="26"/>
        <v>0.375</v>
      </c>
      <c r="BX40">
        <f t="shared" si="27"/>
        <v>52878.79191341321</v>
      </c>
      <c r="BY40">
        <f t="shared" si="83"/>
        <v>19829.546967529954</v>
      </c>
      <c r="BZ40">
        <f t="shared" si="28"/>
        <v>0.16249999999999987</v>
      </c>
      <c r="CA40">
        <f t="shared" si="29"/>
        <v>171.83648548828114</v>
      </c>
      <c r="CB40">
        <f t="shared" si="156"/>
        <v>20001.383453018236</v>
      </c>
      <c r="CC40">
        <f t="shared" si="30"/>
        <v>1.410396792777069E-3</v>
      </c>
      <c r="CD40">
        <f t="shared" si="31"/>
        <v>0.31227499999999997</v>
      </c>
      <c r="CE40">
        <f t="shared" si="84"/>
        <v>32025.271720467917</v>
      </c>
      <c r="CF40">
        <f t="shared" si="32"/>
        <v>84667.027321132366</v>
      </c>
      <c r="CG40">
        <f t="shared" si="33"/>
        <v>108685.9811114833</v>
      </c>
      <c r="CH40">
        <f t="shared" si="34"/>
        <v>60648.073530781432</v>
      </c>
      <c r="CI40">
        <f t="shared" si="35"/>
        <v>3.283564384032728E-4</v>
      </c>
      <c r="CJ40">
        <f t="shared" si="36"/>
        <v>1.8322680825009496E-4</v>
      </c>
      <c r="CL40">
        <f t="shared" si="37"/>
        <v>0.36</v>
      </c>
      <c r="CM40">
        <f t="shared" si="37"/>
        <v>0.26455000000000001</v>
      </c>
      <c r="CN40">
        <f t="shared" si="85"/>
        <v>9.1210121778686896E-4</v>
      </c>
      <c r="CO40">
        <f t="shared" si="85"/>
        <v>6.925980277833867E-4</v>
      </c>
      <c r="CP40">
        <f t="shared" si="38"/>
        <v>0.31613287996554995</v>
      </c>
      <c r="CQ40">
        <f t="shared" si="38"/>
        <v>0.18228297067398599</v>
      </c>
      <c r="CR40">
        <f t="shared" si="86"/>
        <v>97.532035236464282</v>
      </c>
      <c r="CS40">
        <f t="shared" si="87"/>
        <v>174.78485832026885</v>
      </c>
      <c r="CT40">
        <f t="shared" si="39"/>
        <v>0.31613287996554995</v>
      </c>
      <c r="CU40">
        <f t="shared" si="39"/>
        <v>0.18228297067398599</v>
      </c>
      <c r="CV40" s="39" t="str">
        <f t="shared" si="88"/>
        <v>FAILED</v>
      </c>
      <c r="CW40" s="39" t="str">
        <f t="shared" si="89"/>
        <v>FAILED</v>
      </c>
      <c r="CX40" s="39" t="str">
        <f t="shared" si="90"/>
        <v>FAILED</v>
      </c>
      <c r="CZ40">
        <f t="shared" si="91"/>
        <v>3.283564384032728E-4</v>
      </c>
      <c r="DA40">
        <f t="shared" si="91"/>
        <v>1.8322680825009496E-4</v>
      </c>
      <c r="DB40">
        <v>8</v>
      </c>
      <c r="DC40">
        <f t="shared" si="92"/>
        <v>2.6268515072261824E-3</v>
      </c>
      <c r="DD40">
        <v>11</v>
      </c>
      <c r="DE40">
        <f t="shared" si="93"/>
        <v>2.0154948907510446E-3</v>
      </c>
      <c r="DF40">
        <f t="shared" si="94"/>
        <v>0.36</v>
      </c>
      <c r="DG40">
        <f t="shared" si="94"/>
        <v>0.26455000000000001</v>
      </c>
      <c r="DH40">
        <f t="shared" si="40"/>
        <v>2.5495261357902101E-3</v>
      </c>
      <c r="DI40">
        <f t="shared" si="95"/>
        <v>0.31227499999999997</v>
      </c>
      <c r="DJ40">
        <f t="shared" si="96"/>
        <v>20001.383453018236</v>
      </c>
      <c r="DK40">
        <f t="shared" si="97"/>
        <v>32025.271720467917</v>
      </c>
      <c r="DL40">
        <f t="shared" si="98"/>
        <v>7.2968097422949517E-3</v>
      </c>
      <c r="DM40">
        <f t="shared" si="99"/>
        <v>7.6185783056172537E-3</v>
      </c>
      <c r="DN40">
        <f t="shared" si="41"/>
        <v>20.232504317795197</v>
      </c>
      <c r="DO40">
        <f t="shared" si="41"/>
        <v>22.056239451552308</v>
      </c>
      <c r="DP40">
        <f t="shared" si="100"/>
        <v>12.191504404558035</v>
      </c>
      <c r="DQ40">
        <f t="shared" si="101"/>
        <v>15.889532574569895</v>
      </c>
      <c r="DR40">
        <f t="shared" si="102"/>
        <v>20.232504317795197</v>
      </c>
      <c r="DS40">
        <f t="shared" si="102"/>
        <v>22.056239451552308</v>
      </c>
      <c r="DT40" s="39" t="str">
        <f t="shared" ref="DT40:DU87" si="158">IF(DR40/DP40&gt;=1, "PASS","FAILED")</f>
        <v>PASS</v>
      </c>
      <c r="DU40" s="39" t="str">
        <f t="shared" si="158"/>
        <v>PASS</v>
      </c>
      <c r="DV40" s="39" t="str">
        <f t="shared" si="104"/>
        <v>PASS</v>
      </c>
      <c r="DW40" s="39">
        <f t="shared" si="105"/>
        <v>9.6126271536724862E-5</v>
      </c>
      <c r="DX40" s="39"/>
      <c r="DZ40">
        <f t="shared" si="106"/>
        <v>1</v>
      </c>
      <c r="EA40">
        <f t="shared" si="157"/>
        <v>0.36</v>
      </c>
      <c r="EB40">
        <f t="shared" si="107"/>
        <v>0.26455000000000001</v>
      </c>
      <c r="EC40">
        <f t="shared" si="108"/>
        <v>1.0011381900741776</v>
      </c>
      <c r="ED40">
        <f t="shared" si="109"/>
        <v>0.31227499999999997</v>
      </c>
      <c r="EE40">
        <f t="shared" si="110"/>
        <v>367891.48996175511</v>
      </c>
      <c r="EG40">
        <f t="shared" si="111"/>
        <v>118.56574614458484</v>
      </c>
      <c r="EH40">
        <f t="shared" si="112"/>
        <v>2.1513079564236337E-3</v>
      </c>
      <c r="EI40">
        <f t="shared" si="113"/>
        <v>1.2101107254882939E-3</v>
      </c>
      <c r="EJ40">
        <f t="shared" si="113"/>
        <v>0.12</v>
      </c>
      <c r="EK40">
        <f t="shared" si="113"/>
        <v>7.8E-2</v>
      </c>
      <c r="EL40">
        <f t="shared" si="114"/>
        <v>1.3216871681400741E-3</v>
      </c>
      <c r="EM40">
        <f t="shared" si="114"/>
        <v>278.34989915160128</v>
      </c>
      <c r="EN40">
        <f t="shared" si="114"/>
        <v>59.545676154532899</v>
      </c>
      <c r="EO40">
        <f t="shared" si="115"/>
        <v>296.84293659072995</v>
      </c>
      <c r="EP40">
        <f t="shared" si="42"/>
        <v>483</v>
      </c>
      <c r="EQ40" s="39" t="str">
        <f t="shared" si="116"/>
        <v>PASS</v>
      </c>
      <c r="ES40">
        <v>1</v>
      </c>
      <c r="ET40">
        <f t="shared" si="117"/>
        <v>2.1513079564236337E-3</v>
      </c>
      <c r="EU40">
        <f t="shared" si="118"/>
        <v>4.8404429019531757E-3</v>
      </c>
      <c r="EV40">
        <f t="shared" si="119"/>
        <v>0.12</v>
      </c>
      <c r="EW40">
        <f t="shared" si="119"/>
        <v>7.8E-2</v>
      </c>
      <c r="EX40">
        <f t="shared" si="120"/>
        <v>5.2542071621615892E-3</v>
      </c>
      <c r="EY40">
        <f t="shared" si="121"/>
        <v>70.018459228471684</v>
      </c>
      <c r="EZ40">
        <f t="shared" si="122"/>
        <v>14.886419038633225</v>
      </c>
      <c r="FA40">
        <f t="shared" si="123"/>
        <v>74.615018917845873</v>
      </c>
      <c r="FB40">
        <f t="shared" si="43"/>
        <v>483</v>
      </c>
      <c r="FC40" s="39" t="str">
        <f t="shared" si="124"/>
        <v>PASS</v>
      </c>
      <c r="FD40" s="127">
        <f t="shared" si="125"/>
        <v>3.4168262436906556E-4</v>
      </c>
      <c r="FE40" s="127"/>
      <c r="FG40">
        <v>18</v>
      </c>
      <c r="FH40">
        <f t="shared" si="126"/>
        <v>6.8000000000000016</v>
      </c>
      <c r="FI40">
        <f t="shared" si="127"/>
        <v>1.8124999999999996</v>
      </c>
      <c r="FJ40">
        <f t="shared" si="128"/>
        <v>0.72499999999999987</v>
      </c>
      <c r="FK40">
        <f t="shared" si="129"/>
        <v>0.2609999999999999</v>
      </c>
      <c r="FL40">
        <f t="shared" si="130"/>
        <v>0.19179874999999993</v>
      </c>
      <c r="FM40">
        <f t="shared" si="131"/>
        <v>0.2263993749999999</v>
      </c>
      <c r="FN40">
        <f t="shared" si="44"/>
        <v>0.54374999999999984</v>
      </c>
      <c r="FO40">
        <f t="shared" si="45"/>
        <v>749.96718750000036</v>
      </c>
      <c r="FP40">
        <f t="shared" si="46"/>
        <v>3405.0234375</v>
      </c>
      <c r="FQ40">
        <f t="shared" si="132"/>
        <v>9653.2510985635981</v>
      </c>
      <c r="FR40">
        <f t="shared" si="47"/>
        <v>1.9821870838939627E-5</v>
      </c>
      <c r="FS40">
        <v>2E-3</v>
      </c>
      <c r="FT40">
        <f t="shared" si="133"/>
        <v>9.910935419469814E-3</v>
      </c>
      <c r="FV40">
        <f t="shared" ca="1" si="48"/>
        <v>14056.749381760412</v>
      </c>
      <c r="FW40">
        <f t="shared" ca="1" si="134"/>
        <v>2767.8808745494025</v>
      </c>
      <c r="FX40">
        <f t="shared" ca="1" si="135"/>
        <v>6112.8279937817933</v>
      </c>
      <c r="FY40">
        <f t="shared" ca="1" si="136"/>
        <v>1.8467758289370976E-5</v>
      </c>
      <c r="FZ40">
        <v>2E-3</v>
      </c>
      <c r="GA40">
        <f t="shared" ca="1" si="137"/>
        <v>34.957719010342601</v>
      </c>
      <c r="GB40">
        <f t="shared" ca="1" si="138"/>
        <v>1.0773132197837479E-3</v>
      </c>
      <c r="GC40">
        <f t="shared" ca="1" si="49"/>
        <v>3.314478092740532</v>
      </c>
      <c r="GD40">
        <f t="shared" ca="1" si="139"/>
        <v>1.7851491735756774E-4</v>
      </c>
      <c r="GE40">
        <f t="shared" ca="1" si="140"/>
        <v>3.5505729419184743E-3</v>
      </c>
      <c r="GF40">
        <f t="shared" ca="1" si="141"/>
        <v>331</v>
      </c>
      <c r="GG40">
        <f t="shared" ca="1" si="142"/>
        <v>3.5505729419184743E-3</v>
      </c>
      <c r="GH40" s="39" t="str">
        <f t="shared" ca="1" si="143"/>
        <v>FAILED</v>
      </c>
      <c r="GI40" s="39" t="str">
        <f t="shared" ca="1" si="144"/>
        <v>FAILED</v>
      </c>
      <c r="GJ40" s="39" t="str">
        <f t="shared" ca="1" si="145"/>
        <v>FAILED</v>
      </c>
      <c r="GL40">
        <v>50</v>
      </c>
      <c r="GM40">
        <f t="shared" ca="1" si="146"/>
        <v>9.2338791446854875E-4</v>
      </c>
      <c r="GN40">
        <f t="shared" ca="1" si="147"/>
        <v>6.628956185481065E-2</v>
      </c>
      <c r="GO40">
        <f t="shared" ca="1" si="148"/>
        <v>0.44628729339391943</v>
      </c>
      <c r="GP40">
        <f t="shared" ca="1" si="149"/>
        <v>8.8764323547961848</v>
      </c>
      <c r="GQ40">
        <f t="shared" ca="1" si="150"/>
        <v>6.620000000000001</v>
      </c>
      <c r="GR40">
        <f t="shared" ca="1" si="151"/>
        <v>6.620000000000001</v>
      </c>
      <c r="GS40" s="39" t="str">
        <f t="shared" ca="1" si="152"/>
        <v>PASS</v>
      </c>
      <c r="GT40" s="39" t="str">
        <f t="shared" ca="1" si="153"/>
        <v>PASS</v>
      </c>
      <c r="GU40" s="39" t="str">
        <f t="shared" ca="1" si="154"/>
        <v>PASS</v>
      </c>
      <c r="GV40" s="128">
        <f t="shared" ca="1" si="155"/>
        <v>1.7762836163522241E-4</v>
      </c>
      <c r="GW40" s="114"/>
    </row>
    <row r="41" spans="2:205" x14ac:dyDescent="0.25">
      <c r="B41">
        <f t="shared" si="0"/>
        <v>3.16</v>
      </c>
      <c r="C41">
        <f t="shared" si="1"/>
        <v>2.5</v>
      </c>
      <c r="D41">
        <f t="shared" si="50"/>
        <v>0.40222943685787971</v>
      </c>
      <c r="E41">
        <f t="shared" si="2"/>
        <v>0.40167486676955177</v>
      </c>
      <c r="F41">
        <f t="shared" si="3"/>
        <v>0.33999999999999919</v>
      </c>
      <c r="G41" s="1">
        <f t="shared" si="51"/>
        <v>621.91015762926327</v>
      </c>
      <c r="I41">
        <f t="shared" si="52"/>
        <v>621.91015762926327</v>
      </c>
      <c r="J41">
        <f t="shared" si="4"/>
        <v>13803.175057209182</v>
      </c>
      <c r="K41">
        <f t="shared" si="5"/>
        <v>34410.696983719608</v>
      </c>
      <c r="L41">
        <f t="shared" si="53"/>
        <v>51761.906464534433</v>
      </c>
      <c r="M41">
        <f t="shared" si="53"/>
        <v>129040.11368894852</v>
      </c>
      <c r="O41">
        <f t="shared" si="54"/>
        <v>1</v>
      </c>
      <c r="P41">
        <v>3160</v>
      </c>
      <c r="Q41">
        <f t="shared" si="55"/>
        <v>0.36</v>
      </c>
      <c r="S41">
        <f t="shared" si="56"/>
        <v>358444.76024707925</v>
      </c>
      <c r="T41">
        <f t="shared" si="6"/>
        <v>117.0335788653788</v>
      </c>
      <c r="U41">
        <f t="shared" si="57"/>
        <v>5.3087691337680985E-4</v>
      </c>
      <c r="V41">
        <f t="shared" si="58"/>
        <v>1.1944730550978221E-3</v>
      </c>
      <c r="W41">
        <f t="shared" si="7"/>
        <v>0.12</v>
      </c>
      <c r="X41">
        <f t="shared" si="59"/>
        <v>7.8E-2</v>
      </c>
      <c r="Z41">
        <f t="shared" si="60"/>
        <v>4.4239742781400819E-3</v>
      </c>
      <c r="AA41">
        <v>5.5650000000000004</v>
      </c>
      <c r="AB41">
        <f t="shared" si="8"/>
        <v>8.2775906860670414</v>
      </c>
      <c r="AC41">
        <v>0.745</v>
      </c>
      <c r="AD41">
        <f t="shared" si="61"/>
        <v>6.1668050611199456</v>
      </c>
      <c r="AE41">
        <f t="shared" si="9"/>
        <v>54.801770635312629</v>
      </c>
      <c r="AF41">
        <f t="shared" si="10"/>
        <v>1.3046422401545522E-3</v>
      </c>
      <c r="AG41">
        <f t="shared" si="62"/>
        <v>274.74563463821062</v>
      </c>
      <c r="AH41">
        <f t="shared" si="63"/>
        <v>59.628118118288022</v>
      </c>
      <c r="AI41">
        <f t="shared" si="11"/>
        <v>5.3845243995620287</v>
      </c>
      <c r="AJ41">
        <f t="shared" si="12"/>
        <v>9.4006061340419951</v>
      </c>
      <c r="AK41">
        <f t="shared" si="64"/>
        <v>5.3845243995620287</v>
      </c>
      <c r="AL41">
        <f t="shared" si="13"/>
        <v>7.437188397185122</v>
      </c>
      <c r="AM41">
        <f t="shared" si="14"/>
        <v>36.974589620539966</v>
      </c>
      <c r="AN41">
        <f t="shared" si="65"/>
        <v>5.3845243995620287</v>
      </c>
      <c r="AO41" s="39" t="str">
        <f t="shared" si="66"/>
        <v>FAILED</v>
      </c>
      <c r="AP41" s="39" t="str">
        <f t="shared" si="67"/>
        <v>FAILED</v>
      </c>
      <c r="AQ41" s="39" t="str">
        <f t="shared" si="68"/>
        <v>FAILED</v>
      </c>
      <c r="AS41" s="9">
        <v>4</v>
      </c>
      <c r="AT41">
        <f t="shared" si="15"/>
        <v>2.1235076535072394E-3</v>
      </c>
      <c r="AU41" s="9">
        <f t="shared" si="69"/>
        <v>4.7778922203912883E-3</v>
      </c>
      <c r="AV41" s="9">
        <f t="shared" si="70"/>
        <v>1.7695897112560328E-2</v>
      </c>
      <c r="AW41">
        <v>5.5650000000000004</v>
      </c>
      <c r="AX41">
        <f t="shared" si="16"/>
        <v>132.44145097707266</v>
      </c>
      <c r="AY41">
        <v>0.745</v>
      </c>
      <c r="AZ41">
        <f t="shared" si="71"/>
        <v>98.66888097791913</v>
      </c>
      <c r="BA41">
        <f t="shared" si="17"/>
        <v>219.20708254125051</v>
      </c>
      <c r="BB41">
        <f t="shared" si="72"/>
        <v>1.0011381900741776</v>
      </c>
      <c r="BC41">
        <f t="shared" si="73"/>
        <v>5.1892800075217654E-3</v>
      </c>
      <c r="BD41">
        <f t="shared" si="74"/>
        <v>69.074083442697287</v>
      </c>
      <c r="BE41">
        <f t="shared" si="75"/>
        <v>14.907029529572005</v>
      </c>
      <c r="BF41">
        <f t="shared" si="18"/>
        <v>86.152390392992459</v>
      </c>
      <c r="BG41">
        <f t="shared" si="19"/>
        <v>150.40969814467192</v>
      </c>
      <c r="BH41">
        <f t="shared" si="76"/>
        <v>86.152390392992459</v>
      </c>
      <c r="BI41">
        <f t="shared" si="20"/>
        <v>118.99501435496195</v>
      </c>
      <c r="BJ41">
        <f t="shared" si="21"/>
        <v>0.58250707474415753</v>
      </c>
      <c r="BK41">
        <f t="shared" si="77"/>
        <v>86.152390392992459</v>
      </c>
      <c r="BL41" s="39" t="str">
        <f t="shared" si="78"/>
        <v>PASS</v>
      </c>
      <c r="BM41" s="39" t="str">
        <f t="shared" si="79"/>
        <v>PASS</v>
      </c>
      <c r="BN41" s="39" t="str">
        <f t="shared" si="80"/>
        <v>PASS</v>
      </c>
      <c r="BO41" s="127">
        <f t="shared" si="81"/>
        <v>7.057420810229584E-4</v>
      </c>
      <c r="BP41" s="127"/>
      <c r="BR41">
        <f t="shared" si="22"/>
        <v>5.3087691337680985E-4</v>
      </c>
      <c r="BS41">
        <f t="shared" si="23"/>
        <v>0.36</v>
      </c>
      <c r="BT41">
        <f t="shared" si="24"/>
        <v>0.26455000000000001</v>
      </c>
      <c r="BU41">
        <f t="shared" si="82"/>
        <v>0.62454999999999994</v>
      </c>
      <c r="BV41">
        <f t="shared" si="25"/>
        <v>1</v>
      </c>
      <c r="BW41">
        <f t="shared" si="26"/>
        <v>0.375</v>
      </c>
      <c r="BX41">
        <f t="shared" si="27"/>
        <v>51761.906464534433</v>
      </c>
      <c r="BY41">
        <f t="shared" si="83"/>
        <v>19410.714924200412</v>
      </c>
      <c r="BZ41">
        <f t="shared" si="28"/>
        <v>0.33999999999999919</v>
      </c>
      <c r="CA41">
        <f t="shared" si="29"/>
        <v>359.53480040624913</v>
      </c>
      <c r="CB41">
        <f t="shared" si="156"/>
        <v>19770.249724606663</v>
      </c>
      <c r="CC41">
        <f t="shared" si="30"/>
        <v>1.3921856818144803E-3</v>
      </c>
      <c r="CD41">
        <f t="shared" si="31"/>
        <v>0.31227499999999997</v>
      </c>
      <c r="CE41">
        <f t="shared" si="84"/>
        <v>31655.191297104579</v>
      </c>
      <c r="CF41">
        <f t="shared" si="32"/>
        <v>82878.723023832266</v>
      </c>
      <c r="CG41">
        <f t="shared" si="33"/>
        <v>106620.1164966607</v>
      </c>
      <c r="CH41">
        <f t="shared" si="34"/>
        <v>59137.32955100383</v>
      </c>
      <c r="CI41">
        <f t="shared" si="35"/>
        <v>3.2211515557903537E-4</v>
      </c>
      <c r="CJ41">
        <f t="shared" si="36"/>
        <v>1.7866262704230765E-4</v>
      </c>
      <c r="CL41">
        <f t="shared" si="37"/>
        <v>0.36</v>
      </c>
      <c r="CM41">
        <f t="shared" si="37"/>
        <v>0.26455000000000001</v>
      </c>
      <c r="CN41">
        <f t="shared" si="85"/>
        <v>8.9476432105287606E-4</v>
      </c>
      <c r="CO41">
        <f t="shared" si="85"/>
        <v>6.7534540556532844E-4</v>
      </c>
      <c r="CP41">
        <f t="shared" si="38"/>
        <v>0.30422921228710142</v>
      </c>
      <c r="CQ41">
        <f t="shared" si="38"/>
        <v>0.17331473839091521</v>
      </c>
      <c r="CR41">
        <f t="shared" si="86"/>
        <v>98.272902559338107</v>
      </c>
      <c r="CS41">
        <f t="shared" si="87"/>
        <v>177.17858413449034</v>
      </c>
      <c r="CT41">
        <f t="shared" si="39"/>
        <v>0.30422921228710142</v>
      </c>
      <c r="CU41">
        <f t="shared" si="39"/>
        <v>0.17331473839091521</v>
      </c>
      <c r="CV41" s="39" t="str">
        <f t="shared" si="88"/>
        <v>FAILED</v>
      </c>
      <c r="CW41" s="39" t="str">
        <f t="shared" si="89"/>
        <v>FAILED</v>
      </c>
      <c r="CX41" s="39" t="str">
        <f t="shared" si="90"/>
        <v>FAILED</v>
      </c>
      <c r="CZ41">
        <f t="shared" si="91"/>
        <v>3.2211515557903537E-4</v>
      </c>
      <c r="DA41">
        <f t="shared" si="91"/>
        <v>1.7866262704230765E-4</v>
      </c>
      <c r="DB41">
        <v>8</v>
      </c>
      <c r="DC41">
        <f t="shared" si="92"/>
        <v>2.576921244632283E-3</v>
      </c>
      <c r="DD41">
        <v>11</v>
      </c>
      <c r="DE41">
        <f t="shared" si="93"/>
        <v>1.9652888974653841E-3</v>
      </c>
      <c r="DF41">
        <f t="shared" si="94"/>
        <v>0.36</v>
      </c>
      <c r="DG41">
        <f t="shared" si="94"/>
        <v>0.26455000000000001</v>
      </c>
      <c r="DH41">
        <f t="shared" si="40"/>
        <v>2.504539943645418E-3</v>
      </c>
      <c r="DI41">
        <f t="shared" si="95"/>
        <v>0.31227499999999997</v>
      </c>
      <c r="DJ41">
        <f t="shared" si="96"/>
        <v>19770.249724606663</v>
      </c>
      <c r="DK41">
        <f t="shared" si="97"/>
        <v>31655.191297104579</v>
      </c>
      <c r="DL41">
        <f t="shared" si="98"/>
        <v>7.1581145684230085E-3</v>
      </c>
      <c r="DM41">
        <f t="shared" si="99"/>
        <v>7.4287994612186126E-3</v>
      </c>
      <c r="DN41">
        <f t="shared" si="41"/>
        <v>19.470669586374491</v>
      </c>
      <c r="DO41">
        <f t="shared" si="41"/>
        <v>20.971083345300741</v>
      </c>
      <c r="DP41">
        <f t="shared" si="100"/>
        <v>12.284112819917263</v>
      </c>
      <c r="DQ41">
        <f t="shared" si="101"/>
        <v>16.107144012226396</v>
      </c>
      <c r="DR41">
        <f t="shared" si="102"/>
        <v>19.470669586374491</v>
      </c>
      <c r="DS41">
        <f t="shared" si="102"/>
        <v>20.971083345300741</v>
      </c>
      <c r="DT41" s="39" t="str">
        <f t="shared" si="158"/>
        <v>PASS</v>
      </c>
      <c r="DU41" s="39" t="str">
        <f t="shared" si="158"/>
        <v>PASS</v>
      </c>
      <c r="DV41" s="39" t="str">
        <f t="shared" si="104"/>
        <v>PASS</v>
      </c>
      <c r="DW41" s="39">
        <f t="shared" si="105"/>
        <v>1.9687480032132366E-4</v>
      </c>
      <c r="DX41" s="39"/>
      <c r="DZ41">
        <f t="shared" si="106"/>
        <v>1</v>
      </c>
      <c r="EA41">
        <f t="shared" si="157"/>
        <v>0.36</v>
      </c>
      <c r="EB41">
        <f t="shared" si="107"/>
        <v>0.26455000000000001</v>
      </c>
      <c r="EC41">
        <f t="shared" si="108"/>
        <v>1.0011381900741776</v>
      </c>
      <c r="ED41">
        <f t="shared" si="109"/>
        <v>0.31227499999999997</v>
      </c>
      <c r="EE41">
        <f t="shared" si="110"/>
        <v>358444.76024707925</v>
      </c>
      <c r="EG41">
        <f t="shared" si="111"/>
        <v>117.0335788653788</v>
      </c>
      <c r="EH41">
        <f t="shared" si="112"/>
        <v>2.1235076535072394E-3</v>
      </c>
      <c r="EI41">
        <f t="shared" si="113"/>
        <v>1.1944730550978221E-3</v>
      </c>
      <c r="EJ41">
        <f t="shared" si="113"/>
        <v>0.12</v>
      </c>
      <c r="EK41">
        <f t="shared" si="113"/>
        <v>7.8E-2</v>
      </c>
      <c r="EL41">
        <f t="shared" si="114"/>
        <v>1.3046422401545522E-3</v>
      </c>
      <c r="EM41">
        <f t="shared" si="114"/>
        <v>274.74563463821062</v>
      </c>
      <c r="EN41">
        <f t="shared" si="114"/>
        <v>59.628118118288022</v>
      </c>
      <c r="EO41">
        <f t="shared" si="115"/>
        <v>293.51610034841127</v>
      </c>
      <c r="EP41">
        <f t="shared" si="42"/>
        <v>483</v>
      </c>
      <c r="EQ41" s="39" t="str">
        <f t="shared" si="116"/>
        <v>PASS</v>
      </c>
      <c r="ES41">
        <v>1</v>
      </c>
      <c r="ET41">
        <f t="shared" si="117"/>
        <v>2.1235076535072394E-3</v>
      </c>
      <c r="EU41">
        <f t="shared" si="118"/>
        <v>4.7778922203912883E-3</v>
      </c>
      <c r="EV41">
        <f t="shared" si="119"/>
        <v>0.12</v>
      </c>
      <c r="EW41">
        <f t="shared" si="119"/>
        <v>7.8E-2</v>
      </c>
      <c r="EX41">
        <f t="shared" si="120"/>
        <v>5.1868630521881036E-3</v>
      </c>
      <c r="EY41">
        <f t="shared" si="121"/>
        <v>69.10627032959114</v>
      </c>
      <c r="EZ41">
        <f t="shared" si="122"/>
        <v>14.907029529572005</v>
      </c>
      <c r="FA41">
        <f t="shared" si="123"/>
        <v>73.772184372249171</v>
      </c>
      <c r="FB41">
        <f t="shared" si="43"/>
        <v>483</v>
      </c>
      <c r="FC41" s="39" t="str">
        <f t="shared" si="124"/>
        <v>PASS</v>
      </c>
      <c r="FD41" s="127">
        <f t="shared" si="125"/>
        <v>7.057420810229584E-4</v>
      </c>
      <c r="FE41" s="127"/>
      <c r="FG41">
        <v>19</v>
      </c>
      <c r="FH41">
        <f t="shared" si="126"/>
        <v>7.200000000000002</v>
      </c>
      <c r="FI41">
        <f t="shared" si="127"/>
        <v>1.7291666666666661</v>
      </c>
      <c r="FJ41">
        <f t="shared" si="128"/>
        <v>0.69166666666666643</v>
      </c>
      <c r="FK41">
        <f t="shared" si="129"/>
        <v>0.24899999999999989</v>
      </c>
      <c r="FL41">
        <f t="shared" si="130"/>
        <v>0.18298041666666659</v>
      </c>
      <c r="FM41">
        <f t="shared" si="131"/>
        <v>0.21599020833333324</v>
      </c>
      <c r="FN41">
        <f t="shared" si="44"/>
        <v>0.51874999999999982</v>
      </c>
      <c r="FO41">
        <f t="shared" si="45"/>
        <v>715.48593750000032</v>
      </c>
      <c r="FP41">
        <f t="shared" si="46"/>
        <v>2655.0562499999996</v>
      </c>
      <c r="FQ41">
        <f t="shared" si="132"/>
        <v>7527.0919958419963</v>
      </c>
      <c r="FR41">
        <f t="shared" si="47"/>
        <v>1.5456041059223813E-5</v>
      </c>
      <c r="FS41">
        <v>2E-3</v>
      </c>
      <c r="FT41">
        <f t="shared" si="133"/>
        <v>7.7280205296119068E-3</v>
      </c>
      <c r="FV41">
        <f t="shared" ca="1" si="48"/>
        <v>11288.868507211009</v>
      </c>
      <c r="FW41">
        <f t="shared" ca="1" si="134"/>
        <v>2474.0962022771855</v>
      </c>
      <c r="FX41">
        <f t="shared" ca="1" si="135"/>
        <v>5727.3341726189819</v>
      </c>
      <c r="FY41">
        <f t="shared" ca="1" si="136"/>
        <v>1.7303124388576984E-5</v>
      </c>
      <c r="FZ41">
        <v>2E-3</v>
      </c>
      <c r="GA41">
        <f t="shared" ca="1" si="137"/>
        <v>30.868335091984605</v>
      </c>
      <c r="GB41">
        <f t="shared" ca="1" si="138"/>
        <v>9.5168802609748053E-4</v>
      </c>
      <c r="GC41">
        <f t="shared" ca="1" si="49"/>
        <v>2.5541054210635381</v>
      </c>
      <c r="GD41">
        <f t="shared" ca="1" si="139"/>
        <v>1.7217794887825822E-4</v>
      </c>
      <c r="GE41">
        <f t="shared" ca="1" si="140"/>
        <v>3.4245337898438093E-3</v>
      </c>
      <c r="GF41">
        <f t="shared" ca="1" si="141"/>
        <v>331</v>
      </c>
      <c r="GG41">
        <f t="shared" ca="1" si="142"/>
        <v>3.4245337898438093E-3</v>
      </c>
      <c r="GH41" s="39" t="str">
        <f t="shared" ca="1" si="143"/>
        <v>FAILED</v>
      </c>
      <c r="GI41" s="39" t="str">
        <f t="shared" ca="1" si="144"/>
        <v>FAILED</v>
      </c>
      <c r="GJ41" s="39" t="str">
        <f t="shared" ca="1" si="145"/>
        <v>FAILED</v>
      </c>
      <c r="GL41">
        <v>50</v>
      </c>
      <c r="GM41">
        <f t="shared" ca="1" si="146"/>
        <v>8.6515621942884918E-4</v>
      </c>
      <c r="GN41">
        <f t="shared" ca="1" si="147"/>
        <v>5.1082108421270762E-2</v>
      </c>
      <c r="GO41">
        <f t="shared" ca="1" si="148"/>
        <v>0.43044487219564553</v>
      </c>
      <c r="GP41">
        <f t="shared" ca="1" si="149"/>
        <v>8.5613344746095237</v>
      </c>
      <c r="GQ41">
        <f t="shared" ca="1" si="150"/>
        <v>6.62</v>
      </c>
      <c r="GR41">
        <f t="shared" ca="1" si="151"/>
        <v>6.62</v>
      </c>
      <c r="GS41" s="39" t="str">
        <f t="shared" ca="1" si="152"/>
        <v>PASS</v>
      </c>
      <c r="GT41" s="39" t="str">
        <f t="shared" ca="1" si="153"/>
        <v>PASS</v>
      </c>
      <c r="GU41" s="39" t="str">
        <f t="shared" ca="1" si="154"/>
        <v>PASS</v>
      </c>
      <c r="GV41" s="128">
        <f t="shared" ca="1" si="155"/>
        <v>1.4823573777693338E-4</v>
      </c>
      <c r="GW41" s="114"/>
    </row>
    <row r="42" spans="2:205" x14ac:dyDescent="0.25">
      <c r="B42">
        <f t="shared" si="0"/>
        <v>3.2959999999999998</v>
      </c>
      <c r="C42">
        <f t="shared" si="1"/>
        <v>2.5</v>
      </c>
      <c r="D42">
        <f t="shared" si="50"/>
        <v>0.4011202966812239</v>
      </c>
      <c r="E42">
        <f t="shared" si="2"/>
        <v>0.40076448966728012</v>
      </c>
      <c r="F42">
        <f t="shared" si="3"/>
        <v>0.21000000000000019</v>
      </c>
      <c r="G42" s="1">
        <f t="shared" si="51"/>
        <v>383.25038766533578</v>
      </c>
      <c r="I42">
        <f t="shared" si="52"/>
        <v>383.25038766533578</v>
      </c>
      <c r="J42">
        <f t="shared" si="4"/>
        <v>13181.264899579919</v>
      </c>
      <c r="K42">
        <f t="shared" si="5"/>
        <v>32575.755066657952</v>
      </c>
      <c r="L42">
        <f t="shared" si="53"/>
        <v>49429.743373424695</v>
      </c>
      <c r="M42">
        <f t="shared" si="53"/>
        <v>122159.08149996732</v>
      </c>
      <c r="O42">
        <f t="shared" si="54"/>
        <v>1</v>
      </c>
      <c r="P42">
        <v>3296</v>
      </c>
      <c r="Q42">
        <f t="shared" si="55"/>
        <v>0.36</v>
      </c>
      <c r="S42">
        <f t="shared" si="56"/>
        <v>339330.78194435366</v>
      </c>
      <c r="T42">
        <f t="shared" si="6"/>
        <v>113.87043945351489</v>
      </c>
      <c r="U42">
        <f t="shared" si="57"/>
        <v>5.1652857246618593E-4</v>
      </c>
      <c r="V42">
        <f t="shared" si="58"/>
        <v>1.1621892880489184E-3</v>
      </c>
      <c r="W42">
        <f t="shared" si="7"/>
        <v>0.12</v>
      </c>
      <c r="X42">
        <f t="shared" si="59"/>
        <v>7.8E-2</v>
      </c>
      <c r="Z42">
        <f t="shared" si="60"/>
        <v>4.3044047705515492E-3</v>
      </c>
      <c r="AA42">
        <v>5.5650000000000004</v>
      </c>
      <c r="AB42">
        <f t="shared" si="8"/>
        <v>7.83619020733423</v>
      </c>
      <c r="AC42">
        <v>0.745</v>
      </c>
      <c r="AD42">
        <f t="shared" si="61"/>
        <v>5.8379617044640018</v>
      </c>
      <c r="AE42">
        <f t="shared" si="9"/>
        <v>53.320609055729747</v>
      </c>
      <c r="AF42">
        <f t="shared" si="10"/>
        <v>1.2694503431401021E-3</v>
      </c>
      <c r="AG42">
        <f t="shared" si="62"/>
        <v>267.30528198920149</v>
      </c>
      <c r="AH42">
        <f t="shared" si="63"/>
        <v>58.147366173042208</v>
      </c>
      <c r="AI42">
        <f t="shared" si="11"/>
        <v>5.0973959659568564</v>
      </c>
      <c r="AJ42">
        <f t="shared" si="12"/>
        <v>8.8993211339357288</v>
      </c>
      <c r="AK42">
        <f t="shared" si="64"/>
        <v>5.0973959659568564</v>
      </c>
      <c r="AL42">
        <f t="shared" si="13"/>
        <v>7.0406021629238351</v>
      </c>
      <c r="AM42">
        <f t="shared" si="14"/>
        <v>37.997113439576765</v>
      </c>
      <c r="AN42">
        <f t="shared" si="65"/>
        <v>5.0973959659568564</v>
      </c>
      <c r="AO42" s="39" t="str">
        <f t="shared" si="66"/>
        <v>FAILED</v>
      </c>
      <c r="AP42" s="39" t="str">
        <f t="shared" si="67"/>
        <v>FAILED</v>
      </c>
      <c r="AQ42" s="39" t="str">
        <f t="shared" si="68"/>
        <v>FAILED</v>
      </c>
      <c r="AS42" s="9">
        <v>4</v>
      </c>
      <c r="AT42">
        <f t="shared" si="15"/>
        <v>2.0661142898647437E-3</v>
      </c>
      <c r="AU42" s="9">
        <f t="shared" si="69"/>
        <v>4.6487571521956735E-3</v>
      </c>
      <c r="AV42" s="9">
        <f t="shared" si="70"/>
        <v>1.7217619082206197E-2</v>
      </c>
      <c r="AW42">
        <v>5.5650000000000004</v>
      </c>
      <c r="AX42">
        <f t="shared" si="16"/>
        <v>125.37904331734768</v>
      </c>
      <c r="AY42">
        <v>0.745</v>
      </c>
      <c r="AZ42">
        <f t="shared" si="71"/>
        <v>93.407387271424028</v>
      </c>
      <c r="BA42">
        <f t="shared" si="17"/>
        <v>213.28243622291899</v>
      </c>
      <c r="BB42">
        <f t="shared" si="72"/>
        <v>1.0011381900741776</v>
      </c>
      <c r="BC42">
        <f t="shared" si="73"/>
        <v>5.0501378046426786E-3</v>
      </c>
      <c r="BD42">
        <f t="shared" si="74"/>
        <v>67.192380697493249</v>
      </c>
      <c r="BE42">
        <f t="shared" si="75"/>
        <v>14.536841543260552</v>
      </c>
      <c r="BF42">
        <f t="shared" si="18"/>
        <v>81.558335455309717</v>
      </c>
      <c r="BG42">
        <f t="shared" si="19"/>
        <v>142.38913814297166</v>
      </c>
      <c r="BH42">
        <f t="shared" si="76"/>
        <v>81.558335455309717</v>
      </c>
      <c r="BI42">
        <f t="shared" si="20"/>
        <v>112.64963460678136</v>
      </c>
      <c r="BJ42">
        <f t="shared" si="21"/>
        <v>0.59840103353322638</v>
      </c>
      <c r="BK42">
        <f t="shared" si="77"/>
        <v>81.558335455309717</v>
      </c>
      <c r="BL42" s="39" t="str">
        <f t="shared" si="78"/>
        <v>PASS</v>
      </c>
      <c r="BM42" s="39" t="str">
        <f t="shared" si="79"/>
        <v>PASS</v>
      </c>
      <c r="BN42" s="39" t="str">
        <f t="shared" si="80"/>
        <v>PASS</v>
      </c>
      <c r="BO42" s="127">
        <f t="shared" si="81"/>
        <v>4.2421157558998536E-4</v>
      </c>
      <c r="BP42" s="127"/>
      <c r="BR42">
        <f t="shared" si="22"/>
        <v>5.1652857246618593E-4</v>
      </c>
      <c r="BS42">
        <f t="shared" si="23"/>
        <v>0.36</v>
      </c>
      <c r="BT42">
        <f t="shared" si="24"/>
        <v>0.26455000000000001</v>
      </c>
      <c r="BU42">
        <f t="shared" si="82"/>
        <v>0.62454999999999994</v>
      </c>
      <c r="BV42">
        <f t="shared" si="25"/>
        <v>1</v>
      </c>
      <c r="BW42">
        <f t="shared" si="26"/>
        <v>0.375</v>
      </c>
      <c r="BX42">
        <f t="shared" si="27"/>
        <v>49429.743373424695</v>
      </c>
      <c r="BY42">
        <f t="shared" si="83"/>
        <v>18536.153765034262</v>
      </c>
      <c r="BZ42">
        <f t="shared" si="28"/>
        <v>0.21000000000000019</v>
      </c>
      <c r="CA42">
        <f t="shared" si="29"/>
        <v>222.06561201562519</v>
      </c>
      <c r="CB42">
        <f t="shared" si="156"/>
        <v>18758.219377049885</v>
      </c>
      <c r="CC42">
        <f t="shared" si="30"/>
        <v>1.3545878578014325E-3</v>
      </c>
      <c r="CD42">
        <f t="shared" si="31"/>
        <v>0.31227499999999997</v>
      </c>
      <c r="CE42">
        <f t="shared" si="84"/>
        <v>30034.77604203008</v>
      </c>
      <c r="CF42">
        <f t="shared" si="32"/>
        <v>79144.573490392606</v>
      </c>
      <c r="CG42">
        <f t="shared" si="33"/>
        <v>101670.65552191516</v>
      </c>
      <c r="CH42">
        <f t="shared" si="34"/>
        <v>56618.491458870049</v>
      </c>
      <c r="CI42">
        <f t="shared" si="35"/>
        <v>3.0716210127466816E-4</v>
      </c>
      <c r="CJ42">
        <f t="shared" si="36"/>
        <v>1.7105284428661646E-4</v>
      </c>
      <c r="CL42">
        <f t="shared" si="37"/>
        <v>0.36</v>
      </c>
      <c r="CM42">
        <f t="shared" si="37"/>
        <v>0.26455000000000001</v>
      </c>
      <c r="CN42">
        <f t="shared" si="85"/>
        <v>8.5322805909630048E-4</v>
      </c>
      <c r="CO42">
        <f t="shared" si="85"/>
        <v>6.4658039798380824E-4</v>
      </c>
      <c r="CP42">
        <f t="shared" si="38"/>
        <v>0.27663928591511117</v>
      </c>
      <c r="CQ42">
        <f t="shared" si="38"/>
        <v>0.15886516020162195</v>
      </c>
      <c r="CR42">
        <f t="shared" si="86"/>
        <v>97.781516396036793</v>
      </c>
      <c r="CS42">
        <f t="shared" si="87"/>
        <v>175.58770312935431</v>
      </c>
      <c r="CT42">
        <f t="shared" si="39"/>
        <v>0.27663928591511117</v>
      </c>
      <c r="CU42">
        <f t="shared" si="39"/>
        <v>0.15886516020162195</v>
      </c>
      <c r="CV42" s="39" t="str">
        <f t="shared" si="88"/>
        <v>FAILED</v>
      </c>
      <c r="CW42" s="39" t="str">
        <f t="shared" si="89"/>
        <v>FAILED</v>
      </c>
      <c r="CX42" s="39" t="str">
        <f t="shared" si="90"/>
        <v>FAILED</v>
      </c>
      <c r="CZ42">
        <f t="shared" si="91"/>
        <v>3.0716210127466816E-4</v>
      </c>
      <c r="DA42">
        <f t="shared" si="91"/>
        <v>1.7105284428661646E-4</v>
      </c>
      <c r="DB42">
        <v>8</v>
      </c>
      <c r="DC42">
        <f t="shared" si="92"/>
        <v>2.4572968101973453E-3</v>
      </c>
      <c r="DD42">
        <v>11</v>
      </c>
      <c r="DE42">
        <f t="shared" si="93"/>
        <v>1.8815812871527812E-3</v>
      </c>
      <c r="DF42">
        <f t="shared" si="94"/>
        <v>0.36</v>
      </c>
      <c r="DG42">
        <f t="shared" si="94"/>
        <v>0.26455000000000001</v>
      </c>
      <c r="DH42">
        <f t="shared" si="40"/>
        <v>2.4109740171002264E-3</v>
      </c>
      <c r="DI42">
        <f t="shared" si="95"/>
        <v>0.31227499999999997</v>
      </c>
      <c r="DJ42">
        <f t="shared" si="96"/>
        <v>18758.219377049885</v>
      </c>
      <c r="DK42">
        <f t="shared" si="97"/>
        <v>30034.77604203008</v>
      </c>
      <c r="DL42">
        <f t="shared" si="98"/>
        <v>6.8258244727704039E-3</v>
      </c>
      <c r="DM42">
        <f t="shared" si="99"/>
        <v>7.1123843778218903E-3</v>
      </c>
      <c r="DN42">
        <f t="shared" si="41"/>
        <v>17.704914298567115</v>
      </c>
      <c r="DO42">
        <f t="shared" si="41"/>
        <v>19.222684384396253</v>
      </c>
      <c r="DP42">
        <f t="shared" si="100"/>
        <v>12.222689549504599</v>
      </c>
      <c r="DQ42">
        <f t="shared" si="101"/>
        <v>15.962518466304935</v>
      </c>
      <c r="DR42">
        <f t="shared" si="102"/>
        <v>17.704914298567115</v>
      </c>
      <c r="DS42">
        <f t="shared" si="102"/>
        <v>19.222684384396253</v>
      </c>
      <c r="DT42" s="39" t="str">
        <f t="shared" si="158"/>
        <v>PASS</v>
      </c>
      <c r="DU42" s="39" t="str">
        <f t="shared" si="158"/>
        <v>PASS</v>
      </c>
      <c r="DV42" s="39" t="str">
        <f t="shared" si="104"/>
        <v>PASS</v>
      </c>
      <c r="DW42" s="39">
        <f t="shared" si="105"/>
        <v>1.1612153121973435E-4</v>
      </c>
      <c r="DX42" s="39"/>
      <c r="DZ42">
        <f t="shared" si="106"/>
        <v>1</v>
      </c>
      <c r="EA42">
        <f t="shared" si="157"/>
        <v>0.36</v>
      </c>
      <c r="EB42">
        <f t="shared" si="107"/>
        <v>0.26455000000000001</v>
      </c>
      <c r="EC42">
        <f t="shared" si="108"/>
        <v>1.0011381900741776</v>
      </c>
      <c r="ED42">
        <f t="shared" si="109"/>
        <v>0.31227499999999997</v>
      </c>
      <c r="EE42">
        <f t="shared" si="110"/>
        <v>339330.78194435366</v>
      </c>
      <c r="EG42">
        <f t="shared" si="111"/>
        <v>113.87043945351489</v>
      </c>
      <c r="EH42">
        <f t="shared" si="112"/>
        <v>2.0661142898647437E-3</v>
      </c>
      <c r="EI42">
        <f t="shared" si="113"/>
        <v>1.1621892880489184E-3</v>
      </c>
      <c r="EJ42">
        <f t="shared" si="113"/>
        <v>0.12</v>
      </c>
      <c r="EK42">
        <f t="shared" si="113"/>
        <v>7.8E-2</v>
      </c>
      <c r="EL42">
        <f t="shared" si="114"/>
        <v>1.2694503431401021E-3</v>
      </c>
      <c r="EM42">
        <f t="shared" si="114"/>
        <v>267.30528198920149</v>
      </c>
      <c r="EN42">
        <f t="shared" si="114"/>
        <v>58.147366173042208</v>
      </c>
      <c r="EO42">
        <f t="shared" si="115"/>
        <v>285.64919456898889</v>
      </c>
      <c r="EP42">
        <f t="shared" si="42"/>
        <v>483</v>
      </c>
      <c r="EQ42" s="39" t="str">
        <f t="shared" si="116"/>
        <v>PASS</v>
      </c>
      <c r="ES42">
        <v>1</v>
      </c>
      <c r="ET42">
        <f t="shared" si="117"/>
        <v>2.0661142898647437E-3</v>
      </c>
      <c r="EU42">
        <f t="shared" si="118"/>
        <v>4.6487571521956735E-3</v>
      </c>
      <c r="EV42">
        <f t="shared" si="119"/>
        <v>0.12</v>
      </c>
      <c r="EW42">
        <f t="shared" si="119"/>
        <v>7.8E-2</v>
      </c>
      <c r="EX42">
        <f t="shared" si="120"/>
        <v>5.0477861738658378E-3</v>
      </c>
      <c r="EY42">
        <f t="shared" si="121"/>
        <v>67.223683859904426</v>
      </c>
      <c r="EZ42">
        <f t="shared" si="122"/>
        <v>14.536841543260552</v>
      </c>
      <c r="FA42">
        <f t="shared" si="123"/>
        <v>71.784280715613306</v>
      </c>
      <c r="FB42">
        <f t="shared" si="43"/>
        <v>483</v>
      </c>
      <c r="FC42" s="39" t="str">
        <f t="shared" si="124"/>
        <v>PASS</v>
      </c>
      <c r="FD42" s="127">
        <f t="shared" si="125"/>
        <v>4.2421157558998536E-4</v>
      </c>
      <c r="FE42" s="127"/>
      <c r="FG42">
        <v>20</v>
      </c>
      <c r="FH42">
        <f t="shared" si="126"/>
        <v>7.6000000000000023</v>
      </c>
      <c r="FI42">
        <f t="shared" si="127"/>
        <v>1.645833333333333</v>
      </c>
      <c r="FJ42">
        <f t="shared" si="128"/>
        <v>0.65833333333333321</v>
      </c>
      <c r="FK42">
        <f t="shared" si="129"/>
        <v>0.23699999999999993</v>
      </c>
      <c r="FL42">
        <f t="shared" si="130"/>
        <v>0.1741620833333333</v>
      </c>
      <c r="FM42">
        <f t="shared" si="131"/>
        <v>0.20558104166666663</v>
      </c>
      <c r="FN42">
        <f t="shared" si="44"/>
        <v>0.49374999999999991</v>
      </c>
      <c r="FO42">
        <f t="shared" si="45"/>
        <v>681.00468749999902</v>
      </c>
      <c r="FP42">
        <f t="shared" si="46"/>
        <v>1939.5703124999995</v>
      </c>
      <c r="FQ42">
        <f t="shared" si="132"/>
        <v>5498.687334624834</v>
      </c>
      <c r="FR42">
        <f t="shared" si="47"/>
        <v>1.1290939085471939E-5</v>
      </c>
      <c r="FS42">
        <v>2E-3</v>
      </c>
      <c r="FT42">
        <f t="shared" si="133"/>
        <v>5.6454695427359692E-3</v>
      </c>
      <c r="FV42">
        <f t="shared" ca="1" si="48"/>
        <v>8814.7723049338238</v>
      </c>
      <c r="FW42">
        <f t="shared" ca="1" si="134"/>
        <v>2153.3716151403278</v>
      </c>
      <c r="FX42">
        <f t="shared" ca="1" si="135"/>
        <v>5237.2816036019731</v>
      </c>
      <c r="FY42">
        <f t="shared" ca="1" si="136"/>
        <v>1.5822603032030129E-5</v>
      </c>
      <c r="FZ42">
        <v>2E-3</v>
      </c>
      <c r="GA42">
        <f t="shared" ca="1" si="137"/>
        <v>26.66522627420234</v>
      </c>
      <c r="GB42">
        <f t="shared" ca="1" si="138"/>
        <v>8.225009400649021E-4</v>
      </c>
      <c r="GC42">
        <f t="shared" ca="1" si="49"/>
        <v>1.8925281575424</v>
      </c>
      <c r="GD42">
        <f t="shared" ca="1" si="139"/>
        <v>1.5892284717278346E-4</v>
      </c>
      <c r="GE42">
        <f t="shared" ca="1" si="140"/>
        <v>3.1608964078564668E-3</v>
      </c>
      <c r="GF42">
        <f t="shared" ca="1" si="141"/>
        <v>331</v>
      </c>
      <c r="GG42">
        <f t="shared" ca="1" si="142"/>
        <v>3.1608964078564668E-3</v>
      </c>
      <c r="GH42" s="39" t="str">
        <f t="shared" ca="1" si="143"/>
        <v>FAILED</v>
      </c>
      <c r="GI42" s="39" t="str">
        <f t="shared" ca="1" si="144"/>
        <v>FAILED</v>
      </c>
      <c r="GJ42" s="39" t="str">
        <f t="shared" ca="1" si="145"/>
        <v>FAILED</v>
      </c>
      <c r="GL42">
        <v>50</v>
      </c>
      <c r="GM42">
        <f t="shared" ca="1" si="146"/>
        <v>7.9113015160150644E-4</v>
      </c>
      <c r="GN42">
        <f t="shared" ca="1" si="147"/>
        <v>3.7850563150848004E-2</v>
      </c>
      <c r="GO42">
        <f t="shared" ca="1" si="148"/>
        <v>0.39730711793195872</v>
      </c>
      <c r="GP42">
        <f t="shared" ca="1" si="149"/>
        <v>7.9022410196411661</v>
      </c>
      <c r="GQ42">
        <f t="shared" ca="1" si="150"/>
        <v>6.620000000000001</v>
      </c>
      <c r="GR42">
        <f t="shared" ca="1" si="151"/>
        <v>6.620000000000001</v>
      </c>
      <c r="GS42" s="39" t="str">
        <f t="shared" ca="1" si="152"/>
        <v>PASS</v>
      </c>
      <c r="GT42" s="39" t="str">
        <f t="shared" ca="1" si="153"/>
        <v>PASS</v>
      </c>
      <c r="GU42" s="39" t="str">
        <f t="shared" ca="1" si="154"/>
        <v>PASS</v>
      </c>
      <c r="GV42" s="128">
        <f t="shared" ca="1" si="155"/>
        <v>1.198553228312499E-4</v>
      </c>
      <c r="GW42" s="114"/>
    </row>
    <row r="43" spans="2:205" x14ac:dyDescent="0.25">
      <c r="B43">
        <f t="shared" si="0"/>
        <v>3.38</v>
      </c>
      <c r="C43">
        <f t="shared" si="1"/>
        <v>2.5</v>
      </c>
      <c r="D43">
        <f t="shared" si="50"/>
        <v>0.40040868265333635</v>
      </c>
      <c r="E43">
        <f t="shared" si="2"/>
        <v>0.39989595508410503</v>
      </c>
      <c r="F43">
        <f t="shared" si="3"/>
        <v>0.29249999999999998</v>
      </c>
      <c r="G43" s="1">
        <f t="shared" si="51"/>
        <v>532.65616329767977</v>
      </c>
      <c r="I43">
        <f t="shared" si="52"/>
        <v>532.65616329767977</v>
      </c>
      <c r="J43">
        <f t="shared" si="4"/>
        <v>12798.014511914584</v>
      </c>
      <c r="K43">
        <f t="shared" si="5"/>
        <v>31484.62533137518</v>
      </c>
      <c r="L43">
        <f t="shared" si="53"/>
        <v>47992.554419679684</v>
      </c>
      <c r="M43">
        <f t="shared" si="53"/>
        <v>118067.34499265692</v>
      </c>
      <c r="O43">
        <f t="shared" si="54"/>
        <v>1</v>
      </c>
      <c r="P43">
        <v>3380</v>
      </c>
      <c r="Q43">
        <f t="shared" si="55"/>
        <v>0.36</v>
      </c>
      <c r="S43">
        <f t="shared" si="56"/>
        <v>327964.84720182477</v>
      </c>
      <c r="T43">
        <f t="shared" si="6"/>
        <v>111.94714340508703</v>
      </c>
      <c r="U43">
        <f t="shared" si="57"/>
        <v>5.0780429453161399E-4</v>
      </c>
      <c r="V43">
        <f t="shared" si="58"/>
        <v>1.1425596626961315E-3</v>
      </c>
      <c r="W43">
        <f t="shared" si="7"/>
        <v>0.12</v>
      </c>
      <c r="X43">
        <f t="shared" si="59"/>
        <v>7.8E-2</v>
      </c>
      <c r="Z43">
        <f t="shared" si="60"/>
        <v>4.2317024544301163E-3</v>
      </c>
      <c r="AA43">
        <v>5.5650000000000004</v>
      </c>
      <c r="AB43">
        <f t="shared" si="8"/>
        <v>7.5737158570372669</v>
      </c>
      <c r="AC43">
        <v>0.745</v>
      </c>
      <c r="AD43">
        <f t="shared" si="61"/>
        <v>5.6424183134927635</v>
      </c>
      <c r="AE43">
        <f t="shared" si="9"/>
        <v>52.42001257793607</v>
      </c>
      <c r="AF43">
        <f t="shared" si="10"/>
        <v>1.2480505890196175E-3</v>
      </c>
      <c r="AG43">
        <f t="shared" si="62"/>
        <v>262.78169337626878</v>
      </c>
      <c r="AH43">
        <f t="shared" si="63"/>
        <v>57.722091649088917</v>
      </c>
      <c r="AI43">
        <f t="shared" si="11"/>
        <v>4.9266579339577543</v>
      </c>
      <c r="AJ43">
        <f t="shared" si="12"/>
        <v>8.6012370559704436</v>
      </c>
      <c r="AK43">
        <f t="shared" si="64"/>
        <v>4.9266579339577543</v>
      </c>
      <c r="AL43">
        <f t="shared" si="13"/>
        <v>6.8047761518753518</v>
      </c>
      <c r="AM43">
        <f t="shared" si="14"/>
        <v>38.647653696496036</v>
      </c>
      <c r="AN43">
        <f t="shared" si="65"/>
        <v>4.9266579339577543</v>
      </c>
      <c r="AO43" s="39" t="str">
        <f t="shared" si="66"/>
        <v>FAILED</v>
      </c>
      <c r="AP43" s="39" t="str">
        <f t="shared" si="67"/>
        <v>FAILED</v>
      </c>
      <c r="AQ43" s="39" t="str">
        <f t="shared" si="68"/>
        <v>FAILED</v>
      </c>
      <c r="AS43" s="9">
        <v>4</v>
      </c>
      <c r="AT43">
        <f t="shared" si="15"/>
        <v>2.031217178126456E-3</v>
      </c>
      <c r="AU43" s="9">
        <f t="shared" si="69"/>
        <v>4.570238650784526E-3</v>
      </c>
      <c r="AV43" s="9">
        <f t="shared" si="70"/>
        <v>1.6926809817720465E-2</v>
      </c>
      <c r="AW43">
        <v>5.5650000000000004</v>
      </c>
      <c r="AX43">
        <f t="shared" si="16"/>
        <v>121.17945371259627</v>
      </c>
      <c r="AY43">
        <v>0.745</v>
      </c>
      <c r="AZ43">
        <f t="shared" si="71"/>
        <v>90.278693015884215</v>
      </c>
      <c r="BA43">
        <f t="shared" si="17"/>
        <v>209.68005031174428</v>
      </c>
      <c r="BB43">
        <f t="shared" si="72"/>
        <v>1.0011381900741776</v>
      </c>
      <c r="BC43">
        <f t="shared" si="73"/>
        <v>4.9655044321353283E-3</v>
      </c>
      <c r="BD43">
        <f t="shared" si="74"/>
        <v>66.048646554281532</v>
      </c>
      <c r="BE43">
        <f t="shared" si="75"/>
        <v>14.430522912272229</v>
      </c>
      <c r="BF43">
        <f t="shared" si="18"/>
        <v>78.826526943324069</v>
      </c>
      <c r="BG43">
        <f t="shared" si="19"/>
        <v>137.6197928955271</v>
      </c>
      <c r="BH43">
        <f t="shared" si="76"/>
        <v>78.826526943324069</v>
      </c>
      <c r="BI43">
        <f t="shared" si="20"/>
        <v>108.87641843000563</v>
      </c>
      <c r="BJ43">
        <f t="shared" si="21"/>
        <v>0.60853935437323925</v>
      </c>
      <c r="BK43">
        <f t="shared" si="77"/>
        <v>78.826526943324069</v>
      </c>
      <c r="BL43" s="39" t="str">
        <f t="shared" si="78"/>
        <v>PASS</v>
      </c>
      <c r="BM43" s="39" t="str">
        <f t="shared" si="79"/>
        <v>PASS</v>
      </c>
      <c r="BN43" s="39" t="str">
        <f t="shared" si="80"/>
        <v>PASS</v>
      </c>
      <c r="BO43" s="127">
        <f t="shared" si="81"/>
        <v>5.8096401855983336E-4</v>
      </c>
      <c r="BP43" s="127"/>
      <c r="BR43">
        <f t="shared" si="22"/>
        <v>5.0780429453161399E-4</v>
      </c>
      <c r="BS43">
        <f t="shared" si="23"/>
        <v>0.36</v>
      </c>
      <c r="BT43">
        <f t="shared" si="24"/>
        <v>0.26455000000000001</v>
      </c>
      <c r="BU43">
        <f t="shared" si="82"/>
        <v>0.62454999999999994</v>
      </c>
      <c r="BV43">
        <f t="shared" si="25"/>
        <v>1</v>
      </c>
      <c r="BW43">
        <f t="shared" si="26"/>
        <v>0.375</v>
      </c>
      <c r="BX43">
        <f t="shared" si="27"/>
        <v>47992.554419679684</v>
      </c>
      <c r="BY43">
        <f t="shared" si="83"/>
        <v>17997.207907379881</v>
      </c>
      <c r="BZ43">
        <f t="shared" si="28"/>
        <v>0.29249999999999998</v>
      </c>
      <c r="CA43">
        <f t="shared" si="29"/>
        <v>309.30567387890619</v>
      </c>
      <c r="CB43">
        <f t="shared" si="156"/>
        <v>18306.513581258787</v>
      </c>
      <c r="CC43">
        <f t="shared" si="30"/>
        <v>1.3317263004067686E-3</v>
      </c>
      <c r="CD43">
        <f t="shared" si="31"/>
        <v>0.31227499999999997</v>
      </c>
      <c r="CE43">
        <f t="shared" si="84"/>
        <v>29311.526028754764</v>
      </c>
      <c r="CF43">
        <f t="shared" si="32"/>
        <v>76843.41432980496</v>
      </c>
      <c r="CG43">
        <f t="shared" si="33"/>
        <v>98827.058851371025</v>
      </c>
      <c r="CH43">
        <f t="shared" si="34"/>
        <v>54859.769808238889</v>
      </c>
      <c r="CI43">
        <f t="shared" si="35"/>
        <v>2.9857117477755595E-4</v>
      </c>
      <c r="CJ43">
        <f t="shared" si="36"/>
        <v>1.6573948582549513E-4</v>
      </c>
      <c r="CL43">
        <f t="shared" si="37"/>
        <v>0.36</v>
      </c>
      <c r="CM43">
        <f t="shared" si="37"/>
        <v>0.26455000000000001</v>
      </c>
      <c r="CN43">
        <f t="shared" si="85"/>
        <v>8.2936437438209994E-4</v>
      </c>
      <c r="CO43">
        <f t="shared" si="85"/>
        <v>6.2649588291625446E-4</v>
      </c>
      <c r="CP43">
        <f t="shared" si="38"/>
        <v>0.26138120088780059</v>
      </c>
      <c r="CQ43">
        <f t="shared" si="38"/>
        <v>0.14914889469818654</v>
      </c>
      <c r="CR43">
        <f t="shared" si="86"/>
        <v>98.172658665367436</v>
      </c>
      <c r="CS43">
        <f t="shared" si="87"/>
        <v>176.8530044772582</v>
      </c>
      <c r="CT43">
        <f t="shared" si="39"/>
        <v>0.26138120088780059</v>
      </c>
      <c r="CU43">
        <f t="shared" si="39"/>
        <v>0.14914889469818654</v>
      </c>
      <c r="CV43" s="39" t="str">
        <f t="shared" si="88"/>
        <v>FAILED</v>
      </c>
      <c r="CW43" s="39" t="str">
        <f t="shared" si="89"/>
        <v>FAILED</v>
      </c>
      <c r="CX43" s="39" t="str">
        <f t="shared" si="90"/>
        <v>FAILED</v>
      </c>
      <c r="CZ43">
        <f t="shared" si="91"/>
        <v>2.9857117477755595E-4</v>
      </c>
      <c r="DA43">
        <f t="shared" si="91"/>
        <v>1.6573948582549513E-4</v>
      </c>
      <c r="DB43">
        <v>8</v>
      </c>
      <c r="DC43">
        <f t="shared" si="92"/>
        <v>2.3885693982204476E-3</v>
      </c>
      <c r="DD43">
        <v>11</v>
      </c>
      <c r="DE43">
        <f t="shared" si="93"/>
        <v>1.8231343440804463E-3</v>
      </c>
      <c r="DF43">
        <f t="shared" si="94"/>
        <v>0.36</v>
      </c>
      <c r="DG43">
        <f t="shared" si="94"/>
        <v>0.26455000000000001</v>
      </c>
      <c r="DH43">
        <f t="shared" si="40"/>
        <v>2.3535263206538007E-3</v>
      </c>
      <c r="DI43">
        <f t="shared" si="95"/>
        <v>0.31227499999999997</v>
      </c>
      <c r="DJ43">
        <f t="shared" si="96"/>
        <v>18306.513581258787</v>
      </c>
      <c r="DK43">
        <f t="shared" si="97"/>
        <v>29311.526028754764</v>
      </c>
      <c r="DL43">
        <f t="shared" si="98"/>
        <v>6.6349149950567995E-3</v>
      </c>
      <c r="DM43">
        <f t="shared" si="99"/>
        <v>6.8914547120787987E-3</v>
      </c>
      <c r="DN43">
        <f t="shared" si="41"/>
        <v>16.728396856819238</v>
      </c>
      <c r="DO43">
        <f t="shared" si="41"/>
        <v>18.047016258480571</v>
      </c>
      <c r="DP43">
        <f t="shared" si="100"/>
        <v>12.27158233317093</v>
      </c>
      <c r="DQ43">
        <f t="shared" si="101"/>
        <v>16.077545861568929</v>
      </c>
      <c r="DR43">
        <f t="shared" si="102"/>
        <v>16.728396856819238</v>
      </c>
      <c r="DS43">
        <f t="shared" si="102"/>
        <v>18.047016258480571</v>
      </c>
      <c r="DT43" s="39" t="str">
        <f t="shared" si="158"/>
        <v>PASS</v>
      </c>
      <c r="DU43" s="39" t="str">
        <f t="shared" si="158"/>
        <v>PASS</v>
      </c>
      <c r="DV43" s="39" t="str">
        <f t="shared" si="104"/>
        <v>PASS</v>
      </c>
      <c r="DW43" s="39">
        <f t="shared" si="105"/>
        <v>1.5703683536804364E-4</v>
      </c>
      <c r="DX43" s="39"/>
      <c r="DZ43">
        <f t="shared" si="106"/>
        <v>1</v>
      </c>
      <c r="EA43">
        <f t="shared" si="157"/>
        <v>0.36</v>
      </c>
      <c r="EB43">
        <f t="shared" si="107"/>
        <v>0.26455000000000001</v>
      </c>
      <c r="EC43">
        <f t="shared" si="108"/>
        <v>1.0011381900741776</v>
      </c>
      <c r="ED43">
        <f t="shared" si="109"/>
        <v>0.31227499999999997</v>
      </c>
      <c r="EE43">
        <f t="shared" si="110"/>
        <v>327964.84720182477</v>
      </c>
      <c r="EG43">
        <f t="shared" si="111"/>
        <v>111.94714340508703</v>
      </c>
      <c r="EH43">
        <f t="shared" si="112"/>
        <v>2.031217178126456E-3</v>
      </c>
      <c r="EI43">
        <f t="shared" si="113"/>
        <v>1.1425596626961315E-3</v>
      </c>
      <c r="EJ43">
        <f t="shared" si="113"/>
        <v>0.12</v>
      </c>
      <c r="EK43">
        <f t="shared" si="113"/>
        <v>7.8E-2</v>
      </c>
      <c r="EL43">
        <f t="shared" si="114"/>
        <v>1.2480505890196175E-3</v>
      </c>
      <c r="EM43">
        <f t="shared" si="114"/>
        <v>262.78169337626878</v>
      </c>
      <c r="EN43">
        <f t="shared" si="114"/>
        <v>57.722091649088917</v>
      </c>
      <c r="EO43">
        <f t="shared" si="115"/>
        <v>281.1578524009899</v>
      </c>
      <c r="EP43">
        <f t="shared" si="42"/>
        <v>483</v>
      </c>
      <c r="EQ43" s="39" t="str">
        <f t="shared" si="116"/>
        <v>PASS</v>
      </c>
      <c r="ES43">
        <v>1</v>
      </c>
      <c r="ET43">
        <f t="shared" si="117"/>
        <v>2.031217178126456E-3</v>
      </c>
      <c r="EU43">
        <f t="shared" si="118"/>
        <v>4.570238650784526E-3</v>
      </c>
      <c r="EV43">
        <f t="shared" si="119"/>
        <v>0.12</v>
      </c>
      <c r="EW43">
        <f t="shared" si="119"/>
        <v>7.8E-2</v>
      </c>
      <c r="EX43">
        <f t="shared" si="120"/>
        <v>4.9631925209046857E-3</v>
      </c>
      <c r="EY43">
        <f t="shared" si="121"/>
        <v>66.079412761132161</v>
      </c>
      <c r="EZ43">
        <f t="shared" si="122"/>
        <v>14.430522912272229</v>
      </c>
      <c r="FA43">
        <f t="shared" si="123"/>
        <v>70.648487354089312</v>
      </c>
      <c r="FB43">
        <f t="shared" si="43"/>
        <v>483</v>
      </c>
      <c r="FC43" s="39" t="str">
        <f t="shared" si="124"/>
        <v>PASS</v>
      </c>
      <c r="FD43" s="127">
        <f t="shared" si="125"/>
        <v>5.8096401855983336E-4</v>
      </c>
      <c r="FE43" s="127"/>
      <c r="FG43">
        <v>21</v>
      </c>
      <c r="FH43">
        <f t="shared" si="126"/>
        <v>8.0000000000000018</v>
      </c>
      <c r="FI43">
        <f t="shared" si="127"/>
        <v>1.5624999999999996</v>
      </c>
      <c r="FJ43">
        <f t="shared" si="128"/>
        <v>0.62499999999999989</v>
      </c>
      <c r="FK43">
        <f t="shared" si="129"/>
        <v>0.22499999999999992</v>
      </c>
      <c r="FL43">
        <f t="shared" si="130"/>
        <v>0.16534374999999996</v>
      </c>
      <c r="FM43">
        <f t="shared" si="131"/>
        <v>0.19517187499999994</v>
      </c>
      <c r="FN43">
        <f t="shared" si="44"/>
        <v>0.46874999999999983</v>
      </c>
      <c r="FO43">
        <f t="shared" si="45"/>
        <v>646.52343750000034</v>
      </c>
      <c r="FP43">
        <f t="shared" si="46"/>
        <v>1258.5656250000006</v>
      </c>
      <c r="FQ43">
        <f t="shared" si="132"/>
        <v>3568.0371149121165</v>
      </c>
      <c r="FR43">
        <f t="shared" si="47"/>
        <v>7.3265649176840164E-6</v>
      </c>
      <c r="FS43">
        <v>2E-3</v>
      </c>
      <c r="FT43">
        <f t="shared" si="133"/>
        <v>3.6632824588420081E-3</v>
      </c>
      <c r="FV43">
        <f t="shared" ca="1" si="48"/>
        <v>6661.400689793496</v>
      </c>
      <c r="FW43">
        <f t="shared" ca="1" si="134"/>
        <v>1796.4536522651251</v>
      </c>
      <c r="FX43">
        <f t="shared" ca="1" si="135"/>
        <v>4602.2349589691794</v>
      </c>
      <c r="FY43">
        <f t="shared" ca="1" si="136"/>
        <v>1.3904033108668215E-5</v>
      </c>
      <c r="FZ43">
        <v>2E-3</v>
      </c>
      <c r="GA43">
        <f t="shared" ca="1" si="137"/>
        <v>22.326136233106652</v>
      </c>
      <c r="GB43">
        <f t="shared" ca="1" si="138"/>
        <v>6.8904519859186225E-4</v>
      </c>
      <c r="GC43">
        <f t="shared" ca="1" si="49"/>
        <v>1.3322729763418715</v>
      </c>
      <c r="GD43">
        <f t="shared" ca="1" si="139"/>
        <v>1.3615817278799736E-4</v>
      </c>
      <c r="GE43">
        <f t="shared" ca="1" si="140"/>
        <v>2.7081183537944228E-3</v>
      </c>
      <c r="GF43">
        <f t="shared" ca="1" si="141"/>
        <v>331</v>
      </c>
      <c r="GG43">
        <f t="shared" ca="1" si="142"/>
        <v>2.7081183537944228E-3</v>
      </c>
      <c r="GH43" s="39" t="str">
        <f t="shared" ca="1" si="143"/>
        <v>FAILED</v>
      </c>
      <c r="GI43" s="39" t="str">
        <f t="shared" ca="1" si="144"/>
        <v>FAILED</v>
      </c>
      <c r="GJ43" s="39" t="str">
        <f t="shared" ca="1" si="145"/>
        <v>FAILED</v>
      </c>
      <c r="GL43">
        <v>50</v>
      </c>
      <c r="GM43">
        <f t="shared" ca="1" si="146"/>
        <v>6.9520165543341078E-4</v>
      </c>
      <c r="GN43">
        <f t="shared" ca="1" si="147"/>
        <v>2.6645459526837424E-2</v>
      </c>
      <c r="GO43">
        <f t="shared" ca="1" si="148"/>
        <v>0.3403954319699935</v>
      </c>
      <c r="GP43">
        <f t="shared" ca="1" si="149"/>
        <v>6.7702958844860586</v>
      </c>
      <c r="GQ43">
        <f t="shared" ca="1" si="150"/>
        <v>6.62</v>
      </c>
      <c r="GR43">
        <f t="shared" ca="1" si="151"/>
        <v>6.62</v>
      </c>
      <c r="GS43" s="39" t="str">
        <f t="shared" ca="1" si="152"/>
        <v>PASS</v>
      </c>
      <c r="GT43" s="39" t="str">
        <f t="shared" ca="1" si="153"/>
        <v>PASS</v>
      </c>
      <c r="GU43" s="39" t="str">
        <f t="shared" ca="1" si="154"/>
        <v>PASS</v>
      </c>
      <c r="GV43" s="128">
        <f t="shared" ca="1" si="155"/>
        <v>9.2222583629798148E-5</v>
      </c>
      <c r="GW43" s="114"/>
    </row>
    <row r="44" spans="2:205" x14ac:dyDescent="0.25">
      <c r="B44">
        <f t="shared" si="0"/>
        <v>3.4969999999999999</v>
      </c>
      <c r="C44">
        <f t="shared" si="1"/>
        <v>2.5</v>
      </c>
      <c r="D44">
        <f t="shared" si="50"/>
        <v>0.39938322751487376</v>
      </c>
      <c r="E44">
        <f t="shared" si="2"/>
        <v>0.39936981594826765</v>
      </c>
      <c r="F44">
        <f t="shared" si="3"/>
        <v>7.5000000000002842E-3</v>
      </c>
      <c r="G44" s="1">
        <f t="shared" si="51"/>
        <v>13.639880842939908</v>
      </c>
      <c r="I44">
        <f t="shared" si="52"/>
        <v>13.639880842939908</v>
      </c>
      <c r="J44">
        <f t="shared" si="4"/>
        <v>12265.358348616905</v>
      </c>
      <c r="K44">
        <f t="shared" si="5"/>
        <v>30018.418019034089</v>
      </c>
      <c r="L44">
        <f t="shared" si="53"/>
        <v>45995.093807313395</v>
      </c>
      <c r="M44">
        <f t="shared" si="53"/>
        <v>112569.06757137785</v>
      </c>
      <c r="O44">
        <f t="shared" si="54"/>
        <v>1</v>
      </c>
      <c r="P44">
        <v>3497</v>
      </c>
      <c r="Q44">
        <f t="shared" si="55"/>
        <v>0.36</v>
      </c>
      <c r="S44">
        <f t="shared" si="56"/>
        <v>312691.85436493845</v>
      </c>
      <c r="T44">
        <f t="shared" si="6"/>
        <v>109.30943556337245</v>
      </c>
      <c r="U44">
        <f t="shared" si="57"/>
        <v>4.9583936779028952E-4</v>
      </c>
      <c r="V44">
        <f t="shared" si="58"/>
        <v>1.1156385775281513E-3</v>
      </c>
      <c r="W44">
        <f t="shared" si="7"/>
        <v>0.12</v>
      </c>
      <c r="X44">
        <f t="shared" si="59"/>
        <v>7.8E-2</v>
      </c>
      <c r="Z44">
        <f t="shared" si="60"/>
        <v>4.1319947315857459E-3</v>
      </c>
      <c r="AA44">
        <v>5.5650000000000004</v>
      </c>
      <c r="AB44">
        <f t="shared" si="8"/>
        <v>7.2210155325358389</v>
      </c>
      <c r="AC44">
        <v>0.745</v>
      </c>
      <c r="AD44">
        <f t="shared" si="61"/>
        <v>5.3796565717391998</v>
      </c>
      <c r="AE44">
        <f t="shared" si="9"/>
        <v>51.184887910759272</v>
      </c>
      <c r="AF44">
        <f t="shared" si="10"/>
        <v>1.2186995368212378E-3</v>
      </c>
      <c r="AG44">
        <f t="shared" si="62"/>
        <v>256.57829917662878</v>
      </c>
      <c r="AH44">
        <f t="shared" si="63"/>
        <v>55.722963691259174</v>
      </c>
      <c r="AI44">
        <f t="shared" si="11"/>
        <v>4.6972284326648222</v>
      </c>
      <c r="AJ44">
        <f t="shared" si="12"/>
        <v>8.2006861034369258</v>
      </c>
      <c r="AK44">
        <f t="shared" si="64"/>
        <v>4.6972284326648222</v>
      </c>
      <c r="AL44">
        <f t="shared" si="13"/>
        <v>6.4878845755038972</v>
      </c>
      <c r="AM44">
        <f t="shared" si="14"/>
        <v>39.575637970053229</v>
      </c>
      <c r="AN44">
        <f t="shared" si="65"/>
        <v>4.6972284326648222</v>
      </c>
      <c r="AO44" s="39" t="str">
        <f t="shared" si="66"/>
        <v>FAILED</v>
      </c>
      <c r="AP44" s="39" t="str">
        <f t="shared" si="67"/>
        <v>FAILED</v>
      </c>
      <c r="AQ44" s="39" t="str">
        <f t="shared" si="68"/>
        <v>FAILED</v>
      </c>
      <c r="AS44" s="9">
        <v>4</v>
      </c>
      <c r="AT44">
        <f t="shared" si="15"/>
        <v>1.9833574711611581E-3</v>
      </c>
      <c r="AU44" s="9">
        <f t="shared" si="69"/>
        <v>4.4625543101126054E-3</v>
      </c>
      <c r="AV44" s="9">
        <f t="shared" si="70"/>
        <v>1.6527978926342984E-2</v>
      </c>
      <c r="AW44">
        <v>5.5650000000000004</v>
      </c>
      <c r="AX44">
        <f t="shared" si="16"/>
        <v>115.53624852057342</v>
      </c>
      <c r="AY44">
        <v>0.745</v>
      </c>
      <c r="AZ44">
        <f t="shared" si="71"/>
        <v>86.074505147827196</v>
      </c>
      <c r="BA44">
        <f t="shared" si="17"/>
        <v>204.73955164303709</v>
      </c>
      <c r="BB44">
        <f t="shared" si="72"/>
        <v>1.0011381900741776</v>
      </c>
      <c r="BC44">
        <f t="shared" si="73"/>
        <v>4.8493967087239725E-3</v>
      </c>
      <c r="BD44">
        <f t="shared" si="74"/>
        <v>64.480568026619011</v>
      </c>
      <c r="BE44">
        <f t="shared" si="75"/>
        <v>13.930740922814794</v>
      </c>
      <c r="BF44">
        <f t="shared" si="18"/>
        <v>75.15565492263714</v>
      </c>
      <c r="BG44">
        <f t="shared" si="19"/>
        <v>131.21097765499081</v>
      </c>
      <c r="BH44">
        <f t="shared" si="76"/>
        <v>75.15565492263714</v>
      </c>
      <c r="BI44">
        <f t="shared" si="20"/>
        <v>103.80615320806236</v>
      </c>
      <c r="BJ44">
        <f t="shared" si="21"/>
        <v>0.62293455641319928</v>
      </c>
      <c r="BK44">
        <f t="shared" si="77"/>
        <v>75.15565492263714</v>
      </c>
      <c r="BL44" s="39" t="str">
        <f t="shared" si="78"/>
        <v>PASS</v>
      </c>
      <c r="BM44" s="39" t="str">
        <f t="shared" si="79"/>
        <v>PASS</v>
      </c>
      <c r="BN44" s="39" t="str">
        <f t="shared" si="80"/>
        <v>PASS</v>
      </c>
      <c r="BO44" s="127">
        <f t="shared" si="81"/>
        <v>1.4548190126172469E-5</v>
      </c>
      <c r="BP44" s="127"/>
      <c r="BR44">
        <f t="shared" si="22"/>
        <v>4.9583936779028952E-4</v>
      </c>
      <c r="BS44">
        <f t="shared" si="23"/>
        <v>0.36</v>
      </c>
      <c r="BT44">
        <f t="shared" si="24"/>
        <v>0.26455000000000001</v>
      </c>
      <c r="BU44">
        <f t="shared" si="82"/>
        <v>0.62454999999999994</v>
      </c>
      <c r="BV44">
        <f t="shared" si="25"/>
        <v>1</v>
      </c>
      <c r="BW44">
        <f t="shared" si="26"/>
        <v>0.375</v>
      </c>
      <c r="BX44">
        <f t="shared" si="27"/>
        <v>45995.093807313395</v>
      </c>
      <c r="BY44">
        <f t="shared" si="83"/>
        <v>17248.160177742524</v>
      </c>
      <c r="BZ44">
        <f t="shared" si="28"/>
        <v>7.5000000000002842E-3</v>
      </c>
      <c r="CA44">
        <f t="shared" si="29"/>
        <v>7.9309147148440502</v>
      </c>
      <c r="CB44">
        <f t="shared" si="156"/>
        <v>17256.091092457369</v>
      </c>
      <c r="CC44">
        <f t="shared" si="30"/>
        <v>1.3003717860194017E-3</v>
      </c>
      <c r="CD44">
        <f t="shared" si="31"/>
        <v>0.31227499999999997</v>
      </c>
      <c r="CE44">
        <f t="shared" si="84"/>
        <v>27629.639088075208</v>
      </c>
      <c r="CF44">
        <f t="shared" si="32"/>
        <v>73645.17461742599</v>
      </c>
      <c r="CG44">
        <f t="shared" si="33"/>
        <v>94367.40393348239</v>
      </c>
      <c r="CH44">
        <f t="shared" si="34"/>
        <v>52922.945301369582</v>
      </c>
      <c r="CI44">
        <f t="shared" si="35"/>
        <v>2.8509789708000723E-4</v>
      </c>
      <c r="CJ44">
        <f t="shared" si="36"/>
        <v>1.5988805226999872E-4</v>
      </c>
      <c r="CL44">
        <f t="shared" si="37"/>
        <v>0.36</v>
      </c>
      <c r="CM44">
        <f t="shared" si="37"/>
        <v>0.26455000000000001</v>
      </c>
      <c r="CN44">
        <f t="shared" si="85"/>
        <v>7.9193860300002009E-4</v>
      </c>
      <c r="CO44">
        <f t="shared" si="85"/>
        <v>6.0437744195803713E-4</v>
      </c>
      <c r="CP44">
        <f t="shared" si="38"/>
        <v>0.23832336535021689</v>
      </c>
      <c r="CQ44">
        <f t="shared" si="38"/>
        <v>0.1388033950921414</v>
      </c>
      <c r="CR44">
        <f t="shared" si="86"/>
        <v>96.912812655091187</v>
      </c>
      <c r="CS44">
        <f t="shared" si="87"/>
        <v>172.80615215336894</v>
      </c>
      <c r="CT44">
        <f t="shared" si="39"/>
        <v>0.23832336535021689</v>
      </c>
      <c r="CU44">
        <f t="shared" si="39"/>
        <v>0.1388033950921414</v>
      </c>
      <c r="CV44" s="39" t="str">
        <f t="shared" si="88"/>
        <v>FAILED</v>
      </c>
      <c r="CW44" s="39" t="str">
        <f t="shared" si="89"/>
        <v>FAILED</v>
      </c>
      <c r="CX44" s="39" t="str">
        <f t="shared" si="90"/>
        <v>FAILED</v>
      </c>
      <c r="CZ44">
        <f t="shared" si="91"/>
        <v>2.8509789708000723E-4</v>
      </c>
      <c r="DA44">
        <f t="shared" si="91"/>
        <v>1.5988805226999872E-4</v>
      </c>
      <c r="DB44">
        <v>8</v>
      </c>
      <c r="DC44">
        <f t="shared" si="92"/>
        <v>2.2807831766400578E-3</v>
      </c>
      <c r="DD44">
        <v>11</v>
      </c>
      <c r="DE44">
        <f t="shared" si="93"/>
        <v>1.7587685749699861E-3</v>
      </c>
      <c r="DF44">
        <f t="shared" si="94"/>
        <v>0.36</v>
      </c>
      <c r="DG44">
        <f t="shared" si="94"/>
        <v>0.26455000000000001</v>
      </c>
      <c r="DH44">
        <f t="shared" si="40"/>
        <v>2.2740369681059605E-3</v>
      </c>
      <c r="DI44">
        <f t="shared" si="95"/>
        <v>0.31227499999999997</v>
      </c>
      <c r="DJ44">
        <f t="shared" si="96"/>
        <v>17256.091092457369</v>
      </c>
      <c r="DK44">
        <f t="shared" si="97"/>
        <v>27629.639088075208</v>
      </c>
      <c r="DL44">
        <f t="shared" si="98"/>
        <v>6.3355088240001608E-3</v>
      </c>
      <c r="DM44">
        <f t="shared" si="99"/>
        <v>6.6481518615384089E-3</v>
      </c>
      <c r="DN44">
        <f t="shared" si="41"/>
        <v>15.252695382413881</v>
      </c>
      <c r="DO44">
        <f t="shared" si="41"/>
        <v>16.795210806149111</v>
      </c>
      <c r="DP44">
        <f t="shared" si="100"/>
        <v>12.114101581886397</v>
      </c>
      <c r="DQ44">
        <f t="shared" si="101"/>
        <v>15.709650195760812</v>
      </c>
      <c r="DR44">
        <f t="shared" si="102"/>
        <v>15.252695382413881</v>
      </c>
      <c r="DS44">
        <f t="shared" si="102"/>
        <v>16.795210806149111</v>
      </c>
      <c r="DT44" s="39" t="str">
        <f t="shared" si="158"/>
        <v>PASS</v>
      </c>
      <c r="DU44" s="39" t="str">
        <f t="shared" si="158"/>
        <v>PASS</v>
      </c>
      <c r="DV44" s="39" t="str">
        <f t="shared" si="104"/>
        <v>PASS</v>
      </c>
      <c r="DW44" s="39">
        <f t="shared" si="105"/>
        <v>3.859092510296338E-6</v>
      </c>
      <c r="DX44" s="39"/>
      <c r="DZ44">
        <f t="shared" si="106"/>
        <v>1</v>
      </c>
      <c r="EA44">
        <f t="shared" si="157"/>
        <v>0.36</v>
      </c>
      <c r="EB44">
        <f t="shared" si="107"/>
        <v>0.26455000000000001</v>
      </c>
      <c r="EC44">
        <f t="shared" si="108"/>
        <v>1.0011381900741776</v>
      </c>
      <c r="ED44">
        <f t="shared" si="109"/>
        <v>0.31227499999999997</v>
      </c>
      <c r="EE44">
        <f t="shared" si="110"/>
        <v>312691.85436493845</v>
      </c>
      <c r="EG44">
        <f t="shared" si="111"/>
        <v>109.30943556337245</v>
      </c>
      <c r="EH44">
        <f t="shared" si="112"/>
        <v>1.9833574711611581E-3</v>
      </c>
      <c r="EI44">
        <f t="shared" si="113"/>
        <v>1.1156385775281513E-3</v>
      </c>
      <c r="EJ44">
        <f t="shared" si="113"/>
        <v>0.12</v>
      </c>
      <c r="EK44">
        <f t="shared" si="113"/>
        <v>7.8E-2</v>
      </c>
      <c r="EL44">
        <f t="shared" si="114"/>
        <v>1.2186995368212378E-3</v>
      </c>
      <c r="EM44">
        <f t="shared" si="114"/>
        <v>256.57829917662878</v>
      </c>
      <c r="EN44">
        <f t="shared" si="114"/>
        <v>55.722963691259174</v>
      </c>
      <c r="EO44">
        <f t="shared" si="115"/>
        <v>274.13057045135224</v>
      </c>
      <c r="EP44">
        <f t="shared" si="42"/>
        <v>483</v>
      </c>
      <c r="EQ44" s="39" t="str">
        <f t="shared" si="116"/>
        <v>PASS</v>
      </c>
      <c r="ES44">
        <v>1</v>
      </c>
      <c r="ET44">
        <f t="shared" si="117"/>
        <v>1.9833574711611581E-3</v>
      </c>
      <c r="EU44">
        <f t="shared" si="118"/>
        <v>4.4625543101126054E-3</v>
      </c>
      <c r="EV44">
        <f t="shared" si="119"/>
        <v>0.12</v>
      </c>
      <c r="EW44">
        <f t="shared" si="119"/>
        <v>7.8E-2</v>
      </c>
      <c r="EX44">
        <f t="shared" si="120"/>
        <v>4.8471392709367508E-3</v>
      </c>
      <c r="EY44">
        <f t="shared" si="121"/>
        <v>64.510598290382532</v>
      </c>
      <c r="EZ44">
        <f t="shared" si="122"/>
        <v>13.930740922814794</v>
      </c>
      <c r="FA44">
        <f t="shared" si="123"/>
        <v>68.875350596268234</v>
      </c>
      <c r="FB44">
        <f t="shared" si="43"/>
        <v>483</v>
      </c>
      <c r="FC44" s="39" t="str">
        <f t="shared" si="124"/>
        <v>PASS</v>
      </c>
      <c r="FD44" s="127">
        <f t="shared" si="125"/>
        <v>1.4548190126172469E-5</v>
      </c>
      <c r="FE44" s="127"/>
      <c r="FG44">
        <v>22</v>
      </c>
      <c r="FH44">
        <f t="shared" si="126"/>
        <v>8.4000000000000021</v>
      </c>
      <c r="FI44">
        <f t="shared" si="127"/>
        <v>1.4791666666666663</v>
      </c>
      <c r="FJ44">
        <f t="shared" si="128"/>
        <v>0.59166666666666656</v>
      </c>
      <c r="FK44">
        <f t="shared" si="129"/>
        <v>0.21299999999999994</v>
      </c>
      <c r="FL44">
        <f t="shared" si="130"/>
        <v>0.15652541666666661</v>
      </c>
      <c r="FM44">
        <f t="shared" si="131"/>
        <v>0.18476270833333328</v>
      </c>
      <c r="FN44">
        <f t="shared" si="44"/>
        <v>0.44374999999999987</v>
      </c>
      <c r="FO44">
        <f t="shared" si="45"/>
        <v>612.0421875000003</v>
      </c>
      <c r="FP44">
        <f>FP45+FO44</f>
        <v>612.0421875000003</v>
      </c>
      <c r="FQ44">
        <f t="shared" si="132"/>
        <v>1735.1413367038374</v>
      </c>
      <c r="FR44">
        <f t="shared" si="47"/>
        <v>3.5629185558600356E-6</v>
      </c>
      <c r="FS44">
        <v>2E-3</v>
      </c>
      <c r="FT44">
        <f t="shared" si="133"/>
        <v>1.7814592779300178E-3</v>
      </c>
      <c r="FV44">
        <f t="shared" ca="1" si="48"/>
        <v>4864.9470375283709</v>
      </c>
      <c r="FW44">
        <f t="shared" ca="1" si="134"/>
        <v>1385.6643008265564</v>
      </c>
      <c r="FX44">
        <f t="shared" ca="1" si="135"/>
        <v>3749.8484226769883</v>
      </c>
      <c r="FY44">
        <f t="shared" ca="1" si="136"/>
        <v>1.1328847198419903E-5</v>
      </c>
      <c r="FZ44">
        <v>2E-3</v>
      </c>
      <c r="GA44">
        <f t="shared" ca="1" si="137"/>
        <v>14.22154810126294</v>
      </c>
      <c r="GB44">
        <f t="shared" ca="1" si="138"/>
        <v>6.8565324448156698E-4</v>
      </c>
      <c r="GC44">
        <f t="shared" ca="1" si="49"/>
        <v>0.6973882732840283</v>
      </c>
      <c r="GD44">
        <f t="shared" ca="1" si="139"/>
        <v>1.0086474519909238E-4</v>
      </c>
      <c r="GE44">
        <f t="shared" ca="1" si="140"/>
        <v>2.0061496282692409E-3</v>
      </c>
      <c r="GF44">
        <f t="shared" ca="1" si="141"/>
        <v>331.00000000000006</v>
      </c>
      <c r="GG44">
        <f t="shared" ca="1" si="142"/>
        <v>2.0061496282692409E-3</v>
      </c>
      <c r="GH44" s="39" t="str">
        <f t="shared" ca="1" si="143"/>
        <v>FAILED</v>
      </c>
      <c r="GI44" s="39" t="str">
        <f t="shared" ca="1" si="144"/>
        <v>FAILED</v>
      </c>
      <c r="GJ44" s="39" t="str">
        <f t="shared" ca="1" si="145"/>
        <v>FAILED</v>
      </c>
      <c r="GL44">
        <v>60</v>
      </c>
      <c r="GM44">
        <f t="shared" ca="1" si="146"/>
        <v>6.7973083190519417E-4</v>
      </c>
      <c r="GN44">
        <f t="shared" ca="1" si="147"/>
        <v>1.1623137888067138E-2</v>
      </c>
      <c r="GO44">
        <f t="shared" ca="1" si="148"/>
        <v>0.36311308271673254</v>
      </c>
      <c r="GP44">
        <f t="shared" ca="1" si="149"/>
        <v>7.2221386617692671</v>
      </c>
      <c r="GQ44">
        <f t="shared" ca="1" si="150"/>
        <v>5.5166666666666666</v>
      </c>
      <c r="GR44">
        <f t="shared" ca="1" si="151"/>
        <v>5.5166666666666666</v>
      </c>
      <c r="GS44" s="39" t="str">
        <f t="shared" ca="1" si="152"/>
        <v>PASS</v>
      </c>
      <c r="GT44" s="39" t="str">
        <f t="shared" ca="1" si="153"/>
        <v>PASS</v>
      </c>
      <c r="GU44" s="39" t="str">
        <f t="shared" ca="1" si="154"/>
        <v>PASS</v>
      </c>
      <c r="GV44" s="128">
        <f t="shared" ca="1" si="155"/>
        <v>7.691419540787215E-5</v>
      </c>
      <c r="GW44" s="114"/>
    </row>
    <row r="45" spans="2:205" x14ac:dyDescent="0.25">
      <c r="B45">
        <f t="shared" si="0"/>
        <v>3.5</v>
      </c>
      <c r="C45">
        <f t="shared" si="1"/>
        <v>2.5</v>
      </c>
      <c r="D45">
        <f t="shared" si="50"/>
        <v>0.39935640438166153</v>
      </c>
      <c r="E45">
        <f t="shared" si="2"/>
        <v>0.39936790193236027</v>
      </c>
      <c r="F45">
        <f t="shared" si="3"/>
        <v>7.499062500000285E-3</v>
      </c>
      <c r="G45" s="1">
        <f t="shared" si="51"/>
        <v>13.638110495645169</v>
      </c>
      <c r="H45">
        <f>-9.81*(800/5.54)*(B46-B45)</f>
        <v>-4.2498194945849992</v>
      </c>
      <c r="I45">
        <f t="shared" si="52"/>
        <v>9.3882910010601694</v>
      </c>
      <c r="J45">
        <f t="shared" si="4"/>
        <v>12251.718467773964</v>
      </c>
      <c r="K45">
        <f t="shared" si="5"/>
        <v>29981.642403809499</v>
      </c>
      <c r="L45">
        <f t="shared" si="53"/>
        <v>45943.944254152368</v>
      </c>
      <c r="M45">
        <f t="shared" si="53"/>
        <v>112431.15901428563</v>
      </c>
      <c r="O45">
        <f t="shared" si="54"/>
        <v>1</v>
      </c>
      <c r="P45">
        <v>3500</v>
      </c>
      <c r="Q45">
        <f t="shared" si="55"/>
        <v>0.36</v>
      </c>
      <c r="S45">
        <f t="shared" si="56"/>
        <v>312308.77503968234</v>
      </c>
      <c r="T45">
        <f t="shared" si="6"/>
        <v>109.24245745516322</v>
      </c>
      <c r="U45">
        <f t="shared" si="57"/>
        <v>4.9553554788069911E-4</v>
      </c>
      <c r="V45">
        <f t="shared" si="58"/>
        <v>1.114954982731573E-3</v>
      </c>
      <c r="W45">
        <f t="shared" si="7"/>
        <v>0.12</v>
      </c>
      <c r="X45">
        <f t="shared" si="59"/>
        <v>7.8E-2</v>
      </c>
      <c r="Z45">
        <f t="shared" si="60"/>
        <v>4.1294628990058259E-3</v>
      </c>
      <c r="AA45">
        <v>5.5650000000000004</v>
      </c>
      <c r="AB45">
        <f t="shared" si="8"/>
        <v>7.2121690540642946</v>
      </c>
      <c r="AC45">
        <v>0.745</v>
      </c>
      <c r="AD45">
        <f t="shared" si="61"/>
        <v>5.373065945277899</v>
      </c>
      <c r="AE45">
        <f t="shared" si="9"/>
        <v>51.153524955278854</v>
      </c>
      <c r="AF45">
        <f t="shared" si="10"/>
        <v>1.2179542040385957E-3</v>
      </c>
      <c r="AG45">
        <f t="shared" si="62"/>
        <v>256.42078659780674</v>
      </c>
      <c r="AH45">
        <f t="shared" si="63"/>
        <v>55.69514795529718</v>
      </c>
      <c r="AI45">
        <f t="shared" si="11"/>
        <v>4.6914738500831525</v>
      </c>
      <c r="AJ45">
        <f t="shared" si="12"/>
        <v>8.1906394288744533</v>
      </c>
      <c r="AK45">
        <f t="shared" si="64"/>
        <v>4.6914738500831525</v>
      </c>
      <c r="AL45">
        <f t="shared" si="13"/>
        <v>6.4799362570209285</v>
      </c>
      <c r="AM45">
        <f t="shared" si="14"/>
        <v>39.599810836640955</v>
      </c>
      <c r="AN45">
        <f t="shared" si="65"/>
        <v>4.6914738500831525</v>
      </c>
      <c r="AO45" s="39" t="str">
        <f t="shared" si="66"/>
        <v>FAILED</v>
      </c>
      <c r="AP45" s="39" t="str">
        <f t="shared" si="67"/>
        <v>FAILED</v>
      </c>
      <c r="AQ45" s="39" t="str">
        <f t="shared" si="68"/>
        <v>FAILED</v>
      </c>
      <c r="AS45" s="9">
        <v>4</v>
      </c>
      <c r="AT45">
        <f t="shared" si="15"/>
        <v>1.9821421915227964E-3</v>
      </c>
      <c r="AU45" s="9">
        <f t="shared" si="69"/>
        <v>4.4598199309262921E-3</v>
      </c>
      <c r="AV45" s="9">
        <f t="shared" si="70"/>
        <v>1.6517851596023304E-2</v>
      </c>
      <c r="AW45">
        <v>5.5650000000000004</v>
      </c>
      <c r="AX45">
        <f t="shared" si="16"/>
        <v>115.39470486502871</v>
      </c>
      <c r="AY45">
        <v>0.745</v>
      </c>
      <c r="AZ45">
        <f t="shared" si="71"/>
        <v>85.969055124446385</v>
      </c>
      <c r="BA45">
        <f t="shared" si="17"/>
        <v>204.61409982111542</v>
      </c>
      <c r="BB45">
        <f t="shared" si="72"/>
        <v>1.0011381900741776</v>
      </c>
      <c r="BC45">
        <f t="shared" si="73"/>
        <v>4.8464478793108726E-3</v>
      </c>
      <c r="BD45">
        <f t="shared" si="74"/>
        <v>64.440758018445919</v>
      </c>
      <c r="BE45">
        <f t="shared" si="75"/>
        <v>13.923786988824295</v>
      </c>
      <c r="BF45">
        <f t="shared" si="18"/>
        <v>75.063581601330441</v>
      </c>
      <c r="BG45">
        <f t="shared" si="19"/>
        <v>131.05023086199125</v>
      </c>
      <c r="BH45">
        <f t="shared" si="76"/>
        <v>75.063581601330441</v>
      </c>
      <c r="BI45">
        <f t="shared" si="20"/>
        <v>103.67898011233486</v>
      </c>
      <c r="BJ45">
        <f t="shared" si="21"/>
        <v>0.62331073629524181</v>
      </c>
      <c r="BK45">
        <f t="shared" si="77"/>
        <v>75.063581601330441</v>
      </c>
      <c r="BL45" s="39" t="str">
        <f t="shared" si="78"/>
        <v>PASS</v>
      </c>
      <c r="BM45" s="39" t="str">
        <f t="shared" si="79"/>
        <v>PASS</v>
      </c>
      <c r="BN45" s="39" t="str">
        <f t="shared" si="80"/>
        <v>PASS</v>
      </c>
      <c r="BO45" s="127">
        <f t="shared" si="81"/>
        <v>1.4539343637933168E-5</v>
      </c>
      <c r="BP45" s="127"/>
      <c r="BR45">
        <f t="shared" si="22"/>
        <v>4.9553554788069911E-4</v>
      </c>
      <c r="BS45">
        <f t="shared" si="23"/>
        <v>0.36</v>
      </c>
      <c r="BT45">
        <f t="shared" si="24"/>
        <v>0.26455000000000001</v>
      </c>
      <c r="BU45">
        <f t="shared" si="82"/>
        <v>0.62454999999999994</v>
      </c>
      <c r="BV45">
        <f t="shared" si="25"/>
        <v>1</v>
      </c>
      <c r="BW45">
        <f t="shared" si="26"/>
        <v>0.375</v>
      </c>
      <c r="BX45">
        <f t="shared" si="27"/>
        <v>45943.944254152368</v>
      </c>
      <c r="BY45">
        <f t="shared" si="83"/>
        <v>17228.979095307139</v>
      </c>
      <c r="BZ45">
        <f t="shared" si="28"/>
        <v>7.499062500000285E-3</v>
      </c>
      <c r="CA45">
        <f t="shared" si="29"/>
        <v>7.9299233505046951</v>
      </c>
      <c r="CB45">
        <f t="shared" si="156"/>
        <v>17236.909018657643</v>
      </c>
      <c r="CC45">
        <f t="shared" si="30"/>
        <v>1.299575600273435E-3</v>
      </c>
      <c r="CD45">
        <f t="shared" si="31"/>
        <v>0.31227499999999997</v>
      </c>
      <c r="CE45">
        <f t="shared" si="84"/>
        <v>27598.925656324787</v>
      </c>
      <c r="CF45">
        <f t="shared" si="32"/>
        <v>73563.27636562704</v>
      </c>
      <c r="CG45">
        <f t="shared" si="33"/>
        <v>94262.470607870637</v>
      </c>
      <c r="CH45">
        <f t="shared" si="34"/>
        <v>52864.08212338345</v>
      </c>
      <c r="CI45">
        <f t="shared" si="35"/>
        <v>2.847808779693977E-4</v>
      </c>
      <c r="CJ45">
        <f t="shared" si="36"/>
        <v>1.5971021789541829E-4</v>
      </c>
      <c r="CL45">
        <f t="shared" si="37"/>
        <v>0.36</v>
      </c>
      <c r="CM45">
        <f t="shared" si="37"/>
        <v>0.26455000000000001</v>
      </c>
      <c r="CN45">
        <f t="shared" si="85"/>
        <v>7.9105799435943806E-4</v>
      </c>
      <c r="CO45">
        <f t="shared" si="85"/>
        <v>6.0370522734990849E-4</v>
      </c>
      <c r="CP45">
        <f t="shared" si="38"/>
        <v>0.23779364516719115</v>
      </c>
      <c r="CQ45">
        <f t="shared" si="38"/>
        <v>0.13849480058124977</v>
      </c>
      <c r="CR45">
        <f t="shared" si="86"/>
        <v>96.912847004041268</v>
      </c>
      <c r="CS45">
        <f t="shared" si="87"/>
        <v>172.80626136517552</v>
      </c>
      <c r="CT45">
        <f t="shared" si="39"/>
        <v>0.23779364516719115</v>
      </c>
      <c r="CU45">
        <f t="shared" si="39"/>
        <v>0.13849480058124977</v>
      </c>
      <c r="CV45" s="39" t="str">
        <f t="shared" si="88"/>
        <v>FAILED</v>
      </c>
      <c r="CW45" s="39" t="str">
        <f t="shared" si="89"/>
        <v>FAILED</v>
      </c>
      <c r="CX45" s="39" t="str">
        <f t="shared" si="90"/>
        <v>FAILED</v>
      </c>
      <c r="CZ45">
        <f t="shared" si="91"/>
        <v>2.847808779693977E-4</v>
      </c>
      <c r="DA45">
        <f t="shared" si="91"/>
        <v>1.5971021789541829E-4</v>
      </c>
      <c r="DB45">
        <v>8</v>
      </c>
      <c r="DC45">
        <f t="shared" si="92"/>
        <v>2.2782470237551816E-3</v>
      </c>
      <c r="DD45">
        <v>11</v>
      </c>
      <c r="DE45">
        <f t="shared" si="93"/>
        <v>1.7568123968496011E-3</v>
      </c>
      <c r="DF45">
        <f t="shared" si="94"/>
        <v>0.36</v>
      </c>
      <c r="DG45">
        <f t="shared" si="94"/>
        <v>0.26455000000000001</v>
      </c>
      <c r="DH45">
        <f t="shared" si="40"/>
        <v>2.272005713138384E-3</v>
      </c>
      <c r="DI45">
        <f t="shared" si="95"/>
        <v>0.31227499999999997</v>
      </c>
      <c r="DJ45">
        <f t="shared" si="96"/>
        <v>17236.909018657643</v>
      </c>
      <c r="DK45">
        <f t="shared" si="97"/>
        <v>27598.925656324787</v>
      </c>
      <c r="DL45">
        <f t="shared" si="98"/>
        <v>6.3284639548755045E-3</v>
      </c>
      <c r="DM45">
        <f t="shared" si="99"/>
        <v>6.6407575008489931E-3</v>
      </c>
      <c r="DN45">
        <f t="shared" si="41"/>
        <v>15.218793290700233</v>
      </c>
      <c r="DO45">
        <f t="shared" si="41"/>
        <v>16.757870870331224</v>
      </c>
      <c r="DP45">
        <f t="shared" si="100"/>
        <v>12.114105875505158</v>
      </c>
      <c r="DQ45">
        <f t="shared" si="101"/>
        <v>15.709660124106867</v>
      </c>
      <c r="DR45">
        <f t="shared" si="102"/>
        <v>15.218793290700233</v>
      </c>
      <c r="DS45">
        <f t="shared" si="102"/>
        <v>16.757870870331224</v>
      </c>
      <c r="DT45" s="39" t="str">
        <f t="shared" si="158"/>
        <v>PASS</v>
      </c>
      <c r="DU45" s="39" t="str">
        <f t="shared" si="158"/>
        <v>PASS</v>
      </c>
      <c r="DV45" s="39" t="str">
        <f t="shared" si="104"/>
        <v>PASS</v>
      </c>
      <c r="DW45" s="39">
        <f t="shared" si="105"/>
        <v>3.8548009444154281E-6</v>
      </c>
      <c r="DX45" s="39"/>
      <c r="DZ45">
        <f t="shared" si="106"/>
        <v>1</v>
      </c>
      <c r="EA45">
        <f t="shared" si="157"/>
        <v>0.36</v>
      </c>
      <c r="EB45">
        <f t="shared" si="107"/>
        <v>0.26455000000000001</v>
      </c>
      <c r="EC45">
        <f t="shared" si="108"/>
        <v>1.0011381900741776</v>
      </c>
      <c r="ED45">
        <f t="shared" si="109"/>
        <v>0.31227499999999997</v>
      </c>
      <c r="EE45">
        <f t="shared" si="110"/>
        <v>312308.77503968234</v>
      </c>
      <c r="EG45">
        <f t="shared" si="111"/>
        <v>109.24245745516322</v>
      </c>
      <c r="EH45">
        <f t="shared" si="112"/>
        <v>1.9821421915227964E-3</v>
      </c>
      <c r="EI45">
        <f t="shared" si="113"/>
        <v>1.114954982731573E-3</v>
      </c>
      <c r="EJ45">
        <f t="shared" si="113"/>
        <v>0.12</v>
      </c>
      <c r="EK45">
        <f t="shared" si="113"/>
        <v>7.8E-2</v>
      </c>
      <c r="EL45">
        <f t="shared" si="114"/>
        <v>1.2179542040385957E-3</v>
      </c>
      <c r="EM45">
        <f t="shared" si="114"/>
        <v>256.42078659780674</v>
      </c>
      <c r="EN45">
        <f t="shared" si="114"/>
        <v>55.69514795529718</v>
      </c>
      <c r="EO45">
        <f t="shared" si="115"/>
        <v>273.9661809726253</v>
      </c>
      <c r="EP45">
        <f t="shared" si="42"/>
        <v>483</v>
      </c>
      <c r="EQ45" s="39" t="str">
        <f t="shared" si="116"/>
        <v>PASS</v>
      </c>
      <c r="ES45">
        <v>1</v>
      </c>
      <c r="ET45">
        <f t="shared" si="117"/>
        <v>1.9821421915227964E-3</v>
      </c>
      <c r="EU45">
        <f t="shared" si="118"/>
        <v>4.4598199309262921E-3</v>
      </c>
      <c r="EV45">
        <f t="shared" si="119"/>
        <v>0.12</v>
      </c>
      <c r="EW45">
        <f t="shared" si="119"/>
        <v>7.8E-2</v>
      </c>
      <c r="EX45">
        <f t="shared" si="120"/>
        <v>4.8441918247428732E-3</v>
      </c>
      <c r="EY45">
        <f t="shared" si="121"/>
        <v>64.470769601750746</v>
      </c>
      <c r="EZ45">
        <f t="shared" si="122"/>
        <v>13.923786988824295</v>
      </c>
      <c r="FA45">
        <f t="shared" si="123"/>
        <v>68.833826461794828</v>
      </c>
      <c r="FB45">
        <f t="shared" si="43"/>
        <v>483</v>
      </c>
      <c r="FC45" s="39" t="str">
        <f t="shared" si="124"/>
        <v>PASS</v>
      </c>
      <c r="FD45" s="127">
        <f t="shared" si="125"/>
        <v>1.4539343637933168E-5</v>
      </c>
      <c r="FE45" s="127"/>
      <c r="FG45">
        <v>23</v>
      </c>
      <c r="FH45">
        <f t="shared" si="126"/>
        <v>8.8000000000000025</v>
      </c>
      <c r="FI45">
        <f t="shared" si="127"/>
        <v>1.3958333333333328</v>
      </c>
      <c r="FJ45">
        <f t="shared" si="128"/>
        <v>0.55833333333333313</v>
      </c>
      <c r="FK45">
        <f t="shared" si="129"/>
        <v>0.2009999999999999</v>
      </c>
      <c r="FL45">
        <f t="shared" si="130"/>
        <v>0.14770708333333327</v>
      </c>
      <c r="FM45">
        <f t="shared" si="131"/>
        <v>0.17435354166666658</v>
      </c>
      <c r="FN45">
        <f t="shared" si="44"/>
        <v>0.41874999999999984</v>
      </c>
      <c r="FO45">
        <f t="shared" si="45"/>
        <v>-12706.340624999999</v>
      </c>
      <c r="FP45">
        <v>0</v>
      </c>
      <c r="FQ45">
        <f t="shared" si="132"/>
        <v>0</v>
      </c>
      <c r="FR45">
        <f t="shared" si="47"/>
        <v>0</v>
      </c>
      <c r="FS45">
        <v>2E-3</v>
      </c>
      <c r="FT45">
        <f t="shared" si="133"/>
        <v>0</v>
      </c>
      <c r="FV45">
        <f t="shared" ca="1" si="48"/>
        <v>3479.2827367018144</v>
      </c>
      <c r="FW45">
        <f t="shared" ca="1" si="134"/>
        <v>3479.2827367018144</v>
      </c>
      <c r="FX45">
        <f t="shared" ca="1" si="135"/>
        <v>9977.6657917095636</v>
      </c>
      <c r="FY45">
        <f t="shared" ca="1" si="136"/>
        <v>3.014400541301983E-5</v>
      </c>
      <c r="FZ45">
        <v>2E-3</v>
      </c>
      <c r="GA45">
        <f t="shared" ca="1" si="137"/>
        <v>10.093197053130837</v>
      </c>
      <c r="GB45">
        <f t="shared" ca="1" si="138"/>
        <v>4.8713886996550482E-4</v>
      </c>
      <c r="GC45">
        <f t="shared" ca="1" si="49"/>
        <v>9.9392805815213717E-2</v>
      </c>
      <c r="GD45">
        <f t="shared" ca="1" si="139"/>
        <v>8.0193093632942639E-4</v>
      </c>
      <c r="GE45">
        <f t="shared" ca="1" si="140"/>
        <v>1.5950007573402959E-2</v>
      </c>
      <c r="GF45">
        <f t="shared" ca="1" si="141"/>
        <v>331</v>
      </c>
      <c r="GG45">
        <f t="shared" ca="1" si="142"/>
        <v>1.5950007573402959E-2</v>
      </c>
      <c r="GH45" s="39" t="str">
        <f t="shared" ca="1" si="143"/>
        <v>FAILED</v>
      </c>
      <c r="GI45" s="39" t="str">
        <f t="shared" ca="1" si="144"/>
        <v>FAILED</v>
      </c>
      <c r="GJ45" s="39" t="str">
        <f t="shared" ca="1" si="145"/>
        <v>FAILED</v>
      </c>
      <c r="GL45">
        <v>50</v>
      </c>
      <c r="GM45">
        <f t="shared" ca="1" si="146"/>
        <v>1.5072002706509914E-3</v>
      </c>
      <c r="GN45">
        <f t="shared" ca="1" si="147"/>
        <v>1.9878561163042749E-3</v>
      </c>
      <c r="GO45">
        <f t="shared" ca="1" si="148"/>
        <v>2.0048273408235655</v>
      </c>
      <c r="GP45">
        <f t="shared" ca="1" si="149"/>
        <v>39.875018933507384</v>
      </c>
      <c r="GQ45">
        <f t="shared" ca="1" si="150"/>
        <v>6.62</v>
      </c>
      <c r="GR45">
        <f t="shared" ca="1" si="151"/>
        <v>6.62</v>
      </c>
      <c r="GS45" s="39" t="str">
        <f t="shared" ca="1" si="152"/>
        <v>PASS</v>
      </c>
      <c r="GT45" s="39" t="str">
        <f t="shared" ca="1" si="153"/>
        <v>PASS</v>
      </c>
      <c r="GU45" s="39" t="str">
        <f t="shared" ca="1" si="154"/>
        <v>PASS</v>
      </c>
      <c r="GV45" s="128">
        <f t="shared" ca="1" si="155"/>
        <v>1.4335593812604805E-4</v>
      </c>
      <c r="GW45" s="114"/>
    </row>
    <row r="46" spans="2:205" x14ac:dyDescent="0.25">
      <c r="B46">
        <f t="shared" si="0"/>
        <v>3.5030000000000001</v>
      </c>
      <c r="C46">
        <f>IF(B46&lt;3.5,2.5,((B46-3.5)/6)*-1.25+2.5)</f>
        <v>2.4993750000000001</v>
      </c>
      <c r="D46">
        <f t="shared" si="50"/>
        <v>0.39937939948305901</v>
      </c>
      <c r="E46">
        <f t="shared" si="2"/>
        <v>0.40011730252702105</v>
      </c>
      <c r="F46">
        <f t="shared" si="3"/>
        <v>0.48833427083333353</v>
      </c>
      <c r="G46" s="1">
        <f t="shared" si="51"/>
        <v>889.77174572380841</v>
      </c>
      <c r="H46">
        <f t="shared" ref="H46:H81" si="159">-9.81*(800/5.54)*(B47-B46)</f>
        <v>-279.07148014440446</v>
      </c>
      <c r="I46">
        <f t="shared" si="52"/>
        <v>610.700265579404</v>
      </c>
      <c r="J46">
        <f t="shared" si="4"/>
        <v>12242.330176772904</v>
      </c>
      <c r="K46">
        <f t="shared" si="5"/>
        <v>29944.901330842677</v>
      </c>
      <c r="L46">
        <f t="shared" si="53"/>
        <v>45908.738162898393</v>
      </c>
      <c r="M46">
        <f t="shared" si="53"/>
        <v>112293.37999066003</v>
      </c>
      <c r="O46">
        <f t="shared" si="54"/>
        <v>0.99975000000000014</v>
      </c>
      <c r="P46">
        <v>3503</v>
      </c>
      <c r="Q46">
        <f t="shared" si="55"/>
        <v>0.35991000000000001</v>
      </c>
      <c r="S46">
        <f t="shared" si="56"/>
        <v>312004.05654374714</v>
      </c>
      <c r="T46">
        <f t="shared" si="6"/>
        <v>109.20280192547389</v>
      </c>
      <c r="U46">
        <f t="shared" si="57"/>
        <v>4.9535566612877904E-4</v>
      </c>
      <c r="V46">
        <f t="shared" si="58"/>
        <v>1.1145502487897529E-3</v>
      </c>
      <c r="W46">
        <f t="shared" si="7"/>
        <v>0.11997000000000001</v>
      </c>
      <c r="X46">
        <f t="shared" si="59"/>
        <v>7.7980500000000008E-2</v>
      </c>
      <c r="Z46">
        <f t="shared" si="60"/>
        <v>4.1289961334398514E-3</v>
      </c>
      <c r="AA46">
        <v>5.5650000000000004</v>
      </c>
      <c r="AB46">
        <f t="shared" si="8"/>
        <v>7.21053872004941</v>
      </c>
      <c r="AC46">
        <v>0.745</v>
      </c>
      <c r="AD46">
        <f t="shared" si="61"/>
        <v>5.3718513464368103</v>
      </c>
      <c r="AE46">
        <f t="shared" si="9"/>
        <v>51.147742919064633</v>
      </c>
      <c r="AF46">
        <f t="shared" si="10"/>
        <v>1.217207962922978E-3</v>
      </c>
      <c r="AG46">
        <f t="shared" si="62"/>
        <v>256.32764987382029</v>
      </c>
      <c r="AH46">
        <f t="shared" si="63"/>
        <v>57.330547374003167</v>
      </c>
      <c r="AI46">
        <f t="shared" si="11"/>
        <v>4.6904133273277377</v>
      </c>
      <c r="AJ46">
        <f t="shared" si="12"/>
        <v>8.1887879084837856</v>
      </c>
      <c r="AK46">
        <f t="shared" si="64"/>
        <v>4.6904133273277377</v>
      </c>
      <c r="AL46">
        <f t="shared" si="13"/>
        <v>6.4784714465852726</v>
      </c>
      <c r="AM46">
        <f t="shared" si="14"/>
        <v>39.596068897620654</v>
      </c>
      <c r="AN46">
        <f t="shared" si="65"/>
        <v>4.6904133273277377</v>
      </c>
      <c r="AO46" s="39" t="str">
        <f t="shared" si="66"/>
        <v>FAILED</v>
      </c>
      <c r="AP46" s="39" t="str">
        <f t="shared" si="67"/>
        <v>FAILED</v>
      </c>
      <c r="AQ46" s="39" t="str">
        <f t="shared" si="68"/>
        <v>FAILED</v>
      </c>
      <c r="AS46" s="9">
        <v>4</v>
      </c>
      <c r="AT46">
        <f t="shared" si="15"/>
        <v>1.9814226645151162E-3</v>
      </c>
      <c r="AU46" s="9">
        <f t="shared" si="69"/>
        <v>4.4582009951590115E-3</v>
      </c>
      <c r="AV46" s="9">
        <f t="shared" si="70"/>
        <v>1.6515984533759406E-2</v>
      </c>
      <c r="AW46">
        <v>5.5650000000000004</v>
      </c>
      <c r="AX46">
        <f t="shared" si="16"/>
        <v>115.36861952079056</v>
      </c>
      <c r="AY46">
        <v>0.745</v>
      </c>
      <c r="AZ46">
        <f t="shared" si="71"/>
        <v>85.949621542988965</v>
      </c>
      <c r="BA46">
        <f t="shared" si="17"/>
        <v>204.59097167625853</v>
      </c>
      <c r="BB46">
        <f t="shared" si="72"/>
        <v>1.0008879055266591</v>
      </c>
      <c r="BC46">
        <f t="shared" si="73"/>
        <v>4.8434815844463483E-3</v>
      </c>
      <c r="BD46">
        <f t="shared" si="74"/>
        <v>64.417310379721798</v>
      </c>
      <c r="BE46">
        <f t="shared" si="75"/>
        <v>14.332636843500792</v>
      </c>
      <c r="BF46">
        <f t="shared" si="18"/>
        <v>75.046613237243804</v>
      </c>
      <c r="BG46">
        <f t="shared" si="19"/>
        <v>131.02060653574057</v>
      </c>
      <c r="BH46">
        <f t="shared" si="76"/>
        <v>75.046613237243804</v>
      </c>
      <c r="BI46">
        <f t="shared" si="20"/>
        <v>103.65554314536436</v>
      </c>
      <c r="BJ46">
        <f t="shared" si="21"/>
        <v>0.62333050694211356</v>
      </c>
      <c r="BK46">
        <f t="shared" si="77"/>
        <v>75.046613237243804</v>
      </c>
      <c r="BL46" s="39" t="str">
        <f t="shared" si="78"/>
        <v>PASS</v>
      </c>
      <c r="BM46" s="39" t="str">
        <f t="shared" si="79"/>
        <v>PASS</v>
      </c>
      <c r="BN46" s="39" t="str">
        <f t="shared" si="80"/>
        <v>PASS</v>
      </c>
      <c r="BO46" s="127">
        <f t="shared" si="81"/>
        <v>9.5416587213593095E-4</v>
      </c>
      <c r="BP46" s="127"/>
      <c r="BR46">
        <f t="shared" si="22"/>
        <v>4.9535566612877904E-4</v>
      </c>
      <c r="BS46">
        <f t="shared" si="23"/>
        <v>0.35991000000000001</v>
      </c>
      <c r="BT46">
        <f t="shared" si="24"/>
        <v>0.2644838625</v>
      </c>
      <c r="BU46">
        <f t="shared" si="82"/>
        <v>0.62439386250000006</v>
      </c>
      <c r="BV46">
        <f t="shared" si="25"/>
        <v>0.99975000000000014</v>
      </c>
      <c r="BW46">
        <f t="shared" si="26"/>
        <v>0.37490625</v>
      </c>
      <c r="BX46">
        <f t="shared" si="27"/>
        <v>45908.738162898393</v>
      </c>
      <c r="BY46">
        <f t="shared" si="83"/>
        <v>17211.472866884127</v>
      </c>
      <c r="BZ46">
        <f t="shared" si="28"/>
        <v>0.48833427083333353</v>
      </c>
      <c r="CA46">
        <f t="shared" si="29"/>
        <v>516.2625626601332</v>
      </c>
      <c r="CB46">
        <f t="shared" si="156"/>
        <v>17727.73542954426</v>
      </c>
      <c r="CC46">
        <f t="shared" si="30"/>
        <v>1.2987791831660391E-3</v>
      </c>
      <c r="CD46">
        <f t="shared" si="31"/>
        <v>0.31211888201718757</v>
      </c>
      <c r="CE46">
        <f t="shared" si="84"/>
        <v>28399.011483976865</v>
      </c>
      <c r="CF46">
        <f t="shared" si="32"/>
        <v>73525.28735481987</v>
      </c>
      <c r="CG46">
        <f t="shared" si="33"/>
        <v>94824.545967802522</v>
      </c>
      <c r="CH46">
        <f t="shared" si="34"/>
        <v>52226.028741837225</v>
      </c>
      <c r="CI46">
        <f t="shared" si="35"/>
        <v>2.8647899083928253E-4</v>
      </c>
      <c r="CJ46">
        <f t="shared" si="36"/>
        <v>1.5778256417473482E-4</v>
      </c>
      <c r="CL46">
        <f t="shared" si="37"/>
        <v>0.35991000000000001</v>
      </c>
      <c r="CM46">
        <f t="shared" si="37"/>
        <v>0.2644838625</v>
      </c>
      <c r="CN46">
        <f t="shared" si="85"/>
        <v>7.9597396804557399E-4</v>
      </c>
      <c r="CO46">
        <f t="shared" si="85"/>
        <v>5.9656783095692588E-4</v>
      </c>
      <c r="CP46">
        <f t="shared" si="38"/>
        <v>0.24075833196636223</v>
      </c>
      <c r="CQ46">
        <f t="shared" si="38"/>
        <v>0.13523940723440747</v>
      </c>
      <c r="CR46">
        <f t="shared" si="86"/>
        <v>99.13121866555646</v>
      </c>
      <c r="CS46">
        <f t="shared" si="87"/>
        <v>179.98827457593251</v>
      </c>
      <c r="CT46">
        <f t="shared" si="39"/>
        <v>0.24075833196636223</v>
      </c>
      <c r="CU46">
        <f t="shared" si="39"/>
        <v>0.13523940723440747</v>
      </c>
      <c r="CV46" s="39" t="str">
        <f t="shared" si="88"/>
        <v>FAILED</v>
      </c>
      <c r="CW46" s="39" t="str">
        <f t="shared" si="89"/>
        <v>FAILED</v>
      </c>
      <c r="CX46" s="39" t="str">
        <f t="shared" si="90"/>
        <v>FAILED</v>
      </c>
      <c r="CZ46">
        <f t="shared" si="91"/>
        <v>2.8647899083928253E-4</v>
      </c>
      <c r="DA46">
        <f t="shared" si="91"/>
        <v>1.5778256417473482E-4</v>
      </c>
      <c r="DB46">
        <v>8</v>
      </c>
      <c r="DC46">
        <f t="shared" si="92"/>
        <v>2.2918319267142603E-3</v>
      </c>
      <c r="DD46">
        <v>11</v>
      </c>
      <c r="DE46">
        <f t="shared" si="93"/>
        <v>1.735608205922083E-3</v>
      </c>
      <c r="DF46">
        <f t="shared" si="94"/>
        <v>0.35991000000000001</v>
      </c>
      <c r="DG46">
        <f t="shared" si="94"/>
        <v>0.2644838625</v>
      </c>
      <c r="DH46">
        <f t="shared" si="40"/>
        <v>2.2703672146777995E-3</v>
      </c>
      <c r="DI46">
        <f t="shared" si="95"/>
        <v>0.31211888201718757</v>
      </c>
      <c r="DJ46">
        <f t="shared" si="96"/>
        <v>17727.73542954426</v>
      </c>
      <c r="DK46">
        <f t="shared" si="97"/>
        <v>28399.011483976865</v>
      </c>
      <c r="DL46">
        <f t="shared" si="98"/>
        <v>6.3677917443645919E-3</v>
      </c>
      <c r="DM46">
        <f t="shared" si="99"/>
        <v>6.5622461405261843E-3</v>
      </c>
      <c r="DN46">
        <f t="shared" si="41"/>
        <v>15.408533245847183</v>
      </c>
      <c r="DO46">
        <f t="shared" si="41"/>
        <v>16.363968275363305</v>
      </c>
      <c r="DP46">
        <f t="shared" si="100"/>
        <v>12.391402333194558</v>
      </c>
      <c r="DQ46">
        <f t="shared" si="101"/>
        <v>16.362570415993865</v>
      </c>
      <c r="DR46">
        <f t="shared" si="102"/>
        <v>15.408533245847183</v>
      </c>
      <c r="DS46">
        <f t="shared" si="102"/>
        <v>16.363968275363305</v>
      </c>
      <c r="DT46" s="39" t="str">
        <f t="shared" si="158"/>
        <v>PASS</v>
      </c>
      <c r="DU46" s="39" t="str">
        <f t="shared" si="158"/>
        <v>PASS</v>
      </c>
      <c r="DV46" s="39" t="str">
        <f t="shared" si="104"/>
        <v>PASS</v>
      </c>
      <c r="DW46" s="39">
        <f t="shared" si="105"/>
        <v>2.5292703739404149E-4</v>
      </c>
      <c r="DX46" s="39"/>
      <c r="DZ46">
        <f t="shared" si="106"/>
        <v>0.99975000000000014</v>
      </c>
      <c r="EA46">
        <f t="shared" si="157"/>
        <v>0.35991000000000001</v>
      </c>
      <c r="EB46">
        <f t="shared" si="107"/>
        <v>0.2644838625</v>
      </c>
      <c r="EC46">
        <f t="shared" si="108"/>
        <v>1.0008879055266591</v>
      </c>
      <c r="ED46">
        <f t="shared" si="109"/>
        <v>0.31219693125000003</v>
      </c>
      <c r="EE46">
        <f t="shared" si="110"/>
        <v>312004.05654374714</v>
      </c>
      <c r="EG46">
        <f t="shared" si="111"/>
        <v>109.20280192547389</v>
      </c>
      <c r="EH46">
        <f t="shared" si="112"/>
        <v>1.9814226645151162E-3</v>
      </c>
      <c r="EI46">
        <f t="shared" si="113"/>
        <v>1.1145502487897529E-3</v>
      </c>
      <c r="EJ46">
        <f t="shared" si="113"/>
        <v>0.11997000000000001</v>
      </c>
      <c r="EK46">
        <f t="shared" si="113"/>
        <v>7.7980500000000008E-2</v>
      </c>
      <c r="EL46">
        <f t="shared" si="114"/>
        <v>1.217207962922978E-3</v>
      </c>
      <c r="EM46">
        <f t="shared" si="114"/>
        <v>256.32764987382029</v>
      </c>
      <c r="EN46">
        <f t="shared" si="114"/>
        <v>57.330547374003167</v>
      </c>
      <c r="EO46">
        <f t="shared" si="115"/>
        <v>274.88950339444443</v>
      </c>
      <c r="EP46">
        <f t="shared" si="42"/>
        <v>483</v>
      </c>
      <c r="EQ46" s="39" t="str">
        <f t="shared" si="116"/>
        <v>PASS</v>
      </c>
      <c r="ES46">
        <v>1</v>
      </c>
      <c r="ET46">
        <f t="shared" si="117"/>
        <v>1.9814226645151162E-3</v>
      </c>
      <c r="EU46">
        <f t="shared" si="118"/>
        <v>4.4582009951590115E-3</v>
      </c>
      <c r="EV46">
        <f t="shared" si="119"/>
        <v>0.11997000000000001</v>
      </c>
      <c r="EW46">
        <f t="shared" si="119"/>
        <v>7.7980500000000008E-2</v>
      </c>
      <c r="EX46">
        <f t="shared" si="120"/>
        <v>4.8412269126457495E-3</v>
      </c>
      <c r="EY46">
        <f t="shared" si="121"/>
        <v>64.44731101712307</v>
      </c>
      <c r="EZ46">
        <f t="shared" si="122"/>
        <v>14.332636843500792</v>
      </c>
      <c r="FA46">
        <f t="shared" si="123"/>
        <v>69.063227074911737</v>
      </c>
      <c r="FB46">
        <f t="shared" si="43"/>
        <v>483</v>
      </c>
      <c r="FC46" s="39" t="str">
        <f t="shared" si="124"/>
        <v>PASS</v>
      </c>
      <c r="FD46" s="127">
        <f t="shared" si="125"/>
        <v>9.5416587213593095E-4</v>
      </c>
      <c r="FE46" s="127"/>
      <c r="GH46" s="39"/>
      <c r="GI46" s="39"/>
      <c r="GJ46" s="39"/>
      <c r="GS46" s="39"/>
      <c r="GT46" s="39"/>
      <c r="GU46" s="39"/>
      <c r="GV46" s="128"/>
      <c r="GW46" s="114"/>
    </row>
    <row r="47" spans="2:205" x14ac:dyDescent="0.25">
      <c r="B47">
        <f t="shared" si="0"/>
        <v>3.7</v>
      </c>
      <c r="C47">
        <f t="shared" ref="C47:C87" si="160">IF(B47&lt;3.5,2.5,((B47-3.5)/6)*-1.25+2.5)</f>
        <v>2.4583333333333335</v>
      </c>
      <c r="D47">
        <f t="shared" si="50"/>
        <v>0.40085520557098303</v>
      </c>
      <c r="E47">
        <f t="shared" si="2"/>
        <v>0.40090996115476996</v>
      </c>
      <c r="F47">
        <f t="shared" si="3"/>
        <v>3.685156249999922E-2</v>
      </c>
      <c r="G47" s="1">
        <f t="shared" si="51"/>
        <v>67.278581844357319</v>
      </c>
      <c r="H47">
        <f t="shared" si="159"/>
        <v>-21.249097472923737</v>
      </c>
      <c r="I47">
        <f t="shared" si="52"/>
        <v>46.029484371433583</v>
      </c>
      <c r="J47">
        <f t="shared" si="4"/>
        <v>11631.6299111935</v>
      </c>
      <c r="K47">
        <f t="shared" si="5"/>
        <v>27593.316262177985</v>
      </c>
      <c r="L47">
        <f t="shared" si="53"/>
        <v>43618.612166975625</v>
      </c>
      <c r="M47">
        <f t="shared" si="53"/>
        <v>103474.93598316744</v>
      </c>
      <c r="O47">
        <f t="shared" si="54"/>
        <v>0.98333333333333339</v>
      </c>
      <c r="P47">
        <v>3700</v>
      </c>
      <c r="Q47">
        <f t="shared" si="55"/>
        <v>0.35399999999999998</v>
      </c>
      <c r="S47">
        <f t="shared" si="56"/>
        <v>292302.07904849562</v>
      </c>
      <c r="T47">
        <f t="shared" si="6"/>
        <v>106.57735535398484</v>
      </c>
      <c r="U47">
        <f t="shared" si="57"/>
        <v>4.8344635782922616E-4</v>
      </c>
      <c r="V47">
        <f t="shared" si="58"/>
        <v>1.0877543051157589E-3</v>
      </c>
      <c r="W47">
        <f t="shared" si="7"/>
        <v>0.11799999999999999</v>
      </c>
      <c r="X47">
        <f t="shared" si="59"/>
        <v>7.6700000000000004E-2</v>
      </c>
      <c r="Z47">
        <f t="shared" si="60"/>
        <v>4.0970030324510697E-3</v>
      </c>
      <c r="AA47">
        <v>5.5650000000000004</v>
      </c>
      <c r="AB47">
        <f t="shared" si="8"/>
        <v>7.0992313916364358</v>
      </c>
      <c r="AC47">
        <v>0.745</v>
      </c>
      <c r="AD47">
        <f t="shared" si="61"/>
        <v>5.2889273867691449</v>
      </c>
      <c r="AE47">
        <f t="shared" si="9"/>
        <v>50.751429904551202</v>
      </c>
      <c r="AF47">
        <f t="shared" si="10"/>
        <v>1.1684540833143064E-3</v>
      </c>
      <c r="AG47">
        <f t="shared" si="62"/>
        <v>250.16137409472194</v>
      </c>
      <c r="AH47">
        <f t="shared" si="63"/>
        <v>55.223035763977379</v>
      </c>
      <c r="AI47">
        <f t="shared" si="11"/>
        <v>4.6180085602378966</v>
      </c>
      <c r="AJ47">
        <f t="shared" si="12"/>
        <v>8.0623795858296976</v>
      </c>
      <c r="AK47">
        <f t="shared" si="64"/>
        <v>4.6180085602378966</v>
      </c>
      <c r="AL47">
        <f t="shared" si="13"/>
        <v>6.3784648622070401</v>
      </c>
      <c r="AM47">
        <f t="shared" si="14"/>
        <v>39.247518227368751</v>
      </c>
      <c r="AN47">
        <f t="shared" si="65"/>
        <v>4.6180085602378966</v>
      </c>
      <c r="AO47" s="39" t="str">
        <f t="shared" si="66"/>
        <v>FAILED</v>
      </c>
      <c r="AP47" s="39" t="str">
        <f t="shared" si="67"/>
        <v>FAILED</v>
      </c>
      <c r="AQ47" s="39" t="str">
        <f t="shared" si="68"/>
        <v>FAILED</v>
      </c>
      <c r="AS47" s="9">
        <v>4</v>
      </c>
      <c r="AT47">
        <f t="shared" si="15"/>
        <v>1.9337854313169046E-3</v>
      </c>
      <c r="AU47" s="9">
        <f t="shared" si="69"/>
        <v>4.3510172204630354E-3</v>
      </c>
      <c r="AV47" s="9">
        <f t="shared" si="70"/>
        <v>1.6388012129804279E-2</v>
      </c>
      <c r="AW47">
        <v>5.5650000000000004</v>
      </c>
      <c r="AX47">
        <f t="shared" si="16"/>
        <v>113.58770226618297</v>
      </c>
      <c r="AY47">
        <v>0.745</v>
      </c>
      <c r="AZ47">
        <f t="shared" si="71"/>
        <v>84.622838188306318</v>
      </c>
      <c r="BA47">
        <f t="shared" si="17"/>
        <v>203.00571961820481</v>
      </c>
      <c r="BB47">
        <f t="shared" si="72"/>
        <v>0.98445255357294137</v>
      </c>
      <c r="BC47">
        <f t="shared" si="73"/>
        <v>4.6496871221999511E-3</v>
      </c>
      <c r="BD47">
        <f t="shared" si="74"/>
        <v>62.86489205970399</v>
      </c>
      <c r="BE47">
        <f t="shared" si="75"/>
        <v>13.805758940994345</v>
      </c>
      <c r="BF47">
        <f t="shared" si="18"/>
        <v>73.888136963806346</v>
      </c>
      <c r="BG47">
        <f t="shared" si="19"/>
        <v>128.99807337327516</v>
      </c>
      <c r="BH47">
        <f t="shared" si="76"/>
        <v>73.888136963806346</v>
      </c>
      <c r="BI47">
        <f t="shared" si="20"/>
        <v>102.05543779531264</v>
      </c>
      <c r="BJ47">
        <f t="shared" si="21"/>
        <v>0.61772733789575152</v>
      </c>
      <c r="BK47">
        <f t="shared" si="77"/>
        <v>73.888136963806346</v>
      </c>
      <c r="BL47" s="39" t="str">
        <f t="shared" si="78"/>
        <v>PASS</v>
      </c>
      <c r="BM47" s="39" t="str">
        <f t="shared" si="79"/>
        <v>PASS</v>
      </c>
      <c r="BN47" s="39" t="str">
        <f t="shared" si="80"/>
        <v>PASS</v>
      </c>
      <c r="BO47" s="127">
        <f t="shared" si="81"/>
        <v>6.9745306832997775E-5</v>
      </c>
      <c r="BP47" s="127"/>
      <c r="BR47">
        <f t="shared" si="22"/>
        <v>4.8344635782922616E-4</v>
      </c>
      <c r="BS47">
        <f t="shared" si="23"/>
        <v>0.35399999999999998</v>
      </c>
      <c r="BT47">
        <f t="shared" si="24"/>
        <v>0.26014083333333332</v>
      </c>
      <c r="BU47">
        <f t="shared" si="82"/>
        <v>0.61414083333333336</v>
      </c>
      <c r="BV47">
        <f t="shared" si="25"/>
        <v>0.98333333333333339</v>
      </c>
      <c r="BW47">
        <f t="shared" si="26"/>
        <v>0.36875000000000002</v>
      </c>
      <c r="BX47">
        <f t="shared" si="27"/>
        <v>43618.612166975625</v>
      </c>
      <c r="BY47">
        <f t="shared" si="83"/>
        <v>16084.363236572262</v>
      </c>
      <c r="BZ47">
        <f t="shared" si="28"/>
        <v>3.685156249999922E-2</v>
      </c>
      <c r="CA47">
        <f t="shared" si="29"/>
        <v>38.319398574394327</v>
      </c>
      <c r="CB47">
        <f t="shared" si="156"/>
        <v>16122.682635146657</v>
      </c>
      <c r="CC47">
        <f t="shared" si="30"/>
        <v>1.2467471046097574E-3</v>
      </c>
      <c r="CD47">
        <f t="shared" si="31"/>
        <v>0.30195257638888889</v>
      </c>
      <c r="CE47">
        <f t="shared" si="84"/>
        <v>26697.375508367961</v>
      </c>
      <c r="CF47">
        <f t="shared" si="32"/>
        <v>71023.794217084767</v>
      </c>
      <c r="CG47">
        <f t="shared" si="33"/>
        <v>91046.825848360735</v>
      </c>
      <c r="CH47">
        <f t="shared" si="34"/>
        <v>51000.762585808799</v>
      </c>
      <c r="CI47">
        <f t="shared" si="35"/>
        <v>2.7506593911891459E-4</v>
      </c>
      <c r="CJ47">
        <f t="shared" si="36"/>
        <v>1.5408085373356132E-4</v>
      </c>
      <c r="CL47">
        <f t="shared" si="37"/>
        <v>0.35399999999999998</v>
      </c>
      <c r="CM47">
        <f t="shared" si="37"/>
        <v>0.26014083333333332</v>
      </c>
      <c r="CN47">
        <f t="shared" si="85"/>
        <v>7.7702242688958926E-4</v>
      </c>
      <c r="CO47">
        <f t="shared" si="85"/>
        <v>5.922978402092251E-4</v>
      </c>
      <c r="CP47">
        <f t="shared" si="38"/>
        <v>0.2294302637179671</v>
      </c>
      <c r="CQ47">
        <f t="shared" si="38"/>
        <v>0.13331035797627486</v>
      </c>
      <c r="CR47">
        <f t="shared" si="86"/>
        <v>97.058093029927406</v>
      </c>
      <c r="CS47">
        <f t="shared" si="87"/>
        <v>173.268611001685</v>
      </c>
      <c r="CT47">
        <f t="shared" si="39"/>
        <v>0.2294302637179671</v>
      </c>
      <c r="CU47">
        <f t="shared" si="39"/>
        <v>0.13331035797627486</v>
      </c>
      <c r="CV47" s="39" t="str">
        <f t="shared" si="88"/>
        <v>FAILED</v>
      </c>
      <c r="CW47" s="39" t="str">
        <f t="shared" si="89"/>
        <v>FAILED</v>
      </c>
      <c r="CX47" s="39" t="str">
        <f t="shared" si="90"/>
        <v>FAILED</v>
      </c>
      <c r="CZ47">
        <f t="shared" si="91"/>
        <v>2.7506593911891459E-4</v>
      </c>
      <c r="DA47">
        <f t="shared" si="91"/>
        <v>1.5408085373356132E-4</v>
      </c>
      <c r="DB47">
        <v>8</v>
      </c>
      <c r="DC47">
        <f t="shared" si="92"/>
        <v>2.2005275129513167E-3</v>
      </c>
      <c r="DD47">
        <v>11</v>
      </c>
      <c r="DE47">
        <f t="shared" si="93"/>
        <v>1.6948893910691744E-3</v>
      </c>
      <c r="DF47">
        <f t="shared" si="94"/>
        <v>0.35399999999999998</v>
      </c>
      <c r="DG47">
        <f t="shared" si="94"/>
        <v>0.26014083333333332</v>
      </c>
      <c r="DH47">
        <f t="shared" si="40"/>
        <v>2.1669080650205215E-3</v>
      </c>
      <c r="DI47">
        <f t="shared" si="95"/>
        <v>0.30195257638888889</v>
      </c>
      <c r="DJ47">
        <f t="shared" si="96"/>
        <v>16122.682635146657</v>
      </c>
      <c r="DK47">
        <f t="shared" si="97"/>
        <v>26697.375508367961</v>
      </c>
      <c r="DL47">
        <f t="shared" si="98"/>
        <v>6.2161794151167141E-3</v>
      </c>
      <c r="DM47">
        <f t="shared" si="99"/>
        <v>6.5152762423014762E-3</v>
      </c>
      <c r="DN47">
        <f t="shared" si="41"/>
        <v>14.683536877949894</v>
      </c>
      <c r="DO47">
        <f t="shared" si="41"/>
        <v>16.130553315129255</v>
      </c>
      <c r="DP47">
        <f t="shared" si="100"/>
        <v>12.132261628740924</v>
      </c>
      <c r="DQ47">
        <f t="shared" si="101"/>
        <v>15.751691909244091</v>
      </c>
      <c r="DR47">
        <f t="shared" si="102"/>
        <v>14.683536877949894</v>
      </c>
      <c r="DS47">
        <f t="shared" si="102"/>
        <v>16.130553315129255</v>
      </c>
      <c r="DT47" s="39" t="str">
        <f t="shared" si="158"/>
        <v>PASS</v>
      </c>
      <c r="DU47" s="39" t="str">
        <f t="shared" si="158"/>
        <v>PASS</v>
      </c>
      <c r="DV47" s="39" t="str">
        <f t="shared" si="104"/>
        <v>PASS</v>
      </c>
      <c r="DW47" s="39">
        <f t="shared" si="105"/>
        <v>1.8298450172779513E-5</v>
      </c>
      <c r="DX47" s="39"/>
      <c r="DZ47">
        <f>O47</f>
        <v>0.98333333333333339</v>
      </c>
      <c r="EA47">
        <f t="shared" si="157"/>
        <v>0.35399999999999998</v>
      </c>
      <c r="EB47">
        <f t="shared" si="107"/>
        <v>0.26014083333333332</v>
      </c>
      <c r="EC47">
        <f t="shared" si="108"/>
        <v>0.98445255357294137</v>
      </c>
      <c r="ED47">
        <f t="shared" si="109"/>
        <v>0.30707041666666668</v>
      </c>
      <c r="EE47">
        <f t="shared" si="110"/>
        <v>292302.07904849562</v>
      </c>
      <c r="EG47">
        <f t="shared" si="111"/>
        <v>106.57735535398484</v>
      </c>
      <c r="EH47">
        <f t="shared" si="112"/>
        <v>1.9337854313169046E-3</v>
      </c>
      <c r="EI47">
        <f t="shared" si="113"/>
        <v>1.0877543051157589E-3</v>
      </c>
      <c r="EJ47">
        <f t="shared" si="113"/>
        <v>0.11799999999999999</v>
      </c>
      <c r="EK47">
        <f t="shared" si="113"/>
        <v>7.6700000000000004E-2</v>
      </c>
      <c r="EL47">
        <f t="shared" si="114"/>
        <v>1.1684540833143064E-3</v>
      </c>
      <c r="EM47">
        <f t="shared" si="114"/>
        <v>250.16137409472194</v>
      </c>
      <c r="EN47">
        <f t="shared" si="114"/>
        <v>55.223035763977379</v>
      </c>
      <c r="EO47">
        <f t="shared" si="115"/>
        <v>267.82356902619307</v>
      </c>
      <c r="EP47">
        <f t="shared" si="42"/>
        <v>483</v>
      </c>
      <c r="EQ47" s="39" t="str">
        <f t="shared" si="116"/>
        <v>PASS</v>
      </c>
      <c r="ES47">
        <v>1</v>
      </c>
      <c r="ET47">
        <f t="shared" si="117"/>
        <v>1.9337854313169046E-3</v>
      </c>
      <c r="EU47">
        <f t="shared" si="118"/>
        <v>4.3510172204630354E-3</v>
      </c>
      <c r="EV47">
        <f t="shared" si="119"/>
        <v>0.11799999999999999</v>
      </c>
      <c r="EW47">
        <f t="shared" si="119"/>
        <v>7.6700000000000004E-2</v>
      </c>
      <c r="EX47">
        <f t="shared" si="120"/>
        <v>4.6475227904061618E-3</v>
      </c>
      <c r="EY47">
        <f t="shared" si="121"/>
        <v>62.894167975225869</v>
      </c>
      <c r="EZ47">
        <f t="shared" si="122"/>
        <v>13.805758940994345</v>
      </c>
      <c r="FA47">
        <f t="shared" si="123"/>
        <v>67.286501656026545</v>
      </c>
      <c r="FB47">
        <f t="shared" si="43"/>
        <v>483</v>
      </c>
      <c r="FC47" s="39" t="str">
        <f t="shared" si="124"/>
        <v>PASS</v>
      </c>
      <c r="FD47" s="127">
        <f t="shared" si="125"/>
        <v>6.9745306832997775E-5</v>
      </c>
      <c r="FE47" s="127"/>
      <c r="GH47" s="39"/>
      <c r="GI47" s="39"/>
      <c r="GJ47" s="39"/>
      <c r="GS47" s="39"/>
      <c r="GT47" s="39"/>
      <c r="GU47" s="39"/>
      <c r="GV47" s="128"/>
      <c r="GW47" s="114"/>
    </row>
    <row r="48" spans="2:205" x14ac:dyDescent="0.25">
      <c r="B48">
        <f t="shared" si="0"/>
        <v>3.7149999999999999</v>
      </c>
      <c r="C48">
        <f t="shared" si="160"/>
        <v>2.4552083333333332</v>
      </c>
      <c r="D48">
        <f t="shared" si="50"/>
        <v>0.40096471673855688</v>
      </c>
      <c r="E48">
        <f t="shared" si="2"/>
        <v>0.40162226876921581</v>
      </c>
      <c r="F48">
        <f t="shared" si="3"/>
        <v>0.45064843750000005</v>
      </c>
      <c r="G48" s="1">
        <f t="shared" si="51"/>
        <v>824.19453325127768</v>
      </c>
      <c r="H48">
        <f t="shared" si="159"/>
        <v>-262.0722021660651</v>
      </c>
      <c r="I48">
        <f t="shared" si="52"/>
        <v>562.12233108521264</v>
      </c>
      <c r="J48">
        <f t="shared" si="4"/>
        <v>11585.600426822068</v>
      </c>
      <c r="K48">
        <f t="shared" si="5"/>
        <v>27419.187034642873</v>
      </c>
      <c r="L48">
        <f t="shared" si="53"/>
        <v>43446.001600582757</v>
      </c>
      <c r="M48">
        <f t="shared" si="53"/>
        <v>102821.95137991077</v>
      </c>
      <c r="O48">
        <f t="shared" si="54"/>
        <v>0.98208333333333331</v>
      </c>
      <c r="P48">
        <v>3715</v>
      </c>
      <c r="Q48">
        <f t="shared" si="55"/>
        <v>0.35354999999999998</v>
      </c>
      <c r="S48">
        <f t="shared" si="56"/>
        <v>290827.18534835463</v>
      </c>
      <c r="T48">
        <f t="shared" si="6"/>
        <v>106.37576527254345</v>
      </c>
      <c r="U48">
        <f t="shared" si="57"/>
        <v>4.8253192351694994E-4</v>
      </c>
      <c r="V48">
        <f t="shared" si="58"/>
        <v>1.0856968279131373E-3</v>
      </c>
      <c r="W48">
        <f t="shared" si="7"/>
        <v>0.11784999999999998</v>
      </c>
      <c r="X48">
        <f t="shared" si="59"/>
        <v>7.660249999999999E-2</v>
      </c>
      <c r="Z48">
        <f t="shared" si="60"/>
        <v>4.0944584091383114E-3</v>
      </c>
      <c r="AA48">
        <v>5.5650000000000004</v>
      </c>
      <c r="AB48">
        <f t="shared" si="8"/>
        <v>7.0904155525612831</v>
      </c>
      <c r="AC48">
        <v>0.745</v>
      </c>
      <c r="AD48">
        <f t="shared" si="61"/>
        <v>5.2823595866581563</v>
      </c>
      <c r="AE48">
        <f t="shared" si="9"/>
        <v>50.71990850447704</v>
      </c>
      <c r="AF48">
        <f t="shared" si="10"/>
        <v>1.1647628063110337E-3</v>
      </c>
      <c r="AG48">
        <f t="shared" si="62"/>
        <v>249.6879053594138</v>
      </c>
      <c r="AH48">
        <f t="shared" si="63"/>
        <v>56.657858065005655</v>
      </c>
      <c r="AI48">
        <f t="shared" si="11"/>
        <v>4.6122739084046431</v>
      </c>
      <c r="AJ48">
        <f t="shared" si="12"/>
        <v>8.0523677074909799</v>
      </c>
      <c r="AK48">
        <f t="shared" si="64"/>
        <v>4.6122739084046431</v>
      </c>
      <c r="AL48">
        <f t="shared" si="13"/>
        <v>6.3705440723821045</v>
      </c>
      <c r="AM48">
        <f t="shared" si="14"/>
        <v>39.22342550993492</v>
      </c>
      <c r="AN48">
        <f t="shared" si="65"/>
        <v>4.6122739084046431</v>
      </c>
      <c r="AO48" s="39" t="str">
        <f t="shared" si="66"/>
        <v>FAILED</v>
      </c>
      <c r="AP48" s="39" t="str">
        <f t="shared" si="67"/>
        <v>FAILED</v>
      </c>
      <c r="AQ48" s="39" t="str">
        <f t="shared" si="68"/>
        <v>FAILED</v>
      </c>
      <c r="AS48" s="9">
        <v>4</v>
      </c>
      <c r="AT48">
        <f t="shared" si="15"/>
        <v>1.9301276940677998E-3</v>
      </c>
      <c r="AU48" s="9">
        <f t="shared" si="69"/>
        <v>4.3427873116525491E-3</v>
      </c>
      <c r="AV48" s="9">
        <f t="shared" si="70"/>
        <v>1.6377833636553246E-2</v>
      </c>
      <c r="AW48">
        <v>5.5650000000000004</v>
      </c>
      <c r="AX48">
        <f t="shared" si="16"/>
        <v>113.44664884098053</v>
      </c>
      <c r="AY48">
        <v>0.745</v>
      </c>
      <c r="AZ48">
        <f t="shared" si="71"/>
        <v>84.517753386530501</v>
      </c>
      <c r="BA48">
        <f t="shared" si="17"/>
        <v>202.87963401790816</v>
      </c>
      <c r="BB48">
        <f t="shared" si="72"/>
        <v>0.98320113083534855</v>
      </c>
      <c r="BC48">
        <f t="shared" si="73"/>
        <v>4.6350145482226754E-3</v>
      </c>
      <c r="BD48">
        <f t="shared" si="74"/>
        <v>62.745689861938857</v>
      </c>
      <c r="BE48">
        <f t="shared" si="75"/>
        <v>14.164464516251414</v>
      </c>
      <c r="BF48">
        <f t="shared" si="18"/>
        <v>73.79638253447429</v>
      </c>
      <c r="BG48">
        <f t="shared" si="19"/>
        <v>128.83788331985568</v>
      </c>
      <c r="BH48">
        <f t="shared" si="76"/>
        <v>73.79638253447429</v>
      </c>
      <c r="BI48">
        <f t="shared" si="20"/>
        <v>101.92870515811367</v>
      </c>
      <c r="BJ48">
        <f t="shared" si="21"/>
        <v>0.61741533246929969</v>
      </c>
      <c r="BK48">
        <f t="shared" si="77"/>
        <v>73.79638253447429</v>
      </c>
      <c r="BL48" s="39" t="str">
        <f t="shared" si="78"/>
        <v>PASS</v>
      </c>
      <c r="BM48" s="39" t="str">
        <f t="shared" si="79"/>
        <v>PASS</v>
      </c>
      <c r="BN48" s="39" t="str">
        <f t="shared" si="80"/>
        <v>PASS</v>
      </c>
      <c r="BO48" s="127">
        <f t="shared" si="81"/>
        <v>8.5747769142119519E-4</v>
      </c>
      <c r="BP48" s="127"/>
      <c r="BR48">
        <f t="shared" si="22"/>
        <v>4.8253192351694994E-4</v>
      </c>
      <c r="BS48">
        <f t="shared" si="23"/>
        <v>0.35354999999999998</v>
      </c>
      <c r="BT48">
        <f t="shared" si="24"/>
        <v>0.25981014583333334</v>
      </c>
      <c r="BU48">
        <f t="shared" si="82"/>
        <v>0.61336014583333331</v>
      </c>
      <c r="BV48">
        <f t="shared" si="25"/>
        <v>0.98208333333333331</v>
      </c>
      <c r="BW48">
        <f t="shared" si="26"/>
        <v>0.36828124999999995</v>
      </c>
      <c r="BX48">
        <f t="shared" si="27"/>
        <v>43446.001600582757</v>
      </c>
      <c r="BY48">
        <f t="shared" si="83"/>
        <v>16000.347776964616</v>
      </c>
      <c r="BZ48">
        <f t="shared" si="28"/>
        <v>0.45064843750000005</v>
      </c>
      <c r="CA48">
        <f t="shared" si="29"/>
        <v>468.00255789533622</v>
      </c>
      <c r="CB48">
        <f t="shared" si="156"/>
        <v>16468.350334859952</v>
      </c>
      <c r="CC48">
        <f t="shared" si="30"/>
        <v>1.2428076225232858E-3</v>
      </c>
      <c r="CD48">
        <f t="shared" si="31"/>
        <v>0.30118538827690972</v>
      </c>
      <c r="CE48">
        <f t="shared" si="84"/>
        <v>27339.225234457517</v>
      </c>
      <c r="CF48">
        <f t="shared" si="32"/>
        <v>70832.775646933253</v>
      </c>
      <c r="CG48">
        <f t="shared" si="33"/>
        <v>91337.194572776381</v>
      </c>
      <c r="CH48">
        <f t="shared" si="34"/>
        <v>50328.356721090116</v>
      </c>
      <c r="CI48">
        <f t="shared" si="35"/>
        <v>2.7594318602047247E-4</v>
      </c>
      <c r="CJ48">
        <f t="shared" si="36"/>
        <v>1.5204941607580095E-4</v>
      </c>
      <c r="CL48">
        <f t="shared" si="37"/>
        <v>0.35354999999999998</v>
      </c>
      <c r="CM48">
        <f t="shared" si="37"/>
        <v>0.25981014583333334</v>
      </c>
      <c r="CN48">
        <f t="shared" si="85"/>
        <v>7.8049267718985295E-4</v>
      </c>
      <c r="CO48">
        <f t="shared" si="85"/>
        <v>5.85232788304348E-4</v>
      </c>
      <c r="CP48">
        <f t="shared" si="38"/>
        <v>0.23148415127585392</v>
      </c>
      <c r="CQ48">
        <f t="shared" si="38"/>
        <v>0.13014901827246309</v>
      </c>
      <c r="CR48">
        <f t="shared" si="86"/>
        <v>99.075558373922647</v>
      </c>
      <c r="CS48">
        <f t="shared" si="87"/>
        <v>179.80486831220804</v>
      </c>
      <c r="CT48">
        <f t="shared" si="39"/>
        <v>0.23148415127585392</v>
      </c>
      <c r="CU48">
        <f t="shared" si="39"/>
        <v>0.13014901827246309</v>
      </c>
      <c r="CV48" s="39" t="str">
        <f t="shared" si="88"/>
        <v>FAILED</v>
      </c>
      <c r="CW48" s="39" t="str">
        <f t="shared" si="89"/>
        <v>FAILED</v>
      </c>
      <c r="CX48" s="39" t="str">
        <f t="shared" si="90"/>
        <v>FAILED</v>
      </c>
      <c r="CZ48">
        <f t="shared" si="91"/>
        <v>2.7594318602047247E-4</v>
      </c>
      <c r="DA48">
        <f t="shared" si="91"/>
        <v>1.5204941607580095E-4</v>
      </c>
      <c r="DB48">
        <v>8</v>
      </c>
      <c r="DC48">
        <f t="shared" si="92"/>
        <v>2.2075454881637798E-3</v>
      </c>
      <c r="DD48">
        <v>12</v>
      </c>
      <c r="DE48">
        <f t="shared" si="93"/>
        <v>1.8245929929096114E-3</v>
      </c>
      <c r="DF48">
        <f t="shared" si="94"/>
        <v>0.35354999999999998</v>
      </c>
      <c r="DG48">
        <f t="shared" si="94"/>
        <v>0.25981014583333334</v>
      </c>
      <c r="DH48">
        <f t="shared" si="40"/>
        <v>2.1984073276148531E-3</v>
      </c>
      <c r="DI48">
        <f t="shared" si="95"/>
        <v>0.30118538827690972</v>
      </c>
      <c r="DJ48">
        <f t="shared" si="96"/>
        <v>16468.350334859952</v>
      </c>
      <c r="DK48">
        <f t="shared" si="97"/>
        <v>27339.225234457517</v>
      </c>
      <c r="DL48">
        <f t="shared" si="98"/>
        <v>6.2439414175188236E-3</v>
      </c>
      <c r="DM48">
        <f t="shared" si="99"/>
        <v>7.022793459652176E-3</v>
      </c>
      <c r="DN48">
        <f t="shared" si="41"/>
        <v>14.814985681654651</v>
      </c>
      <c r="DO48">
        <f t="shared" si="41"/>
        <v>18.741458631234686</v>
      </c>
      <c r="DP48">
        <f t="shared" si="100"/>
        <v>12.384444796740331</v>
      </c>
      <c r="DQ48">
        <f t="shared" si="101"/>
        <v>14.983739026017336</v>
      </c>
      <c r="DR48">
        <f t="shared" si="102"/>
        <v>14.814985681654651</v>
      </c>
      <c r="DS48">
        <f t="shared" si="102"/>
        <v>18.741458631234686</v>
      </c>
      <c r="DT48" s="39" t="str">
        <f t="shared" si="158"/>
        <v>PASS</v>
      </c>
      <c r="DU48" s="39" t="str">
        <f t="shared" si="158"/>
        <v>PASS</v>
      </c>
      <c r="DV48" s="39" t="str">
        <f t="shared" si="104"/>
        <v>PASS</v>
      </c>
      <c r="DW48" s="39">
        <f t="shared" si="105"/>
        <v>2.3208721359920637E-4</v>
      </c>
      <c r="DX48" s="39"/>
      <c r="DZ48">
        <f t="shared" si="106"/>
        <v>0.98208333333333331</v>
      </c>
      <c r="EA48">
        <f t="shared" si="157"/>
        <v>0.35354999999999998</v>
      </c>
      <c r="EB48">
        <f t="shared" si="107"/>
        <v>0.25981014583333334</v>
      </c>
      <c r="EC48">
        <f t="shared" si="108"/>
        <v>0.98320113083534855</v>
      </c>
      <c r="ED48">
        <f t="shared" si="109"/>
        <v>0.30668007291666666</v>
      </c>
      <c r="EE48">
        <f t="shared" si="110"/>
        <v>290827.18534835463</v>
      </c>
      <c r="EG48">
        <f t="shared" si="111"/>
        <v>106.37576527254345</v>
      </c>
      <c r="EH48">
        <f t="shared" si="112"/>
        <v>1.9301276940677998E-3</v>
      </c>
      <c r="EI48">
        <f t="shared" si="113"/>
        <v>1.0856968279131373E-3</v>
      </c>
      <c r="EJ48">
        <f t="shared" si="113"/>
        <v>0.11784999999999998</v>
      </c>
      <c r="EK48">
        <f t="shared" si="113"/>
        <v>7.660249999999999E-2</v>
      </c>
      <c r="EL48">
        <f t="shared" si="114"/>
        <v>1.1647628063110337E-3</v>
      </c>
      <c r="EM48">
        <f t="shared" si="114"/>
        <v>249.6879053594138</v>
      </c>
      <c r="EN48">
        <f t="shared" si="114"/>
        <v>56.657858065005655</v>
      </c>
      <c r="EO48">
        <f t="shared" si="115"/>
        <v>268.28042926071697</v>
      </c>
      <c r="EP48">
        <f t="shared" si="42"/>
        <v>483</v>
      </c>
      <c r="EQ48" s="39" t="str">
        <f t="shared" si="116"/>
        <v>PASS</v>
      </c>
      <c r="ES48">
        <v>1</v>
      </c>
      <c r="ET48">
        <f t="shared" si="117"/>
        <v>1.9301276940677998E-3</v>
      </c>
      <c r="EU48">
        <f t="shared" si="118"/>
        <v>4.3427873116525491E-3</v>
      </c>
      <c r="EV48">
        <f t="shared" si="119"/>
        <v>0.11784999999999998</v>
      </c>
      <c r="EW48">
        <f t="shared" si="119"/>
        <v>7.660249999999999E-2</v>
      </c>
      <c r="EX48">
        <f t="shared" si="120"/>
        <v>4.6328570563076762E-3</v>
      </c>
      <c r="EY48">
        <f t="shared" si="121"/>
        <v>62.774910128597817</v>
      </c>
      <c r="EZ48">
        <f t="shared" si="122"/>
        <v>14.164464516251414</v>
      </c>
      <c r="FA48">
        <f t="shared" si="123"/>
        <v>67.398705527257491</v>
      </c>
      <c r="FB48">
        <f t="shared" si="43"/>
        <v>483</v>
      </c>
      <c r="FC48" s="39" t="str">
        <f t="shared" si="124"/>
        <v>PASS</v>
      </c>
      <c r="FD48" s="127">
        <f t="shared" si="125"/>
        <v>8.5747769142119519E-4</v>
      </c>
      <c r="FE48" s="127"/>
      <c r="GH48" s="39"/>
      <c r="GI48" s="39"/>
      <c r="GJ48" s="39"/>
      <c r="GS48" s="39"/>
      <c r="GT48" s="39"/>
      <c r="GU48" s="39"/>
      <c r="GV48" s="128"/>
      <c r="GW48" s="114"/>
    </row>
    <row r="49" spans="2:205" x14ac:dyDescent="0.25">
      <c r="B49">
        <f t="shared" si="0"/>
        <v>3.9</v>
      </c>
      <c r="C49">
        <f t="shared" si="160"/>
        <v>2.4166666666666665</v>
      </c>
      <c r="D49">
        <f t="shared" si="50"/>
        <v>0.40227982079987468</v>
      </c>
      <c r="E49">
        <f t="shared" si="2"/>
        <v>0.40236606158713384</v>
      </c>
      <c r="F49">
        <f t="shared" si="3"/>
        <v>6.0351562499999789E-2</v>
      </c>
      <c r="G49" s="1">
        <f t="shared" si="51"/>
        <v>110.58187141831426</v>
      </c>
      <c r="H49">
        <f t="shared" si="159"/>
        <v>-35.415162454873524</v>
      </c>
      <c r="I49">
        <f t="shared" si="52"/>
        <v>75.16670896344074</v>
      </c>
      <c r="J49">
        <f t="shared" si="4"/>
        <v>11023.478095736855</v>
      </c>
      <c r="K49">
        <f t="shared" si="5"/>
        <v>25327.847271306171</v>
      </c>
      <c r="L49">
        <f t="shared" si="53"/>
        <v>41338.042859013207</v>
      </c>
      <c r="M49">
        <f t="shared" si="53"/>
        <v>94979.427267398147</v>
      </c>
      <c r="O49">
        <f t="shared" si="54"/>
        <v>0.96666666666666667</v>
      </c>
      <c r="P49">
        <f>P47+200</f>
        <v>3900</v>
      </c>
      <c r="Q49">
        <f t="shared" si="55"/>
        <v>0.34799999999999998</v>
      </c>
      <c r="S49">
        <f t="shared" si="56"/>
        <v>272929.38869941997</v>
      </c>
      <c r="T49">
        <f t="shared" si="6"/>
        <v>103.86904710253158</v>
      </c>
      <c r="U49">
        <f t="shared" si="57"/>
        <v>4.7116118002860281E-4</v>
      </c>
      <c r="V49">
        <f t="shared" si="58"/>
        <v>1.0601126550643563E-3</v>
      </c>
      <c r="W49">
        <f t="shared" si="7"/>
        <v>0.11599999999999999</v>
      </c>
      <c r="X49">
        <f t="shared" si="59"/>
        <v>7.5399999999999995E-2</v>
      </c>
      <c r="Z49">
        <f t="shared" si="60"/>
        <v>4.0617343105914042E-3</v>
      </c>
      <c r="AA49">
        <v>5.5650000000000004</v>
      </c>
      <c r="AB49">
        <f t="shared" si="8"/>
        <v>6.9775311518237979</v>
      </c>
      <c r="AC49">
        <v>0.745</v>
      </c>
      <c r="AD49">
        <f t="shared" si="61"/>
        <v>5.1982607081087293</v>
      </c>
      <c r="AE49">
        <f t="shared" si="9"/>
        <v>50.314540292533238</v>
      </c>
      <c r="AF49">
        <f t="shared" si="10"/>
        <v>1.1194787425867392E-3</v>
      </c>
      <c r="AG49">
        <f t="shared" si="62"/>
        <v>243.80042096089457</v>
      </c>
      <c r="AH49">
        <f t="shared" si="63"/>
        <v>54.72074417249479</v>
      </c>
      <c r="AI49">
        <f t="shared" si="11"/>
        <v>4.5388432649779231</v>
      </c>
      <c r="AJ49">
        <f t="shared" si="12"/>
        <v>7.9241683521161539</v>
      </c>
      <c r="AK49">
        <f t="shared" si="64"/>
        <v>4.5388432649779231</v>
      </c>
      <c r="AL49">
        <f t="shared" si="13"/>
        <v>6.269120531737463</v>
      </c>
      <c r="AM49">
        <f t="shared" si="14"/>
        <v>38.916425053923504</v>
      </c>
      <c r="AN49">
        <f t="shared" si="65"/>
        <v>4.5388432649779231</v>
      </c>
      <c r="AO49" s="39" t="str">
        <f t="shared" si="66"/>
        <v>FAILED</v>
      </c>
      <c r="AP49" s="39" t="str">
        <f t="shared" si="67"/>
        <v>FAILED</v>
      </c>
      <c r="AQ49" s="39" t="str">
        <f t="shared" si="68"/>
        <v>FAILED</v>
      </c>
      <c r="AS49" s="9">
        <v>4</v>
      </c>
      <c r="AT49">
        <f t="shared" si="15"/>
        <v>1.8846447201144112E-3</v>
      </c>
      <c r="AU49" s="9">
        <f t="shared" si="69"/>
        <v>4.2404506202574251E-3</v>
      </c>
      <c r="AV49" s="9">
        <f t="shared" si="70"/>
        <v>1.6246937242365617E-2</v>
      </c>
      <c r="AW49">
        <v>5.5650000000000004</v>
      </c>
      <c r="AX49">
        <f t="shared" si="16"/>
        <v>111.64049842918077</v>
      </c>
      <c r="AY49">
        <v>0.745</v>
      </c>
      <c r="AZ49">
        <f t="shared" si="71"/>
        <v>83.172171329739669</v>
      </c>
      <c r="BA49">
        <f t="shared" si="17"/>
        <v>201.25816117013295</v>
      </c>
      <c r="BB49">
        <f t="shared" si="72"/>
        <v>0.96776691707170492</v>
      </c>
      <c r="BC49">
        <f t="shared" si="73"/>
        <v>4.4550143549874468E-3</v>
      </c>
      <c r="BD49">
        <f t="shared" si="74"/>
        <v>61.263413976179891</v>
      </c>
      <c r="BE49">
        <f t="shared" si="75"/>
        <v>13.680186043123697</v>
      </c>
      <c r="BF49">
        <f t="shared" si="18"/>
        <v>72.62149223964677</v>
      </c>
      <c r="BG49">
        <f t="shared" si="19"/>
        <v>126.78669363385846</v>
      </c>
      <c r="BH49">
        <f t="shared" si="76"/>
        <v>72.62149223964677</v>
      </c>
      <c r="BI49">
        <f t="shared" si="20"/>
        <v>100.30592850779941</v>
      </c>
      <c r="BJ49">
        <f t="shared" si="21"/>
        <v>0.61247379149560843</v>
      </c>
      <c r="BK49">
        <f t="shared" si="77"/>
        <v>72.62149223964677</v>
      </c>
      <c r="BL49" s="39" t="str">
        <f t="shared" si="78"/>
        <v>PASS</v>
      </c>
      <c r="BM49" s="39" t="str">
        <f t="shared" si="79"/>
        <v>PASS</v>
      </c>
      <c r="BN49" s="39" t="str">
        <f t="shared" si="80"/>
        <v>PASS</v>
      </c>
      <c r="BO49" s="127">
        <f t="shared" si="81"/>
        <v>1.1137535887468577E-4</v>
      </c>
      <c r="BP49" s="127"/>
      <c r="BR49">
        <f t="shared" si="22"/>
        <v>4.7116118002860281E-4</v>
      </c>
      <c r="BS49">
        <f t="shared" si="23"/>
        <v>0.34799999999999998</v>
      </c>
      <c r="BT49">
        <f t="shared" si="24"/>
        <v>0.25573166666666663</v>
      </c>
      <c r="BU49">
        <f t="shared" si="82"/>
        <v>0.60373166666666656</v>
      </c>
      <c r="BV49">
        <f t="shared" si="25"/>
        <v>0.96666666666666667</v>
      </c>
      <c r="BW49">
        <f t="shared" si="26"/>
        <v>0.36249999999999999</v>
      </c>
      <c r="BX49">
        <f t="shared" si="27"/>
        <v>41338.042859013207</v>
      </c>
      <c r="BY49">
        <f t="shared" si="83"/>
        <v>14985.040536392287</v>
      </c>
      <c r="BZ49">
        <f t="shared" si="28"/>
        <v>6.0351562499999789E-2</v>
      </c>
      <c r="CA49">
        <f t="shared" si="29"/>
        <v>61.691776701141137</v>
      </c>
      <c r="CB49">
        <f t="shared" si="156"/>
        <v>15046.732313093429</v>
      </c>
      <c r="CC49">
        <f t="shared" si="30"/>
        <v>1.1944785677790034E-3</v>
      </c>
      <c r="CD49">
        <f t="shared" si="31"/>
        <v>0.29180363888888883</v>
      </c>
      <c r="CE49">
        <f t="shared" si="84"/>
        <v>25782.290396355937</v>
      </c>
      <c r="CF49">
        <f t="shared" si="32"/>
        <v>68470.887219233511</v>
      </c>
      <c r="CG49">
        <f t="shared" si="33"/>
        <v>87807.605016500456</v>
      </c>
      <c r="CH49">
        <f t="shared" si="34"/>
        <v>49134.169421966559</v>
      </c>
      <c r="CI49">
        <f t="shared" si="35"/>
        <v>2.6527977346374758E-4</v>
      </c>
      <c r="CJ49">
        <f t="shared" si="36"/>
        <v>1.4844159946213461E-4</v>
      </c>
      <c r="CL49">
        <f t="shared" si="37"/>
        <v>0.34799999999999998</v>
      </c>
      <c r="CM49">
        <f t="shared" si="37"/>
        <v>0.25573166666666663</v>
      </c>
      <c r="CN49">
        <f t="shared" si="85"/>
        <v>7.6229819960847006E-4</v>
      </c>
      <c r="CO49">
        <f t="shared" si="85"/>
        <v>5.8045842111380274E-4</v>
      </c>
      <c r="CP49">
        <f t="shared" si="38"/>
        <v>0.22081744714799967</v>
      </c>
      <c r="CQ49">
        <f t="shared" si="38"/>
        <v>0.12803415188393294</v>
      </c>
      <c r="CR49">
        <f t="shared" si="86"/>
        <v>97.189054633595262</v>
      </c>
      <c r="CS49">
        <f t="shared" si="87"/>
        <v>173.68642273982397</v>
      </c>
      <c r="CT49">
        <f t="shared" si="39"/>
        <v>0.22081744714799967</v>
      </c>
      <c r="CU49">
        <f t="shared" si="39"/>
        <v>0.12803415188393294</v>
      </c>
      <c r="CV49" s="39" t="str">
        <f t="shared" si="88"/>
        <v>FAILED</v>
      </c>
      <c r="CW49" s="39" t="str">
        <f t="shared" si="89"/>
        <v>FAILED</v>
      </c>
      <c r="CX49" s="39" t="str">
        <f t="shared" si="90"/>
        <v>FAILED</v>
      </c>
      <c r="CZ49">
        <f t="shared" si="91"/>
        <v>2.6527977346374758E-4</v>
      </c>
      <c r="DA49">
        <f t="shared" si="91"/>
        <v>1.4844159946213461E-4</v>
      </c>
      <c r="DB49">
        <v>8</v>
      </c>
      <c r="DC49">
        <f t="shared" si="92"/>
        <v>2.1222381877099806E-3</v>
      </c>
      <c r="DD49">
        <v>12</v>
      </c>
      <c r="DE49">
        <f t="shared" si="93"/>
        <v>1.7812991935456154E-3</v>
      </c>
      <c r="DF49">
        <f t="shared" si="94"/>
        <v>0.34799999999999998</v>
      </c>
      <c r="DG49">
        <f t="shared" si="94"/>
        <v>0.25573166666666663</v>
      </c>
      <c r="DH49">
        <f t="shared" si="40"/>
        <v>2.1013067250847716E-3</v>
      </c>
      <c r="DI49">
        <f t="shared" si="95"/>
        <v>0.29180363888888883</v>
      </c>
      <c r="DJ49">
        <f t="shared" si="96"/>
        <v>15046.732313093429</v>
      </c>
      <c r="DK49">
        <f t="shared" si="97"/>
        <v>25782.290396355937</v>
      </c>
      <c r="DL49">
        <f t="shared" si="98"/>
        <v>6.0983855968677605E-3</v>
      </c>
      <c r="DM49">
        <f t="shared" si="99"/>
        <v>6.9655010533656329E-3</v>
      </c>
      <c r="DN49">
        <f t="shared" si="41"/>
        <v>14.132316617471979</v>
      </c>
      <c r="DO49">
        <f t="shared" si="41"/>
        <v>18.43691787128634</v>
      </c>
      <c r="DP49">
        <f t="shared" si="100"/>
        <v>12.148631829199406</v>
      </c>
      <c r="DQ49">
        <f t="shared" si="101"/>
        <v>14.473868561651996</v>
      </c>
      <c r="DR49">
        <f t="shared" si="102"/>
        <v>14.132316617471979</v>
      </c>
      <c r="DS49">
        <f t="shared" si="102"/>
        <v>18.43691787128634</v>
      </c>
      <c r="DT49" s="39" t="str">
        <f t="shared" si="158"/>
        <v>PASS</v>
      </c>
      <c r="DU49" s="39" t="str">
        <f t="shared" si="158"/>
        <v>PASS</v>
      </c>
      <c r="DV49" s="39" t="str">
        <f t="shared" si="104"/>
        <v>PASS</v>
      </c>
      <c r="DW49" s="39">
        <f t="shared" si="105"/>
        <v>2.9851837523011958E-5</v>
      </c>
      <c r="DX49" s="39"/>
      <c r="DZ49">
        <f t="shared" si="106"/>
        <v>0.96666666666666667</v>
      </c>
      <c r="EA49">
        <f t="shared" si="157"/>
        <v>0.34799999999999998</v>
      </c>
      <c r="EB49">
        <f t="shared" si="107"/>
        <v>0.25573166666666663</v>
      </c>
      <c r="EC49">
        <f t="shared" si="108"/>
        <v>0.96776691707170492</v>
      </c>
      <c r="ED49">
        <f t="shared" si="109"/>
        <v>0.30186583333333328</v>
      </c>
      <c r="EE49">
        <f t="shared" si="110"/>
        <v>272929.38869941997</v>
      </c>
      <c r="EG49">
        <f t="shared" si="111"/>
        <v>103.86904710253158</v>
      </c>
      <c r="EH49">
        <f t="shared" si="112"/>
        <v>1.8846447201144112E-3</v>
      </c>
      <c r="EI49">
        <f t="shared" si="113"/>
        <v>1.0601126550643563E-3</v>
      </c>
      <c r="EJ49">
        <f t="shared" si="113"/>
        <v>0.11599999999999999</v>
      </c>
      <c r="EK49">
        <f t="shared" si="113"/>
        <v>7.5399999999999995E-2</v>
      </c>
      <c r="EL49">
        <f t="shared" si="114"/>
        <v>1.1194787425867392E-3</v>
      </c>
      <c r="EM49">
        <f t="shared" si="114"/>
        <v>243.80042096089457</v>
      </c>
      <c r="EN49">
        <f t="shared" si="114"/>
        <v>54.72074417249479</v>
      </c>
      <c r="EO49">
        <f t="shared" si="115"/>
        <v>261.57546671865896</v>
      </c>
      <c r="EP49">
        <f t="shared" si="42"/>
        <v>483</v>
      </c>
      <c r="EQ49" s="39" t="str">
        <f t="shared" si="116"/>
        <v>PASS</v>
      </c>
      <c r="ES49">
        <v>1</v>
      </c>
      <c r="ET49">
        <f t="shared" si="117"/>
        <v>1.8846447201144112E-3</v>
      </c>
      <c r="EU49">
        <f t="shared" si="118"/>
        <v>4.2404506202574251E-3</v>
      </c>
      <c r="EV49">
        <f t="shared" si="119"/>
        <v>0.11599999999999999</v>
      </c>
      <c r="EW49">
        <f t="shared" si="119"/>
        <v>7.5399999999999995E-2</v>
      </c>
      <c r="EX49">
        <f t="shared" si="120"/>
        <v>4.4529407738707876E-3</v>
      </c>
      <c r="EY49">
        <f t="shared" si="121"/>
        <v>61.291942237572556</v>
      </c>
      <c r="EZ49">
        <f t="shared" si="122"/>
        <v>13.680186043123697</v>
      </c>
      <c r="FA49">
        <f t="shared" si="123"/>
        <v>65.712591287951511</v>
      </c>
      <c r="FB49">
        <f t="shared" si="43"/>
        <v>483</v>
      </c>
      <c r="FC49" s="39" t="str">
        <f t="shared" si="124"/>
        <v>PASS</v>
      </c>
      <c r="FD49" s="127">
        <f t="shared" si="125"/>
        <v>1.1137535887468577E-4</v>
      </c>
      <c r="FE49" s="127"/>
      <c r="GH49" s="39"/>
      <c r="GI49" s="39"/>
      <c r="GJ49" s="39"/>
      <c r="GS49" s="39"/>
      <c r="GT49" s="39"/>
      <c r="GU49" s="39"/>
      <c r="GV49" s="128"/>
      <c r="GW49" s="114"/>
    </row>
    <row r="50" spans="2:205" x14ac:dyDescent="0.25">
      <c r="B50">
        <f t="shared" si="0"/>
        <v>3.9249999999999998</v>
      </c>
      <c r="C50">
        <f t="shared" si="160"/>
        <v>2.4114583333333335</v>
      </c>
      <c r="D50">
        <f t="shared" si="50"/>
        <v>0.402452302374393</v>
      </c>
      <c r="E50">
        <f t="shared" si="2"/>
        <v>0.4028736164174011</v>
      </c>
      <c r="F50">
        <f t="shared" si="3"/>
        <v>0.2998046875</v>
      </c>
      <c r="G50" s="1">
        <f t="shared" si="51"/>
        <v>550.02359547536673</v>
      </c>
      <c r="H50">
        <f t="shared" si="159"/>
        <v>-177.07581227436825</v>
      </c>
      <c r="I50">
        <f t="shared" si="52"/>
        <v>372.94778320099851</v>
      </c>
      <c r="J50">
        <f t="shared" si="4"/>
        <v>10948.311386773414</v>
      </c>
      <c r="K50">
        <f t="shared" si="5"/>
        <v>25053.199902774795</v>
      </c>
      <c r="L50">
        <f t="shared" si="53"/>
        <v>41056.1677004003</v>
      </c>
      <c r="M50">
        <f t="shared" si="53"/>
        <v>93949.499635405489</v>
      </c>
      <c r="O50">
        <f t="shared" si="54"/>
        <v>0.96458333333333346</v>
      </c>
      <c r="P50">
        <v>3925</v>
      </c>
      <c r="Q50">
        <f t="shared" si="55"/>
        <v>0.34725</v>
      </c>
      <c r="S50">
        <f t="shared" si="56"/>
        <v>270552.91471679049</v>
      </c>
      <c r="T50">
        <f t="shared" si="6"/>
        <v>103.52746966189495</v>
      </c>
      <c r="U50">
        <f t="shared" si="57"/>
        <v>4.6961174798420706E-4</v>
      </c>
      <c r="V50">
        <f t="shared" si="58"/>
        <v>1.0566264329644659E-3</v>
      </c>
      <c r="W50">
        <f t="shared" si="7"/>
        <v>0.11575000000000001</v>
      </c>
      <c r="X50">
        <f t="shared" si="59"/>
        <v>7.5237500000000013E-2</v>
      </c>
      <c r="Z50">
        <f t="shared" si="60"/>
        <v>4.0571209329089159E-3</v>
      </c>
      <c r="AA50">
        <v>5.5650000000000004</v>
      </c>
      <c r="AB50">
        <f t="shared" si="8"/>
        <v>6.9616897879609274</v>
      </c>
      <c r="AC50">
        <v>0.745</v>
      </c>
      <c r="AD50">
        <f t="shared" si="61"/>
        <v>5.1864588920308909</v>
      </c>
      <c r="AE50">
        <f t="shared" si="9"/>
        <v>50.257392296248753</v>
      </c>
      <c r="AF50">
        <f t="shared" si="10"/>
        <v>1.1133949082188384E-3</v>
      </c>
      <c r="AG50">
        <f t="shared" si="62"/>
        <v>242.99816059838955</v>
      </c>
      <c r="AH50">
        <f t="shared" si="63"/>
        <v>55.541264129893989</v>
      </c>
      <c r="AI50">
        <f t="shared" si="11"/>
        <v>4.5285385502998299</v>
      </c>
      <c r="AJ50">
        <f t="shared" si="12"/>
        <v>7.9061778005234604</v>
      </c>
      <c r="AK50">
        <f t="shared" si="64"/>
        <v>4.5285385502998299</v>
      </c>
      <c r="AL50">
        <f t="shared" si="13"/>
        <v>6.2548875004141298</v>
      </c>
      <c r="AM50">
        <f t="shared" si="14"/>
        <v>38.877481817296399</v>
      </c>
      <c r="AN50">
        <f t="shared" si="65"/>
        <v>4.5285385502998299</v>
      </c>
      <c r="AO50" s="39" t="str">
        <f t="shared" si="66"/>
        <v>FAILED</v>
      </c>
      <c r="AP50" s="39" t="str">
        <f t="shared" si="67"/>
        <v>FAILED</v>
      </c>
      <c r="AQ50" s="39" t="str">
        <f t="shared" si="68"/>
        <v>FAILED</v>
      </c>
      <c r="AS50" s="9">
        <v>4</v>
      </c>
      <c r="AT50">
        <f t="shared" si="15"/>
        <v>1.8784469919368282E-3</v>
      </c>
      <c r="AU50" s="9">
        <f t="shared" si="69"/>
        <v>4.2265057318578636E-3</v>
      </c>
      <c r="AV50" s="9">
        <f t="shared" si="70"/>
        <v>1.6228483731635664E-2</v>
      </c>
      <c r="AW50">
        <v>5.5650000000000004</v>
      </c>
      <c r="AX50">
        <f t="shared" si="16"/>
        <v>111.38703660737484</v>
      </c>
      <c r="AY50">
        <v>0.745</v>
      </c>
      <c r="AZ50">
        <f t="shared" si="71"/>
        <v>82.983342272494255</v>
      </c>
      <c r="BA50">
        <f t="shared" si="17"/>
        <v>201.02956918499501</v>
      </c>
      <c r="BB50">
        <f t="shared" si="72"/>
        <v>0.96568121250905059</v>
      </c>
      <c r="BC50">
        <f t="shared" si="73"/>
        <v>4.4308317314029518E-3</v>
      </c>
      <c r="BD50">
        <f t="shared" si="74"/>
        <v>61.061428444524623</v>
      </c>
      <c r="BE50">
        <f t="shared" si="75"/>
        <v>13.885316032473497</v>
      </c>
      <c r="BF50">
        <f t="shared" si="18"/>
        <v>72.456616804797292</v>
      </c>
      <c r="BG50">
        <f t="shared" si="19"/>
        <v>126.49884480837538</v>
      </c>
      <c r="BH50">
        <f t="shared" si="76"/>
        <v>72.456616804797292</v>
      </c>
      <c r="BI50">
        <f t="shared" si="20"/>
        <v>100.07820000662608</v>
      </c>
      <c r="BJ50">
        <f t="shared" si="21"/>
        <v>0.61189692569076448</v>
      </c>
      <c r="BK50">
        <f t="shared" si="77"/>
        <v>72.456616804797292</v>
      </c>
      <c r="BL50" s="39" t="str">
        <f t="shared" si="78"/>
        <v>PASS</v>
      </c>
      <c r="BM50" s="39" t="str">
        <f t="shared" si="79"/>
        <v>PASS</v>
      </c>
      <c r="BN50" s="39" t="str">
        <f t="shared" si="80"/>
        <v>PASS</v>
      </c>
      <c r="BO50" s="127">
        <f t="shared" si="81"/>
        <v>5.5385396642536897E-4</v>
      </c>
      <c r="BP50" s="127"/>
      <c r="BR50">
        <f t="shared" si="22"/>
        <v>4.6961174798420706E-4</v>
      </c>
      <c r="BS50">
        <f t="shared" si="23"/>
        <v>0.34725</v>
      </c>
      <c r="BT50">
        <f t="shared" si="24"/>
        <v>0.25518052083333337</v>
      </c>
      <c r="BU50">
        <f t="shared" si="82"/>
        <v>0.60243052083333337</v>
      </c>
      <c r="BV50">
        <f t="shared" si="25"/>
        <v>0.96458333333333346</v>
      </c>
      <c r="BW50">
        <f t="shared" si="26"/>
        <v>0.36171875000000003</v>
      </c>
      <c r="BX50">
        <f t="shared" si="27"/>
        <v>41056.1677004003</v>
      </c>
      <c r="BY50">
        <f t="shared" si="83"/>
        <v>14850.785660379172</v>
      </c>
      <c r="BZ50">
        <f t="shared" si="28"/>
        <v>0.2998046875</v>
      </c>
      <c r="CA50">
        <f t="shared" si="29"/>
        <v>305.80190659792896</v>
      </c>
      <c r="CB50">
        <f t="shared" si="156"/>
        <v>15156.587566977101</v>
      </c>
      <c r="CC50">
        <f t="shared" si="30"/>
        <v>1.1879856396383984E-3</v>
      </c>
      <c r="CD50">
        <f t="shared" si="31"/>
        <v>0.29054721994357646</v>
      </c>
      <c r="CE50">
        <f t="shared" si="84"/>
        <v>26082.830133292056</v>
      </c>
      <c r="CF50">
        <f t="shared" si="32"/>
        <v>68150.875960945501</v>
      </c>
      <c r="CG50">
        <f t="shared" si="33"/>
        <v>87712.998560914537</v>
      </c>
      <c r="CH50">
        <f t="shared" si="34"/>
        <v>48588.753360976458</v>
      </c>
      <c r="CI50">
        <f t="shared" si="35"/>
        <v>2.6499395335623726E-4</v>
      </c>
      <c r="CJ50">
        <f t="shared" si="36"/>
        <v>1.467938168005331E-4</v>
      </c>
      <c r="CL50">
        <f t="shared" si="37"/>
        <v>0.34725</v>
      </c>
      <c r="CM50">
        <f t="shared" si="37"/>
        <v>0.25518052083333337</v>
      </c>
      <c r="CN50">
        <f t="shared" si="85"/>
        <v>7.6312153594308783E-4</v>
      </c>
      <c r="CO50">
        <f t="shared" si="85"/>
        <v>5.7525478951588505E-4</v>
      </c>
      <c r="CP50">
        <f t="shared" si="38"/>
        <v>0.22129470187565223</v>
      </c>
      <c r="CQ50">
        <f t="shared" si="38"/>
        <v>0.12574886768716678</v>
      </c>
      <c r="CR50">
        <f t="shared" si="86"/>
        <v>98.4280199715664</v>
      </c>
      <c r="CS50">
        <f t="shared" si="87"/>
        <v>177.68343859288038</v>
      </c>
      <c r="CT50">
        <f t="shared" si="39"/>
        <v>0.22129470187565223</v>
      </c>
      <c r="CU50">
        <f t="shared" si="39"/>
        <v>0.12574886768716678</v>
      </c>
      <c r="CV50" s="39" t="str">
        <f t="shared" si="88"/>
        <v>FAILED</v>
      </c>
      <c r="CW50" s="39" t="str">
        <f t="shared" si="89"/>
        <v>FAILED</v>
      </c>
      <c r="CX50" s="39" t="str">
        <f t="shared" si="90"/>
        <v>FAILED</v>
      </c>
      <c r="CZ50">
        <f t="shared" si="91"/>
        <v>2.6499395335623726E-4</v>
      </c>
      <c r="DA50">
        <f t="shared" si="91"/>
        <v>1.467938168005331E-4</v>
      </c>
      <c r="DB50">
        <v>8</v>
      </c>
      <c r="DC50">
        <f t="shared" si="92"/>
        <v>2.1199516268498981E-3</v>
      </c>
      <c r="DD50">
        <v>12</v>
      </c>
      <c r="DE50">
        <f t="shared" si="93"/>
        <v>1.761525801606397E-3</v>
      </c>
      <c r="DF50">
        <f t="shared" si="94"/>
        <v>0.34725</v>
      </c>
      <c r="DG50">
        <f t="shared" si="94"/>
        <v>0.25518052083333337</v>
      </c>
      <c r="DH50">
        <f t="shared" si="40"/>
        <v>2.0879740296252248E-3</v>
      </c>
      <c r="DI50">
        <f t="shared" si="95"/>
        <v>0.29054721994357646</v>
      </c>
      <c r="DJ50">
        <f t="shared" si="96"/>
        <v>15156.587566977101</v>
      </c>
      <c r="DK50">
        <f t="shared" si="97"/>
        <v>26082.830133292056</v>
      </c>
      <c r="DL50">
        <f t="shared" si="98"/>
        <v>6.1049722875447026E-3</v>
      </c>
      <c r="DM50">
        <f t="shared" si="99"/>
        <v>6.9030574741906197E-3</v>
      </c>
      <c r="DN50">
        <f t="shared" si="41"/>
        <v>14.162860920041743</v>
      </c>
      <c r="DO50">
        <f t="shared" si="41"/>
        <v>18.107836946952013</v>
      </c>
      <c r="DP50">
        <f t="shared" si="100"/>
        <v>12.3035024964458</v>
      </c>
      <c r="DQ50">
        <f t="shared" si="101"/>
        <v>14.806953216073367</v>
      </c>
      <c r="DR50">
        <f t="shared" si="102"/>
        <v>14.162860920041743</v>
      </c>
      <c r="DS50">
        <f t="shared" si="102"/>
        <v>18.107836946952013</v>
      </c>
      <c r="DT50" s="39" t="str">
        <f t="shared" si="158"/>
        <v>PASS</v>
      </c>
      <c r="DU50" s="39" t="str">
        <f t="shared" si="158"/>
        <v>PASS</v>
      </c>
      <c r="DV50" s="39" t="str">
        <f t="shared" si="104"/>
        <v>PASS</v>
      </c>
      <c r="DW50" s="39">
        <f t="shared" si="105"/>
        <v>1.4820753424236283E-4</v>
      </c>
      <c r="DX50" s="39"/>
      <c r="DZ50">
        <f t="shared" si="106"/>
        <v>0.96458333333333346</v>
      </c>
      <c r="EA50">
        <f t="shared" si="157"/>
        <v>0.34725</v>
      </c>
      <c r="EB50">
        <f t="shared" si="107"/>
        <v>0.25518052083333337</v>
      </c>
      <c r="EC50">
        <f t="shared" si="108"/>
        <v>0.96568121250905059</v>
      </c>
      <c r="ED50">
        <f t="shared" si="109"/>
        <v>0.30121526041666669</v>
      </c>
      <c r="EE50">
        <f t="shared" si="110"/>
        <v>270552.91471679049</v>
      </c>
      <c r="EG50">
        <f t="shared" si="111"/>
        <v>103.52746966189495</v>
      </c>
      <c r="EH50">
        <f t="shared" si="112"/>
        <v>1.8784469919368282E-3</v>
      </c>
      <c r="EI50">
        <f t="shared" si="113"/>
        <v>1.0566264329644659E-3</v>
      </c>
      <c r="EJ50">
        <f t="shared" si="113"/>
        <v>0.11575000000000001</v>
      </c>
      <c r="EK50">
        <f t="shared" si="113"/>
        <v>7.5237500000000013E-2</v>
      </c>
      <c r="EL50">
        <f t="shared" si="114"/>
        <v>1.1133949082188384E-3</v>
      </c>
      <c r="EM50">
        <f t="shared" si="114"/>
        <v>242.99816059838955</v>
      </c>
      <c r="EN50">
        <f t="shared" si="114"/>
        <v>55.541264129893989</v>
      </c>
      <c r="EO50">
        <f t="shared" si="115"/>
        <v>261.34766522324372</v>
      </c>
      <c r="EP50">
        <f t="shared" si="42"/>
        <v>483</v>
      </c>
      <c r="EQ50" s="39" t="str">
        <f t="shared" si="116"/>
        <v>PASS</v>
      </c>
      <c r="ES50">
        <v>1</v>
      </c>
      <c r="ET50">
        <f t="shared" si="117"/>
        <v>1.8784469919368282E-3</v>
      </c>
      <c r="EU50">
        <f t="shared" si="118"/>
        <v>4.2265057318578636E-3</v>
      </c>
      <c r="EV50">
        <f t="shared" si="119"/>
        <v>0.11575000000000001</v>
      </c>
      <c r="EW50">
        <f t="shared" si="119"/>
        <v>7.5237500000000013E-2</v>
      </c>
      <c r="EX50">
        <f t="shared" si="120"/>
        <v>4.4287694235678162E-3</v>
      </c>
      <c r="EY50">
        <f t="shared" si="121"/>
        <v>61.089862406707347</v>
      </c>
      <c r="EZ50">
        <f t="shared" si="122"/>
        <v>13.885316032473497</v>
      </c>
      <c r="FA50">
        <f t="shared" si="123"/>
        <v>65.65346367736764</v>
      </c>
      <c r="FB50">
        <f t="shared" si="43"/>
        <v>483</v>
      </c>
      <c r="FC50" s="39" t="str">
        <f t="shared" si="124"/>
        <v>PASS</v>
      </c>
      <c r="FD50" s="127">
        <f t="shared" si="125"/>
        <v>5.5385396642536897E-4</v>
      </c>
      <c r="FE50" s="127"/>
      <c r="GH50" s="39"/>
      <c r="GI50" s="39"/>
      <c r="GJ50" s="39"/>
      <c r="GS50" s="39"/>
      <c r="GT50" s="39"/>
      <c r="GU50" s="39"/>
      <c r="GV50" s="9"/>
    </row>
    <row r="51" spans="2:205" x14ac:dyDescent="0.25">
      <c r="B51">
        <f t="shared" si="0"/>
        <v>4.05</v>
      </c>
      <c r="C51">
        <f t="shared" si="160"/>
        <v>2.3854166666666665</v>
      </c>
      <c r="D51">
        <f t="shared" si="50"/>
        <v>0.40329493046040921</v>
      </c>
      <c r="E51">
        <f t="shared" si="2"/>
        <v>0.40345868106775507</v>
      </c>
      <c r="F51">
        <f t="shared" si="3"/>
        <v>0.11901041666666623</v>
      </c>
      <c r="G51" s="1">
        <f t="shared" si="51"/>
        <v>218.654346570564</v>
      </c>
      <c r="H51">
        <f t="shared" si="159"/>
        <v>-70.830324909747048</v>
      </c>
      <c r="I51">
        <f t="shared" si="52"/>
        <v>147.82402166081695</v>
      </c>
      <c r="J51">
        <f t="shared" si="4"/>
        <v>10575.363603572416</v>
      </c>
      <c r="K51">
        <f t="shared" si="5"/>
        <v>23707.97021587818</v>
      </c>
      <c r="L51">
        <f t="shared" si="53"/>
        <v>39657.613513396558</v>
      </c>
      <c r="M51">
        <f t="shared" si="53"/>
        <v>88904.888309543181</v>
      </c>
      <c r="O51">
        <f t="shared" si="54"/>
        <v>0.95416666666666661</v>
      </c>
      <c r="P51">
        <v>4050</v>
      </c>
      <c r="Q51">
        <f t="shared" si="55"/>
        <v>0.34349999999999997</v>
      </c>
      <c r="S51">
        <f t="shared" si="56"/>
        <v>258820.63554452165</v>
      </c>
      <c r="T51">
        <f t="shared" si="6"/>
        <v>101.8091231673468</v>
      </c>
      <c r="U51">
        <f t="shared" si="57"/>
        <v>4.6181714329056691E-4</v>
      </c>
      <c r="V51">
        <f t="shared" si="58"/>
        <v>1.0390885724037755E-3</v>
      </c>
      <c r="W51">
        <f t="shared" si="7"/>
        <v>0.11449999999999999</v>
      </c>
      <c r="X51">
        <f t="shared" si="59"/>
        <v>7.4424999999999991E-2</v>
      </c>
      <c r="Z51">
        <f t="shared" si="60"/>
        <v>4.0333374959874843E-3</v>
      </c>
      <c r="AA51">
        <v>5.5650000000000004</v>
      </c>
      <c r="AB51">
        <f t="shared" si="8"/>
        <v>6.8803081351344328</v>
      </c>
      <c r="AC51">
        <v>0.745</v>
      </c>
      <c r="AD51">
        <f t="shared" si="61"/>
        <v>5.1258295606751521</v>
      </c>
      <c r="AE51">
        <f t="shared" si="9"/>
        <v>49.962776104303884</v>
      </c>
      <c r="AF51">
        <f t="shared" si="10"/>
        <v>1.0831024620821183E-3</v>
      </c>
      <c r="AG51">
        <f t="shared" si="62"/>
        <v>238.96228159889313</v>
      </c>
      <c r="AH51">
        <f t="shared" si="63"/>
        <v>54.494919250278215</v>
      </c>
      <c r="AI51">
        <f t="shared" si="11"/>
        <v>4.4756002604108973</v>
      </c>
      <c r="AJ51">
        <f t="shared" si="12"/>
        <v>7.8137551507726162</v>
      </c>
      <c r="AK51">
        <f t="shared" si="64"/>
        <v>4.4756002604108973</v>
      </c>
      <c r="AL51">
        <f t="shared" si="13"/>
        <v>6.1817683154846641</v>
      </c>
      <c r="AM51">
        <f t="shared" si="14"/>
        <v>38.683080436245461</v>
      </c>
      <c r="AN51">
        <f t="shared" si="65"/>
        <v>4.4756002604108973</v>
      </c>
      <c r="AO51" s="39" t="str">
        <f t="shared" si="66"/>
        <v>FAILED</v>
      </c>
      <c r="AP51" s="39" t="str">
        <f t="shared" si="67"/>
        <v>FAILED</v>
      </c>
      <c r="AQ51" s="39" t="str">
        <f t="shared" si="68"/>
        <v>FAILED</v>
      </c>
      <c r="AS51" s="9">
        <v>4</v>
      </c>
      <c r="AT51">
        <f t="shared" si="15"/>
        <v>1.8472685731622676E-3</v>
      </c>
      <c r="AU51" s="9">
        <f t="shared" si="69"/>
        <v>4.156354289615102E-3</v>
      </c>
      <c r="AV51" s="9">
        <f t="shared" si="70"/>
        <v>1.6133349983949937E-2</v>
      </c>
      <c r="AW51">
        <v>5.5650000000000004</v>
      </c>
      <c r="AX51">
        <f t="shared" si="16"/>
        <v>110.08493016215093</v>
      </c>
      <c r="AY51">
        <v>0.745</v>
      </c>
      <c r="AZ51">
        <f t="shared" si="71"/>
        <v>82.013272970802433</v>
      </c>
      <c r="BA51">
        <f t="shared" si="17"/>
        <v>199.85110441721554</v>
      </c>
      <c r="BB51">
        <f t="shared" si="72"/>
        <v>0.9552526896957777</v>
      </c>
      <c r="BC51">
        <f t="shared" si="73"/>
        <v>4.3104225787332119E-3</v>
      </c>
      <c r="BD51">
        <f t="shared" si="74"/>
        <v>60.045304333151094</v>
      </c>
      <c r="BE51">
        <f t="shared" si="75"/>
        <v>13.623729812569554</v>
      </c>
      <c r="BF51">
        <f t="shared" si="18"/>
        <v>71.609604166574357</v>
      </c>
      <c r="BG51">
        <f t="shared" si="19"/>
        <v>125.02008241236186</v>
      </c>
      <c r="BH51">
        <f t="shared" si="76"/>
        <v>71.609604166574357</v>
      </c>
      <c r="BI51">
        <f t="shared" si="20"/>
        <v>98.908293047754626</v>
      </c>
      <c r="BJ51">
        <f t="shared" si="21"/>
        <v>0.60877467262844254</v>
      </c>
      <c r="BK51">
        <f t="shared" si="77"/>
        <v>71.609604166574357</v>
      </c>
      <c r="BL51" s="39" t="str">
        <f t="shared" si="78"/>
        <v>PASS</v>
      </c>
      <c r="BM51" s="39" t="str">
        <f t="shared" si="79"/>
        <v>PASS</v>
      </c>
      <c r="BN51" s="39" t="str">
        <f t="shared" si="80"/>
        <v>PASS</v>
      </c>
      <c r="BO51" s="127">
        <f t="shared" si="81"/>
        <v>2.1552112893665984E-4</v>
      </c>
      <c r="BP51" s="127"/>
      <c r="BR51">
        <f t="shared" si="22"/>
        <v>4.6181714329056691E-4</v>
      </c>
      <c r="BS51">
        <f t="shared" si="23"/>
        <v>0.34349999999999997</v>
      </c>
      <c r="BT51">
        <f t="shared" si="24"/>
        <v>0.25242479166666665</v>
      </c>
      <c r="BU51">
        <f t="shared" si="82"/>
        <v>0.59592479166666656</v>
      </c>
      <c r="BV51">
        <f t="shared" si="25"/>
        <v>0.95416666666666661</v>
      </c>
      <c r="BW51">
        <f t="shared" si="26"/>
        <v>0.35781249999999998</v>
      </c>
      <c r="BX51">
        <f t="shared" si="27"/>
        <v>39657.613513396558</v>
      </c>
      <c r="BY51">
        <f t="shared" si="83"/>
        <v>14189.989835262206</v>
      </c>
      <c r="BZ51">
        <f t="shared" si="28"/>
        <v>0.11901041666666623</v>
      </c>
      <c r="CA51">
        <f t="shared" si="29"/>
        <v>120.08015301686051</v>
      </c>
      <c r="CB51">
        <f t="shared" si="156"/>
        <v>14310.069988279067</v>
      </c>
      <c r="CC51">
        <f t="shared" si="30"/>
        <v>1.1556562330543431E-3</v>
      </c>
      <c r="CD51">
        <f t="shared" si="31"/>
        <v>0.28430578602430551</v>
      </c>
      <c r="CE51">
        <f t="shared" si="84"/>
        <v>25166.68793201361</v>
      </c>
      <c r="CF51">
        <f t="shared" si="32"/>
        <v>66548.01758202273</v>
      </c>
      <c r="CG51">
        <f t="shared" si="33"/>
        <v>85423.033531032939</v>
      </c>
      <c r="CH51">
        <f t="shared" si="34"/>
        <v>47673.001633012522</v>
      </c>
      <c r="CI51">
        <f t="shared" si="35"/>
        <v>2.5807563000312066E-4</v>
      </c>
      <c r="CJ51">
        <f t="shared" si="36"/>
        <v>1.4402719526589885E-4</v>
      </c>
      <c r="CL51">
        <f t="shared" si="37"/>
        <v>0.34349999999999997</v>
      </c>
      <c r="CM51">
        <f t="shared" si="37"/>
        <v>0.25242479166666665</v>
      </c>
      <c r="CN51">
        <f t="shared" si="85"/>
        <v>7.5131187773834257E-4</v>
      </c>
      <c r="CO51">
        <f t="shared" si="85"/>
        <v>5.705746821258762E-4</v>
      </c>
      <c r="CP51">
        <f t="shared" si="38"/>
        <v>0.21449842429967139</v>
      </c>
      <c r="CQ51">
        <f t="shared" si="38"/>
        <v>0.12371107779555698</v>
      </c>
      <c r="CR51">
        <f t="shared" si="86"/>
        <v>97.516716056100663</v>
      </c>
      <c r="CS51">
        <f t="shared" si="87"/>
        <v>174.73566631323754</v>
      </c>
      <c r="CT51">
        <f t="shared" si="39"/>
        <v>0.21449842429967139</v>
      </c>
      <c r="CU51">
        <f t="shared" si="39"/>
        <v>0.12371107779555698</v>
      </c>
      <c r="CV51" s="39" t="str">
        <f t="shared" si="88"/>
        <v>FAILED</v>
      </c>
      <c r="CW51" s="39" t="str">
        <f t="shared" si="89"/>
        <v>FAILED</v>
      </c>
      <c r="CX51" s="39" t="str">
        <f t="shared" si="90"/>
        <v>FAILED</v>
      </c>
      <c r="CZ51">
        <f t="shared" si="91"/>
        <v>2.5807563000312066E-4</v>
      </c>
      <c r="DA51">
        <f t="shared" si="91"/>
        <v>1.4402719526589885E-4</v>
      </c>
      <c r="DB51">
        <v>8</v>
      </c>
      <c r="DC51">
        <f t="shared" si="92"/>
        <v>2.0646050400249653E-3</v>
      </c>
      <c r="DD51">
        <v>12</v>
      </c>
      <c r="DE51">
        <f t="shared" si="93"/>
        <v>1.7283263431907862E-3</v>
      </c>
      <c r="DF51">
        <f t="shared" si="94"/>
        <v>0.34349999999999997</v>
      </c>
      <c r="DG51">
        <f t="shared" si="94"/>
        <v>0.25242479166666665</v>
      </c>
      <c r="DH51">
        <f t="shared" si="40"/>
        <v>2.0232620153344989E-3</v>
      </c>
      <c r="DI51">
        <f t="shared" si="95"/>
        <v>0.28430578602430551</v>
      </c>
      <c r="DJ51">
        <f t="shared" si="96"/>
        <v>14310.069988279067</v>
      </c>
      <c r="DK51">
        <f t="shared" si="97"/>
        <v>25166.68793201361</v>
      </c>
      <c r="DL51">
        <f t="shared" si="98"/>
        <v>6.0104950219067406E-3</v>
      </c>
      <c r="DM51">
        <f t="shared" si="99"/>
        <v>6.8468961855105148E-3</v>
      </c>
      <c r="DN51">
        <f t="shared" si="41"/>
        <v>13.727899155178969</v>
      </c>
      <c r="DO51">
        <f t="shared" si="41"/>
        <v>17.814395202560206</v>
      </c>
      <c r="DP51">
        <f t="shared" si="100"/>
        <v>12.189589507012583</v>
      </c>
      <c r="DQ51">
        <f t="shared" si="101"/>
        <v>14.561305526103128</v>
      </c>
      <c r="DR51">
        <f t="shared" si="102"/>
        <v>13.727899155178969</v>
      </c>
      <c r="DS51">
        <f t="shared" si="102"/>
        <v>17.814395202560206</v>
      </c>
      <c r="DT51" s="39" t="str">
        <f t="shared" si="158"/>
        <v>PASS</v>
      </c>
      <c r="DU51" s="39" t="str">
        <f t="shared" si="158"/>
        <v>PASS</v>
      </c>
      <c r="DV51" s="39" t="str">
        <f t="shared" si="104"/>
        <v>PASS</v>
      </c>
      <c r="DW51" s="39">
        <f t="shared" si="105"/>
        <v>5.7273212418025869E-5</v>
      </c>
      <c r="DX51" s="39"/>
      <c r="DZ51">
        <f t="shared" si="106"/>
        <v>0.95416666666666661</v>
      </c>
      <c r="EA51">
        <f t="shared" si="157"/>
        <v>0.34349999999999997</v>
      </c>
      <c r="EB51">
        <f t="shared" si="107"/>
        <v>0.25242479166666665</v>
      </c>
      <c r="EC51">
        <f t="shared" si="108"/>
        <v>0.9552526896957777</v>
      </c>
      <c r="ED51">
        <f t="shared" si="109"/>
        <v>0.29796239583333328</v>
      </c>
      <c r="EE51">
        <f t="shared" si="110"/>
        <v>258820.63554452165</v>
      </c>
      <c r="EG51">
        <f t="shared" si="111"/>
        <v>101.8091231673468</v>
      </c>
      <c r="EH51">
        <f t="shared" si="112"/>
        <v>1.8472685731622676E-3</v>
      </c>
      <c r="EI51">
        <f t="shared" si="113"/>
        <v>1.0390885724037755E-3</v>
      </c>
      <c r="EJ51">
        <f t="shared" si="113"/>
        <v>0.11449999999999999</v>
      </c>
      <c r="EK51">
        <f t="shared" si="113"/>
        <v>7.4424999999999991E-2</v>
      </c>
      <c r="EL51">
        <f t="shared" si="114"/>
        <v>1.0831024620821183E-3</v>
      </c>
      <c r="EM51">
        <f t="shared" si="114"/>
        <v>238.96228159889313</v>
      </c>
      <c r="EN51">
        <f t="shared" si="114"/>
        <v>54.494919250278215</v>
      </c>
      <c r="EO51">
        <f t="shared" si="115"/>
        <v>256.92812360508867</v>
      </c>
      <c r="EP51">
        <f t="shared" si="42"/>
        <v>483</v>
      </c>
      <c r="EQ51" s="39" t="str">
        <f t="shared" si="116"/>
        <v>PASS</v>
      </c>
      <c r="ES51">
        <v>1</v>
      </c>
      <c r="ET51">
        <f t="shared" si="117"/>
        <v>1.8472685731622676E-3</v>
      </c>
      <c r="EU51">
        <f t="shared" si="118"/>
        <v>4.156354289615102E-3</v>
      </c>
      <c r="EV51">
        <f t="shared" si="119"/>
        <v>0.11449999999999999</v>
      </c>
      <c r="EW51">
        <f t="shared" si="119"/>
        <v>7.4424999999999991E-2</v>
      </c>
      <c r="EX51">
        <f t="shared" si="120"/>
        <v>4.3084164025218048E-3</v>
      </c>
      <c r="EY51">
        <f t="shared" si="121"/>
        <v>60.073263901100319</v>
      </c>
      <c r="EZ51">
        <f t="shared" si="122"/>
        <v>13.623729812569554</v>
      </c>
      <c r="FA51">
        <f t="shared" si="123"/>
        <v>64.541576350046896</v>
      </c>
      <c r="FB51">
        <f t="shared" si="43"/>
        <v>483</v>
      </c>
      <c r="FC51" s="39" t="str">
        <f t="shared" si="124"/>
        <v>PASS</v>
      </c>
      <c r="FD51" s="127">
        <f t="shared" si="125"/>
        <v>2.1552112893665984E-4</v>
      </c>
      <c r="FE51" s="127"/>
      <c r="GH51" s="39"/>
      <c r="GI51" s="39"/>
      <c r="GJ51" s="39"/>
      <c r="GS51" s="39"/>
      <c r="GT51" s="39"/>
      <c r="GU51" s="39"/>
      <c r="GV51" s="9"/>
    </row>
    <row r="52" spans="2:205" x14ac:dyDescent="0.25">
      <c r="B52">
        <f t="shared" si="0"/>
        <v>4.0999999999999996</v>
      </c>
      <c r="C52">
        <f t="shared" si="160"/>
        <v>2.375</v>
      </c>
      <c r="D52">
        <f t="shared" si="50"/>
        <v>0.40362243167510092</v>
      </c>
      <c r="E52">
        <f t="shared" si="2"/>
        <v>0.40373537452085417</v>
      </c>
      <c r="F52">
        <f t="shared" si="3"/>
        <v>8.2997395833333668E-2</v>
      </c>
      <c r="G52" s="1">
        <f t="shared" si="51"/>
        <v>152.59325737749711</v>
      </c>
      <c r="H52">
        <f t="shared" si="159"/>
        <v>-49.581227436823312</v>
      </c>
      <c r="I52">
        <f t="shared" si="52"/>
        <v>103.0120299406738</v>
      </c>
      <c r="J52">
        <f t="shared" si="4"/>
        <v>10427.539581911598</v>
      </c>
      <c r="K52">
        <f t="shared" si="5"/>
        <v>23182.897636241083</v>
      </c>
      <c r="L52">
        <f t="shared" si="53"/>
        <v>39103.273432168491</v>
      </c>
      <c r="M52">
        <f t="shared" si="53"/>
        <v>86935.866135904056</v>
      </c>
      <c r="O52">
        <f t="shared" si="54"/>
        <v>0.95000000000000007</v>
      </c>
      <c r="P52">
        <f>P49+200</f>
        <v>4100</v>
      </c>
      <c r="Q52">
        <f t="shared" si="55"/>
        <v>0.34199999999999997</v>
      </c>
      <c r="S52">
        <f t="shared" si="56"/>
        <v>254198.43899387153</v>
      </c>
      <c r="T52">
        <f t="shared" si="6"/>
        <v>101.11696007642577</v>
      </c>
      <c r="U52">
        <f t="shared" si="57"/>
        <v>4.5867741699300431E-4</v>
      </c>
      <c r="V52">
        <f t="shared" si="58"/>
        <v>1.0320241882342597E-3</v>
      </c>
      <c r="W52">
        <f t="shared" si="7"/>
        <v>0.114</v>
      </c>
      <c r="X52">
        <f t="shared" si="59"/>
        <v>7.4099999999999999E-2</v>
      </c>
      <c r="Z52">
        <f t="shared" si="60"/>
        <v>4.0234861139737217E-3</v>
      </c>
      <c r="AA52">
        <v>5.5650000000000004</v>
      </c>
      <c r="AB52">
        <f t="shared" si="8"/>
        <v>6.8467390290199903</v>
      </c>
      <c r="AC52">
        <v>0.745</v>
      </c>
      <c r="AD52">
        <f t="shared" si="61"/>
        <v>5.1008205766198929</v>
      </c>
      <c r="AE52">
        <f t="shared" si="9"/>
        <v>49.840742578877048</v>
      </c>
      <c r="AF52">
        <f t="shared" si="10"/>
        <v>1.0710461232574528E-3</v>
      </c>
      <c r="AG52">
        <f t="shared" si="62"/>
        <v>237.33659407753493</v>
      </c>
      <c r="AH52">
        <f t="shared" si="63"/>
        <v>54.204808976275586</v>
      </c>
      <c r="AI52">
        <f t="shared" si="11"/>
        <v>4.4537637529294454</v>
      </c>
      <c r="AJ52">
        <f t="shared" si="12"/>
        <v>7.7756317454458816</v>
      </c>
      <c r="AK52">
        <f t="shared" si="64"/>
        <v>4.4537637529294454</v>
      </c>
      <c r="AL52">
        <f t="shared" si="13"/>
        <v>6.1516073935489572</v>
      </c>
      <c r="AM52">
        <f t="shared" si="14"/>
        <v>38.608049917873124</v>
      </c>
      <c r="AN52">
        <f t="shared" si="65"/>
        <v>4.4537637529294454</v>
      </c>
      <c r="AO52" s="39" t="str">
        <f t="shared" si="66"/>
        <v>FAILED</v>
      </c>
      <c r="AP52" s="39" t="str">
        <f t="shared" si="67"/>
        <v>FAILED</v>
      </c>
      <c r="AQ52" s="39" t="str">
        <f t="shared" si="68"/>
        <v>FAILED</v>
      </c>
      <c r="AS52" s="9">
        <v>4</v>
      </c>
      <c r="AT52">
        <f t="shared" si="15"/>
        <v>1.8347096679720172E-3</v>
      </c>
      <c r="AU52" s="9">
        <f t="shared" si="69"/>
        <v>4.1280967529370386E-3</v>
      </c>
      <c r="AV52" s="9">
        <f t="shared" si="70"/>
        <v>1.6093944455894887E-2</v>
      </c>
      <c r="AW52">
        <v>5.5650000000000004</v>
      </c>
      <c r="AX52">
        <f t="shared" si="16"/>
        <v>109.54782446431985</v>
      </c>
      <c r="AY52">
        <v>0.745</v>
      </c>
      <c r="AZ52">
        <f t="shared" si="71"/>
        <v>81.613129225918286</v>
      </c>
      <c r="BA52">
        <f t="shared" si="17"/>
        <v>199.36297031550819</v>
      </c>
      <c r="BB52">
        <f t="shared" si="72"/>
        <v>0.9510812805704687</v>
      </c>
      <c r="BC52">
        <f t="shared" si="73"/>
        <v>4.2625000194995606E-3</v>
      </c>
      <c r="BD52">
        <f t="shared" si="74"/>
        <v>59.635997145101648</v>
      </c>
      <c r="BE52">
        <f t="shared" si="75"/>
        <v>13.551202244068897</v>
      </c>
      <c r="BF52">
        <f t="shared" si="18"/>
        <v>71.260220046871112</v>
      </c>
      <c r="BG52">
        <f t="shared" si="19"/>
        <v>124.41010792713411</v>
      </c>
      <c r="BH52">
        <f t="shared" si="76"/>
        <v>71.260220046871112</v>
      </c>
      <c r="BI52">
        <f t="shared" si="20"/>
        <v>98.425718296783316</v>
      </c>
      <c r="BJ52">
        <f t="shared" si="21"/>
        <v>0.60757462000474516</v>
      </c>
      <c r="BK52">
        <f t="shared" si="77"/>
        <v>71.260220046871112</v>
      </c>
      <c r="BL52" s="39" t="str">
        <f t="shared" si="78"/>
        <v>PASS</v>
      </c>
      <c r="BM52" s="39" t="str">
        <f t="shared" si="79"/>
        <v>PASS</v>
      </c>
      <c r="BN52" s="39" t="str">
        <f t="shared" si="80"/>
        <v>PASS</v>
      </c>
      <c r="BO52" s="127">
        <f t="shared" si="81"/>
        <v>1.4918750068248522E-4</v>
      </c>
      <c r="BP52" s="127"/>
      <c r="BR52">
        <f t="shared" si="22"/>
        <v>4.5867741699300431E-4</v>
      </c>
      <c r="BS52">
        <f t="shared" si="23"/>
        <v>0.34199999999999997</v>
      </c>
      <c r="BT52">
        <f t="shared" si="24"/>
        <v>0.2513225</v>
      </c>
      <c r="BU52">
        <f t="shared" si="82"/>
        <v>0.59332249999999997</v>
      </c>
      <c r="BV52">
        <f t="shared" si="25"/>
        <v>0.95000000000000007</v>
      </c>
      <c r="BW52">
        <f t="shared" si="26"/>
        <v>0.35625000000000001</v>
      </c>
      <c r="BX52">
        <f t="shared" si="27"/>
        <v>39103.273432168491</v>
      </c>
      <c r="BY52">
        <f t="shared" si="83"/>
        <v>13930.541160210025</v>
      </c>
      <c r="BZ52">
        <f t="shared" si="28"/>
        <v>8.2997395833333668E-2</v>
      </c>
      <c r="CA52">
        <f t="shared" si="29"/>
        <v>83.377733935050998</v>
      </c>
      <c r="CB52">
        <f t="shared" si="156"/>
        <v>14013.918894145076</v>
      </c>
      <c r="CC52">
        <f t="shared" si="30"/>
        <v>1.1427891841391024E-3</v>
      </c>
      <c r="CD52">
        <f t="shared" si="31"/>
        <v>0.28182818749999999</v>
      </c>
      <c r="CE52">
        <f t="shared" si="84"/>
        <v>24862.521769837298</v>
      </c>
      <c r="CF52">
        <f t="shared" si="32"/>
        <v>65905.596757528139</v>
      </c>
      <c r="CG52">
        <f t="shared" si="33"/>
        <v>84552.488084906116</v>
      </c>
      <c r="CH52">
        <f t="shared" si="34"/>
        <v>47258.705430150163</v>
      </c>
      <c r="CI52">
        <f t="shared" si="35"/>
        <v>2.5544558333808495E-4</v>
      </c>
      <c r="CJ52">
        <f t="shared" si="36"/>
        <v>1.4277554510619384E-4</v>
      </c>
      <c r="CL52">
        <f t="shared" si="37"/>
        <v>0.34199999999999997</v>
      </c>
      <c r="CM52">
        <f t="shared" si="37"/>
        <v>0.2513225</v>
      </c>
      <c r="CN52">
        <f t="shared" si="85"/>
        <v>7.4691691034527771E-4</v>
      </c>
      <c r="CO52">
        <f t="shared" si="85"/>
        <v>5.6809694757211889E-4</v>
      </c>
      <c r="CP52">
        <f t="shared" si="38"/>
        <v>0.21199625096469954</v>
      </c>
      <c r="CQ52">
        <f t="shared" si="38"/>
        <v>0.12263897389948834</v>
      </c>
      <c r="CR52">
        <f t="shared" si="86"/>
        <v>97.330012306110163</v>
      </c>
      <c r="CS52">
        <f t="shared" si="87"/>
        <v>174.13711676845645</v>
      </c>
      <c r="CT52">
        <f t="shared" si="39"/>
        <v>0.21199625096469954</v>
      </c>
      <c r="CU52">
        <f t="shared" si="39"/>
        <v>0.12263897389948834</v>
      </c>
      <c r="CV52" s="39" t="str">
        <f t="shared" si="88"/>
        <v>FAILED</v>
      </c>
      <c r="CW52" s="39" t="str">
        <f t="shared" si="89"/>
        <v>FAILED</v>
      </c>
      <c r="CX52" s="39" t="str">
        <f t="shared" si="90"/>
        <v>FAILED</v>
      </c>
      <c r="CZ52">
        <f t="shared" si="91"/>
        <v>2.5544558333808495E-4</v>
      </c>
      <c r="DA52">
        <f t="shared" si="91"/>
        <v>1.4277554510619384E-4</v>
      </c>
      <c r="DB52">
        <v>8</v>
      </c>
      <c r="DC52">
        <f t="shared" si="92"/>
        <v>2.0435646667046796E-3</v>
      </c>
      <c r="DD52">
        <v>12</v>
      </c>
      <c r="DE52">
        <f t="shared" si="93"/>
        <v>1.7133065412743261E-3</v>
      </c>
      <c r="DF52">
        <f t="shared" si="94"/>
        <v>0.34199999999999997</v>
      </c>
      <c r="DG52">
        <f t="shared" si="94"/>
        <v>0.2513225</v>
      </c>
      <c r="DH52">
        <f t="shared" si="40"/>
        <v>1.997532307555823E-3</v>
      </c>
      <c r="DI52">
        <f t="shared" si="95"/>
        <v>0.28182818749999999</v>
      </c>
      <c r="DJ52">
        <f t="shared" si="96"/>
        <v>14013.918894145076</v>
      </c>
      <c r="DK52">
        <f t="shared" si="97"/>
        <v>24862.521769837298</v>
      </c>
      <c r="DL52">
        <f t="shared" si="98"/>
        <v>5.9753352827622216E-3</v>
      </c>
      <c r="DM52">
        <f t="shared" si="99"/>
        <v>6.8171633708654263E-3</v>
      </c>
      <c r="DN52">
        <f t="shared" si="41"/>
        <v>13.567760061740771</v>
      </c>
      <c r="DO52">
        <f t="shared" si="41"/>
        <v>17.660012241526317</v>
      </c>
      <c r="DP52">
        <f t="shared" si="100"/>
        <v>12.166251538263769</v>
      </c>
      <c r="DQ52">
        <f t="shared" si="101"/>
        <v>14.51142639737137</v>
      </c>
      <c r="DR52">
        <f t="shared" si="102"/>
        <v>13.567760061740771</v>
      </c>
      <c r="DS52">
        <f t="shared" si="102"/>
        <v>17.660012241526317</v>
      </c>
      <c r="DT52" s="39" t="str">
        <f t="shared" si="158"/>
        <v>PASS</v>
      </c>
      <c r="DU52" s="39" t="str">
        <f t="shared" si="158"/>
        <v>PASS</v>
      </c>
      <c r="DV52" s="39" t="str">
        <f t="shared" si="104"/>
        <v>PASS</v>
      </c>
      <c r="DW52" s="39">
        <f t="shared" si="105"/>
        <v>3.9532205973134762E-5</v>
      </c>
      <c r="DX52" s="39"/>
      <c r="DZ52">
        <f t="shared" si="106"/>
        <v>0.95000000000000007</v>
      </c>
      <c r="EA52">
        <f t="shared" si="157"/>
        <v>0.34199999999999997</v>
      </c>
      <c r="EB52">
        <f t="shared" si="107"/>
        <v>0.2513225</v>
      </c>
      <c r="EC52">
        <f t="shared" si="108"/>
        <v>0.9510812805704687</v>
      </c>
      <c r="ED52">
        <f t="shared" si="109"/>
        <v>0.29666124999999999</v>
      </c>
      <c r="EE52">
        <f t="shared" si="110"/>
        <v>254198.43899387153</v>
      </c>
      <c r="EG52">
        <f t="shared" si="111"/>
        <v>101.11696007642577</v>
      </c>
      <c r="EH52">
        <f t="shared" si="112"/>
        <v>1.8347096679720172E-3</v>
      </c>
      <c r="EI52">
        <f t="shared" si="113"/>
        <v>1.0320241882342597E-3</v>
      </c>
      <c r="EJ52">
        <f t="shared" si="113"/>
        <v>0.114</v>
      </c>
      <c r="EK52">
        <f t="shared" si="113"/>
        <v>7.4099999999999999E-2</v>
      </c>
      <c r="EL52">
        <f t="shared" si="114"/>
        <v>1.0710461232574528E-3</v>
      </c>
      <c r="EM52">
        <f t="shared" si="114"/>
        <v>237.33659407753493</v>
      </c>
      <c r="EN52">
        <f t="shared" si="114"/>
        <v>54.204808976275586</v>
      </c>
      <c r="EO52">
        <f t="shared" si="115"/>
        <v>255.23154749518753</v>
      </c>
      <c r="EP52">
        <f t="shared" si="42"/>
        <v>483</v>
      </c>
      <c r="EQ52" s="39" t="str">
        <f t="shared" si="116"/>
        <v>PASS</v>
      </c>
      <c r="ES52">
        <v>1</v>
      </c>
      <c r="ET52">
        <f t="shared" si="117"/>
        <v>1.8347096679720172E-3</v>
      </c>
      <c r="EU52">
        <f t="shared" si="118"/>
        <v>4.1280967529370386E-3</v>
      </c>
      <c r="EV52">
        <f t="shared" si="119"/>
        <v>0.114</v>
      </c>
      <c r="EW52">
        <f t="shared" si="119"/>
        <v>7.4099999999999999E-2</v>
      </c>
      <c r="EX52">
        <f t="shared" si="120"/>
        <v>4.260516183583132E-3</v>
      </c>
      <c r="EY52">
        <f t="shared" si="121"/>
        <v>59.663765619143447</v>
      </c>
      <c r="EZ52">
        <f t="shared" si="122"/>
        <v>13.551202244068897</v>
      </c>
      <c r="FA52">
        <f t="shared" si="123"/>
        <v>64.11450830065732</v>
      </c>
      <c r="FB52">
        <f t="shared" si="43"/>
        <v>483</v>
      </c>
      <c r="FC52" s="39" t="str">
        <f t="shared" si="124"/>
        <v>PASS</v>
      </c>
      <c r="FD52" s="127">
        <f t="shared" si="125"/>
        <v>1.4918750068248522E-4</v>
      </c>
      <c r="FE52" s="127"/>
      <c r="GH52" s="39"/>
      <c r="GI52" s="39"/>
      <c r="GJ52" s="39"/>
      <c r="GS52" s="39"/>
      <c r="GT52" s="39"/>
      <c r="GU52" s="39"/>
      <c r="GV52" s="9"/>
    </row>
    <row r="53" spans="2:205" x14ac:dyDescent="0.25">
      <c r="B53">
        <f t="shared" si="0"/>
        <v>4.1349999999999998</v>
      </c>
      <c r="C53">
        <f t="shared" si="160"/>
        <v>2.3677083333333333</v>
      </c>
      <c r="D53">
        <f t="shared" si="50"/>
        <v>0.40384831736660748</v>
      </c>
      <c r="E53">
        <f t="shared" si="2"/>
        <v>0.40410111920019731</v>
      </c>
      <c r="F53">
        <f t="shared" si="3"/>
        <v>0.18875000000000017</v>
      </c>
      <c r="G53" s="1">
        <f t="shared" si="51"/>
        <v>347.33703159169647</v>
      </c>
      <c r="H53">
        <f t="shared" si="159"/>
        <v>-113.32851985559577</v>
      </c>
      <c r="I53">
        <f t="shared" si="52"/>
        <v>234.0085117361007</v>
      </c>
      <c r="J53">
        <f t="shared" si="4"/>
        <v>10324.527551970925</v>
      </c>
      <c r="K53">
        <f t="shared" si="5"/>
        <v>22819.736461398137</v>
      </c>
      <c r="L53">
        <f t="shared" si="53"/>
        <v>38716.978319890972</v>
      </c>
      <c r="M53">
        <f t="shared" si="53"/>
        <v>85574.011730243015</v>
      </c>
      <c r="O53">
        <f t="shared" si="54"/>
        <v>0.94708333333333339</v>
      </c>
      <c r="P53">
        <v>4135</v>
      </c>
      <c r="Q53">
        <f t="shared" si="55"/>
        <v>0.34094999999999998</v>
      </c>
      <c r="S53">
        <f t="shared" si="56"/>
        <v>250986.98263746302</v>
      </c>
      <c r="T53">
        <f t="shared" si="6"/>
        <v>100.63078707732494</v>
      </c>
      <c r="U53">
        <f t="shared" si="57"/>
        <v>4.5647208392849412E-4</v>
      </c>
      <c r="V53">
        <f t="shared" si="58"/>
        <v>1.0270621888391117E-3</v>
      </c>
      <c r="W53">
        <f t="shared" si="7"/>
        <v>0.11365</v>
      </c>
      <c r="X53">
        <f t="shared" si="59"/>
        <v>7.3872500000000008E-2</v>
      </c>
      <c r="Z53">
        <f t="shared" si="60"/>
        <v>4.0164723618873214E-3</v>
      </c>
      <c r="AA53">
        <v>5.5650000000000004</v>
      </c>
      <c r="AB53">
        <f t="shared" si="8"/>
        <v>6.8228893258853693</v>
      </c>
      <c r="AC53">
        <v>0.745</v>
      </c>
      <c r="AD53">
        <f t="shared" si="61"/>
        <v>5.0830525477846003</v>
      </c>
      <c r="AE53">
        <f t="shared" si="9"/>
        <v>49.753860059005476</v>
      </c>
      <c r="AF53">
        <f t="shared" si="10"/>
        <v>1.0626274272888239E-3</v>
      </c>
      <c r="AG53">
        <f t="shared" si="62"/>
        <v>236.19471528024499</v>
      </c>
      <c r="AH53">
        <f t="shared" si="63"/>
        <v>54.512084351861333</v>
      </c>
      <c r="AI53">
        <f t="shared" si="11"/>
        <v>4.4382496603243542</v>
      </c>
      <c r="AJ53">
        <f t="shared" si="12"/>
        <v>7.7485463683010831</v>
      </c>
      <c r="AK53">
        <f t="shared" si="64"/>
        <v>4.4382496603243542</v>
      </c>
      <c r="AL53">
        <f t="shared" si="13"/>
        <v>6.1301790888457939</v>
      </c>
      <c r="AM53">
        <f t="shared" si="14"/>
        <v>38.556945496632885</v>
      </c>
      <c r="AN53">
        <f t="shared" si="65"/>
        <v>4.4382496603243542</v>
      </c>
      <c r="AO53" s="39" t="str">
        <f t="shared" si="66"/>
        <v>FAILED</v>
      </c>
      <c r="AP53" s="39" t="str">
        <f t="shared" si="67"/>
        <v>FAILED</v>
      </c>
      <c r="AQ53" s="39" t="str">
        <f t="shared" si="68"/>
        <v>FAILED</v>
      </c>
      <c r="AS53" s="9">
        <v>4</v>
      </c>
      <c r="AT53">
        <f t="shared" si="15"/>
        <v>1.8258883357139765E-3</v>
      </c>
      <c r="AU53" s="9">
        <f t="shared" si="69"/>
        <v>4.1082487553564468E-3</v>
      </c>
      <c r="AV53" s="9">
        <f t="shared" si="70"/>
        <v>1.6065889447549286E-2</v>
      </c>
      <c r="AW53">
        <v>5.5650000000000004</v>
      </c>
      <c r="AX53">
        <f t="shared" si="16"/>
        <v>109.16622921416591</v>
      </c>
      <c r="AY53">
        <v>0.745</v>
      </c>
      <c r="AZ53">
        <f t="shared" si="71"/>
        <v>81.328840764553604</v>
      </c>
      <c r="BA53">
        <f t="shared" si="17"/>
        <v>199.0154402360219</v>
      </c>
      <c r="BB53">
        <f t="shared" si="72"/>
        <v>0.9481612941827523</v>
      </c>
      <c r="BC53">
        <f t="shared" si="73"/>
        <v>4.2290366844134281E-3</v>
      </c>
      <c r="BD53">
        <f t="shared" si="74"/>
        <v>59.348499757049318</v>
      </c>
      <c r="BE53">
        <f t="shared" si="75"/>
        <v>13.628021087965333</v>
      </c>
      <c r="BF53">
        <f t="shared" si="18"/>
        <v>71.011994565189667</v>
      </c>
      <c r="BG53">
        <f t="shared" si="19"/>
        <v>123.97674189281733</v>
      </c>
      <c r="BH53">
        <f t="shared" si="76"/>
        <v>71.011994565189667</v>
      </c>
      <c r="BI53">
        <f t="shared" si="20"/>
        <v>98.082865421532702</v>
      </c>
      <c r="BJ53">
        <f t="shared" si="21"/>
        <v>0.60678045277584847</v>
      </c>
      <c r="BK53">
        <f t="shared" si="77"/>
        <v>71.011994565189667</v>
      </c>
      <c r="BL53" s="39" t="str">
        <f t="shared" si="78"/>
        <v>PASS</v>
      </c>
      <c r="BM53" s="39" t="str">
        <f t="shared" si="79"/>
        <v>PASS</v>
      </c>
      <c r="BN53" s="39" t="str">
        <f t="shared" si="80"/>
        <v>PASS</v>
      </c>
      <c r="BO53" s="127">
        <f t="shared" si="81"/>
        <v>3.3832293475307454E-4</v>
      </c>
      <c r="BP53" s="127"/>
      <c r="BR53">
        <f t="shared" si="22"/>
        <v>4.5647208392849412E-4</v>
      </c>
      <c r="BS53">
        <f t="shared" si="23"/>
        <v>0.34094999999999998</v>
      </c>
      <c r="BT53">
        <f t="shared" si="24"/>
        <v>0.25055089583333334</v>
      </c>
      <c r="BU53">
        <f t="shared" si="82"/>
        <v>0.59150089583333332</v>
      </c>
      <c r="BV53">
        <f t="shared" si="25"/>
        <v>0.94708333333333339</v>
      </c>
      <c r="BW53">
        <f t="shared" si="26"/>
        <v>0.35515625000000001</v>
      </c>
      <c r="BX53">
        <f t="shared" si="27"/>
        <v>38716.978319890972</v>
      </c>
      <c r="BY53">
        <f t="shared" si="83"/>
        <v>13750.576831423778</v>
      </c>
      <c r="BZ53">
        <f t="shared" si="28"/>
        <v>0.18875000000000017</v>
      </c>
      <c r="CA53">
        <f t="shared" si="29"/>
        <v>189.03280147033468</v>
      </c>
      <c r="CB53">
        <f t="shared" si="156"/>
        <v>13939.609632894113</v>
      </c>
      <c r="CC53">
        <f t="shared" si="30"/>
        <v>1.1338043851542115E-3</v>
      </c>
      <c r="CD53">
        <f t="shared" si="31"/>
        <v>0.28010032004774305</v>
      </c>
      <c r="CE53">
        <f t="shared" si="84"/>
        <v>24883.244743379997</v>
      </c>
      <c r="CF53">
        <f t="shared" si="32"/>
        <v>65455.48551595131</v>
      </c>
      <c r="CG53">
        <f t="shared" si="33"/>
        <v>84117.919073486308</v>
      </c>
      <c r="CH53">
        <f t="shared" si="34"/>
        <v>46793.051958416312</v>
      </c>
      <c r="CI53">
        <f t="shared" si="35"/>
        <v>2.5413268602261725E-4</v>
      </c>
      <c r="CJ53">
        <f t="shared" si="36"/>
        <v>1.4136873703449036E-4</v>
      </c>
      <c r="CL53">
        <f t="shared" si="37"/>
        <v>0.34094999999999998</v>
      </c>
      <c r="CM53">
        <f t="shared" si="37"/>
        <v>0.25055089583333334</v>
      </c>
      <c r="CN53">
        <f t="shared" si="85"/>
        <v>7.4536643502747402E-4</v>
      </c>
      <c r="CO53">
        <f t="shared" si="85"/>
        <v>5.6423161675114885E-4</v>
      </c>
      <c r="CP53">
        <f t="shared" si="38"/>
        <v>0.21111702653691494</v>
      </c>
      <c r="CQ53">
        <f t="shared" si="38"/>
        <v>0.12097578058981383</v>
      </c>
      <c r="CR53">
        <f t="shared" si="86"/>
        <v>97.914381391953029</v>
      </c>
      <c r="CS53">
        <f t="shared" si="87"/>
        <v>176.01660215234944</v>
      </c>
      <c r="CT53">
        <f t="shared" si="39"/>
        <v>0.21111702653691494</v>
      </c>
      <c r="CU53">
        <f t="shared" si="39"/>
        <v>0.12097578058981383</v>
      </c>
      <c r="CV53" s="39" t="str">
        <f t="shared" si="88"/>
        <v>FAILED</v>
      </c>
      <c r="CW53" s="39" t="str">
        <f t="shared" si="89"/>
        <v>FAILED</v>
      </c>
      <c r="CX53" s="39" t="str">
        <f t="shared" si="90"/>
        <v>FAILED</v>
      </c>
      <c r="CZ53">
        <f t="shared" si="91"/>
        <v>2.5413268602261725E-4</v>
      </c>
      <c r="DA53">
        <f t="shared" si="91"/>
        <v>1.4136873703449036E-4</v>
      </c>
      <c r="DB53">
        <v>8</v>
      </c>
      <c r="DC53">
        <f t="shared" si="92"/>
        <v>2.033061488180938E-3</v>
      </c>
      <c r="DD53">
        <v>12</v>
      </c>
      <c r="DE53">
        <f t="shared" si="93"/>
        <v>1.6964248444138843E-3</v>
      </c>
      <c r="DF53">
        <f t="shared" si="94"/>
        <v>0.34094999999999998</v>
      </c>
      <c r="DG53">
        <f t="shared" si="94"/>
        <v>0.25055089583333334</v>
      </c>
      <c r="DH53">
        <f t="shared" si="40"/>
        <v>1.9794424717218904E-3</v>
      </c>
      <c r="DI53">
        <f t="shared" si="95"/>
        <v>0.28010032004774305</v>
      </c>
      <c r="DJ53">
        <f t="shared" si="96"/>
        <v>13939.609632894113</v>
      </c>
      <c r="DK53">
        <f t="shared" si="97"/>
        <v>24883.244743379997</v>
      </c>
      <c r="DL53">
        <f t="shared" si="98"/>
        <v>5.9629314802197922E-3</v>
      </c>
      <c r="DM53">
        <f t="shared" si="99"/>
        <v>6.7707794010137866E-3</v>
      </c>
      <c r="DN53">
        <f t="shared" si="41"/>
        <v>13.511489698362556</v>
      </c>
      <c r="DO53">
        <f t="shared" si="41"/>
        <v>17.420512404933191</v>
      </c>
      <c r="DP53">
        <f t="shared" si="100"/>
        <v>12.239297673994129</v>
      </c>
      <c r="DQ53">
        <f t="shared" si="101"/>
        <v>14.668050179362453</v>
      </c>
      <c r="DR53">
        <f t="shared" si="102"/>
        <v>13.511489698362556</v>
      </c>
      <c r="DS53">
        <f t="shared" si="102"/>
        <v>17.420512404933191</v>
      </c>
      <c r="DT53" s="39" t="str">
        <f t="shared" si="158"/>
        <v>PASS</v>
      </c>
      <c r="DU53" s="39" t="str">
        <f t="shared" si="158"/>
        <v>PASS</v>
      </c>
      <c r="DV53" s="39" t="str">
        <f t="shared" si="104"/>
        <v>PASS</v>
      </c>
      <c r="DW53" s="39">
        <f t="shared" si="105"/>
        <v>8.9457046310169086E-5</v>
      </c>
      <c r="DX53" s="39"/>
      <c r="DZ53">
        <f t="shared" si="106"/>
        <v>0.94708333333333339</v>
      </c>
      <c r="EA53">
        <f t="shared" si="157"/>
        <v>0.34094999999999998</v>
      </c>
      <c r="EB53">
        <f t="shared" si="107"/>
        <v>0.25055089583333334</v>
      </c>
      <c r="EC53">
        <f t="shared" si="108"/>
        <v>0.9481612941827523</v>
      </c>
      <c r="ED53">
        <f t="shared" si="109"/>
        <v>0.29575044791666666</v>
      </c>
      <c r="EE53">
        <f t="shared" si="110"/>
        <v>250986.98263746302</v>
      </c>
      <c r="EG53">
        <f t="shared" si="111"/>
        <v>100.63078707732494</v>
      </c>
      <c r="EH53">
        <f t="shared" si="112"/>
        <v>1.8258883357139765E-3</v>
      </c>
      <c r="EI53">
        <f t="shared" si="113"/>
        <v>1.0270621888391117E-3</v>
      </c>
      <c r="EJ53">
        <f t="shared" si="113"/>
        <v>0.11365</v>
      </c>
      <c r="EK53">
        <f t="shared" si="113"/>
        <v>7.3872500000000008E-2</v>
      </c>
      <c r="EL53">
        <f t="shared" si="114"/>
        <v>1.0626274272888239E-3</v>
      </c>
      <c r="EM53">
        <f t="shared" si="114"/>
        <v>236.19471528024499</v>
      </c>
      <c r="EN53">
        <f t="shared" si="114"/>
        <v>54.512084351861333</v>
      </c>
      <c r="EO53">
        <f t="shared" si="115"/>
        <v>254.36714714653962</v>
      </c>
      <c r="EP53">
        <f t="shared" si="42"/>
        <v>483</v>
      </c>
      <c r="EQ53" s="39" t="str">
        <f t="shared" si="116"/>
        <v>PASS</v>
      </c>
      <c r="ES53">
        <v>1</v>
      </c>
      <c r="ET53">
        <f t="shared" si="117"/>
        <v>1.8258883357139765E-3</v>
      </c>
      <c r="EU53">
        <f t="shared" si="118"/>
        <v>4.1082487553564468E-3</v>
      </c>
      <c r="EV53">
        <f t="shared" si="119"/>
        <v>0.11365</v>
      </c>
      <c r="EW53">
        <f t="shared" si="119"/>
        <v>7.3872500000000008E-2</v>
      </c>
      <c r="EX53">
        <f t="shared" si="120"/>
        <v>4.2270684482721178E-3</v>
      </c>
      <c r="EY53">
        <f t="shared" si="121"/>
        <v>59.376134006076477</v>
      </c>
      <c r="EZ53">
        <f t="shared" si="122"/>
        <v>13.628021087965333</v>
      </c>
      <c r="FA53">
        <f t="shared" si="123"/>
        <v>63.895963611402209</v>
      </c>
      <c r="FB53">
        <f t="shared" si="43"/>
        <v>483</v>
      </c>
      <c r="FC53" s="39" t="str">
        <f t="shared" si="124"/>
        <v>PASS</v>
      </c>
      <c r="FD53" s="127">
        <f t="shared" si="125"/>
        <v>3.3832293475307454E-4</v>
      </c>
      <c r="FE53" s="127"/>
      <c r="GH53" s="39"/>
      <c r="GI53" s="39"/>
      <c r="GJ53" s="39"/>
      <c r="GS53" s="39"/>
      <c r="GT53" s="39"/>
      <c r="GU53" s="39"/>
      <c r="GV53" s="9"/>
    </row>
    <row r="54" spans="2:205" x14ac:dyDescent="0.25">
      <c r="B54">
        <f t="shared" si="0"/>
        <v>4.2149999999999999</v>
      </c>
      <c r="C54">
        <f t="shared" si="160"/>
        <v>2.3510416666666667</v>
      </c>
      <c r="D54">
        <f t="shared" si="50"/>
        <v>0.40435392103378714</v>
      </c>
      <c r="E54">
        <f t="shared" si="2"/>
        <v>0.40461407428559182</v>
      </c>
      <c r="F54">
        <f t="shared" si="3"/>
        <v>0.19908593749999992</v>
      </c>
      <c r="G54" s="1">
        <f t="shared" si="51"/>
        <v>366.82222838959245</v>
      </c>
      <c r="H54">
        <f t="shared" si="159"/>
        <v>-120.41155234657036</v>
      </c>
      <c r="I54">
        <f t="shared" si="52"/>
        <v>246.41067604302208</v>
      </c>
      <c r="J54">
        <f t="shared" si="4"/>
        <v>10090.519040234823</v>
      </c>
      <c r="K54">
        <f t="shared" si="5"/>
        <v>22003.134597709908</v>
      </c>
      <c r="L54">
        <f t="shared" si="53"/>
        <v>37839.446400880588</v>
      </c>
      <c r="M54">
        <f t="shared" si="53"/>
        <v>82511.754741412151</v>
      </c>
      <c r="O54">
        <f t="shared" si="54"/>
        <v>0.94041666666666668</v>
      </c>
      <c r="P54">
        <v>4215</v>
      </c>
      <c r="Q54">
        <f t="shared" si="55"/>
        <v>0.33854999999999996</v>
      </c>
      <c r="S54">
        <f t="shared" si="56"/>
        <v>243721.03010312261</v>
      </c>
      <c r="T54">
        <f t="shared" si="6"/>
        <v>99.514350213378933</v>
      </c>
      <c r="U54">
        <f t="shared" si="57"/>
        <v>4.5140780611987053E-4</v>
      </c>
      <c r="V54">
        <f t="shared" si="58"/>
        <v>1.0156675637697087E-3</v>
      </c>
      <c r="W54">
        <f t="shared" si="7"/>
        <v>0.11284999999999999</v>
      </c>
      <c r="X54">
        <f t="shared" si="59"/>
        <v>7.3352500000000001E-2</v>
      </c>
      <c r="Z54">
        <f t="shared" si="60"/>
        <v>4.0000691725287597E-3</v>
      </c>
      <c r="AA54">
        <v>5.5650000000000004</v>
      </c>
      <c r="AB54">
        <f t="shared" si="8"/>
        <v>6.7672740486582095</v>
      </c>
      <c r="AC54">
        <v>0.745</v>
      </c>
      <c r="AD54">
        <f t="shared" si="61"/>
        <v>5.0416191662503662</v>
      </c>
      <c r="AE54">
        <f t="shared" si="9"/>
        <v>49.550666332188996</v>
      </c>
      <c r="AF54">
        <f t="shared" si="10"/>
        <v>1.0434490479890896E-3</v>
      </c>
      <c r="AG54">
        <f t="shared" si="62"/>
        <v>233.57252620318741</v>
      </c>
      <c r="AH54">
        <f t="shared" si="63"/>
        <v>54.314458463477798</v>
      </c>
      <c r="AI54">
        <f t="shared" si="11"/>
        <v>4.4020722472853038</v>
      </c>
      <c r="AJ54">
        <f t="shared" si="12"/>
        <v>7.685385801890364</v>
      </c>
      <c r="AK54">
        <f t="shared" si="64"/>
        <v>4.4020722472853038</v>
      </c>
      <c r="AL54">
        <f t="shared" si="13"/>
        <v>6.0802102863056673</v>
      </c>
      <c r="AM54">
        <f t="shared" si="14"/>
        <v>38.44213145593676</v>
      </c>
      <c r="AN54">
        <f t="shared" si="65"/>
        <v>4.4020722472853038</v>
      </c>
      <c r="AO54" s="39" t="str">
        <f t="shared" si="66"/>
        <v>FAILED</v>
      </c>
      <c r="AP54" s="39" t="str">
        <f t="shared" si="67"/>
        <v>FAILED</v>
      </c>
      <c r="AQ54" s="39" t="str">
        <f t="shared" si="68"/>
        <v>FAILED</v>
      </c>
      <c r="AS54" s="9">
        <v>4</v>
      </c>
      <c r="AT54">
        <f t="shared" si="15"/>
        <v>1.8056312244794821E-3</v>
      </c>
      <c r="AU54" s="9">
        <f t="shared" si="69"/>
        <v>4.0626702550788348E-3</v>
      </c>
      <c r="AV54" s="9">
        <f t="shared" si="70"/>
        <v>1.6000276690115039E-2</v>
      </c>
      <c r="AW54">
        <v>5.5650000000000004</v>
      </c>
      <c r="AX54">
        <f t="shared" si="16"/>
        <v>108.27638477853135</v>
      </c>
      <c r="AY54">
        <v>0.745</v>
      </c>
      <c r="AZ54">
        <f t="shared" si="71"/>
        <v>80.665906660005859</v>
      </c>
      <c r="BA54">
        <f t="shared" si="17"/>
        <v>198.20266532875598</v>
      </c>
      <c r="BB54">
        <f t="shared" si="72"/>
        <v>0.94148703958225777</v>
      </c>
      <c r="BC54">
        <f t="shared" si="73"/>
        <v>4.1528048773791671E-3</v>
      </c>
      <c r="BD54">
        <f t="shared" si="74"/>
        <v>58.688293165590487</v>
      </c>
      <c r="BE54">
        <f t="shared" si="75"/>
        <v>13.57861461586945</v>
      </c>
      <c r="BF54">
        <f t="shared" si="18"/>
        <v>70.433155956564846</v>
      </c>
      <c r="BG54">
        <f t="shared" si="19"/>
        <v>122.96617283024582</v>
      </c>
      <c r="BH54">
        <f t="shared" si="76"/>
        <v>70.433155956564846</v>
      </c>
      <c r="BI54">
        <f t="shared" si="20"/>
        <v>97.283364580890677</v>
      </c>
      <c r="BJ54">
        <f t="shared" si="21"/>
        <v>0.60495450914805937</v>
      </c>
      <c r="BK54">
        <f t="shared" si="77"/>
        <v>70.433155956564846</v>
      </c>
      <c r="BL54" s="39" t="str">
        <f t="shared" si="78"/>
        <v>PASS</v>
      </c>
      <c r="BM54" s="39" t="str">
        <f t="shared" si="79"/>
        <v>PASS</v>
      </c>
      <c r="BN54" s="39" t="str">
        <f t="shared" si="80"/>
        <v>PASS</v>
      </c>
      <c r="BO54" s="127">
        <f t="shared" si="81"/>
        <v>3.5298841457722903E-4</v>
      </c>
      <c r="BP54" s="127"/>
      <c r="BR54">
        <f t="shared" si="22"/>
        <v>4.5140780611987053E-4</v>
      </c>
      <c r="BS54">
        <f t="shared" si="23"/>
        <v>0.33854999999999996</v>
      </c>
      <c r="BT54">
        <f t="shared" si="24"/>
        <v>0.24878722916666665</v>
      </c>
      <c r="BU54">
        <f t="shared" si="82"/>
        <v>0.58733722916666664</v>
      </c>
      <c r="BV54">
        <f t="shared" si="25"/>
        <v>0.94041666666666668</v>
      </c>
      <c r="BW54">
        <f t="shared" si="26"/>
        <v>0.35265625</v>
      </c>
      <c r="BX54">
        <f t="shared" si="27"/>
        <v>37839.446400880588</v>
      </c>
      <c r="BY54">
        <f t="shared" si="83"/>
        <v>13344.317269810545</v>
      </c>
      <c r="BZ54">
        <f t="shared" si="28"/>
        <v>0.19908593749999992</v>
      </c>
      <c r="CA54">
        <f t="shared" si="29"/>
        <v>197.98072863457716</v>
      </c>
      <c r="CB54">
        <f t="shared" si="156"/>
        <v>13542.297998445121</v>
      </c>
      <c r="CC54">
        <f t="shared" si="30"/>
        <v>1.1133363827180679E-3</v>
      </c>
      <c r="CD54">
        <f t="shared" si="31"/>
        <v>0.2761708596310764</v>
      </c>
      <c r="CE54">
        <f t="shared" si="84"/>
        <v>24517.970535587348</v>
      </c>
      <c r="CF54">
        <f t="shared" si="32"/>
        <v>64425.41783800839</v>
      </c>
      <c r="CG54">
        <f t="shared" si="33"/>
        <v>82813.895739698899</v>
      </c>
      <c r="CH54">
        <f t="shared" si="34"/>
        <v>46036.939936317882</v>
      </c>
      <c r="CI54">
        <f t="shared" si="35"/>
        <v>2.5019303848851631E-4</v>
      </c>
      <c r="CJ54">
        <f t="shared" si="36"/>
        <v>1.3908441068373982E-4</v>
      </c>
      <c r="CL54">
        <f t="shared" si="37"/>
        <v>0.33854999999999996</v>
      </c>
      <c r="CM54">
        <f t="shared" si="37"/>
        <v>0.24878722916666665</v>
      </c>
      <c r="CN54">
        <f t="shared" si="85"/>
        <v>7.3901355335553485E-4</v>
      </c>
      <c r="CO54">
        <f t="shared" si="85"/>
        <v>5.5904963912180913E-4</v>
      </c>
      <c r="CP54">
        <f t="shared" si="38"/>
        <v>0.2075335921764061</v>
      </c>
      <c r="CQ54">
        <f t="shared" si="38"/>
        <v>0.11876386962084551</v>
      </c>
      <c r="CR54">
        <f t="shared" si="86"/>
        <v>97.996213978242665</v>
      </c>
      <c r="CS54">
        <f t="shared" si="87"/>
        <v>176.28122673890519</v>
      </c>
      <c r="CT54">
        <f t="shared" si="39"/>
        <v>0.2075335921764061</v>
      </c>
      <c r="CU54">
        <f t="shared" si="39"/>
        <v>0.11876386962084551</v>
      </c>
      <c r="CV54" s="39" t="str">
        <f t="shared" si="88"/>
        <v>FAILED</v>
      </c>
      <c r="CW54" s="39" t="str">
        <f t="shared" si="89"/>
        <v>FAILED</v>
      </c>
      <c r="CX54" s="39" t="str">
        <f t="shared" si="90"/>
        <v>FAILED</v>
      </c>
      <c r="CZ54">
        <f t="shared" si="91"/>
        <v>2.5019303848851631E-4</v>
      </c>
      <c r="DA54">
        <f t="shared" si="91"/>
        <v>1.3908441068373982E-4</v>
      </c>
      <c r="DB54">
        <v>8</v>
      </c>
      <c r="DC54">
        <f t="shared" si="92"/>
        <v>2.0015443079081305E-3</v>
      </c>
      <c r="DD54">
        <v>12</v>
      </c>
      <c r="DE54">
        <f t="shared" si="93"/>
        <v>1.6690129282048779E-3</v>
      </c>
      <c r="DF54">
        <f t="shared" si="94"/>
        <v>0.33854999999999996</v>
      </c>
      <c r="DG54">
        <f t="shared" si="94"/>
        <v>0.24878722916666665</v>
      </c>
      <c r="DH54">
        <f t="shared" si="40"/>
        <v>1.9385609395924746E-3</v>
      </c>
      <c r="DI54">
        <f t="shared" si="95"/>
        <v>0.2761708596310764</v>
      </c>
      <c r="DJ54">
        <f t="shared" si="96"/>
        <v>13542.297998445121</v>
      </c>
      <c r="DK54">
        <f t="shared" si="97"/>
        <v>24517.970535587348</v>
      </c>
      <c r="DL54">
        <f t="shared" si="98"/>
        <v>5.9121084268442788E-3</v>
      </c>
      <c r="DM54">
        <f t="shared" si="99"/>
        <v>6.7085956694617095E-3</v>
      </c>
      <c r="DN54">
        <f t="shared" si="41"/>
        <v>13.28214989928999</v>
      </c>
      <c r="DO54">
        <f t="shared" si="41"/>
        <v>17.101997225401753</v>
      </c>
      <c r="DP54">
        <f t="shared" si="100"/>
        <v>12.249526747280333</v>
      </c>
      <c r="DQ54">
        <f t="shared" si="101"/>
        <v>14.690102228242099</v>
      </c>
      <c r="DR54">
        <f t="shared" si="102"/>
        <v>13.28214989928999</v>
      </c>
      <c r="DS54">
        <f t="shared" si="102"/>
        <v>17.101997225401753</v>
      </c>
      <c r="DT54" s="39" t="str">
        <f t="shared" si="158"/>
        <v>PASS</v>
      </c>
      <c r="DU54" s="39" t="str">
        <f t="shared" si="158"/>
        <v>PASS</v>
      </c>
      <c r="DV54" s="39" t="str">
        <f t="shared" si="104"/>
        <v>PASS</v>
      </c>
      <c r="DW54" s="39">
        <f t="shared" si="105"/>
        <v>9.2892413819967325E-5</v>
      </c>
      <c r="DX54" s="39"/>
      <c r="DZ54">
        <f t="shared" si="106"/>
        <v>0.94041666666666668</v>
      </c>
      <c r="EA54">
        <f t="shared" si="157"/>
        <v>0.33854999999999996</v>
      </c>
      <c r="EB54">
        <f t="shared" si="107"/>
        <v>0.24878722916666665</v>
      </c>
      <c r="EC54">
        <f t="shared" si="108"/>
        <v>0.94148703958225777</v>
      </c>
      <c r="ED54">
        <f t="shared" si="109"/>
        <v>0.29366861458333332</v>
      </c>
      <c r="EE54">
        <f t="shared" si="110"/>
        <v>243721.03010312261</v>
      </c>
      <c r="EG54">
        <f t="shared" si="111"/>
        <v>99.514350213378933</v>
      </c>
      <c r="EH54">
        <f t="shared" si="112"/>
        <v>1.8056312244794821E-3</v>
      </c>
      <c r="EI54">
        <f t="shared" si="113"/>
        <v>1.0156675637697087E-3</v>
      </c>
      <c r="EJ54">
        <f t="shared" si="113"/>
        <v>0.11284999999999999</v>
      </c>
      <c r="EK54">
        <f t="shared" si="113"/>
        <v>7.3352500000000001E-2</v>
      </c>
      <c r="EL54">
        <f t="shared" si="114"/>
        <v>1.0434490479890896E-3</v>
      </c>
      <c r="EM54">
        <f t="shared" si="114"/>
        <v>233.57252620318741</v>
      </c>
      <c r="EN54">
        <f t="shared" si="114"/>
        <v>54.314458463477798</v>
      </c>
      <c r="EO54">
        <f t="shared" si="115"/>
        <v>251.80608847182634</v>
      </c>
      <c r="EP54">
        <f t="shared" si="42"/>
        <v>483</v>
      </c>
      <c r="EQ54" s="39" t="str">
        <f t="shared" si="116"/>
        <v>PASS</v>
      </c>
      <c r="ES54">
        <v>1</v>
      </c>
      <c r="ET54">
        <f t="shared" si="117"/>
        <v>1.8056312244794821E-3</v>
      </c>
      <c r="EU54">
        <f t="shared" si="118"/>
        <v>4.0626702550788348E-3</v>
      </c>
      <c r="EV54">
        <f t="shared" si="119"/>
        <v>0.11284999999999999</v>
      </c>
      <c r="EW54">
        <f t="shared" si="119"/>
        <v>7.3352500000000001E-2</v>
      </c>
      <c r="EX54">
        <f t="shared" si="120"/>
        <v>4.1508721786209382E-3</v>
      </c>
      <c r="EY54">
        <f t="shared" si="121"/>
        <v>58.71561917960458</v>
      </c>
      <c r="EZ54">
        <f t="shared" si="122"/>
        <v>13.57861461586945</v>
      </c>
      <c r="FA54">
        <f t="shared" si="123"/>
        <v>63.250772804000263</v>
      </c>
      <c r="FB54">
        <f t="shared" si="43"/>
        <v>483</v>
      </c>
      <c r="FC54" s="39" t="str">
        <f t="shared" si="124"/>
        <v>PASS</v>
      </c>
      <c r="FD54" s="127">
        <f t="shared" si="125"/>
        <v>3.5298841457722903E-4</v>
      </c>
      <c r="FE54" s="127"/>
      <c r="GH54" s="39"/>
      <c r="GI54" s="39"/>
      <c r="GJ54" s="39"/>
      <c r="GS54" s="39"/>
      <c r="GT54" s="39"/>
      <c r="GU54" s="39"/>
      <c r="GV54" s="9"/>
    </row>
    <row r="55" spans="2:205" x14ac:dyDescent="0.25">
      <c r="B55">
        <f t="shared" si="0"/>
        <v>4.3</v>
      </c>
      <c r="C55">
        <f t="shared" si="160"/>
        <v>2.3333333333333335</v>
      </c>
      <c r="D55">
        <f t="shared" si="50"/>
        <v>0.40487422753739649</v>
      </c>
      <c r="E55">
        <f t="shared" si="2"/>
        <v>0.40544974394055033</v>
      </c>
      <c r="F55">
        <f t="shared" si="3"/>
        <v>0.46250000000000041</v>
      </c>
      <c r="G55" s="1">
        <f t="shared" si="51"/>
        <v>853.93112285612028</v>
      </c>
      <c r="H55">
        <f t="shared" si="159"/>
        <v>-283.32129963898944</v>
      </c>
      <c r="I55">
        <f t="shared" si="52"/>
        <v>570.60982321713084</v>
      </c>
      <c r="J55">
        <f t="shared" si="4"/>
        <v>9844.1083641918012</v>
      </c>
      <c r="K55">
        <f t="shared" si="5"/>
        <v>21155.912933021777</v>
      </c>
      <c r="L55">
        <f t="shared" si="53"/>
        <v>36915.406365719253</v>
      </c>
      <c r="M55">
        <f t="shared" si="53"/>
        <v>79334.67349883166</v>
      </c>
      <c r="O55">
        <f t="shared" si="54"/>
        <v>0.93333333333333346</v>
      </c>
      <c r="P55">
        <f>P52+200</f>
        <v>4300</v>
      </c>
      <c r="Q55">
        <f t="shared" si="55"/>
        <v>0.33600000000000002</v>
      </c>
      <c r="S55">
        <f t="shared" si="56"/>
        <v>236115.09969890374</v>
      </c>
      <c r="T55">
        <f t="shared" si="6"/>
        <v>98.320224182150511</v>
      </c>
      <c r="U55">
        <f t="shared" si="57"/>
        <v>4.4599112188456523E-4</v>
      </c>
      <c r="V55">
        <f t="shared" si="58"/>
        <v>1.0034800242402719E-3</v>
      </c>
      <c r="W55">
        <f t="shared" si="7"/>
        <v>0.112</v>
      </c>
      <c r="X55">
        <f t="shared" si="59"/>
        <v>7.2800000000000004E-2</v>
      </c>
      <c r="Z55">
        <f>U55/W55</f>
        <v>3.9820635882550463E-3</v>
      </c>
      <c r="AA55">
        <v>5.5650000000000004</v>
      </c>
      <c r="AB55">
        <f t="shared" si="8"/>
        <v>6.7064878582182619</v>
      </c>
      <c r="AC55">
        <v>0.745</v>
      </c>
      <c r="AD55">
        <f t="shared" si="61"/>
        <v>4.9963334543726052</v>
      </c>
      <c r="AE55">
        <f t="shared" si="9"/>
        <v>49.327623014690857</v>
      </c>
      <c r="AF55">
        <f t="shared" si="10"/>
        <v>1.0231714985405272E-3</v>
      </c>
      <c r="AG55">
        <f t="shared" si="62"/>
        <v>230.7678625095628</v>
      </c>
      <c r="AH55">
        <f t="shared" si="63"/>
        <v>55.129901477590266</v>
      </c>
      <c r="AI55">
        <f t="shared" si="11"/>
        <v>4.3625311853998392</v>
      </c>
      <c r="AJ55">
        <f t="shared" si="12"/>
        <v>7.6163527877698849</v>
      </c>
      <c r="AK55">
        <f t="shared" si="64"/>
        <v>4.3625311853998392</v>
      </c>
      <c r="AL55">
        <f t="shared" si="13"/>
        <v>6.025595559944529</v>
      </c>
      <c r="AM55">
        <f t="shared" si="14"/>
        <v>38.325675005418724</v>
      </c>
      <c r="AN55">
        <f t="shared" si="65"/>
        <v>4.3625311853998392</v>
      </c>
      <c r="AO55" s="39" t="str">
        <f t="shared" si="66"/>
        <v>FAILED</v>
      </c>
      <c r="AP55" s="39" t="str">
        <f t="shared" si="67"/>
        <v>FAILED</v>
      </c>
      <c r="AQ55" s="39" t="str">
        <f t="shared" si="68"/>
        <v>FAILED</v>
      </c>
      <c r="AS55" s="9">
        <v>4</v>
      </c>
      <c r="AT55">
        <f t="shared" si="15"/>
        <v>1.7839644875382609E-3</v>
      </c>
      <c r="AU55" s="9">
        <f t="shared" si="69"/>
        <v>4.0139200969610874E-3</v>
      </c>
      <c r="AV55" s="9">
        <f t="shared" si="70"/>
        <v>1.5928254353020185E-2</v>
      </c>
      <c r="AW55">
        <v>5.5650000000000004</v>
      </c>
      <c r="AX55">
        <f t="shared" si="16"/>
        <v>107.30380573149219</v>
      </c>
      <c r="AY55">
        <v>0.745</v>
      </c>
      <c r="AZ55">
        <f t="shared" si="71"/>
        <v>79.941335269961684</v>
      </c>
      <c r="BA55">
        <f t="shared" si="17"/>
        <v>197.31049205876343</v>
      </c>
      <c r="BB55">
        <f t="shared" si="72"/>
        <v>0.93439564406923248</v>
      </c>
      <c r="BC55">
        <f t="shared" si="73"/>
        <v>4.0722039596996999E-3</v>
      </c>
      <c r="BD55">
        <f t="shared" si="74"/>
        <v>57.982139901537685</v>
      </c>
      <c r="BE55">
        <f t="shared" si="75"/>
        <v>13.782475369397567</v>
      </c>
      <c r="BF55">
        <f t="shared" si="18"/>
        <v>69.800498966397427</v>
      </c>
      <c r="BG55">
        <f t="shared" si="19"/>
        <v>121.86164460431816</v>
      </c>
      <c r="BH55">
        <f t="shared" si="76"/>
        <v>69.800498966397427</v>
      </c>
      <c r="BI55">
        <f t="shared" si="20"/>
        <v>96.409528959112464</v>
      </c>
      <c r="BJ55">
        <f t="shared" si="21"/>
        <v>0.60314882941876247</v>
      </c>
      <c r="BK55">
        <f t="shared" si="77"/>
        <v>69.800498966397427</v>
      </c>
      <c r="BL55" s="39" t="str">
        <f t="shared" si="78"/>
        <v>PASS</v>
      </c>
      <c r="BM55" s="39" t="str">
        <f t="shared" si="79"/>
        <v>PASS</v>
      </c>
      <c r="BN55" s="39" t="str">
        <f t="shared" si="80"/>
        <v>PASS</v>
      </c>
      <c r="BO55" s="127">
        <f t="shared" si="81"/>
        <v>8.1444079193994064E-4</v>
      </c>
      <c r="BP55" s="127"/>
      <c r="BR55">
        <f t="shared" si="22"/>
        <v>4.4599112188456523E-4</v>
      </c>
      <c r="BS55">
        <f t="shared" si="23"/>
        <v>0.33600000000000002</v>
      </c>
      <c r="BT55">
        <f t="shared" si="24"/>
        <v>0.24691333333333335</v>
      </c>
      <c r="BU55">
        <f t="shared" si="82"/>
        <v>0.58291333333333339</v>
      </c>
      <c r="BV55">
        <f t="shared" si="25"/>
        <v>0.93333333333333346</v>
      </c>
      <c r="BW55">
        <f t="shared" si="26"/>
        <v>0.35000000000000003</v>
      </c>
      <c r="BX55">
        <f t="shared" si="27"/>
        <v>36915.406365719253</v>
      </c>
      <c r="BY55">
        <f t="shared" si="83"/>
        <v>12920.39222800174</v>
      </c>
      <c r="BZ55">
        <f t="shared" si="28"/>
        <v>0.46250000000000041</v>
      </c>
      <c r="CA55">
        <f t="shared" si="29"/>
        <v>456.46820247656296</v>
      </c>
      <c r="CB55">
        <f t="shared" si="156"/>
        <v>13376.860430478302</v>
      </c>
      <c r="CC55">
        <f t="shared" si="30"/>
        <v>1.0916953000227941E-3</v>
      </c>
      <c r="CD55">
        <f t="shared" si="31"/>
        <v>0.27202622222222228</v>
      </c>
      <c r="CE55">
        <f t="shared" si="84"/>
        <v>24587.446609376035</v>
      </c>
      <c r="CF55">
        <f t="shared" si="32"/>
        <v>63329.150758350443</v>
      </c>
      <c r="CG55">
        <f t="shared" si="33"/>
        <v>81769.735715382471</v>
      </c>
      <c r="CH55">
        <f t="shared" si="34"/>
        <v>44888.565801318415</v>
      </c>
      <c r="CI55">
        <f t="shared" si="35"/>
        <v>2.4703847648151802E-4</v>
      </c>
      <c r="CJ55">
        <f t="shared" si="36"/>
        <v>1.3561500242090157E-4</v>
      </c>
      <c r="CL55">
        <f t="shared" ref="CL55:CM87" si="161">BS55</f>
        <v>0.33600000000000002</v>
      </c>
      <c r="CM55">
        <f t="shared" si="161"/>
        <v>0.24691333333333335</v>
      </c>
      <c r="CN55">
        <f t="shared" si="85"/>
        <v>7.3523356095689884E-4</v>
      </c>
      <c r="CO55">
        <f t="shared" si="85"/>
        <v>5.4924130904596038E-4</v>
      </c>
      <c r="CP55">
        <f t="shared" ref="CP55:CQ87" si="162">$AD$8*$AG$6*CN55^2</f>
        <v>0.20541598787979751</v>
      </c>
      <c r="CQ55">
        <f t="shared" si="162"/>
        <v>0.11463308591375766</v>
      </c>
      <c r="CR55">
        <f t="shared" si="86"/>
        <v>99.52881413278763</v>
      </c>
      <c r="CS55">
        <f t="shared" si="87"/>
        <v>181.30329366558718</v>
      </c>
      <c r="CT55">
        <f t="shared" ref="CT55:CU87" si="163">MIN(CP55,$AE$6)</f>
        <v>0.20541598787979751</v>
      </c>
      <c r="CU55">
        <f t="shared" si="163"/>
        <v>0.11463308591375766</v>
      </c>
      <c r="CV55" s="39" t="str">
        <f t="shared" si="88"/>
        <v>FAILED</v>
      </c>
      <c r="CW55" s="39" t="str">
        <f t="shared" si="89"/>
        <v>FAILED</v>
      </c>
      <c r="CX55" s="39" t="str">
        <f t="shared" si="90"/>
        <v>FAILED</v>
      </c>
      <c r="CZ55">
        <f t="shared" si="91"/>
        <v>2.4703847648151802E-4</v>
      </c>
      <c r="DA55">
        <f t="shared" si="91"/>
        <v>1.3561500242090157E-4</v>
      </c>
      <c r="DB55">
        <v>8</v>
      </c>
      <c r="DC55">
        <f t="shared" si="92"/>
        <v>1.9763078118521442E-3</v>
      </c>
      <c r="DD55">
        <v>12</v>
      </c>
      <c r="DE55">
        <f t="shared" si="93"/>
        <v>1.6273800290508189E-3</v>
      </c>
      <c r="DF55">
        <f t="shared" si="94"/>
        <v>0.33600000000000002</v>
      </c>
      <c r="DG55">
        <f t="shared" si="94"/>
        <v>0.24691333333333335</v>
      </c>
      <c r="DH55">
        <f t="shared" si="40"/>
        <v>1.8951635876403713E-3</v>
      </c>
      <c r="DI55">
        <f t="shared" si="95"/>
        <v>0.27202622222222228</v>
      </c>
      <c r="DJ55">
        <f t="shared" si="96"/>
        <v>13376.860430478302</v>
      </c>
      <c r="DK55">
        <f t="shared" si="97"/>
        <v>24587.446609376035</v>
      </c>
      <c r="DL55">
        <f t="shared" si="98"/>
        <v>5.8818684876551907E-3</v>
      </c>
      <c r="DM55">
        <f t="shared" si="99"/>
        <v>6.590895708551525E-3</v>
      </c>
      <c r="DN55">
        <f t="shared" ref="DN55:DO87" si="164">$CM$4*$CS$2*DL55^2</f>
        <v>13.14662322430704</v>
      </c>
      <c r="DO55">
        <f t="shared" si="164"/>
        <v>16.507164371581105</v>
      </c>
      <c r="DP55">
        <f t="shared" si="100"/>
        <v>12.441101766598454</v>
      </c>
      <c r="DQ55">
        <f t="shared" si="101"/>
        <v>15.108607805465597</v>
      </c>
      <c r="DR55">
        <f t="shared" si="102"/>
        <v>13.14662322430704</v>
      </c>
      <c r="DS55">
        <f t="shared" si="102"/>
        <v>16.507164371581105</v>
      </c>
      <c r="DT55" s="39" t="str">
        <f t="shared" si="158"/>
        <v>PASS</v>
      </c>
      <c r="DU55" s="39" t="str">
        <f t="shared" si="158"/>
        <v>PASS</v>
      </c>
      <c r="DV55" s="39" t="str">
        <f t="shared" si="104"/>
        <v>PASS</v>
      </c>
      <c r="DW55" s="39">
        <f t="shared" si="105"/>
        <v>2.1317225047107121E-4</v>
      </c>
      <c r="DX55" s="39"/>
      <c r="DZ55">
        <f t="shared" si="106"/>
        <v>0.93333333333333346</v>
      </c>
      <c r="EA55">
        <f t="shared" si="157"/>
        <v>0.33600000000000002</v>
      </c>
      <c r="EB55">
        <f t="shared" si="107"/>
        <v>0.24691333333333335</v>
      </c>
      <c r="EC55">
        <f t="shared" si="108"/>
        <v>0.93439564406923248</v>
      </c>
      <c r="ED55">
        <f t="shared" si="109"/>
        <v>0.2914566666666667</v>
      </c>
      <c r="EE55">
        <f t="shared" si="110"/>
        <v>236115.09969890374</v>
      </c>
      <c r="EG55">
        <f t="shared" si="111"/>
        <v>98.320224182150511</v>
      </c>
      <c r="EH55">
        <f t="shared" si="112"/>
        <v>1.7839644875382609E-3</v>
      </c>
      <c r="EI55">
        <f t="shared" si="113"/>
        <v>1.0034800242402719E-3</v>
      </c>
      <c r="EJ55">
        <f t="shared" si="113"/>
        <v>0.112</v>
      </c>
      <c r="EK55">
        <f t="shared" si="113"/>
        <v>7.2800000000000004E-2</v>
      </c>
      <c r="EL55">
        <f t="shared" si="114"/>
        <v>1.0231714985405272E-3</v>
      </c>
      <c r="EM55">
        <f t="shared" si="114"/>
        <v>230.7678625095628</v>
      </c>
      <c r="EN55">
        <f t="shared" si="114"/>
        <v>55.129901477590266</v>
      </c>
      <c r="EO55">
        <f t="shared" si="115"/>
        <v>249.74331718390167</v>
      </c>
      <c r="EP55">
        <f t="shared" si="42"/>
        <v>483</v>
      </c>
      <c r="EQ55" s="39" t="str">
        <f t="shared" si="116"/>
        <v>PASS</v>
      </c>
      <c r="ES55">
        <v>1</v>
      </c>
      <c r="ET55">
        <f t="shared" si="117"/>
        <v>1.7839644875382609E-3</v>
      </c>
      <c r="EU55">
        <f t="shared" si="118"/>
        <v>4.0139200969610874E-3</v>
      </c>
      <c r="EV55">
        <f t="shared" si="119"/>
        <v>0.112</v>
      </c>
      <c r="EW55">
        <f t="shared" si="119"/>
        <v>7.2800000000000004E-2</v>
      </c>
      <c r="EX55">
        <f t="shared" si="120"/>
        <v>4.0703088350721259E-3</v>
      </c>
      <c r="EY55">
        <f t="shared" si="121"/>
        <v>58.009136226814043</v>
      </c>
      <c r="EZ55">
        <f t="shared" si="122"/>
        <v>13.782475369397567</v>
      </c>
      <c r="FA55">
        <f t="shared" si="123"/>
        <v>62.729018545687616</v>
      </c>
      <c r="FB55">
        <f t="shared" si="43"/>
        <v>483</v>
      </c>
      <c r="FC55" s="39" t="str">
        <f t="shared" si="124"/>
        <v>PASS</v>
      </c>
      <c r="FD55" s="127">
        <f t="shared" si="125"/>
        <v>8.1444079193994064E-4</v>
      </c>
      <c r="FE55" s="127"/>
      <c r="GH55" s="39"/>
      <c r="GI55" s="39"/>
      <c r="GJ55" s="39"/>
      <c r="GS55" s="39"/>
      <c r="GT55" s="39"/>
      <c r="GU55" s="39"/>
      <c r="GV55" s="9"/>
    </row>
    <row r="56" spans="2:205" x14ac:dyDescent="0.25">
      <c r="B56">
        <f t="shared" si="0"/>
        <v>4.5</v>
      </c>
      <c r="C56">
        <f t="shared" si="160"/>
        <v>2.2916666666666665</v>
      </c>
      <c r="D56">
        <f t="shared" si="50"/>
        <v>0.40602526034370423</v>
      </c>
      <c r="E56">
        <f t="shared" si="2"/>
        <v>0.4065447667286104</v>
      </c>
      <c r="F56">
        <f t="shared" si="3"/>
        <v>0.454166666666667</v>
      </c>
      <c r="G56" s="1">
        <f t="shared" si="51"/>
        <v>840.80968592733052</v>
      </c>
      <c r="H56">
        <f t="shared" si="159"/>
        <v>-283.32129963898944</v>
      </c>
      <c r="I56">
        <f t="shared" si="52"/>
        <v>557.48838628834108</v>
      </c>
      <c r="J56">
        <f t="shared" si="4"/>
        <v>9273.4985409746696</v>
      </c>
      <c r="K56">
        <f t="shared" si="5"/>
        <v>19244.152242505126</v>
      </c>
      <c r="L56">
        <f t="shared" si="53"/>
        <v>34775.619528655014</v>
      </c>
      <c r="M56">
        <f t="shared" si="53"/>
        <v>72165.570909394213</v>
      </c>
      <c r="O56">
        <f t="shared" si="54"/>
        <v>0.91666666666666663</v>
      </c>
      <c r="P56">
        <f t="shared" ref="P56:P81" si="165">P55+200</f>
        <v>4500</v>
      </c>
      <c r="Q56">
        <f t="shared" si="55"/>
        <v>0.32999999999999996</v>
      </c>
      <c r="S56">
        <f t="shared" si="56"/>
        <v>218683.54821028552</v>
      </c>
      <c r="T56">
        <f t="shared" si="6"/>
        <v>95.477646259980105</v>
      </c>
      <c r="U56">
        <f t="shared" si="57"/>
        <v>4.330968824023162E-4</v>
      </c>
      <c r="V56">
        <f t="shared" si="58"/>
        <v>9.7446798540521144E-4</v>
      </c>
      <c r="W56">
        <f t="shared" si="7"/>
        <v>0.10999999999999999</v>
      </c>
      <c r="X56">
        <f t="shared" si="59"/>
        <v>7.1499999999999994E-2</v>
      </c>
      <c r="Z56">
        <f t="shared" si="60"/>
        <v>3.9372443854756023E-3</v>
      </c>
      <c r="AA56">
        <v>5.5650000000000004</v>
      </c>
      <c r="AB56">
        <f t="shared" si="8"/>
        <v>6.556370773854665</v>
      </c>
      <c r="AC56">
        <v>0.745</v>
      </c>
      <c r="AD56">
        <f t="shared" si="61"/>
        <v>4.8844962265217253</v>
      </c>
      <c r="AE56">
        <f t="shared" si="9"/>
        <v>48.772427275214426</v>
      </c>
      <c r="AF56">
        <f t="shared" si="10"/>
        <v>9.7586748747906216E-4</v>
      </c>
      <c r="AG56">
        <f t="shared" si="62"/>
        <v>224.09143763484334</v>
      </c>
      <c r="AH56">
        <f t="shared" si="63"/>
        <v>54.531683105557235</v>
      </c>
      <c r="AI56">
        <f t="shared" si="11"/>
        <v>4.2648808987158819</v>
      </c>
      <c r="AJ56">
        <f t="shared" si="12"/>
        <v>7.4458694143326998</v>
      </c>
      <c r="AK56">
        <f t="shared" si="64"/>
        <v>4.2648808987158819</v>
      </c>
      <c r="AL56">
        <f t="shared" si="13"/>
        <v>5.8907194733644781</v>
      </c>
      <c r="AM56">
        <f t="shared" si="14"/>
        <v>38.06857966094465</v>
      </c>
      <c r="AN56">
        <f t="shared" si="65"/>
        <v>4.2648808987158819</v>
      </c>
      <c r="AO56" s="39" t="str">
        <f t="shared" si="66"/>
        <v>FAILED</v>
      </c>
      <c r="AP56" s="39" t="str">
        <f t="shared" si="67"/>
        <v>FAILED</v>
      </c>
      <c r="AQ56" s="39" t="str">
        <f t="shared" si="68"/>
        <v>FAILED</v>
      </c>
      <c r="AS56" s="9">
        <v>4</v>
      </c>
      <c r="AT56">
        <f t="shared" si="15"/>
        <v>1.7323875296092648E-3</v>
      </c>
      <c r="AU56" s="9">
        <f t="shared" si="69"/>
        <v>3.8978719416208458E-3</v>
      </c>
      <c r="AV56" s="9">
        <f t="shared" si="70"/>
        <v>1.5748977541902409E-2</v>
      </c>
      <c r="AW56">
        <v>5.5650000000000004</v>
      </c>
      <c r="AX56">
        <f t="shared" si="16"/>
        <v>104.90193238167464</v>
      </c>
      <c r="AY56">
        <v>0.745</v>
      </c>
      <c r="AZ56">
        <f t="shared" si="71"/>
        <v>78.151939624347605</v>
      </c>
      <c r="BA56">
        <f t="shared" si="17"/>
        <v>195.0897091008577</v>
      </c>
      <c r="BB56">
        <f t="shared" si="72"/>
        <v>0.91771000756799603</v>
      </c>
      <c r="BC56">
        <f t="shared" si="73"/>
        <v>3.8841754683588501E-3</v>
      </c>
      <c r="BD56">
        <f t="shared" si="74"/>
        <v>56.30115065390806</v>
      </c>
      <c r="BE56">
        <f t="shared" si="75"/>
        <v>13.632920776389309</v>
      </c>
      <c r="BF56">
        <f t="shared" si="18"/>
        <v>68.238094379454111</v>
      </c>
      <c r="BG56">
        <f t="shared" si="19"/>
        <v>119.1339106293232</v>
      </c>
      <c r="BH56">
        <f t="shared" si="76"/>
        <v>68.238094379454111</v>
      </c>
      <c r="BI56">
        <f t="shared" si="20"/>
        <v>94.25151157383165</v>
      </c>
      <c r="BJ56">
        <f t="shared" si="21"/>
        <v>0.59904648326928611</v>
      </c>
      <c r="BK56">
        <f t="shared" si="77"/>
        <v>68.238094379454111</v>
      </c>
      <c r="BL56" s="39" t="str">
        <f t="shared" si="78"/>
        <v>PASS</v>
      </c>
      <c r="BM56" s="39" t="str">
        <f t="shared" si="79"/>
        <v>PASS</v>
      </c>
      <c r="BN56" s="39" t="str">
        <f t="shared" si="80"/>
        <v>PASS</v>
      </c>
      <c r="BO56" s="127">
        <f t="shared" si="81"/>
        <v>7.7683509367177067E-4</v>
      </c>
      <c r="BP56" s="127"/>
      <c r="BR56">
        <f t="shared" si="22"/>
        <v>4.330968824023162E-4</v>
      </c>
      <c r="BS56">
        <f t="shared" si="23"/>
        <v>0.32999999999999996</v>
      </c>
      <c r="BT56">
        <f t="shared" si="24"/>
        <v>0.24250416666666663</v>
      </c>
      <c r="BU56">
        <f t="shared" si="82"/>
        <v>0.57250416666666659</v>
      </c>
      <c r="BV56">
        <f t="shared" si="25"/>
        <v>0.91666666666666663</v>
      </c>
      <c r="BW56">
        <f t="shared" si="26"/>
        <v>0.34374999999999994</v>
      </c>
      <c r="BX56">
        <f t="shared" si="27"/>
        <v>34775.619528655014</v>
      </c>
      <c r="BY56">
        <f t="shared" si="83"/>
        <v>11954.11921297516</v>
      </c>
      <c r="BZ56">
        <f t="shared" si="28"/>
        <v>0.454166666666667</v>
      </c>
      <c r="CA56">
        <f t="shared" si="29"/>
        <v>440.23920106933622</v>
      </c>
      <c r="CB56">
        <f t="shared" si="156"/>
        <v>12394.358414044496</v>
      </c>
      <c r="CC56">
        <f t="shared" si="30"/>
        <v>1.041210429178396E-3</v>
      </c>
      <c r="CD56">
        <f t="shared" si="31"/>
        <v>0.26239774305555552</v>
      </c>
      <c r="CE56">
        <f t="shared" si="84"/>
        <v>23617.501945167896</v>
      </c>
      <c r="CF56">
        <f t="shared" si="32"/>
        <v>60742.99813594664</v>
      </c>
      <c r="CG56">
        <f t="shared" si="33"/>
        <v>78456.124594822555</v>
      </c>
      <c r="CH56">
        <f t="shared" si="34"/>
        <v>43029.871677070718</v>
      </c>
      <c r="CI56">
        <f t="shared" si="35"/>
        <v>2.3702756675172978E-4</v>
      </c>
      <c r="CJ56">
        <f t="shared" si="36"/>
        <v>1.299996123174342E-4</v>
      </c>
      <c r="CL56">
        <f t="shared" si="161"/>
        <v>0.32999999999999996</v>
      </c>
      <c r="CM56">
        <f t="shared" si="161"/>
        <v>0.24250416666666663</v>
      </c>
      <c r="CN56">
        <f t="shared" si="85"/>
        <v>7.1826535379312061E-4</v>
      </c>
      <c r="CO56">
        <f t="shared" si="85"/>
        <v>5.3607166468246613E-4</v>
      </c>
      <c r="CP56">
        <f t="shared" si="162"/>
        <v>0.19604394501463154</v>
      </c>
      <c r="CQ56">
        <f t="shared" si="162"/>
        <v>0.10920167527666357</v>
      </c>
      <c r="CR56">
        <f t="shared" si="86"/>
        <v>99.640317237469759</v>
      </c>
      <c r="CS56">
        <f t="shared" si="87"/>
        <v>181.67363366821795</v>
      </c>
      <c r="CT56">
        <f t="shared" si="163"/>
        <v>0.19604394501463154</v>
      </c>
      <c r="CU56">
        <f t="shared" si="163"/>
        <v>0.10920167527666357</v>
      </c>
      <c r="CV56" s="39" t="str">
        <f t="shared" si="88"/>
        <v>FAILED</v>
      </c>
      <c r="CW56" s="39" t="str">
        <f t="shared" si="89"/>
        <v>FAILED</v>
      </c>
      <c r="CX56" s="39" t="str">
        <f t="shared" si="90"/>
        <v>FAILED</v>
      </c>
      <c r="CZ56">
        <f t="shared" si="91"/>
        <v>2.3702756675172978E-4</v>
      </c>
      <c r="DA56">
        <f t="shared" si="91"/>
        <v>1.299996123174342E-4</v>
      </c>
      <c r="DB56">
        <v>8</v>
      </c>
      <c r="DC56">
        <f t="shared" si="92"/>
        <v>1.8962205340138383E-3</v>
      </c>
      <c r="DD56">
        <v>12</v>
      </c>
      <c r="DE56">
        <f t="shared" si="93"/>
        <v>1.5599953478092105E-3</v>
      </c>
      <c r="DF56">
        <f t="shared" si="94"/>
        <v>0.32999999999999996</v>
      </c>
      <c r="DG56">
        <f t="shared" si="94"/>
        <v>0.24250416666666663</v>
      </c>
      <c r="DH56">
        <f t="shared" si="40"/>
        <v>1.7950753464731749E-3</v>
      </c>
      <c r="DI56">
        <f t="shared" si="95"/>
        <v>0.26239774305555552</v>
      </c>
      <c r="DJ56">
        <f t="shared" si="96"/>
        <v>12394.358414044496</v>
      </c>
      <c r="DK56">
        <f t="shared" si="97"/>
        <v>23617.501945167896</v>
      </c>
      <c r="DL56">
        <f t="shared" si="98"/>
        <v>5.7461228303449649E-3</v>
      </c>
      <c r="DM56">
        <f t="shared" si="99"/>
        <v>6.4328599761895944E-3</v>
      </c>
      <c r="DN56">
        <f t="shared" si="164"/>
        <v>12.546812480936419</v>
      </c>
      <c r="DO56">
        <f t="shared" si="164"/>
        <v>15.725041239839555</v>
      </c>
      <c r="DP56">
        <f t="shared" si="100"/>
        <v>12.45503965468372</v>
      </c>
      <c r="DQ56">
        <f t="shared" si="101"/>
        <v>15.139469472351497</v>
      </c>
      <c r="DR56">
        <f t="shared" si="102"/>
        <v>12.546812480936419</v>
      </c>
      <c r="DS56">
        <f t="shared" si="102"/>
        <v>15.725041239839555</v>
      </c>
      <c r="DT56" s="39" t="str">
        <f t="shared" si="158"/>
        <v>PASS</v>
      </c>
      <c r="DU56" s="39" t="str">
        <f t="shared" si="158"/>
        <v>PASS</v>
      </c>
      <c r="DV56" s="39" t="str">
        <f t="shared" si="104"/>
        <v>PASS</v>
      </c>
      <c r="DW56" s="39">
        <f t="shared" si="105"/>
        <v>2.0081162960978338E-4</v>
      </c>
      <c r="DX56" s="39"/>
      <c r="DZ56">
        <f t="shared" si="106"/>
        <v>0.91666666666666663</v>
      </c>
      <c r="EA56">
        <f t="shared" si="157"/>
        <v>0.32999999999999996</v>
      </c>
      <c r="EB56">
        <f t="shared" si="107"/>
        <v>0.24250416666666663</v>
      </c>
      <c r="EC56">
        <f t="shared" si="108"/>
        <v>0.91771000756799603</v>
      </c>
      <c r="ED56">
        <f t="shared" si="109"/>
        <v>0.2862520833333333</v>
      </c>
      <c r="EE56">
        <f t="shared" si="110"/>
        <v>218683.54821028552</v>
      </c>
      <c r="EG56">
        <f t="shared" si="111"/>
        <v>95.477646259980105</v>
      </c>
      <c r="EH56">
        <f t="shared" si="112"/>
        <v>1.7323875296092648E-3</v>
      </c>
      <c r="EI56">
        <f t="shared" si="113"/>
        <v>9.7446798540521144E-4</v>
      </c>
      <c r="EJ56">
        <f t="shared" si="113"/>
        <v>0.10999999999999999</v>
      </c>
      <c r="EK56">
        <f t="shared" si="113"/>
        <v>7.1499999999999994E-2</v>
      </c>
      <c r="EL56">
        <f t="shared" si="114"/>
        <v>9.7586748747906216E-4</v>
      </c>
      <c r="EM56">
        <f t="shared" si="114"/>
        <v>224.09143763484334</v>
      </c>
      <c r="EN56">
        <f t="shared" si="114"/>
        <v>54.531683105557235</v>
      </c>
      <c r="EO56">
        <f t="shared" si="115"/>
        <v>243.18323504761923</v>
      </c>
      <c r="EP56">
        <f t="shared" si="42"/>
        <v>483</v>
      </c>
      <c r="EQ56" s="39" t="str">
        <f t="shared" si="116"/>
        <v>PASS</v>
      </c>
      <c r="ES56">
        <v>1</v>
      </c>
      <c r="ET56">
        <f t="shared" si="117"/>
        <v>1.7323875296092648E-3</v>
      </c>
      <c r="EU56">
        <f t="shared" si="118"/>
        <v>3.8978719416208458E-3</v>
      </c>
      <c r="EV56">
        <f t="shared" si="119"/>
        <v>0.10999999999999999</v>
      </c>
      <c r="EW56">
        <f t="shared" si="119"/>
        <v>7.1499999999999994E-2</v>
      </c>
      <c r="EX56">
        <f t="shared" si="120"/>
        <v>3.8823679975922556E-3</v>
      </c>
      <c r="EY56">
        <f t="shared" si="121"/>
        <v>56.327362152662339</v>
      </c>
      <c r="EZ56">
        <f t="shared" si="122"/>
        <v>13.632920776389309</v>
      </c>
      <c r="FA56">
        <f t="shared" si="123"/>
        <v>61.076520151062141</v>
      </c>
      <c r="FB56">
        <f t="shared" si="43"/>
        <v>483</v>
      </c>
      <c r="FC56" s="39" t="str">
        <f t="shared" si="124"/>
        <v>PASS</v>
      </c>
      <c r="FD56" s="127">
        <f t="shared" si="125"/>
        <v>7.7683509367177067E-4</v>
      </c>
      <c r="FE56" s="127"/>
      <c r="GH56" s="39"/>
      <c r="GI56" s="39"/>
      <c r="GJ56" s="39"/>
      <c r="GS56" s="39"/>
      <c r="GT56" s="39"/>
      <c r="GU56" s="39"/>
      <c r="GV56" s="9"/>
    </row>
    <row r="57" spans="2:205" x14ac:dyDescent="0.25">
      <c r="B57">
        <f t="shared" si="0"/>
        <v>4.7</v>
      </c>
      <c r="C57">
        <f t="shared" si="160"/>
        <v>2.25</v>
      </c>
      <c r="D57">
        <f t="shared" si="50"/>
        <v>0.40706427311351651</v>
      </c>
      <c r="E57">
        <f t="shared" si="2"/>
        <v>0.40752138458301329</v>
      </c>
      <c r="F57">
        <f t="shared" si="3"/>
        <v>0.44583333333333369</v>
      </c>
      <c r="G57" s="1">
        <f t="shared" si="51"/>
        <v>827.36475038891854</v>
      </c>
      <c r="H57">
        <f t="shared" si="159"/>
        <v>-283.32129963898944</v>
      </c>
      <c r="I57">
        <f t="shared" si="52"/>
        <v>544.04345074992909</v>
      </c>
      <c r="J57">
        <f t="shared" si="4"/>
        <v>8716.010154686328</v>
      </c>
      <c r="K57">
        <f t="shared" si="5"/>
        <v>17445.201372939024</v>
      </c>
      <c r="L57">
        <f t="shared" si="53"/>
        <v>32685.038080073733</v>
      </c>
      <c r="M57">
        <f t="shared" si="53"/>
        <v>65419.505148521333</v>
      </c>
      <c r="O57">
        <f t="shared" si="54"/>
        <v>0.9</v>
      </c>
      <c r="P57">
        <f t="shared" si="165"/>
        <v>4700</v>
      </c>
      <c r="Q57">
        <f t="shared" si="55"/>
        <v>0.32399999999999995</v>
      </c>
      <c r="S57">
        <f t="shared" si="56"/>
        <v>201912.052927535</v>
      </c>
      <c r="T57">
        <f t="shared" si="6"/>
        <v>92.58896625429422</v>
      </c>
      <c r="U57">
        <f t="shared" si="57"/>
        <v>4.1999351890596574E-4</v>
      </c>
      <c r="V57">
        <f t="shared" si="58"/>
        <v>9.4498541753842286E-4</v>
      </c>
      <c r="W57">
        <f t="shared" si="7"/>
        <v>0.108</v>
      </c>
      <c r="X57">
        <f t="shared" si="59"/>
        <v>7.0199999999999999E-2</v>
      </c>
      <c r="Z57">
        <f t="shared" si="60"/>
        <v>3.8888288787589419E-3</v>
      </c>
      <c r="AA57">
        <v>5.5650000000000004</v>
      </c>
      <c r="AB57">
        <f t="shared" si="8"/>
        <v>6.3961174110151156</v>
      </c>
      <c r="AC57">
        <v>0.745</v>
      </c>
      <c r="AD57">
        <f t="shared" si="61"/>
        <v>4.7651074712062611</v>
      </c>
      <c r="AE57">
        <f t="shared" si="9"/>
        <v>48.172682492024968</v>
      </c>
      <c r="AF57">
        <f t="shared" si="10"/>
        <v>9.2915693731356833E-4</v>
      </c>
      <c r="AG57">
        <f t="shared" si="62"/>
        <v>217.3067270113859</v>
      </c>
      <c r="AH57">
        <f t="shared" si="63"/>
        <v>53.916214448784501</v>
      </c>
      <c r="AI57">
        <f t="shared" si="11"/>
        <v>4.1606370220799134</v>
      </c>
      <c r="AJ57">
        <f t="shared" si="12"/>
        <v>7.2638745799848206</v>
      </c>
      <c r="AK57">
        <f t="shared" si="64"/>
        <v>4.1606370220799134</v>
      </c>
      <c r="AL57">
        <f t="shared" si="13"/>
        <v>5.7467362183424209</v>
      </c>
      <c r="AM57">
        <f t="shared" si="14"/>
        <v>37.840470773533873</v>
      </c>
      <c r="AN57">
        <f t="shared" si="65"/>
        <v>4.1606370220799134</v>
      </c>
      <c r="AO57" s="39" t="str">
        <f t="shared" si="66"/>
        <v>FAILED</v>
      </c>
      <c r="AP57" s="39" t="str">
        <f t="shared" si="67"/>
        <v>FAILED</v>
      </c>
      <c r="AQ57" s="39" t="str">
        <f t="shared" si="68"/>
        <v>FAILED</v>
      </c>
      <c r="AS57" s="9">
        <v>4</v>
      </c>
      <c r="AT57">
        <f t="shared" si="15"/>
        <v>1.679974075623863E-3</v>
      </c>
      <c r="AU57" s="9">
        <f t="shared" si="69"/>
        <v>3.7799416701536914E-3</v>
      </c>
      <c r="AV57" s="9">
        <f t="shared" si="70"/>
        <v>1.5555315515035768E-2</v>
      </c>
      <c r="AW57">
        <v>5.5650000000000004</v>
      </c>
      <c r="AX57">
        <f t="shared" si="16"/>
        <v>102.33787857624185</v>
      </c>
      <c r="AY57">
        <v>0.745</v>
      </c>
      <c r="AZ57">
        <f t="shared" si="71"/>
        <v>76.241719539300178</v>
      </c>
      <c r="BA57">
        <f t="shared" si="17"/>
        <v>192.69072996809987</v>
      </c>
      <c r="BB57">
        <f t="shared" si="72"/>
        <v>0.90102437106675981</v>
      </c>
      <c r="BC57">
        <f t="shared" si="73"/>
        <v>3.6985042785489097E-3</v>
      </c>
      <c r="BD57">
        <f t="shared" si="74"/>
        <v>54.592894240683208</v>
      </c>
      <c r="BE57">
        <f t="shared" si="75"/>
        <v>13.479053612196125</v>
      </c>
      <c r="BF57">
        <f t="shared" si="18"/>
        <v>66.5701923532786</v>
      </c>
      <c r="BG57">
        <f t="shared" si="19"/>
        <v>116.22199327975713</v>
      </c>
      <c r="BH57">
        <f t="shared" si="76"/>
        <v>66.5701923532786</v>
      </c>
      <c r="BI57">
        <f t="shared" si="20"/>
        <v>91.947779493478734</v>
      </c>
      <c r="BJ57">
        <f t="shared" si="21"/>
        <v>0.59539633740230768</v>
      </c>
      <c r="BK57">
        <f t="shared" si="77"/>
        <v>66.5701923532786</v>
      </c>
      <c r="BL57" s="39" t="str">
        <f t="shared" si="78"/>
        <v>PASS</v>
      </c>
      <c r="BM57" s="39" t="str">
        <f t="shared" si="79"/>
        <v>PASS</v>
      </c>
      <c r="BN57" s="39" t="str">
        <f t="shared" si="80"/>
        <v>PASS</v>
      </c>
      <c r="BO57" s="127">
        <f t="shared" si="81"/>
        <v>7.3970085570978258E-4</v>
      </c>
      <c r="BP57" s="127"/>
      <c r="BR57">
        <f t="shared" si="22"/>
        <v>4.1999351890596574E-4</v>
      </c>
      <c r="BS57">
        <f t="shared" si="23"/>
        <v>0.32399999999999995</v>
      </c>
      <c r="BT57">
        <f t="shared" si="24"/>
        <v>0.238095</v>
      </c>
      <c r="BU57">
        <f t="shared" si="82"/>
        <v>0.56209500000000001</v>
      </c>
      <c r="BV57">
        <f t="shared" si="25"/>
        <v>0.9</v>
      </c>
      <c r="BW57">
        <f t="shared" si="26"/>
        <v>0.33749999999999997</v>
      </c>
      <c r="BX57">
        <f t="shared" si="27"/>
        <v>32685.038080073733</v>
      </c>
      <c r="BY57">
        <f t="shared" si="83"/>
        <v>11031.200352024884</v>
      </c>
      <c r="BZ57">
        <f t="shared" si="28"/>
        <v>0.44583333333333369</v>
      </c>
      <c r="CA57">
        <f t="shared" si="29"/>
        <v>424.30393724414097</v>
      </c>
      <c r="CB57">
        <f t="shared" si="156"/>
        <v>11455.504289269025</v>
      </c>
      <c r="CC57">
        <f t="shared" si="30"/>
        <v>9.9135901281649508E-4</v>
      </c>
      <c r="CD57">
        <f t="shared" si="31"/>
        <v>0.25294274999999999</v>
      </c>
      <c r="CE57">
        <f t="shared" si="84"/>
        <v>22644.460632433675</v>
      </c>
      <c r="CF57">
        <f t="shared" si="32"/>
        <v>58148.601357552965</v>
      </c>
      <c r="CG57">
        <f t="shared" si="33"/>
        <v>75131.946831878216</v>
      </c>
      <c r="CH57">
        <f t="shared" si="34"/>
        <v>41165.255883227714</v>
      </c>
      <c r="CI57">
        <f t="shared" si="35"/>
        <v>2.2698473363105202E-4</v>
      </c>
      <c r="CJ57">
        <f t="shared" si="36"/>
        <v>1.2436633197349762E-4</v>
      </c>
      <c r="CL57">
        <f t="shared" si="161"/>
        <v>0.32399999999999995</v>
      </c>
      <c r="CM57">
        <f t="shared" si="161"/>
        <v>0.238095</v>
      </c>
      <c r="CN57">
        <f t="shared" si="85"/>
        <v>7.0057016552793844E-4</v>
      </c>
      <c r="CO57">
        <f t="shared" si="85"/>
        <v>5.2233911662780662E-4</v>
      </c>
      <c r="CP57">
        <f t="shared" si="162"/>
        <v>0.18650345159458037</v>
      </c>
      <c r="CQ57">
        <f t="shared" si="162"/>
        <v>0.1036784980486166</v>
      </c>
      <c r="CR57">
        <f t="shared" si="86"/>
        <v>99.762042451897571</v>
      </c>
      <c r="CS57">
        <f t="shared" si="87"/>
        <v>182.07870468720739</v>
      </c>
      <c r="CT57">
        <f t="shared" si="163"/>
        <v>0.18650345159458037</v>
      </c>
      <c r="CU57">
        <f t="shared" si="163"/>
        <v>0.1036784980486166</v>
      </c>
      <c r="CV57" s="39" t="str">
        <f t="shared" si="88"/>
        <v>FAILED</v>
      </c>
      <c r="CW57" s="39" t="str">
        <f t="shared" si="89"/>
        <v>FAILED</v>
      </c>
      <c r="CX57" s="39" t="str">
        <f t="shared" si="90"/>
        <v>FAILED</v>
      </c>
      <c r="CZ57">
        <f t="shared" si="91"/>
        <v>2.2698473363105202E-4</v>
      </c>
      <c r="DA57">
        <f t="shared" si="91"/>
        <v>1.2436633197349762E-4</v>
      </c>
      <c r="DB57">
        <v>9</v>
      </c>
      <c r="DC57">
        <f t="shared" si="92"/>
        <v>2.0428626026794683E-3</v>
      </c>
      <c r="DD57">
        <v>13</v>
      </c>
      <c r="DE57">
        <f t="shared" si="93"/>
        <v>1.6167623156554691E-3</v>
      </c>
      <c r="DF57">
        <f t="shared" si="94"/>
        <v>0.32399999999999995</v>
      </c>
      <c r="DG57">
        <f t="shared" si="94"/>
        <v>0.238095</v>
      </c>
      <c r="DH57">
        <f t="shared" si="40"/>
        <v>1.7997448033502199E-3</v>
      </c>
      <c r="DI57">
        <f t="shared" si="95"/>
        <v>0.25294274999999999</v>
      </c>
      <c r="DJ57">
        <f t="shared" si="96"/>
        <v>11455.504289269025</v>
      </c>
      <c r="DK57">
        <f t="shared" si="97"/>
        <v>22644.460632433675</v>
      </c>
      <c r="DL57">
        <f t="shared" si="98"/>
        <v>6.3051314897514463E-3</v>
      </c>
      <c r="DM57">
        <f t="shared" si="99"/>
        <v>6.7904085161614863E-3</v>
      </c>
      <c r="DN57">
        <f t="shared" si="164"/>
        <v>15.106779579161012</v>
      </c>
      <c r="DO57">
        <f t="shared" si="164"/>
        <v>17.521666170216207</v>
      </c>
      <c r="DP57">
        <f t="shared" si="100"/>
        <v>11.084671383544174</v>
      </c>
      <c r="DQ57">
        <f t="shared" si="101"/>
        <v>14.006054206708262</v>
      </c>
      <c r="DR57">
        <f t="shared" si="102"/>
        <v>15.106779579161012</v>
      </c>
      <c r="DS57">
        <f t="shared" si="102"/>
        <v>17.521666170216207</v>
      </c>
      <c r="DT57" s="39" t="str">
        <f t="shared" si="158"/>
        <v>PASS</v>
      </c>
      <c r="DU57" s="39" t="str">
        <f t="shared" si="158"/>
        <v>PASS</v>
      </c>
      <c r="DV57" s="39" t="str">
        <f t="shared" si="104"/>
        <v>PASS</v>
      </c>
      <c r="DW57" s="39">
        <f t="shared" si="105"/>
        <v>2.093661013628275E-4</v>
      </c>
      <c r="DX57" s="39"/>
      <c r="DZ57">
        <f t="shared" si="106"/>
        <v>0.9</v>
      </c>
      <c r="EA57">
        <f t="shared" si="157"/>
        <v>0.32399999999999995</v>
      </c>
      <c r="EB57">
        <f t="shared" si="107"/>
        <v>0.238095</v>
      </c>
      <c r="EC57">
        <f t="shared" si="108"/>
        <v>0.90102437106675981</v>
      </c>
      <c r="ED57">
        <f t="shared" si="109"/>
        <v>0.28104750000000001</v>
      </c>
      <c r="EE57">
        <f t="shared" si="110"/>
        <v>201912.052927535</v>
      </c>
      <c r="EG57">
        <f t="shared" si="111"/>
        <v>92.58896625429422</v>
      </c>
      <c r="EH57">
        <f t="shared" si="112"/>
        <v>1.679974075623863E-3</v>
      </c>
      <c r="EI57">
        <f t="shared" si="113"/>
        <v>9.4498541753842286E-4</v>
      </c>
      <c r="EJ57">
        <f t="shared" si="113"/>
        <v>0.108</v>
      </c>
      <c r="EK57">
        <f t="shared" si="113"/>
        <v>7.0199999999999999E-2</v>
      </c>
      <c r="EL57">
        <f t="shared" si="114"/>
        <v>9.2915693731356833E-4</v>
      </c>
      <c r="EM57">
        <f t="shared" si="114"/>
        <v>217.3067270113859</v>
      </c>
      <c r="EN57">
        <f t="shared" si="114"/>
        <v>53.916214448784501</v>
      </c>
      <c r="EO57">
        <f t="shared" si="115"/>
        <v>236.52291251771561</v>
      </c>
      <c r="EP57">
        <f t="shared" si="42"/>
        <v>483</v>
      </c>
      <c r="EQ57" s="39" t="str">
        <f t="shared" si="116"/>
        <v>PASS</v>
      </c>
      <c r="ES57">
        <v>1</v>
      </c>
      <c r="ET57">
        <f t="shared" si="117"/>
        <v>1.679974075623863E-3</v>
      </c>
      <c r="EU57">
        <f t="shared" si="118"/>
        <v>3.7799416701536914E-3</v>
      </c>
      <c r="EV57">
        <f t="shared" si="119"/>
        <v>0.108</v>
      </c>
      <c r="EW57">
        <f t="shared" si="119"/>
        <v>7.0199999999999999E-2</v>
      </c>
      <c r="EX57">
        <f t="shared" si="120"/>
        <v>3.6967833617129338E-3</v>
      </c>
      <c r="EY57">
        <f t="shared" si="121"/>
        <v>54.618308180757836</v>
      </c>
      <c r="EZ57">
        <f t="shared" si="122"/>
        <v>13.479053612196125</v>
      </c>
      <c r="FA57">
        <f t="shared" si="123"/>
        <v>59.398773113336361</v>
      </c>
      <c r="FB57">
        <f t="shared" si="43"/>
        <v>483</v>
      </c>
      <c r="FC57" s="39" t="str">
        <f t="shared" si="124"/>
        <v>PASS</v>
      </c>
      <c r="FD57" s="127">
        <f t="shared" si="125"/>
        <v>7.3970085570978258E-4</v>
      </c>
      <c r="FE57" s="127"/>
    </row>
    <row r="58" spans="2:205" x14ac:dyDescent="0.25">
      <c r="B58">
        <f t="shared" si="0"/>
        <v>4.9000000000000004</v>
      </c>
      <c r="C58">
        <f t="shared" si="160"/>
        <v>2.208333333333333</v>
      </c>
      <c r="D58">
        <f t="shared" si="50"/>
        <v>0.40797849605251008</v>
      </c>
      <c r="E58">
        <f t="shared" si="2"/>
        <v>0.40836594945849369</v>
      </c>
      <c r="F58">
        <f t="shared" si="3"/>
        <v>0.43749999999999845</v>
      </c>
      <c r="G58" s="1">
        <f t="shared" si="51"/>
        <v>813.58260521671752</v>
      </c>
      <c r="H58">
        <f t="shared" si="159"/>
        <v>-283.32129963898819</v>
      </c>
      <c r="I58">
        <f t="shared" si="52"/>
        <v>530.26130557772933</v>
      </c>
      <c r="J58">
        <f t="shared" si="4"/>
        <v>8171.9667039363994</v>
      </c>
      <c r="K58">
        <f t="shared" si="5"/>
        <v>15756.403687076749</v>
      </c>
      <c r="L58">
        <f t="shared" si="53"/>
        <v>30644.875139761498</v>
      </c>
      <c r="M58">
        <f t="shared" si="53"/>
        <v>59086.513826537805</v>
      </c>
      <c r="O58">
        <f t="shared" si="54"/>
        <v>0.8833333333333333</v>
      </c>
      <c r="P58">
        <f t="shared" si="165"/>
        <v>4900</v>
      </c>
      <c r="Q58">
        <f t="shared" si="55"/>
        <v>0.31799999999999995</v>
      </c>
      <c r="S58">
        <f t="shared" si="56"/>
        <v>185806.64725326357</v>
      </c>
      <c r="T58">
        <f t="shared" si="6"/>
        <v>89.653589355470018</v>
      </c>
      <c r="U58">
        <f t="shared" si="57"/>
        <v>4.0667833327502915E-4</v>
      </c>
      <c r="V58">
        <f t="shared" si="58"/>
        <v>9.1502624986881562E-4</v>
      </c>
      <c r="W58">
        <f t="shared" si="7"/>
        <v>0.10599999999999998</v>
      </c>
      <c r="X58">
        <f t="shared" si="59"/>
        <v>6.8899999999999989E-2</v>
      </c>
      <c r="Z58">
        <f t="shared" si="60"/>
        <v>3.8365880497644267E-3</v>
      </c>
      <c r="AA58">
        <v>5.5650000000000004</v>
      </c>
      <c r="AB58">
        <f t="shared" si="8"/>
        <v>6.2254263618289576</v>
      </c>
      <c r="AC58">
        <v>0.745</v>
      </c>
      <c r="AD58">
        <f t="shared" si="61"/>
        <v>4.6379426395625734</v>
      </c>
      <c r="AE58">
        <f t="shared" si="9"/>
        <v>47.525551711337066</v>
      </c>
      <c r="AF58">
        <f t="shared" si="10"/>
        <v>8.830595939001225E-4</v>
      </c>
      <c r="AG58">
        <f t="shared" si="62"/>
        <v>210.41235329614574</v>
      </c>
      <c r="AH58">
        <f t="shared" si="63"/>
        <v>53.282828751368839</v>
      </c>
      <c r="AI58">
        <f t="shared" si="11"/>
        <v>4.0496034914323129</v>
      </c>
      <c r="AJ58">
        <f t="shared" si="12"/>
        <v>7.0700259850420499</v>
      </c>
      <c r="AK58">
        <f t="shared" si="64"/>
        <v>4.0496034914323129</v>
      </c>
      <c r="AL58">
        <f t="shared" si="13"/>
        <v>5.593374988166179</v>
      </c>
      <c r="AM58">
        <f t="shared" si="14"/>
        <v>37.644051249195392</v>
      </c>
      <c r="AN58">
        <f t="shared" si="65"/>
        <v>4.0496034914323129</v>
      </c>
      <c r="AO58" s="39" t="str">
        <f t="shared" si="66"/>
        <v>FAILED</v>
      </c>
      <c r="AP58" s="39" t="str">
        <f t="shared" si="67"/>
        <v>FAILED</v>
      </c>
      <c r="AQ58" s="39" t="str">
        <f t="shared" si="68"/>
        <v>FAILED</v>
      </c>
      <c r="AS58" s="9">
        <v>4</v>
      </c>
      <c r="AT58">
        <f t="shared" si="15"/>
        <v>1.6267133331001166E-3</v>
      </c>
      <c r="AU58" s="9">
        <f t="shared" si="69"/>
        <v>3.6601049994752625E-3</v>
      </c>
      <c r="AV58" s="9">
        <f t="shared" si="70"/>
        <v>1.5346352199057707E-2</v>
      </c>
      <c r="AW58">
        <v>5.5650000000000004</v>
      </c>
      <c r="AX58">
        <f t="shared" si="16"/>
        <v>99.606821789263321</v>
      </c>
      <c r="AY58">
        <v>0.745</v>
      </c>
      <c r="AZ58">
        <f t="shared" si="71"/>
        <v>74.207082233001174</v>
      </c>
      <c r="BA58">
        <f t="shared" si="17"/>
        <v>190.10220684534826</v>
      </c>
      <c r="BB58">
        <f t="shared" si="72"/>
        <v>0.88433873456552348</v>
      </c>
      <c r="BC58">
        <f t="shared" si="73"/>
        <v>3.5152678076800317E-3</v>
      </c>
      <c r="BD58">
        <f t="shared" si="74"/>
        <v>52.857038899659315</v>
      </c>
      <c r="BE58">
        <f t="shared" si="75"/>
        <v>13.32070718784221</v>
      </c>
      <c r="BF58">
        <f t="shared" si="18"/>
        <v>64.793655862917021</v>
      </c>
      <c r="BG58">
        <f t="shared" si="19"/>
        <v>113.1204157606728</v>
      </c>
      <c r="BH58">
        <f t="shared" si="76"/>
        <v>64.793655862917021</v>
      </c>
      <c r="BI58">
        <f t="shared" si="20"/>
        <v>89.493999810658863</v>
      </c>
      <c r="BJ58">
        <f t="shared" si="21"/>
        <v>0.59224060189671235</v>
      </c>
      <c r="BK58">
        <f t="shared" si="77"/>
        <v>64.793655862917021</v>
      </c>
      <c r="BL58" s="39" t="str">
        <f t="shared" si="78"/>
        <v>PASS</v>
      </c>
      <c r="BM58" s="39" t="str">
        <f t="shared" si="79"/>
        <v>PASS</v>
      </c>
      <c r="BN58" s="39" t="str">
        <f t="shared" si="80"/>
        <v>PASS</v>
      </c>
      <c r="BO58" s="127">
        <f t="shared" si="81"/>
        <v>7.0305356153600382E-4</v>
      </c>
      <c r="BP58" s="127"/>
      <c r="BR58">
        <f t="shared" si="22"/>
        <v>4.0667833327502915E-4</v>
      </c>
      <c r="BS58">
        <f t="shared" si="23"/>
        <v>0.31799999999999995</v>
      </c>
      <c r="BT58">
        <f t="shared" si="24"/>
        <v>0.23368583333333329</v>
      </c>
      <c r="BU58">
        <f t="shared" si="82"/>
        <v>0.55168583333333321</v>
      </c>
      <c r="BV58">
        <f t="shared" si="25"/>
        <v>0.8833333333333333</v>
      </c>
      <c r="BW58">
        <f t="shared" si="26"/>
        <v>0.33124999999999993</v>
      </c>
      <c r="BX58">
        <f t="shared" si="27"/>
        <v>30644.875139761498</v>
      </c>
      <c r="BY58">
        <f t="shared" si="83"/>
        <v>10151.114890045994</v>
      </c>
      <c r="BZ58">
        <f t="shared" si="28"/>
        <v>0.43749999999999845</v>
      </c>
      <c r="CA58">
        <f t="shared" si="29"/>
        <v>408.66241100097506</v>
      </c>
      <c r="CB58">
        <f t="shared" si="156"/>
        <v>10559.777301046968</v>
      </c>
      <c r="CC58">
        <f t="shared" si="30"/>
        <v>9.4216218157697554E-4</v>
      </c>
      <c r="CD58">
        <f t="shared" si="31"/>
        <v>0.2436612430555555</v>
      </c>
      <c r="CE58">
        <f t="shared" si="84"/>
        <v>21668.971988785484</v>
      </c>
      <c r="CF58">
        <f t="shared" si="32"/>
        <v>55547.692705108137</v>
      </c>
      <c r="CG58">
        <f t="shared" si="33"/>
        <v>71799.421696697245</v>
      </c>
      <c r="CH58">
        <f t="shared" si="34"/>
        <v>39295.963713519028</v>
      </c>
      <c r="CI58">
        <f t="shared" si="35"/>
        <v>2.1691668186313366E-4</v>
      </c>
      <c r="CJ58">
        <f t="shared" si="36"/>
        <v>1.1871892360579766E-4</v>
      </c>
      <c r="CL58">
        <f t="shared" si="161"/>
        <v>0.31799999999999995</v>
      </c>
      <c r="CM58">
        <f t="shared" si="161"/>
        <v>0.23368583333333329</v>
      </c>
      <c r="CN58">
        <f t="shared" si="85"/>
        <v>6.8212793038721284E-4</v>
      </c>
      <c r="CO58">
        <f t="shared" si="85"/>
        <v>5.0802790187308899E-4</v>
      </c>
      <c r="CP58">
        <f t="shared" si="162"/>
        <v>0.17681343509745007</v>
      </c>
      <c r="CQ58">
        <f t="shared" si="162"/>
        <v>9.8075092650997717E-2</v>
      </c>
      <c r="CR58">
        <f t="shared" si="86"/>
        <v>99.895369054454719</v>
      </c>
      <c r="CS58">
        <f t="shared" si="87"/>
        <v>182.5233192034035</v>
      </c>
      <c r="CT58">
        <f t="shared" si="163"/>
        <v>0.17681343509745007</v>
      </c>
      <c r="CU58">
        <f t="shared" si="163"/>
        <v>9.8075092650997717E-2</v>
      </c>
      <c r="CV58" s="39" t="str">
        <f t="shared" si="88"/>
        <v>FAILED</v>
      </c>
      <c r="CW58" s="39" t="str">
        <f t="shared" si="89"/>
        <v>FAILED</v>
      </c>
      <c r="CX58" s="39" t="str">
        <f t="shared" si="90"/>
        <v>FAILED</v>
      </c>
      <c r="CZ58">
        <f t="shared" si="91"/>
        <v>2.1691668186313366E-4</v>
      </c>
      <c r="DA58">
        <f t="shared" si="91"/>
        <v>1.1871892360579766E-4</v>
      </c>
      <c r="DB58">
        <v>9</v>
      </c>
      <c r="DC58">
        <f t="shared" si="92"/>
        <v>1.9522501367682029E-3</v>
      </c>
      <c r="DD58">
        <v>13</v>
      </c>
      <c r="DE58">
        <f t="shared" si="93"/>
        <v>1.5433460068753695E-3</v>
      </c>
      <c r="DF58">
        <f t="shared" si="94"/>
        <v>0.31799999999999995</v>
      </c>
      <c r="DG58">
        <f t="shared" si="94"/>
        <v>0.23368583333333329</v>
      </c>
      <c r="DH58">
        <f t="shared" si="40"/>
        <v>1.6970955302561836E-3</v>
      </c>
      <c r="DI58">
        <f t="shared" si="95"/>
        <v>0.2436612430555555</v>
      </c>
      <c r="DJ58">
        <f t="shared" si="96"/>
        <v>10559.777301046968</v>
      </c>
      <c r="DK58">
        <f t="shared" si="97"/>
        <v>21668.971988785484</v>
      </c>
      <c r="DL58">
        <f t="shared" si="98"/>
        <v>6.1391513734849155E-3</v>
      </c>
      <c r="DM58">
        <f t="shared" si="99"/>
        <v>6.6043627243501562E-3</v>
      </c>
      <c r="DN58">
        <f t="shared" si="164"/>
        <v>14.321888242893456</v>
      </c>
      <c r="DO58">
        <f t="shared" si="164"/>
        <v>16.574690658018611</v>
      </c>
      <c r="DP58">
        <f t="shared" si="100"/>
        <v>11.099485450494971</v>
      </c>
      <c r="DQ58">
        <f t="shared" si="101"/>
        <v>14.040255323338734</v>
      </c>
      <c r="DR58">
        <f t="shared" si="102"/>
        <v>14.321888242893456</v>
      </c>
      <c r="DS58">
        <f t="shared" si="102"/>
        <v>16.574690658018611</v>
      </c>
      <c r="DT58" s="39" t="str">
        <f t="shared" si="158"/>
        <v>PASS</v>
      </c>
      <c r="DU58" s="39" t="str">
        <f t="shared" si="158"/>
        <v>PASS</v>
      </c>
      <c r="DV58" s="39" t="str">
        <f t="shared" si="104"/>
        <v>PASS</v>
      </c>
      <c r="DW58" s="39">
        <f t="shared" si="105"/>
        <v>1.9629472824612561E-4</v>
      </c>
      <c r="DX58" s="39"/>
      <c r="DZ58">
        <f t="shared" si="106"/>
        <v>0.8833333333333333</v>
      </c>
      <c r="EA58">
        <f t="shared" si="157"/>
        <v>0.31799999999999995</v>
      </c>
      <c r="EB58">
        <f t="shared" si="107"/>
        <v>0.23368583333333329</v>
      </c>
      <c r="EC58">
        <f t="shared" si="108"/>
        <v>0.88433873456552348</v>
      </c>
      <c r="ED58">
        <f t="shared" si="109"/>
        <v>0.2758429166666666</v>
      </c>
      <c r="EE58">
        <f t="shared" si="110"/>
        <v>185806.64725326357</v>
      </c>
      <c r="EG58">
        <f t="shared" si="111"/>
        <v>89.653589355470018</v>
      </c>
      <c r="EH58">
        <f t="shared" si="112"/>
        <v>1.6267133331001166E-3</v>
      </c>
      <c r="EI58">
        <f t="shared" si="113"/>
        <v>9.1502624986881562E-4</v>
      </c>
      <c r="EJ58">
        <f t="shared" si="113"/>
        <v>0.10599999999999998</v>
      </c>
      <c r="EK58">
        <f t="shared" si="113"/>
        <v>6.8899999999999989E-2</v>
      </c>
      <c r="EL58">
        <f t="shared" si="114"/>
        <v>8.830595939001225E-4</v>
      </c>
      <c r="EM58">
        <f t="shared" si="114"/>
        <v>210.41235329614574</v>
      </c>
      <c r="EN58">
        <f t="shared" si="114"/>
        <v>53.282828751368839</v>
      </c>
      <c r="EO58">
        <f t="shared" si="115"/>
        <v>229.76191577122862</v>
      </c>
      <c r="EP58">
        <f t="shared" si="42"/>
        <v>483</v>
      </c>
      <c r="EQ58" s="39" t="str">
        <f t="shared" si="116"/>
        <v>PASS</v>
      </c>
      <c r="ES58">
        <v>1</v>
      </c>
      <c r="ET58">
        <f t="shared" si="117"/>
        <v>1.6267133331001166E-3</v>
      </c>
      <c r="EU58">
        <f t="shared" si="118"/>
        <v>3.6601049994752625E-3</v>
      </c>
      <c r="EV58">
        <f t="shared" si="119"/>
        <v>0.10599999999999998</v>
      </c>
      <c r="EW58">
        <f t="shared" si="119"/>
        <v>6.8899999999999989E-2</v>
      </c>
      <c r="EX58">
        <f t="shared" si="120"/>
        <v>3.5136323080905123E-3</v>
      </c>
      <c r="EY58">
        <f t="shared" si="121"/>
        <v>52.881642403339697</v>
      </c>
      <c r="EZ58">
        <f t="shared" si="122"/>
        <v>13.32070718784221</v>
      </c>
      <c r="FA58">
        <f t="shared" si="123"/>
        <v>57.695682882061362</v>
      </c>
      <c r="FB58">
        <f t="shared" si="43"/>
        <v>483</v>
      </c>
      <c r="FC58" s="39" t="str">
        <f t="shared" si="124"/>
        <v>PASS</v>
      </c>
      <c r="FD58" s="127">
        <f t="shared" si="125"/>
        <v>7.0305356153600382E-4</v>
      </c>
      <c r="FE58" s="127"/>
    </row>
    <row r="59" spans="2:205" x14ac:dyDescent="0.25">
      <c r="B59">
        <f t="shared" si="0"/>
        <v>5.0999999999999996</v>
      </c>
      <c r="C59">
        <f t="shared" si="160"/>
        <v>2.166666666666667</v>
      </c>
      <c r="D59">
        <f t="shared" si="50"/>
        <v>0.40875340286447737</v>
      </c>
      <c r="E59">
        <f t="shared" si="2"/>
        <v>0.40906291024902219</v>
      </c>
      <c r="F59">
        <f t="shared" si="3"/>
        <v>0.42916666666666708</v>
      </c>
      <c r="G59" s="1">
        <f t="shared" si="51"/>
        <v>799.44789184220826</v>
      </c>
      <c r="H59">
        <f t="shared" si="159"/>
        <v>-283.32129963898944</v>
      </c>
      <c r="I59">
        <f t="shared" si="52"/>
        <v>516.12659220321882</v>
      </c>
      <c r="J59">
        <f t="shared" si="4"/>
        <v>7641.7053983586702</v>
      </c>
      <c r="K59">
        <f t="shared" si="5"/>
        <v>14175.036476847246</v>
      </c>
      <c r="L59">
        <f t="shared" si="53"/>
        <v>28656.395243845011</v>
      </c>
      <c r="M59">
        <f t="shared" si="53"/>
        <v>53156.386788177173</v>
      </c>
      <c r="O59">
        <f t="shared" si="54"/>
        <v>0.86666666666666681</v>
      </c>
      <c r="P59">
        <f t="shared" si="165"/>
        <v>5100</v>
      </c>
      <c r="Q59">
        <f t="shared" si="55"/>
        <v>0.312</v>
      </c>
      <c r="S59">
        <f t="shared" si="56"/>
        <v>170373.03457749094</v>
      </c>
      <c r="T59">
        <f t="shared" si="6"/>
        <v>86.670988650020135</v>
      </c>
      <c r="U59">
        <f t="shared" si="57"/>
        <v>3.9314893537320083E-4</v>
      </c>
      <c r="V59">
        <f t="shared" si="58"/>
        <v>8.8458510458970193E-4</v>
      </c>
      <c r="W59">
        <f t="shared" si="7"/>
        <v>0.10400000000000001</v>
      </c>
      <c r="X59">
        <f t="shared" si="59"/>
        <v>6.7600000000000007E-2</v>
      </c>
      <c r="Z59">
        <f t="shared" si="60"/>
        <v>3.7802782247423152E-3</v>
      </c>
      <c r="AA59">
        <v>5.5650000000000004</v>
      </c>
      <c r="AB59">
        <f t="shared" si="8"/>
        <v>6.0440255318755778</v>
      </c>
      <c r="AC59">
        <v>0.745</v>
      </c>
      <c r="AD59">
        <f t="shared" si="61"/>
        <v>4.5027990212473057</v>
      </c>
      <c r="AE59">
        <f t="shared" si="9"/>
        <v>46.828016436183134</v>
      </c>
      <c r="AF59">
        <f t="shared" si="10"/>
        <v>8.375962958584878E-4</v>
      </c>
      <c r="AG59">
        <f t="shared" si="62"/>
        <v>203.40710127289711</v>
      </c>
      <c r="AH59">
        <f t="shared" si="63"/>
        <v>52.630870998742097</v>
      </c>
      <c r="AI59">
        <f t="shared" si="11"/>
        <v>3.9316033109415254</v>
      </c>
      <c r="AJ59">
        <f t="shared" si="12"/>
        <v>6.8640146202073042</v>
      </c>
      <c r="AK59">
        <f t="shared" si="64"/>
        <v>3.9316033109415254</v>
      </c>
      <c r="AL59">
        <f t="shared" si="13"/>
        <v>5.4303913134551456</v>
      </c>
      <c r="AM59">
        <f t="shared" si="14"/>
        <v>37.482454763940538</v>
      </c>
      <c r="AN59">
        <f t="shared" si="65"/>
        <v>3.9316033109415254</v>
      </c>
      <c r="AO59" s="39" t="str">
        <f t="shared" si="66"/>
        <v>FAILED</v>
      </c>
      <c r="AP59" s="39" t="str">
        <f t="shared" si="67"/>
        <v>FAILED</v>
      </c>
      <c r="AQ59" s="39" t="str">
        <f t="shared" si="68"/>
        <v>FAILED</v>
      </c>
      <c r="AS59" s="9">
        <v>4</v>
      </c>
      <c r="AT59">
        <f t="shared" si="15"/>
        <v>1.5725957414928033E-3</v>
      </c>
      <c r="AU59" s="9">
        <f t="shared" si="69"/>
        <v>3.5383404183588077E-3</v>
      </c>
      <c r="AV59" s="9">
        <f t="shared" si="70"/>
        <v>1.5121112898969261E-2</v>
      </c>
      <c r="AW59">
        <v>5.5650000000000004</v>
      </c>
      <c r="AX59">
        <f t="shared" si="16"/>
        <v>96.704408510009245</v>
      </c>
      <c r="AY59">
        <v>0.745</v>
      </c>
      <c r="AZ59">
        <f t="shared" si="71"/>
        <v>72.044784339956891</v>
      </c>
      <c r="BA59">
        <f t="shared" si="17"/>
        <v>187.31206574473254</v>
      </c>
      <c r="BB59">
        <f t="shared" si="72"/>
        <v>0.86765309806428736</v>
      </c>
      <c r="BC59">
        <f t="shared" si="73"/>
        <v>3.3345477566433029E-3</v>
      </c>
      <c r="BD59">
        <f t="shared" si="74"/>
        <v>51.093295706460545</v>
      </c>
      <c r="BE59">
        <f t="shared" si="75"/>
        <v>13.157717749685524</v>
      </c>
      <c r="BF59">
        <f t="shared" si="18"/>
        <v>62.905652975064413</v>
      </c>
      <c r="BG59">
        <f t="shared" si="19"/>
        <v>109.82423392331688</v>
      </c>
      <c r="BH59">
        <f t="shared" si="76"/>
        <v>62.905652975064413</v>
      </c>
      <c r="BI59">
        <f t="shared" si="20"/>
        <v>86.886261015282329</v>
      </c>
      <c r="BJ59">
        <f t="shared" si="21"/>
        <v>0.58962821730389192</v>
      </c>
      <c r="BK59">
        <f t="shared" si="77"/>
        <v>62.905652975064413</v>
      </c>
      <c r="BL59" s="39" t="str">
        <f t="shared" si="78"/>
        <v>PASS</v>
      </c>
      <c r="BM59" s="39" t="str">
        <f t="shared" si="79"/>
        <v>PASS</v>
      </c>
      <c r="BN59" s="39" t="str">
        <f t="shared" si="80"/>
        <v>PASS</v>
      </c>
      <c r="BO59" s="127">
        <f t="shared" si="81"/>
        <v>6.6690955132866114E-4</v>
      </c>
      <c r="BP59" s="127"/>
      <c r="BR59">
        <f t="shared" si="22"/>
        <v>3.9314893537320083E-4</v>
      </c>
      <c r="BS59">
        <f t="shared" si="23"/>
        <v>0.312</v>
      </c>
      <c r="BT59">
        <f t="shared" si="24"/>
        <v>0.22927666666666668</v>
      </c>
      <c r="BU59">
        <f t="shared" si="82"/>
        <v>0.54127666666666663</v>
      </c>
      <c r="BV59">
        <f t="shared" si="25"/>
        <v>0.86666666666666681</v>
      </c>
      <c r="BW59">
        <f t="shared" si="26"/>
        <v>0.32500000000000001</v>
      </c>
      <c r="BX59">
        <f t="shared" si="27"/>
        <v>28656.395243845011</v>
      </c>
      <c r="BY59">
        <f t="shared" si="83"/>
        <v>9313.3284542496294</v>
      </c>
      <c r="BZ59">
        <f t="shared" si="28"/>
        <v>0.42916666666666708</v>
      </c>
      <c r="CA59">
        <f t="shared" si="29"/>
        <v>393.31462233984416</v>
      </c>
      <c r="CB59">
        <f t="shared" si="156"/>
        <v>9706.6430765894729</v>
      </c>
      <c r="CC59">
        <f t="shared" si="30"/>
        <v>8.936422355476962E-4</v>
      </c>
      <c r="CD59">
        <f t="shared" si="31"/>
        <v>0.23455322222222225</v>
      </c>
      <c r="CE59">
        <f t="shared" si="84"/>
        <v>20691.770900919728</v>
      </c>
      <c r="CF59">
        <f t="shared" si="32"/>
        <v>52942.232703876041</v>
      </c>
      <c r="CG59">
        <f t="shared" si="33"/>
        <v>68461.060879565834</v>
      </c>
      <c r="CH59">
        <f t="shared" si="34"/>
        <v>37423.404528186249</v>
      </c>
      <c r="CI59">
        <f t="shared" si="35"/>
        <v>2.0683099963615055E-4</v>
      </c>
      <c r="CJ59">
        <f t="shared" si="36"/>
        <v>1.1306164510026057E-4</v>
      </c>
      <c r="CL59">
        <f t="shared" si="161"/>
        <v>0.312</v>
      </c>
      <c r="CM59">
        <f t="shared" si="161"/>
        <v>0.22927666666666668</v>
      </c>
      <c r="CN59">
        <f t="shared" si="85"/>
        <v>6.6291987062868762E-4</v>
      </c>
      <c r="CO59">
        <f t="shared" si="85"/>
        <v>4.931232067528047E-4</v>
      </c>
      <c r="CP59">
        <f t="shared" si="162"/>
        <v>0.16699584685225524</v>
      </c>
      <c r="CQ59">
        <f t="shared" si="162"/>
        <v>9.2404788874504346E-2</v>
      </c>
      <c r="CR59">
        <f t="shared" si="86"/>
        <v>100.0419228129242</v>
      </c>
      <c r="CS59">
        <f t="shared" si="87"/>
        <v>183.01317730314926</v>
      </c>
      <c r="CT59">
        <f t="shared" si="163"/>
        <v>0.16699584685225524</v>
      </c>
      <c r="CU59">
        <f t="shared" si="163"/>
        <v>9.2404788874504346E-2</v>
      </c>
      <c r="CV59" s="39" t="str">
        <f t="shared" si="88"/>
        <v>FAILED</v>
      </c>
      <c r="CW59" s="39" t="str">
        <f t="shared" si="89"/>
        <v>FAILED</v>
      </c>
      <c r="CX59" s="39" t="str">
        <f t="shared" si="90"/>
        <v>FAILED</v>
      </c>
      <c r="CZ59">
        <f t="shared" si="91"/>
        <v>2.0683099963615055E-4</v>
      </c>
      <c r="DA59">
        <f t="shared" si="91"/>
        <v>1.1306164510026057E-4</v>
      </c>
      <c r="DB59">
        <v>9</v>
      </c>
      <c r="DC59">
        <f t="shared" si="92"/>
        <v>1.861478996725355E-3</v>
      </c>
      <c r="DD59">
        <v>13</v>
      </c>
      <c r="DE59">
        <f t="shared" si="93"/>
        <v>1.4698013863033875E-3</v>
      </c>
      <c r="DF59">
        <f t="shared" si="94"/>
        <v>0.312</v>
      </c>
      <c r="DG59">
        <f t="shared" si="94"/>
        <v>0.22927666666666668</v>
      </c>
      <c r="DH59">
        <f t="shared" si="40"/>
        <v>1.5966113854668437E-3</v>
      </c>
      <c r="DI59">
        <f t="shared" si="95"/>
        <v>0.23455322222222225</v>
      </c>
      <c r="DJ59">
        <f t="shared" si="96"/>
        <v>9706.6430765894729</v>
      </c>
      <c r="DK59">
        <f t="shared" si="97"/>
        <v>20691.770900919728</v>
      </c>
      <c r="DL59">
        <f t="shared" si="98"/>
        <v>5.9662788356581887E-3</v>
      </c>
      <c r="DM59">
        <f t="shared" si="99"/>
        <v>6.4106016877864616E-3</v>
      </c>
      <c r="DN59">
        <f t="shared" si="164"/>
        <v>13.526663595032677</v>
      </c>
      <c r="DO59">
        <f t="shared" si="164"/>
        <v>15.616409319791241</v>
      </c>
      <c r="DP59">
        <f t="shared" si="100"/>
        <v>11.115769201436022</v>
      </c>
      <c r="DQ59">
        <f t="shared" si="101"/>
        <v>14.077936715626867</v>
      </c>
      <c r="DR59">
        <f t="shared" si="102"/>
        <v>13.526663595032677</v>
      </c>
      <c r="DS59">
        <f t="shared" si="102"/>
        <v>15.616409319791241</v>
      </c>
      <c r="DT59" s="39" t="str">
        <f t="shared" si="158"/>
        <v>PASS</v>
      </c>
      <c r="DU59" s="39" t="str">
        <f t="shared" si="158"/>
        <v>PASS</v>
      </c>
      <c r="DV59" s="39" t="str">
        <f t="shared" si="104"/>
        <v>PASS</v>
      </c>
      <c r="DW59" s="39">
        <f t="shared" si="105"/>
        <v>1.8355452189839958E-4</v>
      </c>
      <c r="DX59" s="39"/>
      <c r="DZ59">
        <f>O59</f>
        <v>0.86666666666666681</v>
      </c>
      <c r="EA59">
        <f t="shared" si="157"/>
        <v>0.312</v>
      </c>
      <c r="EB59">
        <f t="shared" si="107"/>
        <v>0.22927666666666668</v>
      </c>
      <c r="EC59">
        <f t="shared" si="108"/>
        <v>0.86765309806428736</v>
      </c>
      <c r="ED59">
        <f t="shared" si="109"/>
        <v>0.27063833333333331</v>
      </c>
      <c r="EE59">
        <f t="shared" si="110"/>
        <v>170373.03457749094</v>
      </c>
      <c r="EG59">
        <f>T59</f>
        <v>86.670988650020135</v>
      </c>
      <c r="EH59">
        <f t="shared" si="112"/>
        <v>1.5725957414928033E-3</v>
      </c>
      <c r="EI59">
        <f t="shared" si="113"/>
        <v>8.8458510458970193E-4</v>
      </c>
      <c r="EJ59">
        <f t="shared" si="113"/>
        <v>0.10400000000000001</v>
      </c>
      <c r="EK59">
        <f t="shared" si="113"/>
        <v>6.7600000000000007E-2</v>
      </c>
      <c r="EL59">
        <f t="shared" si="114"/>
        <v>8.375962958584878E-4</v>
      </c>
      <c r="EM59">
        <f t="shared" si="114"/>
        <v>203.40710127289711</v>
      </c>
      <c r="EN59">
        <f t="shared" si="114"/>
        <v>52.630870998742097</v>
      </c>
      <c r="EO59">
        <f t="shared" si="115"/>
        <v>222.90014489564899</v>
      </c>
      <c r="EP59">
        <f t="shared" si="42"/>
        <v>483</v>
      </c>
      <c r="EQ59" s="39" t="str">
        <f t="shared" si="116"/>
        <v>PASS</v>
      </c>
      <c r="ES59">
        <v>1</v>
      </c>
      <c r="ET59">
        <f t="shared" si="117"/>
        <v>1.5725957414928033E-3</v>
      </c>
      <c r="EU59">
        <f t="shared" si="118"/>
        <v>3.5383404183588077E-3</v>
      </c>
      <c r="EV59">
        <f t="shared" si="119"/>
        <v>0.10400000000000001</v>
      </c>
      <c r="EW59">
        <f t="shared" si="119"/>
        <v>6.7600000000000007E-2</v>
      </c>
      <c r="EX59">
        <f t="shared" si="120"/>
        <v>3.3329964988281302E-3</v>
      </c>
      <c r="EY59">
        <f t="shared" si="121"/>
        <v>51.117075771724778</v>
      </c>
      <c r="EZ59">
        <f t="shared" si="122"/>
        <v>13.157717749685524</v>
      </c>
      <c r="FA59">
        <f t="shared" si="123"/>
        <v>55.967240816333096</v>
      </c>
      <c r="FB59">
        <f t="shared" si="43"/>
        <v>483</v>
      </c>
      <c r="FC59" s="39" t="str">
        <f t="shared" si="124"/>
        <v>PASS</v>
      </c>
      <c r="FD59" s="127">
        <f t="shared" si="125"/>
        <v>6.6690955132866114E-4</v>
      </c>
      <c r="FE59" s="127"/>
    </row>
    <row r="60" spans="2:205" x14ac:dyDescent="0.25">
      <c r="B60">
        <f t="shared" si="0"/>
        <v>5.3</v>
      </c>
      <c r="C60">
        <f t="shared" si="160"/>
        <v>2.125</v>
      </c>
      <c r="D60">
        <f t="shared" si="50"/>
        <v>0.40937241763356697</v>
      </c>
      <c r="E60">
        <f t="shared" si="2"/>
        <v>0.40959448871467419</v>
      </c>
      <c r="F60">
        <f t="shared" si="3"/>
        <v>0.42083333333333378</v>
      </c>
      <c r="G60" s="1">
        <f t="shared" si="51"/>
        <v>784.94334419155371</v>
      </c>
      <c r="H60">
        <f t="shared" si="159"/>
        <v>-283.32129963898944</v>
      </c>
      <c r="I60">
        <f t="shared" si="52"/>
        <v>501.62204455256426</v>
      </c>
      <c r="J60">
        <f t="shared" si="4"/>
        <v>7125.5788061554513</v>
      </c>
      <c r="K60">
        <f t="shared" si="5"/>
        <v>12698.308056395832</v>
      </c>
      <c r="L60">
        <f t="shared" si="53"/>
        <v>26720.920523082943</v>
      </c>
      <c r="M60">
        <f t="shared" si="53"/>
        <v>47618.655211484373</v>
      </c>
      <c r="O60">
        <f t="shared" si="54"/>
        <v>0.85000000000000009</v>
      </c>
      <c r="P60">
        <f t="shared" si="165"/>
        <v>5300</v>
      </c>
      <c r="Q60">
        <f t="shared" si="55"/>
        <v>0.30599999999999999</v>
      </c>
      <c r="S60">
        <f t="shared" si="56"/>
        <v>155616.52029896853</v>
      </c>
      <c r="T60">
        <f t="shared" si="6"/>
        <v>83.640718497002297</v>
      </c>
      <c r="U60">
        <f t="shared" si="57"/>
        <v>3.7940330372518942E-4</v>
      </c>
      <c r="V60">
        <f t="shared" si="58"/>
        <v>8.5365743338167621E-4</v>
      </c>
      <c r="W60">
        <f t="shared" si="7"/>
        <v>0.10200000000000001</v>
      </c>
      <c r="X60">
        <f t="shared" si="59"/>
        <v>6.6300000000000012E-2</v>
      </c>
      <c r="Z60">
        <f t="shared" si="60"/>
        <v>3.7196402325998961E-3</v>
      </c>
      <c r="AA60">
        <v>5.5650000000000004</v>
      </c>
      <c r="AB60">
        <f t="shared" si="8"/>
        <v>5.8516808801621698</v>
      </c>
      <c r="AC60">
        <v>0.745</v>
      </c>
      <c r="AD60">
        <f t="shared" si="61"/>
        <v>4.3595022557208161</v>
      </c>
      <c r="AE60">
        <f t="shared" si="9"/>
        <v>46.076866196997791</v>
      </c>
      <c r="AF60">
        <f t="shared" si="10"/>
        <v>7.9278903823280984E-4</v>
      </c>
      <c r="AG60">
        <f t="shared" si="62"/>
        <v>196.28994952534939</v>
      </c>
      <c r="AH60">
        <f t="shared" si="63"/>
        <v>51.959723029484103</v>
      </c>
      <c r="AI60">
        <f t="shared" si="11"/>
        <v>3.8064842383085447</v>
      </c>
      <c r="AJ60">
        <f t="shared" si="12"/>
        <v>6.6455746922955807</v>
      </c>
      <c r="AK60">
        <f t="shared" si="64"/>
        <v>3.8064842383085447</v>
      </c>
      <c r="AL60">
        <f t="shared" si="13"/>
        <v>5.2575749147908075</v>
      </c>
      <c r="AM60">
        <f t="shared" si="14"/>
        <v>37.359335887948596</v>
      </c>
      <c r="AN60">
        <f t="shared" si="65"/>
        <v>3.8064842383085447</v>
      </c>
      <c r="AO60" s="39" t="str">
        <f t="shared" si="66"/>
        <v>FAILED</v>
      </c>
      <c r="AP60" s="39" t="str">
        <f t="shared" si="67"/>
        <v>FAILED</v>
      </c>
      <c r="AQ60" s="39" t="str">
        <f t="shared" si="68"/>
        <v>FAILED</v>
      </c>
      <c r="AS60" s="9">
        <v>4</v>
      </c>
      <c r="AT60">
        <f t="shared" si="15"/>
        <v>1.5176132149007577E-3</v>
      </c>
      <c r="AU60" s="9">
        <f t="shared" si="69"/>
        <v>3.4146297335267048E-3</v>
      </c>
      <c r="AV60" s="9">
        <f t="shared" si="70"/>
        <v>1.4878560930399585E-2</v>
      </c>
      <c r="AW60">
        <v>5.5650000000000004</v>
      </c>
      <c r="AX60">
        <f t="shared" si="16"/>
        <v>93.626894082594717</v>
      </c>
      <c r="AY60">
        <v>0.745</v>
      </c>
      <c r="AZ60">
        <f t="shared" si="71"/>
        <v>69.752036091533057</v>
      </c>
      <c r="BA60">
        <f t="shared" si="17"/>
        <v>184.30746478799117</v>
      </c>
      <c r="BB60">
        <f t="shared" si="72"/>
        <v>0.85096746156305092</v>
      </c>
      <c r="BC60">
        <f t="shared" si="73"/>
        <v>3.1564303628605051E-3</v>
      </c>
      <c r="BD60">
        <f t="shared" si="74"/>
        <v>49.301426741422404</v>
      </c>
      <c r="BE60">
        <f t="shared" si="75"/>
        <v>12.989930757371026</v>
      </c>
      <c r="BF60">
        <f t="shared" si="18"/>
        <v>60.903747812936722</v>
      </c>
      <c r="BG60">
        <f t="shared" si="19"/>
        <v>106.32919507672931</v>
      </c>
      <c r="BH60">
        <f t="shared" si="76"/>
        <v>60.903747812936722</v>
      </c>
      <c r="BI60">
        <f t="shared" si="20"/>
        <v>84.12119863665292</v>
      </c>
      <c r="BJ60">
        <f t="shared" si="21"/>
        <v>0.58761626337855888</v>
      </c>
      <c r="BK60">
        <f t="shared" si="77"/>
        <v>60.903747812936722</v>
      </c>
      <c r="BL60" s="39" t="str">
        <f t="shared" si="78"/>
        <v>PASS</v>
      </c>
      <c r="BM60" s="39" t="str">
        <f t="shared" si="79"/>
        <v>PASS</v>
      </c>
      <c r="BN60" s="39" t="str">
        <f t="shared" si="80"/>
        <v>PASS</v>
      </c>
      <c r="BO60" s="127">
        <f t="shared" si="81"/>
        <v>6.3128607257210154E-4</v>
      </c>
      <c r="BP60" s="127"/>
      <c r="BR60">
        <f t="shared" si="22"/>
        <v>3.7940330372518942E-4</v>
      </c>
      <c r="BS60">
        <f t="shared" si="23"/>
        <v>0.30599999999999999</v>
      </c>
      <c r="BT60">
        <f t="shared" si="24"/>
        <v>0.2248675</v>
      </c>
      <c r="BU60">
        <f t="shared" si="82"/>
        <v>0.53086750000000005</v>
      </c>
      <c r="BV60">
        <f t="shared" si="25"/>
        <v>0.85000000000000009</v>
      </c>
      <c r="BW60">
        <f t="shared" si="26"/>
        <v>0.31874999999999998</v>
      </c>
      <c r="BX60">
        <f t="shared" si="27"/>
        <v>26720.920523082943</v>
      </c>
      <c r="BY60">
        <f t="shared" si="83"/>
        <v>8517.2934167326875</v>
      </c>
      <c r="BZ60">
        <f t="shared" si="28"/>
        <v>0.42083333333333378</v>
      </c>
      <c r="CA60">
        <f t="shared" si="29"/>
        <v>378.26057126074267</v>
      </c>
      <c r="CB60">
        <f t="shared" si="156"/>
        <v>8895.5539879934295</v>
      </c>
      <c r="CC60">
        <f t="shared" si="30"/>
        <v>8.4582271220564372E-4</v>
      </c>
      <c r="CD60">
        <f t="shared" si="31"/>
        <v>0.22561868750000005</v>
      </c>
      <c r="CE60">
        <f t="shared" si="84"/>
        <v>19713.690578032078</v>
      </c>
      <c r="CF60">
        <f t="shared" si="32"/>
        <v>50334.444137346778</v>
      </c>
      <c r="CG60">
        <f t="shared" si="33"/>
        <v>65119.712070870832</v>
      </c>
      <c r="CH60">
        <f t="shared" si="34"/>
        <v>35549.176203822724</v>
      </c>
      <c r="CI60">
        <f t="shared" si="35"/>
        <v>1.9673629024432275E-4</v>
      </c>
      <c r="CJ60">
        <f t="shared" si="36"/>
        <v>1.073993238786185E-4</v>
      </c>
      <c r="CL60">
        <f t="shared" si="161"/>
        <v>0.30599999999999999</v>
      </c>
      <c r="CM60">
        <f t="shared" si="161"/>
        <v>0.2248675</v>
      </c>
      <c r="CN60">
        <f t="shared" si="85"/>
        <v>6.4292905308602211E-4</v>
      </c>
      <c r="CO60">
        <f t="shared" si="85"/>
        <v>4.7761158850709193E-4</v>
      </c>
      <c r="CP60">
        <f t="shared" si="162"/>
        <v>0.15707595157479384</v>
      </c>
      <c r="CQ60">
        <f t="shared" si="162"/>
        <v>8.6682875200981738E-2</v>
      </c>
      <c r="CR60">
        <f t="shared" si="86"/>
        <v>100.20363072593292</v>
      </c>
      <c r="CS60">
        <f t="shared" si="87"/>
        <v>183.55507154134662</v>
      </c>
      <c r="CT60">
        <f t="shared" si="163"/>
        <v>0.15707595157479384</v>
      </c>
      <c r="CU60">
        <f t="shared" si="163"/>
        <v>8.6682875200981738E-2</v>
      </c>
      <c r="CV60" s="39" t="str">
        <f t="shared" si="88"/>
        <v>FAILED</v>
      </c>
      <c r="CW60" s="39" t="str">
        <f t="shared" si="89"/>
        <v>FAILED</v>
      </c>
      <c r="CX60" s="39" t="str">
        <f t="shared" si="90"/>
        <v>FAILED</v>
      </c>
      <c r="CZ60">
        <f t="shared" si="91"/>
        <v>1.9673629024432275E-4</v>
      </c>
      <c r="DA60">
        <f t="shared" si="91"/>
        <v>1.073993238786185E-4</v>
      </c>
      <c r="DB60">
        <v>9</v>
      </c>
      <c r="DC60">
        <f t="shared" si="92"/>
        <v>1.7706266121989048E-3</v>
      </c>
      <c r="DD60">
        <v>13</v>
      </c>
      <c r="DE60">
        <f t="shared" si="93"/>
        <v>1.3961912104220404E-3</v>
      </c>
      <c r="DF60">
        <f t="shared" si="94"/>
        <v>0.30599999999999999</v>
      </c>
      <c r="DG60">
        <f t="shared" si="94"/>
        <v>0.2248675</v>
      </c>
      <c r="DH60">
        <f t="shared" si="40"/>
        <v>1.4983523843868688E-3</v>
      </c>
      <c r="DI60">
        <f t="shared" si="95"/>
        <v>0.22561868750000005</v>
      </c>
      <c r="DJ60">
        <f t="shared" si="96"/>
        <v>8895.5539879934295</v>
      </c>
      <c r="DK60">
        <f t="shared" si="97"/>
        <v>19713.690578032078</v>
      </c>
      <c r="DL60">
        <f t="shared" si="98"/>
        <v>5.786361477774199E-3</v>
      </c>
      <c r="DM60">
        <f t="shared" si="99"/>
        <v>6.2089506505921951E-3</v>
      </c>
      <c r="DN60">
        <f t="shared" si="164"/>
        <v>12.723152077558302</v>
      </c>
      <c r="DO60">
        <f t="shared" si="164"/>
        <v>14.649405908965912</v>
      </c>
      <c r="DP60">
        <f t="shared" si="100"/>
        <v>11.13373674732588</v>
      </c>
      <c r="DQ60">
        <f t="shared" si="101"/>
        <v>14.119620887795895</v>
      </c>
      <c r="DR60">
        <f t="shared" si="102"/>
        <v>12.723152077558302</v>
      </c>
      <c r="DS60">
        <f t="shared" si="102"/>
        <v>14.649405908965912</v>
      </c>
      <c r="DT60" s="39" t="str">
        <f t="shared" si="158"/>
        <v>PASS</v>
      </c>
      <c r="DU60" s="39" t="str">
        <f t="shared" si="158"/>
        <v>PASS</v>
      </c>
      <c r="DV60" s="39" t="str">
        <f t="shared" si="104"/>
        <v>PASS</v>
      </c>
      <c r="DW60" s="39">
        <f t="shared" si="105"/>
        <v>1.7115395406848877E-4</v>
      </c>
      <c r="DX60" s="39"/>
      <c r="DZ60">
        <f t="shared" si="106"/>
        <v>0.85000000000000009</v>
      </c>
      <c r="EA60">
        <f t="shared" si="157"/>
        <v>0.30599999999999999</v>
      </c>
      <c r="EB60">
        <f t="shared" si="107"/>
        <v>0.2248675</v>
      </c>
      <c r="EC60">
        <f t="shared" si="108"/>
        <v>0.85096746156305092</v>
      </c>
      <c r="ED60">
        <f t="shared" si="109"/>
        <v>0.26543375000000002</v>
      </c>
      <c r="EE60">
        <f t="shared" si="110"/>
        <v>155616.52029896853</v>
      </c>
      <c r="EG60">
        <f t="shared" si="111"/>
        <v>83.640718497002297</v>
      </c>
      <c r="EH60">
        <f t="shared" si="112"/>
        <v>1.5176132149007577E-3</v>
      </c>
      <c r="EI60">
        <f t="shared" si="113"/>
        <v>8.5365743338167621E-4</v>
      </c>
      <c r="EJ60">
        <f t="shared" si="113"/>
        <v>0.10200000000000001</v>
      </c>
      <c r="EK60">
        <f t="shared" si="113"/>
        <v>6.6300000000000012E-2</v>
      </c>
      <c r="EL60">
        <f t="shared" si="114"/>
        <v>7.9278903823280984E-4</v>
      </c>
      <c r="EM60">
        <f t="shared" si="114"/>
        <v>196.28994952534939</v>
      </c>
      <c r="EN60">
        <f t="shared" si="114"/>
        <v>51.959723029484103</v>
      </c>
      <c r="EO60">
        <f t="shared" si="115"/>
        <v>215.937914078483</v>
      </c>
      <c r="EP60">
        <f t="shared" si="42"/>
        <v>483</v>
      </c>
      <c r="EQ60" s="39" t="str">
        <f t="shared" si="116"/>
        <v>PASS</v>
      </c>
      <c r="ES60">
        <v>1</v>
      </c>
      <c r="ET60">
        <f t="shared" si="117"/>
        <v>1.5176132149007577E-3</v>
      </c>
      <c r="EU60">
        <f t="shared" si="118"/>
        <v>3.4146297335267048E-3</v>
      </c>
      <c r="EV60">
        <f t="shared" si="119"/>
        <v>0.10200000000000001</v>
      </c>
      <c r="EW60">
        <f t="shared" si="119"/>
        <v>6.6300000000000012E-2</v>
      </c>
      <c r="EX60">
        <f t="shared" si="120"/>
        <v>3.1549621304075106E-3</v>
      </c>
      <c r="EY60">
        <f t="shared" si="121"/>
        <v>49.324370267122141</v>
      </c>
      <c r="EZ60">
        <f t="shared" si="122"/>
        <v>12.989930757371026</v>
      </c>
      <c r="FA60">
        <f t="shared" si="123"/>
        <v>54.213544483754653</v>
      </c>
      <c r="FB60">
        <f t="shared" si="43"/>
        <v>483</v>
      </c>
      <c r="FC60" s="39" t="str">
        <f t="shared" si="124"/>
        <v>PASS</v>
      </c>
      <c r="FD60" s="127">
        <f t="shared" si="125"/>
        <v>6.3128607257210154E-4</v>
      </c>
      <c r="FE60" s="127"/>
    </row>
    <row r="61" spans="2:205" x14ac:dyDescent="0.25">
      <c r="B61">
        <f t="shared" si="0"/>
        <v>5.5</v>
      </c>
      <c r="C61">
        <f t="shared" si="160"/>
        <v>2.0833333333333335</v>
      </c>
      <c r="D61">
        <f t="shared" si="50"/>
        <v>0.40981655979578141</v>
      </c>
      <c r="E61">
        <f t="shared" si="2"/>
        <v>0.40994028530676341</v>
      </c>
      <c r="F61">
        <f t="shared" si="3"/>
        <v>0.41250000000000037</v>
      </c>
      <c r="G61" s="1">
        <f t="shared" si="51"/>
        <v>770.04947083082118</v>
      </c>
      <c r="H61">
        <f t="shared" si="159"/>
        <v>-283.32129963898944</v>
      </c>
      <c r="I61">
        <f t="shared" si="52"/>
        <v>486.72817119183173</v>
      </c>
      <c r="J61">
        <f t="shared" si="4"/>
        <v>6623.9567616028871</v>
      </c>
      <c r="K61">
        <f t="shared" si="5"/>
        <v>11323.354499619996</v>
      </c>
      <c r="L61">
        <f t="shared" si="53"/>
        <v>24839.837856010825</v>
      </c>
      <c r="M61">
        <f t="shared" si="53"/>
        <v>42462.579373574983</v>
      </c>
      <c r="O61">
        <f t="shared" si="54"/>
        <v>0.83333333333333348</v>
      </c>
      <c r="P61">
        <f t="shared" si="165"/>
        <v>5500</v>
      </c>
      <c r="Q61">
        <f t="shared" si="55"/>
        <v>0.3</v>
      </c>
      <c r="S61">
        <f t="shared" si="56"/>
        <v>141541.93124524996</v>
      </c>
      <c r="T61">
        <f t="shared" si="6"/>
        <v>80.562428501843712</v>
      </c>
      <c r="U61">
        <f t="shared" si="57"/>
        <v>3.654398489034901E-4</v>
      </c>
      <c r="V61">
        <f t="shared" si="58"/>
        <v>8.222396600328527E-4</v>
      </c>
      <c r="W61">
        <f t="shared" si="7"/>
        <v>0.1</v>
      </c>
      <c r="X61">
        <f t="shared" si="59"/>
        <v>6.5000000000000002E-2</v>
      </c>
      <c r="Z61">
        <f t="shared" si="60"/>
        <v>3.6543984890349008E-3</v>
      </c>
      <c r="AA61">
        <v>5.5650000000000004</v>
      </c>
      <c r="AB61">
        <f t="shared" si="8"/>
        <v>5.6482065002484205</v>
      </c>
      <c r="AC61">
        <v>0.745</v>
      </c>
      <c r="AD61">
        <f t="shared" si="61"/>
        <v>4.2079138426850733</v>
      </c>
      <c r="AE61">
        <f t="shared" si="9"/>
        <v>45.268687206364078</v>
      </c>
      <c r="AF61">
        <f t="shared" si="10"/>
        <v>7.4866102686601676E-4</v>
      </c>
      <c r="AG61">
        <f t="shared" si="62"/>
        <v>189.06010352610599</v>
      </c>
      <c r="AH61">
        <f t="shared" si="63"/>
        <v>51.268841080849491</v>
      </c>
      <c r="AI61">
        <f t="shared" si="11"/>
        <v>3.6741253424796549</v>
      </c>
      <c r="AJ61">
        <f t="shared" si="12"/>
        <v>6.4144950730584034</v>
      </c>
      <c r="AK61">
        <f t="shared" si="64"/>
        <v>3.6741253424796549</v>
      </c>
      <c r="AL61">
        <f t="shared" si="13"/>
        <v>5.0747587603310151</v>
      </c>
      <c r="AM61">
        <f t="shared" si="14"/>
        <v>37.278984429519127</v>
      </c>
      <c r="AN61">
        <f t="shared" si="65"/>
        <v>3.6741253424796549</v>
      </c>
      <c r="AO61" s="39" t="str">
        <f t="shared" si="66"/>
        <v>FAILED</v>
      </c>
      <c r="AP61" s="39" t="str">
        <f t="shared" si="67"/>
        <v>FAILED</v>
      </c>
      <c r="AQ61" s="39" t="str">
        <f t="shared" si="68"/>
        <v>FAILED</v>
      </c>
      <c r="AS61" s="9">
        <v>4</v>
      </c>
      <c r="AT61">
        <f t="shared" si="15"/>
        <v>1.4617593956139604E-3</v>
      </c>
      <c r="AU61" s="9">
        <f t="shared" si="69"/>
        <v>3.2889586401314108E-3</v>
      </c>
      <c r="AV61" s="9">
        <f t="shared" si="70"/>
        <v>1.4617593956139603E-2</v>
      </c>
      <c r="AW61">
        <v>5.5650000000000004</v>
      </c>
      <c r="AX61">
        <f t="shared" si="16"/>
        <v>90.371304003974728</v>
      </c>
      <c r="AY61">
        <v>0.745</v>
      </c>
      <c r="AZ61">
        <f t="shared" si="71"/>
        <v>67.326621482961173</v>
      </c>
      <c r="BA61">
        <f t="shared" si="17"/>
        <v>181.07474882545631</v>
      </c>
      <c r="BB61">
        <f t="shared" si="72"/>
        <v>0.8342818250618147</v>
      </c>
      <c r="BC61">
        <f t="shared" si="73"/>
        <v>2.9810066173035937E-3</v>
      </c>
      <c r="BD61">
        <f t="shared" si="74"/>
        <v>47.481253622066333</v>
      </c>
      <c r="BE61">
        <f t="shared" si="75"/>
        <v>12.817210270212373</v>
      </c>
      <c r="BF61">
        <f t="shared" si="18"/>
        <v>58.786005479674479</v>
      </c>
      <c r="BG61">
        <f t="shared" si="19"/>
        <v>102.63192116893445</v>
      </c>
      <c r="BH61">
        <f t="shared" si="76"/>
        <v>58.786005479674479</v>
      </c>
      <c r="BI61">
        <f t="shared" si="20"/>
        <v>81.196140165296242</v>
      </c>
      <c r="BJ61">
        <f t="shared" si="21"/>
        <v>0.58627174652634373</v>
      </c>
      <c r="BK61">
        <f t="shared" si="77"/>
        <v>58.786005479674479</v>
      </c>
      <c r="BL61" s="39" t="str">
        <f t="shared" si="78"/>
        <v>PASS</v>
      </c>
      <c r="BM61" s="39" t="str">
        <f t="shared" si="79"/>
        <v>PASS</v>
      </c>
      <c r="BN61" s="39" t="str">
        <f t="shared" si="80"/>
        <v>PASS</v>
      </c>
      <c r="BO61" s="127">
        <f t="shared" si="81"/>
        <v>5.9620132346071923E-4</v>
      </c>
      <c r="BP61" s="127"/>
      <c r="BR61">
        <f t="shared" si="22"/>
        <v>3.654398489034901E-4</v>
      </c>
      <c r="BS61">
        <f t="shared" si="23"/>
        <v>0.3</v>
      </c>
      <c r="BT61">
        <f t="shared" si="24"/>
        <v>0.22045833333333334</v>
      </c>
      <c r="BU61">
        <f t="shared" si="82"/>
        <v>0.52045833333333336</v>
      </c>
      <c r="BV61">
        <f t="shared" si="25"/>
        <v>0.83333333333333348</v>
      </c>
      <c r="BW61">
        <f t="shared" si="26"/>
        <v>0.3125</v>
      </c>
      <c r="BX61">
        <f t="shared" si="27"/>
        <v>24839.837856010825</v>
      </c>
      <c r="BY61">
        <f t="shared" si="83"/>
        <v>7762.4493300033828</v>
      </c>
      <c r="BZ61">
        <f t="shared" si="28"/>
        <v>0.41250000000000037</v>
      </c>
      <c r="CA61">
        <f t="shared" si="29"/>
        <v>363.50025776367215</v>
      </c>
      <c r="CB61">
        <f t="shared" si="156"/>
        <v>8125.9495877670552</v>
      </c>
      <c r="CC61">
        <f t="shared" si="30"/>
        <v>7.9872844440037941E-4</v>
      </c>
      <c r="CD61">
        <f t="shared" si="31"/>
        <v>0.21685763888888893</v>
      </c>
      <c r="CE61">
        <f t="shared" si="84"/>
        <v>18735.677538042684</v>
      </c>
      <c r="CF61">
        <f t="shared" si="32"/>
        <v>47726.85201699302</v>
      </c>
      <c r="CG61">
        <f t="shared" si="33"/>
        <v>61778.610170525033</v>
      </c>
      <c r="CH61">
        <f t="shared" si="34"/>
        <v>33675.093863461007</v>
      </c>
      <c r="CI61">
        <f t="shared" si="35"/>
        <v>1.8664232679916929E-4</v>
      </c>
      <c r="CJ61">
        <f t="shared" si="36"/>
        <v>1.0173744369625682E-4</v>
      </c>
      <c r="CL61">
        <f t="shared" si="161"/>
        <v>0.3</v>
      </c>
      <c r="CM61">
        <f t="shared" si="161"/>
        <v>0.22045833333333334</v>
      </c>
      <c r="CN61">
        <f t="shared" si="85"/>
        <v>6.2214108933056431E-4</v>
      </c>
      <c r="CO61">
        <f t="shared" si="85"/>
        <v>4.6148150608772703E-4</v>
      </c>
      <c r="CP61">
        <f t="shared" si="162"/>
        <v>0.14708262331270006</v>
      </c>
      <c r="CQ61">
        <f t="shared" si="162"/>
        <v>8.0926768575178804E-2</v>
      </c>
      <c r="CR61">
        <f t="shared" si="86"/>
        <v>100.38279022422726</v>
      </c>
      <c r="CS61">
        <f t="shared" si="87"/>
        <v>184.15714861068417</v>
      </c>
      <c r="CT61">
        <f t="shared" si="163"/>
        <v>0.14708262331270006</v>
      </c>
      <c r="CU61">
        <f t="shared" si="163"/>
        <v>8.0926768575178804E-2</v>
      </c>
      <c r="CV61" s="39" t="str">
        <f t="shared" si="88"/>
        <v>FAILED</v>
      </c>
      <c r="CW61" s="39" t="str">
        <f t="shared" si="89"/>
        <v>FAILED</v>
      </c>
      <c r="CX61" s="39" t="str">
        <f t="shared" si="90"/>
        <v>FAILED</v>
      </c>
      <c r="CZ61">
        <f t="shared" si="91"/>
        <v>1.8664232679916929E-4</v>
      </c>
      <c r="DA61">
        <f t="shared" si="91"/>
        <v>1.0173744369625682E-4</v>
      </c>
      <c r="DB61">
        <v>9</v>
      </c>
      <c r="DC61">
        <f t="shared" si="92"/>
        <v>1.6797809411925235E-3</v>
      </c>
      <c r="DD61">
        <v>14</v>
      </c>
      <c r="DE61">
        <f t="shared" si="93"/>
        <v>1.4243242117475956E-3</v>
      </c>
      <c r="DF61">
        <f t="shared" si="94"/>
        <v>0.3</v>
      </c>
      <c r="DG61">
        <f t="shared" si="94"/>
        <v>0.22045833333333334</v>
      </c>
      <c r="DH61">
        <f t="shared" si="40"/>
        <v>1.4247361116089541E-3</v>
      </c>
      <c r="DI61">
        <f t="shared" si="95"/>
        <v>0.21685763888888893</v>
      </c>
      <c r="DJ61">
        <f t="shared" si="96"/>
        <v>8125.9495877670552</v>
      </c>
      <c r="DK61">
        <f t="shared" si="97"/>
        <v>18735.677538042684</v>
      </c>
      <c r="DL61">
        <f t="shared" si="98"/>
        <v>5.5992698039750788E-3</v>
      </c>
      <c r="DM61">
        <f t="shared" si="99"/>
        <v>6.4607410852281786E-3</v>
      </c>
      <c r="DN61">
        <f t="shared" si="164"/>
        <v>11.913692488328705</v>
      </c>
      <c r="DO61">
        <f t="shared" si="164"/>
        <v>15.861646640735046</v>
      </c>
      <c r="DP61">
        <f t="shared" si="100"/>
        <v>11.153643358247475</v>
      </c>
      <c r="DQ61">
        <f t="shared" si="101"/>
        <v>13.154082043620299</v>
      </c>
      <c r="DR61">
        <f t="shared" si="102"/>
        <v>11.913692488328705</v>
      </c>
      <c r="DS61">
        <f t="shared" si="102"/>
        <v>15.861646640735046</v>
      </c>
      <c r="DT61" s="39" t="str">
        <f t="shared" si="158"/>
        <v>PASS</v>
      </c>
      <c r="DU61" s="39" t="str">
        <f t="shared" si="158"/>
        <v>PASS</v>
      </c>
      <c r="DV61" s="39" t="str">
        <f t="shared" si="104"/>
        <v>PASS</v>
      </c>
      <c r="DW61" s="39">
        <f t="shared" si="105"/>
        <v>1.635876848411893E-4</v>
      </c>
      <c r="DX61" s="39"/>
      <c r="DZ61">
        <f t="shared" si="106"/>
        <v>0.83333333333333348</v>
      </c>
      <c r="EA61">
        <f t="shared" si="157"/>
        <v>0.3</v>
      </c>
      <c r="EB61">
        <f t="shared" si="107"/>
        <v>0.22045833333333334</v>
      </c>
      <c r="EC61">
        <f t="shared" si="108"/>
        <v>0.8342818250618147</v>
      </c>
      <c r="ED61">
        <f t="shared" si="109"/>
        <v>0.26022916666666668</v>
      </c>
      <c r="EE61">
        <f t="shared" si="110"/>
        <v>141541.93124524996</v>
      </c>
      <c r="EG61">
        <f t="shared" si="111"/>
        <v>80.562428501843712</v>
      </c>
      <c r="EH61">
        <f t="shared" si="112"/>
        <v>1.4617593956139604E-3</v>
      </c>
      <c r="EI61">
        <f t="shared" si="113"/>
        <v>8.222396600328527E-4</v>
      </c>
      <c r="EJ61">
        <f t="shared" si="113"/>
        <v>0.1</v>
      </c>
      <c r="EK61">
        <f t="shared" si="113"/>
        <v>6.5000000000000002E-2</v>
      </c>
      <c r="EL61">
        <f t="shared" si="114"/>
        <v>7.4866102686601676E-4</v>
      </c>
      <c r="EM61">
        <f t="shared" si="114"/>
        <v>189.06010352610599</v>
      </c>
      <c r="EN61">
        <f t="shared" si="114"/>
        <v>51.268841080849491</v>
      </c>
      <c r="EO61">
        <f t="shared" si="115"/>
        <v>208.87605162541283</v>
      </c>
      <c r="EP61">
        <f t="shared" si="42"/>
        <v>483</v>
      </c>
      <c r="EQ61" s="39" t="str">
        <f t="shared" si="116"/>
        <v>PASS</v>
      </c>
      <c r="ES61">
        <v>1</v>
      </c>
      <c r="ET61">
        <f t="shared" si="117"/>
        <v>1.4617593956139604E-3</v>
      </c>
      <c r="EU61">
        <f t="shared" si="118"/>
        <v>3.2889586401314108E-3</v>
      </c>
      <c r="EV61">
        <f t="shared" si="119"/>
        <v>0.1</v>
      </c>
      <c r="EW61">
        <f t="shared" si="119"/>
        <v>6.5000000000000002E-2</v>
      </c>
      <c r="EX61">
        <f t="shared" si="120"/>
        <v>2.9796201506078241E-3</v>
      </c>
      <c r="EY61">
        <f t="shared" si="121"/>
        <v>47.503347437214863</v>
      </c>
      <c r="EZ61">
        <f t="shared" si="122"/>
        <v>12.817210270212373</v>
      </c>
      <c r="FA61">
        <f t="shared" si="123"/>
        <v>52.434822924019308</v>
      </c>
      <c r="FB61">
        <f t="shared" si="43"/>
        <v>483</v>
      </c>
      <c r="FC61" s="39" t="str">
        <f t="shared" si="124"/>
        <v>PASS</v>
      </c>
      <c r="FD61" s="127">
        <f t="shared" si="125"/>
        <v>5.9620132346071923E-4</v>
      </c>
      <c r="FE61" s="127"/>
    </row>
    <row r="62" spans="2:205" x14ac:dyDescent="0.25">
      <c r="B62">
        <f t="shared" si="0"/>
        <v>5.7</v>
      </c>
      <c r="C62">
        <f t="shared" si="160"/>
        <v>2.0416666666666665</v>
      </c>
      <c r="D62">
        <f t="shared" si="50"/>
        <v>0.41006401081774546</v>
      </c>
      <c r="E62">
        <f t="shared" si="2"/>
        <v>0.41008378331995732</v>
      </c>
      <c r="F62">
        <f t="shared" si="3"/>
        <v>0.32400000000000029</v>
      </c>
      <c r="G62" s="1">
        <f t="shared" si="51"/>
        <v>605.05057859425165</v>
      </c>
      <c r="H62">
        <f t="shared" si="159"/>
        <v>-226.65703971119154</v>
      </c>
      <c r="I62">
        <f t="shared" si="52"/>
        <v>378.3935388830601</v>
      </c>
      <c r="J62">
        <f t="shared" si="4"/>
        <v>6137.2285904110549</v>
      </c>
      <c r="K62">
        <f t="shared" si="5"/>
        <v>10047.235964418602</v>
      </c>
      <c r="L62">
        <f t="shared" si="53"/>
        <v>23014.607214041454</v>
      </c>
      <c r="M62">
        <f t="shared" si="53"/>
        <v>37677.134866569759</v>
      </c>
      <c r="O62">
        <f t="shared" si="54"/>
        <v>0.81666666666666665</v>
      </c>
      <c r="P62">
        <f t="shared" si="165"/>
        <v>5700</v>
      </c>
      <c r="Q62">
        <f t="shared" si="55"/>
        <v>0.29399999999999998</v>
      </c>
      <c r="S62">
        <f t="shared" si="56"/>
        <v>128153.51995431891</v>
      </c>
      <c r="T62">
        <f t="shared" si="6"/>
        <v>77.435877228118414</v>
      </c>
      <c r="U62">
        <f t="shared" si="57"/>
        <v>3.5125747572648181E-4</v>
      </c>
      <c r="V62">
        <f t="shared" si="58"/>
        <v>7.9032932038458409E-4</v>
      </c>
      <c r="W62">
        <f t="shared" si="7"/>
        <v>9.799999999999999E-2</v>
      </c>
      <c r="X62">
        <f t="shared" si="59"/>
        <v>6.3699999999999993E-2</v>
      </c>
      <c r="Z62">
        <f t="shared" si="60"/>
        <v>3.5842599563926719E-3</v>
      </c>
      <c r="AA62">
        <v>5.5650000000000004</v>
      </c>
      <c r="AB62">
        <f t="shared" si="8"/>
        <v>5.4334761058389001</v>
      </c>
      <c r="AC62">
        <v>0.745</v>
      </c>
      <c r="AD62">
        <f t="shared" si="61"/>
        <v>4.0479396988499809</v>
      </c>
      <c r="AE62">
        <f t="shared" si="9"/>
        <v>44.399849474293724</v>
      </c>
      <c r="AF62">
        <f t="shared" si="10"/>
        <v>7.0523671490548131E-4</v>
      </c>
      <c r="AG62">
        <f t="shared" si="62"/>
        <v>181.71702812082685</v>
      </c>
      <c r="AH62">
        <f t="shared" si="63"/>
        <v>50.084640555451323</v>
      </c>
      <c r="AI62">
        <f t="shared" si="11"/>
        <v>3.5344444749571995</v>
      </c>
      <c r="AJ62">
        <f t="shared" si="12"/>
        <v>6.1706323430191992</v>
      </c>
      <c r="AK62">
        <f t="shared" si="64"/>
        <v>3.5344444749571995</v>
      </c>
      <c r="AL62">
        <f t="shared" si="13"/>
        <v>4.8818293852999997</v>
      </c>
      <c r="AM62">
        <f t="shared" si="14"/>
        <v>37.246037595220635</v>
      </c>
      <c r="AN62">
        <f t="shared" si="65"/>
        <v>3.5344444749571995</v>
      </c>
      <c r="AO62" s="39" t="str">
        <f t="shared" si="66"/>
        <v>FAILED</v>
      </c>
      <c r="AP62" s="39" t="str">
        <f t="shared" si="67"/>
        <v>FAILED</v>
      </c>
      <c r="AQ62" s="39" t="str">
        <f t="shared" si="68"/>
        <v>FAILED</v>
      </c>
      <c r="AS62" s="9">
        <v>4</v>
      </c>
      <c r="AT62">
        <f t="shared" si="15"/>
        <v>1.4050299029059272E-3</v>
      </c>
      <c r="AU62" s="9">
        <f t="shared" si="69"/>
        <v>3.1613172815383363E-3</v>
      </c>
      <c r="AV62" s="9">
        <f t="shared" si="70"/>
        <v>1.4337039825570688E-2</v>
      </c>
      <c r="AW62">
        <v>5.5650000000000004</v>
      </c>
      <c r="AX62">
        <f t="shared" si="16"/>
        <v>86.935617693422401</v>
      </c>
      <c r="AY62">
        <v>0.745</v>
      </c>
      <c r="AZ62">
        <f t="shared" si="71"/>
        <v>64.767035181599695</v>
      </c>
      <c r="BA62">
        <f t="shared" si="17"/>
        <v>177.5993978971749</v>
      </c>
      <c r="BB62">
        <f t="shared" si="72"/>
        <v>0.81759618856057825</v>
      </c>
      <c r="BC62">
        <f t="shared" si="73"/>
        <v>2.8083724115747317E-3</v>
      </c>
      <c r="BD62">
        <f t="shared" si="74"/>
        <v>45.632665890796048</v>
      </c>
      <c r="BE62">
        <f t="shared" si="75"/>
        <v>12.521160138862831</v>
      </c>
      <c r="BF62">
        <f t="shared" si="18"/>
        <v>56.551111599315192</v>
      </c>
      <c r="BG62">
        <f t="shared" si="19"/>
        <v>98.730117488307187</v>
      </c>
      <c r="BH62">
        <f t="shared" si="76"/>
        <v>56.551111599315192</v>
      </c>
      <c r="BI62">
        <f t="shared" si="20"/>
        <v>78.109270164799995</v>
      </c>
      <c r="BJ62">
        <f t="shared" si="21"/>
        <v>0.58564672914996208</v>
      </c>
      <c r="BK62">
        <f t="shared" si="77"/>
        <v>56.551111599315192</v>
      </c>
      <c r="BL62" s="39" t="str">
        <f t="shared" si="78"/>
        <v>PASS</v>
      </c>
      <c r="BM62" s="39" t="str">
        <f t="shared" si="79"/>
        <v>PASS</v>
      </c>
      <c r="BN62" s="39" t="str">
        <f t="shared" si="80"/>
        <v>PASS</v>
      </c>
      <c r="BO62" s="127">
        <f t="shared" si="81"/>
        <v>4.4933958585195748E-4</v>
      </c>
      <c r="BP62" s="127"/>
      <c r="BR62">
        <f t="shared" si="22"/>
        <v>3.5125747572648181E-4</v>
      </c>
      <c r="BS62">
        <f t="shared" si="23"/>
        <v>0.29399999999999998</v>
      </c>
      <c r="BT62">
        <f t="shared" si="24"/>
        <v>0.21604916666666665</v>
      </c>
      <c r="BU62">
        <f t="shared" si="82"/>
        <v>0.51004916666666666</v>
      </c>
      <c r="BV62">
        <f t="shared" si="25"/>
        <v>0.81666666666666665</v>
      </c>
      <c r="BW62">
        <f t="shared" si="26"/>
        <v>0.30624999999999997</v>
      </c>
      <c r="BX62">
        <f t="shared" si="27"/>
        <v>23014.607214041454</v>
      </c>
      <c r="BY62">
        <f t="shared" si="83"/>
        <v>7048.2234593001949</v>
      </c>
      <c r="BZ62">
        <f t="shared" si="28"/>
        <v>0.32400000000000029</v>
      </c>
      <c r="CA62">
        <f t="shared" si="29"/>
        <v>279.80267113968773</v>
      </c>
      <c r="CB62">
        <f t="shared" si="156"/>
        <v>7328.0261304398828</v>
      </c>
      <c r="CC62">
        <f t="shared" si="30"/>
        <v>7.5238559920930105E-4</v>
      </c>
      <c r="CD62">
        <f t="shared" si="31"/>
        <v>0.20827007638888889</v>
      </c>
      <c r="CE62">
        <f t="shared" si="84"/>
        <v>17592.60441417601</v>
      </c>
      <c r="CF62">
        <f t="shared" si="32"/>
        <v>45122.33078322473</v>
      </c>
      <c r="CG62">
        <f t="shared" si="33"/>
        <v>58316.784093856739</v>
      </c>
      <c r="CH62">
        <f t="shared" si="34"/>
        <v>31927.877472592721</v>
      </c>
      <c r="CI62">
        <f t="shared" si="35"/>
        <v>1.7618363774579075E-4</v>
      </c>
      <c r="CJ62">
        <f t="shared" si="36"/>
        <v>9.6458844328074691E-5</v>
      </c>
      <c r="CL62">
        <f t="shared" si="161"/>
        <v>0.29399999999999998</v>
      </c>
      <c r="CM62">
        <f t="shared" si="161"/>
        <v>0.21604916666666665</v>
      </c>
      <c r="CN62">
        <f t="shared" si="85"/>
        <v>5.9926407396527473E-4</v>
      </c>
      <c r="CO62">
        <f t="shared" si="85"/>
        <v>4.4646709735704309E-4</v>
      </c>
      <c r="CP62">
        <f t="shared" si="162"/>
        <v>0.13646462353127414</v>
      </c>
      <c r="CQ62">
        <f t="shared" si="162"/>
        <v>7.5746490228520896E-2</v>
      </c>
      <c r="CR62">
        <f t="shared" si="86"/>
        <v>99.853792550019705</v>
      </c>
      <c r="CS62">
        <f t="shared" si="87"/>
        <v>182.38456552869584</v>
      </c>
      <c r="CT62">
        <f t="shared" si="163"/>
        <v>0.13646462353127414</v>
      </c>
      <c r="CU62">
        <f t="shared" si="163"/>
        <v>7.5746490228520896E-2</v>
      </c>
      <c r="CV62" s="39" t="str">
        <f t="shared" si="88"/>
        <v>FAILED</v>
      </c>
      <c r="CW62" s="39" t="str">
        <f t="shared" si="89"/>
        <v>FAILED</v>
      </c>
      <c r="CX62" s="39" t="str">
        <f t="shared" si="90"/>
        <v>FAILED</v>
      </c>
      <c r="CZ62">
        <f t="shared" si="91"/>
        <v>1.7618363774579075E-4</v>
      </c>
      <c r="DA62">
        <f t="shared" si="91"/>
        <v>9.6458844328074691E-5</v>
      </c>
      <c r="DB62">
        <v>10</v>
      </c>
      <c r="DC62">
        <f t="shared" si="92"/>
        <v>1.7618363774579075E-3</v>
      </c>
      <c r="DD62">
        <v>14</v>
      </c>
      <c r="DE62">
        <f t="shared" si="93"/>
        <v>1.3504238205930457E-3</v>
      </c>
      <c r="DF62">
        <f t="shared" si="94"/>
        <v>0.29399999999999998</v>
      </c>
      <c r="DG62">
        <f t="shared" si="94"/>
        <v>0.21604916666666665</v>
      </c>
      <c r="DH62">
        <f t="shared" si="40"/>
        <v>1.3812719704232128E-3</v>
      </c>
      <c r="DI62">
        <f t="shared" si="95"/>
        <v>0.20827007638888889</v>
      </c>
      <c r="DJ62">
        <f t="shared" si="96"/>
        <v>7328.0261304398828</v>
      </c>
      <c r="DK62">
        <f t="shared" si="97"/>
        <v>17592.60441417601</v>
      </c>
      <c r="DL62">
        <f t="shared" si="98"/>
        <v>5.9926407396527466E-3</v>
      </c>
      <c r="DM62">
        <f t="shared" si="99"/>
        <v>6.2505393629986037E-3</v>
      </c>
      <c r="DN62">
        <f t="shared" si="164"/>
        <v>13.646462353127411</v>
      </c>
      <c r="DO62">
        <f t="shared" si="164"/>
        <v>14.846312084790096</v>
      </c>
      <c r="DP62">
        <f t="shared" si="100"/>
        <v>9.9853792550019698</v>
      </c>
      <c r="DQ62">
        <f t="shared" si="101"/>
        <v>13.027468966335418</v>
      </c>
      <c r="DR62">
        <f t="shared" si="102"/>
        <v>13.646462353127411</v>
      </c>
      <c r="DS62">
        <f t="shared" si="102"/>
        <v>14.846312084790096</v>
      </c>
      <c r="DT62" s="39" t="str">
        <f t="shared" si="158"/>
        <v>PASS</v>
      </c>
      <c r="DU62" s="39" t="str">
        <f t="shared" si="158"/>
        <v>PASS</v>
      </c>
      <c r="DV62" s="39" t="str">
        <f t="shared" si="104"/>
        <v>PASS</v>
      </c>
      <c r="DW62" s="39">
        <f t="shared" si="105"/>
        <v>1.2955805376937106E-4</v>
      </c>
      <c r="DX62" s="39"/>
      <c r="DZ62">
        <f t="shared" si="106"/>
        <v>0.81666666666666665</v>
      </c>
      <c r="EA62">
        <f t="shared" si="157"/>
        <v>0.29399999999999998</v>
      </c>
      <c r="EB62">
        <f t="shared" si="107"/>
        <v>0.21604916666666665</v>
      </c>
      <c r="EC62">
        <f t="shared" si="108"/>
        <v>0.81759618856057825</v>
      </c>
      <c r="ED62">
        <f t="shared" si="109"/>
        <v>0.25502458333333333</v>
      </c>
      <c r="EE62">
        <f t="shared" si="110"/>
        <v>128153.51995431891</v>
      </c>
      <c r="EG62">
        <f t="shared" si="111"/>
        <v>77.435877228118414</v>
      </c>
      <c r="EH62">
        <f t="shared" si="112"/>
        <v>1.4050299029059272E-3</v>
      </c>
      <c r="EI62">
        <f t="shared" si="113"/>
        <v>7.9032932038458409E-4</v>
      </c>
      <c r="EJ62">
        <f t="shared" si="113"/>
        <v>9.799999999999999E-2</v>
      </c>
      <c r="EK62">
        <f t="shared" si="113"/>
        <v>6.3699999999999993E-2</v>
      </c>
      <c r="EL62">
        <f t="shared" si="114"/>
        <v>7.0523671490548131E-4</v>
      </c>
      <c r="EM62">
        <f t="shared" si="114"/>
        <v>181.71702812082685</v>
      </c>
      <c r="EN62">
        <f t="shared" si="114"/>
        <v>50.084640555451323</v>
      </c>
      <c r="EO62">
        <f t="shared" si="115"/>
        <v>201.36159506661556</v>
      </c>
      <c r="EP62">
        <f t="shared" si="42"/>
        <v>483</v>
      </c>
      <c r="EQ62" s="39" t="str">
        <f t="shared" si="116"/>
        <v>PASS</v>
      </c>
      <c r="ES62">
        <v>1</v>
      </c>
      <c r="ET62">
        <f t="shared" si="117"/>
        <v>1.4050299029059272E-3</v>
      </c>
      <c r="EU62">
        <f t="shared" si="118"/>
        <v>3.1613172815383363E-3</v>
      </c>
      <c r="EV62">
        <f t="shared" si="119"/>
        <v>9.799999999999999E-2</v>
      </c>
      <c r="EW62">
        <f t="shared" si="119"/>
        <v>6.3699999999999993E-2</v>
      </c>
      <c r="EX62">
        <f t="shared" si="120"/>
        <v>2.8070664055183797E-3</v>
      </c>
      <c r="EY62">
        <f t="shared" si="121"/>
        <v>45.653896787900486</v>
      </c>
      <c r="EZ62">
        <f t="shared" si="122"/>
        <v>12.521160138862831</v>
      </c>
      <c r="FA62">
        <f t="shared" si="123"/>
        <v>50.543215623755209</v>
      </c>
      <c r="FB62">
        <f t="shared" si="43"/>
        <v>483</v>
      </c>
      <c r="FC62" s="39" t="str">
        <f t="shared" si="124"/>
        <v>PASS</v>
      </c>
      <c r="FD62" s="127">
        <f t="shared" si="125"/>
        <v>4.4933958585195748E-4</v>
      </c>
      <c r="FE62" s="127"/>
    </row>
    <row r="63" spans="2:205" x14ac:dyDescent="0.25">
      <c r="B63">
        <f t="shared" si="0"/>
        <v>5.86</v>
      </c>
      <c r="C63">
        <f t="shared" si="160"/>
        <v>2.0083333333333333</v>
      </c>
      <c r="D63">
        <f t="shared" si="50"/>
        <v>0.41010355582216912</v>
      </c>
      <c r="E63">
        <f t="shared" si="2"/>
        <v>0.41009656831551677</v>
      </c>
      <c r="F63">
        <f t="shared" si="3"/>
        <v>8.0166666666666733E-2</v>
      </c>
      <c r="G63" s="1">
        <f t="shared" si="51"/>
        <v>149.71111193045786</v>
      </c>
      <c r="H63">
        <f t="shared" si="159"/>
        <v>-56.664259927797886</v>
      </c>
      <c r="I63">
        <f t="shared" si="52"/>
        <v>93.046852002659975</v>
      </c>
      <c r="J63">
        <f t="shared" si="4"/>
        <v>5758.8350515279944</v>
      </c>
      <c r="K63">
        <f t="shared" si="5"/>
        <v>9095.5508730634774</v>
      </c>
      <c r="L63">
        <f t="shared" si="53"/>
        <v>21595.631443229981</v>
      </c>
      <c r="M63">
        <f t="shared" si="53"/>
        <v>34108.315773988041</v>
      </c>
      <c r="O63">
        <f t="shared" si="54"/>
        <v>0.80333333333333334</v>
      </c>
      <c r="P63">
        <v>5860</v>
      </c>
      <c r="Q63">
        <f t="shared" si="55"/>
        <v>0.28919999999999996</v>
      </c>
      <c r="S63">
        <f t="shared" si="56"/>
        <v>117940.23434988951</v>
      </c>
      <c r="T63">
        <f t="shared" si="6"/>
        <v>74.900111985793487</v>
      </c>
      <c r="U63">
        <f t="shared" si="57"/>
        <v>3.3975497159096242E-4</v>
      </c>
      <c r="V63">
        <f t="shared" si="58"/>
        <v>7.6444868607966545E-4</v>
      </c>
      <c r="W63">
        <f t="shared" si="7"/>
        <v>9.64E-2</v>
      </c>
      <c r="X63">
        <f t="shared" si="59"/>
        <v>6.2660000000000007E-2</v>
      </c>
      <c r="Z63">
        <f t="shared" si="60"/>
        <v>3.5244291658813529E-3</v>
      </c>
      <c r="AA63">
        <v>5.5650000000000004</v>
      </c>
      <c r="AB63">
        <f t="shared" si="8"/>
        <v>5.2535919038115813</v>
      </c>
      <c r="AC63">
        <v>0.745</v>
      </c>
      <c r="AD63">
        <f t="shared" si="61"/>
        <v>3.9139259683396279</v>
      </c>
      <c r="AE63">
        <f t="shared" si="9"/>
        <v>43.658698406862733</v>
      </c>
      <c r="AF63">
        <f t="shared" si="10"/>
        <v>6.7102392758591463E-4</v>
      </c>
      <c r="AG63">
        <f t="shared" si="62"/>
        <v>175.76159284541907</v>
      </c>
      <c r="AH63">
        <f t="shared" si="63"/>
        <v>48.005485490241888</v>
      </c>
      <c r="AI63">
        <f t="shared" si="11"/>
        <v>3.417430852075098</v>
      </c>
      <c r="AJ63">
        <f t="shared" si="12"/>
        <v>5.9663433660537626</v>
      </c>
      <c r="AK63">
        <f t="shared" si="64"/>
        <v>3.417430852075098</v>
      </c>
      <c r="AL63">
        <f t="shared" si="13"/>
        <v>4.7202083592197486</v>
      </c>
      <c r="AM63">
        <f t="shared" si="14"/>
        <v>37.257016048977455</v>
      </c>
      <c r="AN63">
        <f t="shared" si="65"/>
        <v>3.417430852075098</v>
      </c>
      <c r="AO63" s="39" t="str">
        <f t="shared" si="66"/>
        <v>FAILED</v>
      </c>
      <c r="AP63" s="39" t="str">
        <f t="shared" si="67"/>
        <v>FAILED</v>
      </c>
      <c r="AQ63" s="39" t="str">
        <f t="shared" si="68"/>
        <v>FAILED</v>
      </c>
      <c r="AS63" s="9">
        <v>4</v>
      </c>
      <c r="AT63">
        <f t="shared" si="15"/>
        <v>1.3590198863638497E-3</v>
      </c>
      <c r="AU63" s="9">
        <f t="shared" si="69"/>
        <v>3.0577947443186618E-3</v>
      </c>
      <c r="AV63" s="9">
        <f t="shared" si="70"/>
        <v>1.4097716663525411E-2</v>
      </c>
      <c r="AW63">
        <v>5.5650000000000004</v>
      </c>
      <c r="AX63">
        <f t="shared" si="16"/>
        <v>84.0574704609853</v>
      </c>
      <c r="AY63">
        <v>0.745</v>
      </c>
      <c r="AZ63">
        <f t="shared" si="71"/>
        <v>62.622815493434047</v>
      </c>
      <c r="BA63">
        <f t="shared" si="17"/>
        <v>174.63479362745093</v>
      </c>
      <c r="BB63">
        <f t="shared" si="72"/>
        <v>0.8042476793595893</v>
      </c>
      <c r="BC63">
        <f t="shared" si="73"/>
        <v>2.6723520626952707E-3</v>
      </c>
      <c r="BD63">
        <f t="shared" si="74"/>
        <v>44.133494233891398</v>
      </c>
      <c r="BE63">
        <f t="shared" si="75"/>
        <v>12.001371372560472</v>
      </c>
      <c r="BF63">
        <f t="shared" si="18"/>
        <v>54.678893633201575</v>
      </c>
      <c r="BG63">
        <f t="shared" si="19"/>
        <v>95.461493856860216</v>
      </c>
      <c r="BH63">
        <f t="shared" si="76"/>
        <v>54.678893633201575</v>
      </c>
      <c r="BI63">
        <f t="shared" si="20"/>
        <v>75.523333747515977</v>
      </c>
      <c r="BJ63">
        <f t="shared" si="21"/>
        <v>0.58568362633879223</v>
      </c>
      <c r="BK63">
        <f t="shared" si="77"/>
        <v>54.678893633201575</v>
      </c>
      <c r="BL63" s="39" t="str">
        <f t="shared" si="78"/>
        <v>PASS</v>
      </c>
      <c r="BM63" s="39" t="str">
        <f t="shared" si="79"/>
        <v>PASS</v>
      </c>
      <c r="BN63" s="39" t="str">
        <f t="shared" si="80"/>
        <v>PASS</v>
      </c>
      <c r="BO63" s="127">
        <f t="shared" si="81"/>
        <v>1.0689408250781092E-4</v>
      </c>
      <c r="BP63" s="127"/>
      <c r="BR63">
        <f t="shared" si="22"/>
        <v>3.3975497159096242E-4</v>
      </c>
      <c r="BS63">
        <f t="shared" si="23"/>
        <v>0.28919999999999996</v>
      </c>
      <c r="BT63">
        <f t="shared" si="24"/>
        <v>0.21252183333333333</v>
      </c>
      <c r="BU63">
        <f t="shared" si="82"/>
        <v>0.50172183333333331</v>
      </c>
      <c r="BV63">
        <f t="shared" si="25"/>
        <v>0.80333333333333334</v>
      </c>
      <c r="BW63">
        <f t="shared" si="26"/>
        <v>0.30124999999999996</v>
      </c>
      <c r="BX63">
        <f t="shared" si="27"/>
        <v>21595.631443229981</v>
      </c>
      <c r="BY63">
        <f t="shared" si="83"/>
        <v>6505.683972273031</v>
      </c>
      <c r="BZ63">
        <f t="shared" si="28"/>
        <v>8.0166666666666733E-2</v>
      </c>
      <c r="CA63">
        <f t="shared" si="29"/>
        <v>68.100708493289119</v>
      </c>
      <c r="CB63">
        <f t="shared" si="156"/>
        <v>6573.78468076632</v>
      </c>
      <c r="CC63">
        <f t="shared" si="30"/>
        <v>7.1587374115732877E-4</v>
      </c>
      <c r="CD63">
        <f t="shared" si="31"/>
        <v>0.20152493638888888</v>
      </c>
      <c r="CE63">
        <f t="shared" si="84"/>
        <v>16310.102358947493</v>
      </c>
      <c r="CF63">
        <f t="shared" si="32"/>
        <v>43043.037014660476</v>
      </c>
      <c r="CG63">
        <f t="shared" si="33"/>
        <v>55275.6137838711</v>
      </c>
      <c r="CH63">
        <f t="shared" si="34"/>
        <v>30810.460245449856</v>
      </c>
      <c r="CI63">
        <f t="shared" si="35"/>
        <v>1.6699581203586435E-4</v>
      </c>
      <c r="CJ63">
        <f t="shared" si="36"/>
        <v>9.3082961466615878E-5</v>
      </c>
      <c r="CL63">
        <f t="shared" si="161"/>
        <v>0.28919999999999996</v>
      </c>
      <c r="CM63">
        <f t="shared" si="161"/>
        <v>0.21252183333333333</v>
      </c>
      <c r="CN63">
        <f t="shared" si="85"/>
        <v>5.7744056720561681E-4</v>
      </c>
      <c r="CO63">
        <f t="shared" si="85"/>
        <v>4.3799246414658201E-4</v>
      </c>
      <c r="CP63">
        <f t="shared" si="162"/>
        <v>0.1267062912888029</v>
      </c>
      <c r="CQ63">
        <f t="shared" si="162"/>
        <v>7.2898211486694064E-2</v>
      </c>
      <c r="CR63">
        <f t="shared" si="86"/>
        <v>97.667732861736098</v>
      </c>
      <c r="CS63">
        <f t="shared" si="87"/>
        <v>175.22113716587216</v>
      </c>
      <c r="CT63">
        <f t="shared" si="163"/>
        <v>0.1267062912888029</v>
      </c>
      <c r="CU63">
        <f t="shared" si="163"/>
        <v>7.2898211486694064E-2</v>
      </c>
      <c r="CV63" s="39" t="str">
        <f t="shared" si="88"/>
        <v>FAILED</v>
      </c>
      <c r="CW63" s="39" t="str">
        <f t="shared" si="89"/>
        <v>FAILED</v>
      </c>
      <c r="CX63" s="39" t="str">
        <f t="shared" si="90"/>
        <v>FAILED</v>
      </c>
      <c r="CZ63">
        <f t="shared" si="91"/>
        <v>1.6699581203586435E-4</v>
      </c>
      <c r="DA63">
        <f t="shared" si="91"/>
        <v>9.3082961466615878E-5</v>
      </c>
      <c r="DB63">
        <v>10</v>
      </c>
      <c r="DC63">
        <f t="shared" si="92"/>
        <v>1.6699581203586437E-3</v>
      </c>
      <c r="DD63">
        <v>14</v>
      </c>
      <c r="DE63">
        <f t="shared" si="93"/>
        <v>1.3031614605326222E-3</v>
      </c>
      <c r="DF63">
        <f t="shared" si="94"/>
        <v>0.28919999999999996</v>
      </c>
      <c r="DG63">
        <f t="shared" si="94"/>
        <v>0.21252183333333333</v>
      </c>
      <c r="DH63">
        <f t="shared" si="40"/>
        <v>1.303754874501452E-3</v>
      </c>
      <c r="DI63">
        <f t="shared" si="95"/>
        <v>0.20152493638888888</v>
      </c>
      <c r="DJ63">
        <f t="shared" si="96"/>
        <v>6573.78468076632</v>
      </c>
      <c r="DK63">
        <f t="shared" si="97"/>
        <v>16310.102358947493</v>
      </c>
      <c r="DL63">
        <f t="shared" si="98"/>
        <v>5.7744056720561683E-3</v>
      </c>
      <c r="DM63">
        <f t="shared" si="99"/>
        <v>6.1318944980521478E-3</v>
      </c>
      <c r="DN63">
        <f t="shared" si="164"/>
        <v>12.670629128880291</v>
      </c>
      <c r="DO63">
        <f t="shared" si="164"/>
        <v>14.288049451392036</v>
      </c>
      <c r="DP63">
        <f t="shared" si="100"/>
        <v>9.7667732861736081</v>
      </c>
      <c r="DQ63">
        <f t="shared" si="101"/>
        <v>12.515795511848012</v>
      </c>
      <c r="DR63">
        <f t="shared" si="102"/>
        <v>12.670629128880291</v>
      </c>
      <c r="DS63">
        <f t="shared" si="102"/>
        <v>14.288049451392036</v>
      </c>
      <c r="DT63" s="39" t="str">
        <f t="shared" si="158"/>
        <v>PASS</v>
      </c>
      <c r="DU63" s="39" t="str">
        <f t="shared" si="158"/>
        <v>PASS</v>
      </c>
      <c r="DV63" s="39" t="str">
        <f t="shared" si="104"/>
        <v>PASS</v>
      </c>
      <c r="DW63" s="39">
        <f t="shared" si="105"/>
        <v>3.0396086045178302E-5</v>
      </c>
      <c r="DX63" s="39"/>
      <c r="DZ63">
        <f t="shared" si="106"/>
        <v>0.80333333333333334</v>
      </c>
      <c r="EA63">
        <f t="shared" si="157"/>
        <v>0.28919999999999996</v>
      </c>
      <c r="EB63">
        <f t="shared" si="107"/>
        <v>0.21252183333333333</v>
      </c>
      <c r="EC63">
        <f t="shared" si="108"/>
        <v>0.8042476793595893</v>
      </c>
      <c r="ED63">
        <f t="shared" si="109"/>
        <v>0.25086091666666666</v>
      </c>
      <c r="EE63">
        <f t="shared" si="110"/>
        <v>117940.23434988951</v>
      </c>
      <c r="EG63">
        <f t="shared" si="111"/>
        <v>74.900111985793487</v>
      </c>
      <c r="EH63">
        <f t="shared" si="112"/>
        <v>1.3590198863638497E-3</v>
      </c>
      <c r="EI63">
        <f t="shared" si="113"/>
        <v>7.6444868607966545E-4</v>
      </c>
      <c r="EJ63">
        <f t="shared" si="113"/>
        <v>9.64E-2</v>
      </c>
      <c r="EK63">
        <f t="shared" si="113"/>
        <v>6.2660000000000007E-2</v>
      </c>
      <c r="EL63">
        <f t="shared" si="114"/>
        <v>6.7102392758591463E-4</v>
      </c>
      <c r="EM63">
        <f t="shared" si="114"/>
        <v>175.76159284541907</v>
      </c>
      <c r="EN63">
        <f t="shared" si="114"/>
        <v>48.005485490241888</v>
      </c>
      <c r="EO63">
        <f t="shared" si="115"/>
        <v>194.43692404227224</v>
      </c>
      <c r="EP63">
        <f t="shared" si="42"/>
        <v>483</v>
      </c>
      <c r="EQ63" s="39" t="str">
        <f t="shared" si="116"/>
        <v>PASS</v>
      </c>
      <c r="ES63">
        <v>1</v>
      </c>
      <c r="ET63">
        <f t="shared" si="117"/>
        <v>1.3590198863638497E-3</v>
      </c>
      <c r="EU63">
        <f t="shared" si="118"/>
        <v>3.0577947443186618E-3</v>
      </c>
      <c r="EV63">
        <f t="shared" si="119"/>
        <v>9.64E-2</v>
      </c>
      <c r="EW63">
        <f t="shared" si="119"/>
        <v>6.2660000000000007E-2</v>
      </c>
      <c r="EX63">
        <f t="shared" si="120"/>
        <v>2.6711094482625712E-3</v>
      </c>
      <c r="EY63">
        <f t="shared" si="121"/>
        <v>44.154025371968181</v>
      </c>
      <c r="EZ63">
        <f t="shared" si="122"/>
        <v>12.001371372560472</v>
      </c>
      <c r="FA63">
        <f t="shared" si="123"/>
        <v>48.802425155055069</v>
      </c>
      <c r="FB63">
        <f t="shared" si="43"/>
        <v>483</v>
      </c>
      <c r="FC63" s="39" t="str">
        <f t="shared" si="124"/>
        <v>PASS</v>
      </c>
      <c r="FD63" s="127">
        <f t="shared" si="125"/>
        <v>1.0689408250781092E-4</v>
      </c>
      <c r="FE63" s="127"/>
    </row>
    <row r="64" spans="2:205" x14ac:dyDescent="0.25">
      <c r="B64">
        <f t="shared" si="0"/>
        <v>5.9</v>
      </c>
      <c r="C64">
        <f t="shared" si="160"/>
        <v>2</v>
      </c>
      <c r="D64">
        <f t="shared" si="50"/>
        <v>0.41008958080886448</v>
      </c>
      <c r="E64">
        <f t="shared" si="2"/>
        <v>0.41007757894023605</v>
      </c>
      <c r="F64">
        <f t="shared" si="3"/>
        <v>7.9833333333333409E-2</v>
      </c>
      <c r="G64" s="1">
        <f t="shared" si="51"/>
        <v>149.08170900954175</v>
      </c>
      <c r="H64">
        <f t="shared" si="159"/>
        <v>-56.664259927797886</v>
      </c>
      <c r="I64">
        <f t="shared" si="52"/>
        <v>92.417449081743868</v>
      </c>
      <c r="J64">
        <f t="shared" si="4"/>
        <v>5665.7881995253347</v>
      </c>
      <c r="K64">
        <f t="shared" si="5"/>
        <v>8867.0584080424105</v>
      </c>
      <c r="L64">
        <f t="shared" si="53"/>
        <v>21246.705748220003</v>
      </c>
      <c r="M64">
        <f t="shared" si="53"/>
        <v>33251.469030159038</v>
      </c>
      <c r="O64">
        <f t="shared" si="54"/>
        <v>0.8</v>
      </c>
      <c r="P64">
        <f>P62+200</f>
        <v>5900</v>
      </c>
      <c r="Q64">
        <f t="shared" si="55"/>
        <v>0.28799999999999998</v>
      </c>
      <c r="S64">
        <f t="shared" si="56"/>
        <v>115456.48968805223</v>
      </c>
      <c r="T64">
        <f t="shared" si="6"/>
        <v>74.261471205545718</v>
      </c>
      <c r="U64">
        <f t="shared" si="57"/>
        <v>3.3685802825673798E-4</v>
      </c>
      <c r="V64">
        <f t="shared" si="58"/>
        <v>7.5793056357766043E-4</v>
      </c>
      <c r="W64">
        <f t="shared" si="7"/>
        <v>9.6000000000000002E-2</v>
      </c>
      <c r="X64">
        <f t="shared" si="59"/>
        <v>6.2400000000000004E-2</v>
      </c>
      <c r="Z64">
        <f t="shared" si="60"/>
        <v>3.5089377943410206E-3</v>
      </c>
      <c r="AA64">
        <v>5.5650000000000004</v>
      </c>
      <c r="AB64">
        <f t="shared" si="8"/>
        <v>5.2075098413800189</v>
      </c>
      <c r="AC64">
        <v>0.745</v>
      </c>
      <c r="AD64">
        <f t="shared" si="61"/>
        <v>3.8795948318281139</v>
      </c>
      <c r="AE64">
        <f t="shared" si="9"/>
        <v>43.466799779835313</v>
      </c>
      <c r="AF64">
        <f t="shared" si="10"/>
        <v>6.6254650318576429E-4</v>
      </c>
      <c r="AG64">
        <f t="shared" si="62"/>
        <v>174.26171466137919</v>
      </c>
      <c r="AH64">
        <f t="shared" si="63"/>
        <v>47.840548426709823</v>
      </c>
      <c r="AI64">
        <f t="shared" si="11"/>
        <v>3.387454739585924</v>
      </c>
      <c r="AJ64">
        <f t="shared" si="12"/>
        <v>5.9140093796085749</v>
      </c>
      <c r="AK64">
        <f t="shared" si="64"/>
        <v>3.387454739585924</v>
      </c>
      <c r="AL64">
        <f t="shared" si="13"/>
        <v>4.6788048889308342</v>
      </c>
      <c r="AM64">
        <f t="shared" si="14"/>
        <v>37.26581008518243</v>
      </c>
      <c r="AN64">
        <f t="shared" si="65"/>
        <v>3.387454739585924</v>
      </c>
      <c r="AO64" s="39" t="str">
        <f t="shared" si="66"/>
        <v>FAILED</v>
      </c>
      <c r="AP64" s="39" t="str">
        <f t="shared" si="67"/>
        <v>FAILED</v>
      </c>
      <c r="AQ64" s="39" t="str">
        <f t="shared" si="68"/>
        <v>FAILED</v>
      </c>
      <c r="AS64" s="9">
        <v>4</v>
      </c>
      <c r="AT64">
        <f t="shared" si="15"/>
        <v>1.3474321130269519E-3</v>
      </c>
      <c r="AU64" s="9">
        <f t="shared" si="69"/>
        <v>3.0317222543106417E-3</v>
      </c>
      <c r="AV64" s="9">
        <f t="shared" si="70"/>
        <v>1.4035751177364083E-2</v>
      </c>
      <c r="AW64">
        <v>5.5650000000000004</v>
      </c>
      <c r="AX64">
        <f t="shared" si="16"/>
        <v>83.320157462080303</v>
      </c>
      <c r="AY64">
        <v>0.745</v>
      </c>
      <c r="AZ64">
        <f t="shared" si="71"/>
        <v>62.073517309249823</v>
      </c>
      <c r="BA64">
        <f t="shared" si="17"/>
        <v>173.86719911934125</v>
      </c>
      <c r="BB64">
        <f t="shared" si="72"/>
        <v>0.80091055205934214</v>
      </c>
      <c r="BC64">
        <f t="shared" si="73"/>
        <v>2.6386471700682833E-3</v>
      </c>
      <c r="BD64">
        <f t="shared" si="74"/>
        <v>43.75594092220539</v>
      </c>
      <c r="BE64">
        <f t="shared" si="75"/>
        <v>11.960137106677456</v>
      </c>
      <c r="BF64">
        <f t="shared" si="18"/>
        <v>54.199275833374784</v>
      </c>
      <c r="BG64">
        <f t="shared" si="19"/>
        <v>94.624150073737198</v>
      </c>
      <c r="BH64">
        <f t="shared" si="76"/>
        <v>54.199275833374784</v>
      </c>
      <c r="BI64">
        <f t="shared" si="20"/>
        <v>74.860878222893348</v>
      </c>
      <c r="BJ64">
        <f t="shared" si="21"/>
        <v>0.58580238060758905</v>
      </c>
      <c r="BK64">
        <f t="shared" si="77"/>
        <v>54.199275833374784</v>
      </c>
      <c r="BL64" s="39" t="str">
        <f t="shared" si="78"/>
        <v>PASS</v>
      </c>
      <c r="BM64" s="39" t="str">
        <f t="shared" si="79"/>
        <v>PASS</v>
      </c>
      <c r="BN64" s="39" t="str">
        <f t="shared" si="80"/>
        <v>PASS</v>
      </c>
      <c r="BO64" s="127">
        <f t="shared" si="81"/>
        <v>1.0554588680273142E-4</v>
      </c>
      <c r="BP64" s="127"/>
      <c r="BR64">
        <f t="shared" si="22"/>
        <v>3.3685802825673798E-4</v>
      </c>
      <c r="BS64">
        <f t="shared" si="23"/>
        <v>0.28799999999999998</v>
      </c>
      <c r="BT64">
        <f t="shared" si="24"/>
        <v>0.21163999999999999</v>
      </c>
      <c r="BU64">
        <f t="shared" si="82"/>
        <v>0.49963999999999997</v>
      </c>
      <c r="BV64">
        <f t="shared" si="25"/>
        <v>0.8</v>
      </c>
      <c r="BW64">
        <f t="shared" si="26"/>
        <v>0.3</v>
      </c>
      <c r="BX64">
        <f t="shared" si="27"/>
        <v>21246.705748220003</v>
      </c>
      <c r="BY64">
        <f t="shared" si="83"/>
        <v>6374.0117244660005</v>
      </c>
      <c r="BZ64">
        <f t="shared" si="28"/>
        <v>7.9833333333333409E-2</v>
      </c>
      <c r="CA64">
        <f t="shared" si="29"/>
        <v>67.536144860625058</v>
      </c>
      <c r="CB64">
        <f t="shared" si="156"/>
        <v>6441.5478693266259</v>
      </c>
      <c r="CC64">
        <f t="shared" si="30"/>
        <v>7.068266971241733E-4</v>
      </c>
      <c r="CD64">
        <f t="shared" si="31"/>
        <v>0.19985600000000001</v>
      </c>
      <c r="CE64">
        <f t="shared" si="84"/>
        <v>16115.472813742459</v>
      </c>
      <c r="CF64">
        <f t="shared" si="32"/>
        <v>42524.028797173974</v>
      </c>
      <c r="CG64">
        <f t="shared" si="33"/>
        <v>54610.633407480818</v>
      </c>
      <c r="CH64">
        <f t="shared" si="34"/>
        <v>30437.424186867131</v>
      </c>
      <c r="CI64">
        <f t="shared" si="35"/>
        <v>1.6498680787758554E-4</v>
      </c>
      <c r="CJ64">
        <f t="shared" si="36"/>
        <v>9.1955964310776829E-5</v>
      </c>
      <c r="CL64">
        <f t="shared" si="161"/>
        <v>0.28799999999999998</v>
      </c>
      <c r="CM64">
        <f t="shared" si="161"/>
        <v>0.21163999999999999</v>
      </c>
      <c r="CN64">
        <f t="shared" si="85"/>
        <v>5.72870860686061E-4</v>
      </c>
      <c r="CO64">
        <f t="shared" si="85"/>
        <v>4.3449236586078641E-4</v>
      </c>
      <c r="CP64">
        <f t="shared" si="162"/>
        <v>0.12470878874881156</v>
      </c>
      <c r="CQ64">
        <f t="shared" si="162"/>
        <v>7.1737774076695321E-2</v>
      </c>
      <c r="CR64">
        <f t="shared" si="86"/>
        <v>97.677341728434286</v>
      </c>
      <c r="CS64">
        <f t="shared" si="87"/>
        <v>175.25206694889496</v>
      </c>
      <c r="CT64">
        <f t="shared" si="163"/>
        <v>0.12470878874881156</v>
      </c>
      <c r="CU64">
        <f t="shared" si="163"/>
        <v>7.1737774076695321E-2</v>
      </c>
      <c r="CV64" s="39" t="str">
        <f t="shared" si="88"/>
        <v>FAILED</v>
      </c>
      <c r="CW64" s="39" t="str">
        <f t="shared" si="89"/>
        <v>FAILED</v>
      </c>
      <c r="CX64" s="39" t="str">
        <f t="shared" si="90"/>
        <v>FAILED</v>
      </c>
      <c r="CZ64">
        <f t="shared" si="91"/>
        <v>1.6498680787758554E-4</v>
      </c>
      <c r="DA64">
        <f t="shared" si="91"/>
        <v>9.1955964310776829E-5</v>
      </c>
      <c r="DB64">
        <v>10</v>
      </c>
      <c r="DC64">
        <f t="shared" si="92"/>
        <v>1.6498680787758555E-3</v>
      </c>
      <c r="DD64">
        <v>14</v>
      </c>
      <c r="DE64">
        <f t="shared" si="93"/>
        <v>1.2873835003508755E-3</v>
      </c>
      <c r="DF64">
        <f t="shared" si="94"/>
        <v>0.28799999999999998</v>
      </c>
      <c r="DG64">
        <f t="shared" si="94"/>
        <v>0.21163999999999999</v>
      </c>
      <c r="DH64">
        <f t="shared" si="40"/>
        <v>1.2846178223616094E-3</v>
      </c>
      <c r="DI64">
        <f t="shared" si="95"/>
        <v>0.19985600000000001</v>
      </c>
      <c r="DJ64">
        <f t="shared" si="96"/>
        <v>6441.5478693266259</v>
      </c>
      <c r="DK64">
        <f t="shared" si="97"/>
        <v>16115.472813742459</v>
      </c>
      <c r="DL64">
        <f t="shared" si="98"/>
        <v>5.7287086068606094E-3</v>
      </c>
      <c r="DM64">
        <f t="shared" si="99"/>
        <v>6.0828931220510089E-3</v>
      </c>
      <c r="DN64">
        <f t="shared" si="164"/>
        <v>12.470878874881151</v>
      </c>
      <c r="DO64">
        <f t="shared" si="164"/>
        <v>14.060603719032279</v>
      </c>
      <c r="DP64">
        <f t="shared" si="100"/>
        <v>9.7677341728434293</v>
      </c>
      <c r="DQ64">
        <f t="shared" si="101"/>
        <v>12.518004782063928</v>
      </c>
      <c r="DR64">
        <f t="shared" si="102"/>
        <v>12.470878874881151</v>
      </c>
      <c r="DS64">
        <f t="shared" si="102"/>
        <v>14.060603719032279</v>
      </c>
      <c r="DT64" s="39" t="str">
        <f t="shared" si="158"/>
        <v>PASS</v>
      </c>
      <c r="DU64" s="39" t="str">
        <f t="shared" si="158"/>
        <v>PASS</v>
      </c>
      <c r="DV64" s="39" t="str">
        <f t="shared" si="104"/>
        <v>PASS</v>
      </c>
      <c r="DW64" s="39">
        <f t="shared" si="105"/>
        <v>2.9904954028068253E-5</v>
      </c>
      <c r="DX64" s="39"/>
      <c r="DZ64">
        <f t="shared" si="106"/>
        <v>0.8</v>
      </c>
      <c r="EA64">
        <f t="shared" si="157"/>
        <v>0.28799999999999998</v>
      </c>
      <c r="EB64">
        <f t="shared" si="107"/>
        <v>0.21163999999999999</v>
      </c>
      <c r="EC64">
        <f t="shared" si="108"/>
        <v>0.80091055205934214</v>
      </c>
      <c r="ED64">
        <f t="shared" si="109"/>
        <v>0.24981999999999999</v>
      </c>
      <c r="EE64">
        <f t="shared" si="110"/>
        <v>115456.48968805223</v>
      </c>
      <c r="EG64">
        <f t="shared" si="111"/>
        <v>74.261471205545718</v>
      </c>
      <c r="EH64">
        <f t="shared" si="112"/>
        <v>1.3474321130269519E-3</v>
      </c>
      <c r="EI64">
        <f t="shared" si="113"/>
        <v>7.5793056357766043E-4</v>
      </c>
      <c r="EJ64">
        <f t="shared" si="113"/>
        <v>9.6000000000000002E-2</v>
      </c>
      <c r="EK64">
        <f t="shared" si="113"/>
        <v>6.2400000000000004E-2</v>
      </c>
      <c r="EL64">
        <f t="shared" si="114"/>
        <v>6.6254650318576429E-4</v>
      </c>
      <c r="EM64">
        <f t="shared" si="114"/>
        <v>174.26171466137919</v>
      </c>
      <c r="EN64">
        <f t="shared" si="114"/>
        <v>47.840548426709823</v>
      </c>
      <c r="EO64">
        <f t="shared" si="115"/>
        <v>192.9593206300982</v>
      </c>
      <c r="EP64">
        <f t="shared" si="42"/>
        <v>483</v>
      </c>
      <c r="EQ64" s="39" t="str">
        <f t="shared" si="116"/>
        <v>PASS</v>
      </c>
      <c r="ES64">
        <v>1</v>
      </c>
      <c r="ET64">
        <f t="shared" si="117"/>
        <v>1.3474321130269519E-3</v>
      </c>
      <c r="EU64">
        <f t="shared" si="118"/>
        <v>3.0317222543106417E-3</v>
      </c>
      <c r="EV64">
        <f t="shared" si="119"/>
        <v>9.6000000000000002E-2</v>
      </c>
      <c r="EW64">
        <f t="shared" si="119"/>
        <v>6.2400000000000004E-2</v>
      </c>
      <c r="EX64">
        <f t="shared" si="120"/>
        <v>2.6374202629829424E-3</v>
      </c>
      <c r="EY64">
        <f t="shared" si="121"/>
        <v>43.776295840493034</v>
      </c>
      <c r="EZ64">
        <f t="shared" si="122"/>
        <v>11.960137106677456</v>
      </c>
      <c r="FA64">
        <f t="shared" si="123"/>
        <v>48.430349124757882</v>
      </c>
      <c r="FB64">
        <f t="shared" si="43"/>
        <v>483</v>
      </c>
      <c r="FC64" s="39" t="str">
        <f t="shared" si="124"/>
        <v>PASS</v>
      </c>
      <c r="FD64" s="127">
        <f t="shared" si="125"/>
        <v>1.0554588680273142E-4</v>
      </c>
      <c r="FE64" s="127"/>
    </row>
    <row r="65" spans="2:161" x14ac:dyDescent="0.25">
      <c r="B65">
        <f t="shared" si="0"/>
        <v>5.94</v>
      </c>
      <c r="C65">
        <f t="shared" si="160"/>
        <v>1.9916666666666667</v>
      </c>
      <c r="D65">
        <f t="shared" si="50"/>
        <v>0.41006557707160762</v>
      </c>
      <c r="E65">
        <f t="shared" si="2"/>
        <v>0.4099648113965193</v>
      </c>
      <c r="F65">
        <f t="shared" si="3"/>
        <v>0.31599999999999856</v>
      </c>
      <c r="G65" s="1">
        <f t="shared" si="51"/>
        <v>589.93985739400455</v>
      </c>
      <c r="H65">
        <f t="shared" si="159"/>
        <v>-226.65703971119029</v>
      </c>
      <c r="I65">
        <f t="shared" si="52"/>
        <v>363.28281768281425</v>
      </c>
      <c r="J65">
        <f t="shared" si="4"/>
        <v>5573.3707504435906</v>
      </c>
      <c r="K65">
        <f t="shared" si="5"/>
        <v>8642.2752290430326</v>
      </c>
      <c r="L65">
        <f t="shared" si="53"/>
        <v>20900.140314163466</v>
      </c>
      <c r="M65">
        <f t="shared" si="53"/>
        <v>32408.532108911375</v>
      </c>
      <c r="O65">
        <f t="shared" si="54"/>
        <v>0.79666666666666675</v>
      </c>
      <c r="P65">
        <v>5940</v>
      </c>
      <c r="Q65">
        <f t="shared" si="55"/>
        <v>0.2868</v>
      </c>
      <c r="S65">
        <f t="shared" si="56"/>
        <v>113000.4606307928</v>
      </c>
      <c r="T65">
        <f t="shared" si="6"/>
        <v>73.62090495962093</v>
      </c>
      <c r="U65">
        <f t="shared" si="57"/>
        <v>3.3395235080291009E-4</v>
      </c>
      <c r="V65">
        <f t="shared" si="58"/>
        <v>7.5139278930654767E-4</v>
      </c>
      <c r="W65">
        <f t="shared" si="7"/>
        <v>9.5600000000000004E-2</v>
      </c>
      <c r="X65">
        <f t="shared" si="59"/>
        <v>6.2140000000000008E-2</v>
      </c>
      <c r="Z65">
        <f t="shared" si="60"/>
        <v>3.493225426808683E-3</v>
      </c>
      <c r="AA65">
        <v>5.5650000000000004</v>
      </c>
      <c r="AB65">
        <f t="shared" si="8"/>
        <v>5.1609777448656944</v>
      </c>
      <c r="AC65">
        <v>0.745</v>
      </c>
      <c r="AD65">
        <f t="shared" si="61"/>
        <v>3.8449284199249423</v>
      </c>
      <c r="AE65">
        <f t="shared" si="9"/>
        <v>43.272163575484029</v>
      </c>
      <c r="AF65">
        <f t="shared" si="10"/>
        <v>6.5409939975070378E-4</v>
      </c>
      <c r="AG65">
        <f t="shared" si="62"/>
        <v>172.75732201231273</v>
      </c>
      <c r="AH65">
        <f t="shared" si="63"/>
        <v>49.179544477646793</v>
      </c>
      <c r="AI65">
        <f t="shared" si="11"/>
        <v>3.3571858825541443</v>
      </c>
      <c r="AJ65">
        <f t="shared" si="12"/>
        <v>5.8611643032436991</v>
      </c>
      <c r="AK65">
        <f t="shared" si="64"/>
        <v>3.3571858825541443</v>
      </c>
      <c r="AL65">
        <f t="shared" si="13"/>
        <v>4.6369970753510277</v>
      </c>
      <c r="AM65">
        <f t="shared" si="14"/>
        <v>37.27836869719566</v>
      </c>
      <c r="AN65">
        <f t="shared" si="65"/>
        <v>3.3571858825541443</v>
      </c>
      <c r="AO65" s="39" t="str">
        <f t="shared" si="66"/>
        <v>FAILED</v>
      </c>
      <c r="AP65" s="39" t="str">
        <f t="shared" si="67"/>
        <v>FAILED</v>
      </c>
      <c r="AQ65" s="39" t="str">
        <f t="shared" si="68"/>
        <v>FAILED</v>
      </c>
      <c r="AS65" s="9">
        <v>4</v>
      </c>
      <c r="AT65">
        <f t="shared" si="15"/>
        <v>1.3358094032116404E-3</v>
      </c>
      <c r="AU65" s="9">
        <f t="shared" si="69"/>
        <v>3.0055711572261907E-3</v>
      </c>
      <c r="AV65" s="9">
        <f t="shared" si="70"/>
        <v>1.3972901707234732E-2</v>
      </c>
      <c r="AW65">
        <v>5.5650000000000004</v>
      </c>
      <c r="AX65">
        <f t="shared" si="16"/>
        <v>82.57564391785111</v>
      </c>
      <c r="AY65">
        <v>0.745</v>
      </c>
      <c r="AZ65">
        <f t="shared" si="71"/>
        <v>61.518854718799076</v>
      </c>
      <c r="BA65">
        <f t="shared" si="17"/>
        <v>173.08865430193612</v>
      </c>
      <c r="BB65">
        <f t="shared" si="72"/>
        <v>0.79757342475909487</v>
      </c>
      <c r="BC65">
        <f t="shared" si="73"/>
        <v>2.6050623855708548E-3</v>
      </c>
      <c r="BD65">
        <f t="shared" si="74"/>
        <v>43.377257011843383</v>
      </c>
      <c r="BE65">
        <f t="shared" si="75"/>
        <v>12.294886119411698</v>
      </c>
      <c r="BF65">
        <f t="shared" si="18"/>
        <v>53.714974120866302</v>
      </c>
      <c r="BG65">
        <f t="shared" si="19"/>
        <v>93.778628851899185</v>
      </c>
      <c r="BH65">
        <f t="shared" si="76"/>
        <v>53.714974120866302</v>
      </c>
      <c r="BI65">
        <f t="shared" si="20"/>
        <v>74.191953205616443</v>
      </c>
      <c r="BJ65">
        <f t="shared" si="21"/>
        <v>0.5860422828036933</v>
      </c>
      <c r="BK65">
        <f t="shared" si="77"/>
        <v>53.714974120866302</v>
      </c>
      <c r="BL65" s="39" t="str">
        <f t="shared" si="78"/>
        <v>PASS</v>
      </c>
      <c r="BM65" s="39" t="str">
        <f t="shared" si="79"/>
        <v>PASS</v>
      </c>
      <c r="BN65" s="39" t="str">
        <f t="shared" si="80"/>
        <v>PASS</v>
      </c>
      <c r="BO65" s="127">
        <f t="shared" si="81"/>
        <v>4.168099816913348E-4</v>
      </c>
      <c r="BP65" s="127"/>
      <c r="BR65">
        <f t="shared" si="22"/>
        <v>3.3395235080291009E-4</v>
      </c>
      <c r="BS65">
        <f t="shared" si="23"/>
        <v>0.2868</v>
      </c>
      <c r="BT65">
        <f t="shared" si="24"/>
        <v>0.21075816666666666</v>
      </c>
      <c r="BU65">
        <f t="shared" si="82"/>
        <v>0.49755816666666663</v>
      </c>
      <c r="BV65">
        <f t="shared" si="25"/>
        <v>0.79666666666666675</v>
      </c>
      <c r="BW65">
        <f t="shared" si="26"/>
        <v>0.29875000000000002</v>
      </c>
      <c r="BX65">
        <f t="shared" si="27"/>
        <v>20900.140314163466</v>
      </c>
      <c r="BY65">
        <f t="shared" si="83"/>
        <v>6243.9169188563355</v>
      </c>
      <c r="BZ65">
        <f t="shared" si="28"/>
        <v>0.31599999999999856</v>
      </c>
      <c r="CA65">
        <f t="shared" si="29"/>
        <v>266.21084574393626</v>
      </c>
      <c r="CB65">
        <f t="shared" si="156"/>
        <v>6510.1277646002718</v>
      </c>
      <c r="CC65">
        <f t="shared" si="30"/>
        <v>6.9781203500839583E-4</v>
      </c>
      <c r="CD65">
        <f t="shared" si="31"/>
        <v>0.19819400305555557</v>
      </c>
      <c r="CE65">
        <f t="shared" si="84"/>
        <v>16423.624489726422</v>
      </c>
      <c r="CF65">
        <f t="shared" si="32"/>
        <v>42005.421103187866</v>
      </c>
      <c r="CG65">
        <f t="shared" si="33"/>
        <v>54323.139470482682</v>
      </c>
      <c r="CH65">
        <f t="shared" si="34"/>
        <v>29687.70273589305</v>
      </c>
      <c r="CI65">
        <f t="shared" si="35"/>
        <v>1.6411824613438877E-4</v>
      </c>
      <c r="CJ65">
        <f t="shared" si="36"/>
        <v>8.969094482142916E-5</v>
      </c>
      <c r="CL65">
        <f t="shared" si="161"/>
        <v>0.2868</v>
      </c>
      <c r="CM65">
        <f t="shared" si="161"/>
        <v>0.21075816666666666</v>
      </c>
      <c r="CN65">
        <f t="shared" si="85"/>
        <v>5.7223935193301528E-4</v>
      </c>
      <c r="CO65">
        <f t="shared" si="85"/>
        <v>4.2556331856541342E-4</v>
      </c>
      <c r="CP65">
        <f t="shared" si="162"/>
        <v>0.12443399284227258</v>
      </c>
      <c r="CQ65">
        <f t="shared" si="162"/>
        <v>6.8819572481194871E-2</v>
      </c>
      <c r="CR65">
        <f t="shared" si="86"/>
        <v>100.07189862532336</v>
      </c>
      <c r="CS65">
        <f t="shared" si="87"/>
        <v>183.11351856561612</v>
      </c>
      <c r="CT65">
        <f t="shared" si="163"/>
        <v>0.12443399284227258</v>
      </c>
      <c r="CU65">
        <f t="shared" si="163"/>
        <v>6.8819572481194871E-2</v>
      </c>
      <c r="CV65" s="39" t="str">
        <f t="shared" si="88"/>
        <v>FAILED</v>
      </c>
      <c r="CW65" s="39" t="str">
        <f t="shared" si="89"/>
        <v>FAILED</v>
      </c>
      <c r="CX65" s="39" t="str">
        <f t="shared" si="90"/>
        <v>FAILED</v>
      </c>
      <c r="CZ65">
        <f t="shared" si="91"/>
        <v>1.6411824613438877E-4</v>
      </c>
      <c r="DA65">
        <f t="shared" si="91"/>
        <v>8.969094482142916E-5</v>
      </c>
      <c r="DB65">
        <v>10</v>
      </c>
      <c r="DC65">
        <f t="shared" si="92"/>
        <v>1.6411824613438877E-3</v>
      </c>
      <c r="DD65">
        <v>14</v>
      </c>
      <c r="DE65">
        <f t="shared" si="93"/>
        <v>1.2556732275000083E-3</v>
      </c>
      <c r="DF65">
        <f t="shared" si="94"/>
        <v>0.2868</v>
      </c>
      <c r="DG65">
        <f t="shared" si="94"/>
        <v>0.21075816666666666</v>
      </c>
      <c r="DH65">
        <f t="shared" si="40"/>
        <v>1.2654971060185962E-3</v>
      </c>
      <c r="DI65">
        <f t="shared" si="95"/>
        <v>0.19819400305555557</v>
      </c>
      <c r="DJ65">
        <f t="shared" si="96"/>
        <v>6510.1277646002718</v>
      </c>
      <c r="DK65">
        <f t="shared" si="97"/>
        <v>16423.624489726422</v>
      </c>
      <c r="DL65">
        <f t="shared" si="98"/>
        <v>5.7223935193301528E-3</v>
      </c>
      <c r="DM65">
        <f t="shared" si="99"/>
        <v>5.9578864599157885E-3</v>
      </c>
      <c r="DN65">
        <f t="shared" si="164"/>
        <v>12.443399284227258</v>
      </c>
      <c r="DO65">
        <f t="shared" si="164"/>
        <v>13.488636206314197</v>
      </c>
      <c r="DP65">
        <f t="shared" si="100"/>
        <v>10.007189862532336</v>
      </c>
      <c r="DQ65">
        <f t="shared" si="101"/>
        <v>13.079537040401153</v>
      </c>
      <c r="DR65">
        <f t="shared" si="102"/>
        <v>12.443399284227258</v>
      </c>
      <c r="DS65">
        <f t="shared" si="102"/>
        <v>13.488636206314197</v>
      </c>
      <c r="DT65" s="39" t="str">
        <f t="shared" si="158"/>
        <v>PASS</v>
      </c>
      <c r="DU65" s="39" t="str">
        <f t="shared" si="158"/>
        <v>PASS</v>
      </c>
      <c r="DV65" s="39" t="str">
        <f t="shared" si="104"/>
        <v>PASS</v>
      </c>
      <c r="DW65" s="39">
        <f t="shared" si="105"/>
        <v>1.1765352276379863E-4</v>
      </c>
      <c r="DX65" s="39"/>
      <c r="DZ65">
        <f t="shared" si="106"/>
        <v>0.79666666666666675</v>
      </c>
      <c r="EA65">
        <f t="shared" si="157"/>
        <v>0.2868</v>
      </c>
      <c r="EB65">
        <f t="shared" si="107"/>
        <v>0.21075816666666666</v>
      </c>
      <c r="EC65">
        <f t="shared" si="108"/>
        <v>0.79757342475909487</v>
      </c>
      <c r="ED65">
        <f t="shared" si="109"/>
        <v>0.24877908333333332</v>
      </c>
      <c r="EE65">
        <f t="shared" si="110"/>
        <v>113000.4606307928</v>
      </c>
      <c r="EG65">
        <f t="shared" si="111"/>
        <v>73.62090495962093</v>
      </c>
      <c r="EH65">
        <f t="shared" si="112"/>
        <v>1.3358094032116404E-3</v>
      </c>
      <c r="EI65">
        <f t="shared" si="113"/>
        <v>7.5139278930654767E-4</v>
      </c>
      <c r="EJ65">
        <f t="shared" si="113"/>
        <v>9.5600000000000004E-2</v>
      </c>
      <c r="EK65">
        <f t="shared" si="113"/>
        <v>6.2140000000000008E-2</v>
      </c>
      <c r="EL65">
        <f t="shared" si="114"/>
        <v>6.5409939975070378E-4</v>
      </c>
      <c r="EM65">
        <f t="shared" si="114"/>
        <v>172.75732201231273</v>
      </c>
      <c r="EN65">
        <f t="shared" si="114"/>
        <v>49.179544477646793</v>
      </c>
      <c r="EO65">
        <f t="shared" si="115"/>
        <v>192.61613404373068</v>
      </c>
      <c r="EP65">
        <f t="shared" si="42"/>
        <v>483</v>
      </c>
      <c r="EQ65" s="39" t="str">
        <f t="shared" si="116"/>
        <v>PASS</v>
      </c>
      <c r="ES65">
        <v>1</v>
      </c>
      <c r="ET65">
        <f t="shared" si="117"/>
        <v>1.3358094032116404E-3</v>
      </c>
      <c r="EU65">
        <f t="shared" si="118"/>
        <v>3.0055711572261907E-3</v>
      </c>
      <c r="EV65">
        <f t="shared" si="119"/>
        <v>9.5600000000000004E-2</v>
      </c>
      <c r="EW65">
        <f t="shared" si="119"/>
        <v>6.2140000000000008E-2</v>
      </c>
      <c r="EX65">
        <f t="shared" si="120"/>
        <v>2.6038511295845513E-3</v>
      </c>
      <c r="EY65">
        <f t="shared" si="121"/>
        <v>43.397435186251293</v>
      </c>
      <c r="EZ65">
        <f t="shared" si="122"/>
        <v>12.294886119411698</v>
      </c>
      <c r="FA65">
        <f t="shared" si="123"/>
        <v>48.340770109844023</v>
      </c>
      <c r="FB65">
        <f t="shared" si="43"/>
        <v>483</v>
      </c>
      <c r="FC65" s="39" t="str">
        <f t="shared" si="124"/>
        <v>PASS</v>
      </c>
      <c r="FD65" s="127">
        <f t="shared" si="125"/>
        <v>4.168099816913348E-4</v>
      </c>
      <c r="FE65" s="127"/>
    </row>
    <row r="66" spans="2:161" x14ac:dyDescent="0.25">
      <c r="B66">
        <f t="shared" si="0"/>
        <v>6.1</v>
      </c>
      <c r="C66">
        <f t="shared" si="160"/>
        <v>1.9583333333333335</v>
      </c>
      <c r="D66">
        <f t="shared" si="50"/>
        <v>0.40986404572143098</v>
      </c>
      <c r="E66">
        <f t="shared" si="2"/>
        <v>0.40984523102663323</v>
      </c>
      <c r="F66">
        <f t="shared" si="3"/>
        <v>3.9125000000000902E-2</v>
      </c>
      <c r="G66" s="1">
        <f t="shared" si="51"/>
        <v>73.021089985596191</v>
      </c>
      <c r="H66">
        <f t="shared" si="159"/>
        <v>-28.332129963899575</v>
      </c>
      <c r="I66">
        <f t="shared" si="52"/>
        <v>44.688960021696616</v>
      </c>
      <c r="J66">
        <f t="shared" si="4"/>
        <v>5210.0879327607763</v>
      </c>
      <c r="K66">
        <f t="shared" si="5"/>
        <v>7779.5985343866869</v>
      </c>
      <c r="L66">
        <f t="shared" si="53"/>
        <v>19537.829747852913</v>
      </c>
      <c r="M66">
        <f t="shared" si="53"/>
        <v>29173.494503950074</v>
      </c>
      <c r="O66">
        <f t="shared" si="54"/>
        <v>0.78333333333333344</v>
      </c>
      <c r="P66">
        <f>P64+200</f>
        <v>6100</v>
      </c>
      <c r="Q66">
        <f t="shared" si="55"/>
        <v>0.28199999999999997</v>
      </c>
      <c r="S66">
        <f t="shared" si="56"/>
        <v>103452.10817003573</v>
      </c>
      <c r="T66">
        <f t="shared" si="6"/>
        <v>71.038819620609914</v>
      </c>
      <c r="U66">
        <f t="shared" si="57"/>
        <v>3.2223973372207695E-4</v>
      </c>
      <c r="V66">
        <f t="shared" si="58"/>
        <v>7.2503940087467311E-4</v>
      </c>
      <c r="W66">
        <f t="shared" si="7"/>
        <v>9.4E-2</v>
      </c>
      <c r="X66">
        <f t="shared" si="59"/>
        <v>6.1100000000000002E-2</v>
      </c>
      <c r="Z66">
        <f t="shared" si="60"/>
        <v>3.4280822736391164E-3</v>
      </c>
      <c r="AA66">
        <v>5.5650000000000004</v>
      </c>
      <c r="AB66">
        <f t="shared" si="8"/>
        <v>4.9702843307722944</v>
      </c>
      <c r="AC66">
        <v>0.745</v>
      </c>
      <c r="AD66">
        <f t="shared" si="61"/>
        <v>3.7028618264253592</v>
      </c>
      <c r="AE66">
        <f t="shared" si="9"/>
        <v>42.465205868677359</v>
      </c>
      <c r="AF66">
        <f t="shared" si="10"/>
        <v>6.2061353426316529E-4</v>
      </c>
      <c r="AG66">
        <f t="shared" si="62"/>
        <v>166.69328407873206</v>
      </c>
      <c r="AH66">
        <f t="shared" si="63"/>
        <v>46.736930919603367</v>
      </c>
      <c r="AI66">
        <f t="shared" si="11"/>
        <v>3.2331409303496321</v>
      </c>
      <c r="AJ66">
        <f t="shared" si="12"/>
        <v>5.6445996353065402</v>
      </c>
      <c r="AK66">
        <f t="shared" si="64"/>
        <v>3.2331409303496321</v>
      </c>
      <c r="AL66">
        <f t="shared" si="13"/>
        <v>4.4656642684387187</v>
      </c>
      <c r="AM66">
        <f t="shared" si="14"/>
        <v>37.347706173457219</v>
      </c>
      <c r="AN66">
        <f t="shared" si="65"/>
        <v>3.2331409303496321</v>
      </c>
      <c r="AO66" s="39" t="str">
        <f t="shared" si="66"/>
        <v>FAILED</v>
      </c>
      <c r="AP66" s="39" t="str">
        <f t="shared" si="67"/>
        <v>FAILED</v>
      </c>
      <c r="AQ66" s="39" t="str">
        <f t="shared" si="68"/>
        <v>FAILED</v>
      </c>
      <c r="AS66" s="9">
        <v>4</v>
      </c>
      <c r="AT66">
        <f t="shared" si="15"/>
        <v>1.2889589348883078E-3</v>
      </c>
      <c r="AU66" s="9">
        <f t="shared" si="69"/>
        <v>2.9001576034986924E-3</v>
      </c>
      <c r="AV66" s="9">
        <f t="shared" si="70"/>
        <v>1.3712329094556466E-2</v>
      </c>
      <c r="AW66">
        <v>5.5650000000000004</v>
      </c>
      <c r="AX66">
        <f t="shared" si="16"/>
        <v>79.52454929235671</v>
      </c>
      <c r="AY66">
        <v>0.745</v>
      </c>
      <c r="AZ66">
        <f t="shared" si="71"/>
        <v>59.245789222805747</v>
      </c>
      <c r="BA66">
        <f t="shared" si="17"/>
        <v>169.86082347470943</v>
      </c>
      <c r="BB66">
        <f t="shared" si="72"/>
        <v>0.78422491555810581</v>
      </c>
      <c r="BC66">
        <f t="shared" si="73"/>
        <v>2.4719215247536756E-3</v>
      </c>
      <c r="BD66">
        <f t="shared" si="74"/>
        <v>41.850886904811681</v>
      </c>
      <c r="BE66">
        <f t="shared" si="75"/>
        <v>11.684232729900842</v>
      </c>
      <c r="BF66">
        <f t="shared" si="18"/>
        <v>51.730254885594121</v>
      </c>
      <c r="BG66">
        <f t="shared" si="19"/>
        <v>90.313594164904657</v>
      </c>
      <c r="BH66">
        <f t="shared" si="76"/>
        <v>51.730254885594121</v>
      </c>
      <c r="BI66">
        <f t="shared" si="20"/>
        <v>71.450628295019499</v>
      </c>
      <c r="BJ66">
        <f t="shared" si="21"/>
        <v>0.58697762068467518</v>
      </c>
      <c r="BK66">
        <f t="shared" si="77"/>
        <v>51.730254885594121</v>
      </c>
      <c r="BL66" s="39" t="str">
        <f t="shared" si="78"/>
        <v>PASS</v>
      </c>
      <c r="BM66" s="39" t="str">
        <f t="shared" si="79"/>
        <v>PASS</v>
      </c>
      <c r="BN66" s="39" t="str">
        <f t="shared" si="80"/>
        <v>PASS</v>
      </c>
      <c r="BO66" s="127">
        <f t="shared" si="81"/>
        <v>4.9438430495074657E-5</v>
      </c>
      <c r="BP66" s="127"/>
      <c r="BR66">
        <f t="shared" si="22"/>
        <v>3.2223973372207695E-4</v>
      </c>
      <c r="BS66">
        <f t="shared" si="23"/>
        <v>0.28199999999999997</v>
      </c>
      <c r="BT66">
        <f t="shared" si="24"/>
        <v>0.20723083333333334</v>
      </c>
      <c r="BU66">
        <f t="shared" si="82"/>
        <v>0.48923083333333328</v>
      </c>
      <c r="BV66">
        <f t="shared" si="25"/>
        <v>0.78333333333333344</v>
      </c>
      <c r="BW66">
        <f t="shared" si="26"/>
        <v>0.29375000000000001</v>
      </c>
      <c r="BX66">
        <f t="shared" si="27"/>
        <v>19537.829747852913</v>
      </c>
      <c r="BY66">
        <f t="shared" si="83"/>
        <v>5739.2374884317933</v>
      </c>
      <c r="BZ66">
        <f t="shared" si="28"/>
        <v>3.9125000000000902E-2</v>
      </c>
      <c r="CA66">
        <f t="shared" si="29"/>
        <v>32.408801769463636</v>
      </c>
      <c r="CB66">
        <f t="shared" si="156"/>
        <v>5771.6462902012572</v>
      </c>
      <c r="CC66">
        <f t="shared" si="30"/>
        <v>6.6207650917592662E-4</v>
      </c>
      <c r="CD66">
        <f t="shared" si="31"/>
        <v>0.19161540972222224</v>
      </c>
      <c r="CE66">
        <f t="shared" si="84"/>
        <v>15060.496174520094</v>
      </c>
      <c r="CF66">
        <f t="shared" si="32"/>
        <v>39935.81028966132</v>
      </c>
      <c r="CG66">
        <f t="shared" si="33"/>
        <v>51231.182420551391</v>
      </c>
      <c r="CH66">
        <f t="shared" si="34"/>
        <v>28640.438158771249</v>
      </c>
      <c r="CI66">
        <f t="shared" si="35"/>
        <v>1.5477698616480782E-4</v>
      </c>
      <c r="CJ66">
        <f t="shared" si="36"/>
        <v>8.6527003500819487E-5</v>
      </c>
      <c r="CL66">
        <f t="shared" si="161"/>
        <v>0.28199999999999997</v>
      </c>
      <c r="CM66">
        <f t="shared" si="161"/>
        <v>0.20723083333333334</v>
      </c>
      <c r="CN66">
        <f t="shared" si="85"/>
        <v>5.488545608681129E-4</v>
      </c>
      <c r="CO66">
        <f t="shared" si="85"/>
        <v>4.175392344325506E-4</v>
      </c>
      <c r="CP66">
        <f t="shared" si="162"/>
        <v>0.11447170501457704</v>
      </c>
      <c r="CQ66">
        <f t="shared" si="162"/>
        <v>6.6248824670397763E-2</v>
      </c>
      <c r="CR66">
        <f t="shared" si="86"/>
        <v>97.304493049655022</v>
      </c>
      <c r="CS66">
        <f t="shared" si="87"/>
        <v>174.0554458745062</v>
      </c>
      <c r="CT66">
        <f t="shared" si="163"/>
        <v>0.11447170501457704</v>
      </c>
      <c r="CU66">
        <f t="shared" si="163"/>
        <v>6.6248824670397763E-2</v>
      </c>
      <c r="CV66" s="39" t="str">
        <f t="shared" si="88"/>
        <v>FAILED</v>
      </c>
      <c r="CW66" s="39" t="str">
        <f t="shared" si="89"/>
        <v>FAILED</v>
      </c>
      <c r="CX66" s="39" t="str">
        <f t="shared" si="90"/>
        <v>FAILED</v>
      </c>
      <c r="CZ66">
        <f t="shared" si="91"/>
        <v>1.5477698616480782E-4</v>
      </c>
      <c r="DA66">
        <f t="shared" si="91"/>
        <v>8.6527003500819487E-5</v>
      </c>
      <c r="DB66">
        <v>10</v>
      </c>
      <c r="DC66">
        <f t="shared" si="92"/>
        <v>1.5477698616480782E-3</v>
      </c>
      <c r="DD66">
        <v>14</v>
      </c>
      <c r="DE66">
        <f t="shared" si="93"/>
        <v>1.2113780490114728E-3</v>
      </c>
      <c r="DF66">
        <f t="shared" si="94"/>
        <v>0.28199999999999997</v>
      </c>
      <c r="DG66">
        <f t="shared" si="94"/>
        <v>0.20723083333333334</v>
      </c>
      <c r="DH66">
        <f t="shared" si="40"/>
        <v>1.1905700188849721E-3</v>
      </c>
      <c r="DI66">
        <f t="shared" si="95"/>
        <v>0.19161540972222224</v>
      </c>
      <c r="DJ66">
        <f t="shared" si="96"/>
        <v>5771.6462902012572</v>
      </c>
      <c r="DK66">
        <f t="shared" si="97"/>
        <v>15060.496174520094</v>
      </c>
      <c r="DL66">
        <f t="shared" si="98"/>
        <v>5.488545608681129E-3</v>
      </c>
      <c r="DM66">
        <f t="shared" si="99"/>
        <v>5.845549282055708E-3</v>
      </c>
      <c r="DN66">
        <f t="shared" si="164"/>
        <v>11.447170501457704</v>
      </c>
      <c r="DO66">
        <f t="shared" si="164"/>
        <v>12.984769635397962</v>
      </c>
      <c r="DP66">
        <f t="shared" si="100"/>
        <v>9.7304493049655019</v>
      </c>
      <c r="DQ66">
        <f t="shared" si="101"/>
        <v>12.432531848179014</v>
      </c>
      <c r="DR66">
        <f t="shared" si="102"/>
        <v>11.447170501457704</v>
      </c>
      <c r="DS66">
        <f t="shared" si="102"/>
        <v>12.984769635397962</v>
      </c>
      <c r="DT66" s="39" t="str">
        <f t="shared" si="158"/>
        <v>PASS</v>
      </c>
      <c r="DU66" s="39" t="str">
        <f t="shared" si="158"/>
        <v>PASS</v>
      </c>
      <c r="DV66" s="39" t="str">
        <f t="shared" si="104"/>
        <v>PASS</v>
      </c>
      <c r="DW66" s="39">
        <f t="shared" si="105"/>
        <v>1.3750119671262578E-5</v>
      </c>
      <c r="DX66" s="39"/>
      <c r="DZ66">
        <f t="shared" si="106"/>
        <v>0.78333333333333344</v>
      </c>
      <c r="EA66">
        <f t="shared" si="157"/>
        <v>0.28199999999999997</v>
      </c>
      <c r="EB66">
        <f t="shared" si="107"/>
        <v>0.20723083333333334</v>
      </c>
      <c r="EC66">
        <f t="shared" si="108"/>
        <v>0.78422491555810581</v>
      </c>
      <c r="ED66">
        <f t="shared" si="109"/>
        <v>0.24461541666666664</v>
      </c>
      <c r="EE66">
        <f t="shared" si="110"/>
        <v>103452.10817003573</v>
      </c>
      <c r="EG66">
        <f t="shared" si="111"/>
        <v>71.038819620609914</v>
      </c>
      <c r="EH66">
        <f t="shared" si="112"/>
        <v>1.2889589348883078E-3</v>
      </c>
      <c r="EI66">
        <f t="shared" si="113"/>
        <v>7.2503940087467311E-4</v>
      </c>
      <c r="EJ66">
        <f t="shared" si="113"/>
        <v>9.4E-2</v>
      </c>
      <c r="EK66">
        <f t="shared" si="113"/>
        <v>6.1100000000000002E-2</v>
      </c>
      <c r="EL66">
        <f t="shared" si="114"/>
        <v>6.2061353426316529E-4</v>
      </c>
      <c r="EM66">
        <f t="shared" si="114"/>
        <v>166.69328407873206</v>
      </c>
      <c r="EN66">
        <f t="shared" si="114"/>
        <v>46.736930919603367</v>
      </c>
      <c r="EO66">
        <f t="shared" si="115"/>
        <v>185.30966810262274</v>
      </c>
      <c r="EP66">
        <f t="shared" si="42"/>
        <v>483</v>
      </c>
      <c r="EQ66" s="39" t="str">
        <f t="shared" si="116"/>
        <v>PASS</v>
      </c>
      <c r="ES66">
        <v>1</v>
      </c>
      <c r="ET66">
        <f t="shared" si="117"/>
        <v>1.2889589348883078E-3</v>
      </c>
      <c r="EU66">
        <f t="shared" si="118"/>
        <v>2.9001576034986924E-3</v>
      </c>
      <c r="EV66">
        <f t="shared" si="119"/>
        <v>9.4E-2</v>
      </c>
      <c r="EW66">
        <f t="shared" si="119"/>
        <v>6.1100000000000002E-2</v>
      </c>
      <c r="EX66">
        <f t="shared" si="120"/>
        <v>2.4707723118788678E-3</v>
      </c>
      <c r="EY66">
        <f t="shared" si="121"/>
        <v>41.870352712252497</v>
      </c>
      <c r="EZ66">
        <f t="shared" si="122"/>
        <v>11.684232729900842</v>
      </c>
      <c r="FA66">
        <f t="shared" si="123"/>
        <v>46.50473437950042</v>
      </c>
      <c r="FB66">
        <f t="shared" si="43"/>
        <v>483</v>
      </c>
      <c r="FC66" s="39" t="str">
        <f t="shared" si="124"/>
        <v>PASS</v>
      </c>
      <c r="FD66" s="127">
        <f t="shared" si="125"/>
        <v>4.9438430495074657E-5</v>
      </c>
      <c r="FE66" s="127"/>
    </row>
    <row r="67" spans="2:161" x14ac:dyDescent="0.25">
      <c r="B67">
        <f t="shared" si="0"/>
        <v>6.12</v>
      </c>
      <c r="C67">
        <f t="shared" si="160"/>
        <v>1.9541666666666666</v>
      </c>
      <c r="D67">
        <f t="shared" si="50"/>
        <v>0.40982641633183547</v>
      </c>
      <c r="E67">
        <f t="shared" si="2"/>
        <v>0.4095898656524522</v>
      </c>
      <c r="F67">
        <f t="shared" si="3"/>
        <v>0.34837499999999949</v>
      </c>
      <c r="G67" s="1">
        <f t="shared" si="51"/>
        <v>649.78586393057162</v>
      </c>
      <c r="H67">
        <f t="shared" si="159"/>
        <v>-254.98916967508987</v>
      </c>
      <c r="I67">
        <f t="shared" si="52"/>
        <v>394.79669425548173</v>
      </c>
      <c r="J67">
        <f t="shared" si="4"/>
        <v>5165.3989727390799</v>
      </c>
      <c r="K67">
        <f t="shared" si="5"/>
        <v>7675.8436653316858</v>
      </c>
      <c r="L67">
        <f t="shared" si="53"/>
        <v>19370.246147771548</v>
      </c>
      <c r="M67">
        <f t="shared" si="53"/>
        <v>28784.413744993824</v>
      </c>
      <c r="O67">
        <f t="shared" si="54"/>
        <v>0.78166666666666673</v>
      </c>
      <c r="P67">
        <v>6120</v>
      </c>
      <c r="Q67">
        <f t="shared" si="55"/>
        <v>0.28139999999999998</v>
      </c>
      <c r="S67">
        <f t="shared" si="56"/>
        <v>102290.02752307685</v>
      </c>
      <c r="T67">
        <f t="shared" si="6"/>
        <v>70.713969899254437</v>
      </c>
      <c r="U67">
        <f t="shared" si="57"/>
        <v>3.2076618041321936E-4</v>
      </c>
      <c r="V67">
        <f t="shared" si="58"/>
        <v>7.2172390592974351E-4</v>
      </c>
      <c r="W67">
        <f t="shared" si="7"/>
        <v>9.3799999999999994E-2</v>
      </c>
      <c r="X67">
        <f t="shared" si="59"/>
        <v>6.0969999999999996E-2</v>
      </c>
      <c r="Z67">
        <f t="shared" si="60"/>
        <v>3.4196820939575625E-3</v>
      </c>
      <c r="AA67">
        <v>5.5650000000000004</v>
      </c>
      <c r="AB67">
        <f t="shared" si="8"/>
        <v>4.9459557853020497</v>
      </c>
      <c r="AC67">
        <v>0.745</v>
      </c>
      <c r="AD67">
        <f t="shared" si="61"/>
        <v>3.6847370600500269</v>
      </c>
      <c r="AE67">
        <f t="shared" si="9"/>
        <v>42.361149043013022</v>
      </c>
      <c r="AF67">
        <f t="shared" si="10"/>
        <v>6.1646351630822863E-4</v>
      </c>
      <c r="AG67">
        <f t="shared" si="62"/>
        <v>165.93038325390913</v>
      </c>
      <c r="AH67">
        <f t="shared" si="63"/>
        <v>48.738735695071206</v>
      </c>
      <c r="AI67">
        <f t="shared" si="11"/>
        <v>3.2173153536016921</v>
      </c>
      <c r="AJ67">
        <f t="shared" si="12"/>
        <v>5.6169704515919046</v>
      </c>
      <c r="AK67">
        <f t="shared" si="64"/>
        <v>3.2173153536016921</v>
      </c>
      <c r="AL67">
        <f t="shared" si="13"/>
        <v>4.4438057370189119</v>
      </c>
      <c r="AM67">
        <f t="shared" si="14"/>
        <v>37.361383949835272</v>
      </c>
      <c r="AN67">
        <f t="shared" si="65"/>
        <v>3.2173153536016921</v>
      </c>
      <c r="AO67" s="39" t="str">
        <f t="shared" si="66"/>
        <v>FAILED</v>
      </c>
      <c r="AP67" s="39" t="str">
        <f t="shared" si="67"/>
        <v>FAILED</v>
      </c>
      <c r="AQ67" s="39" t="str">
        <f t="shared" si="68"/>
        <v>FAILED</v>
      </c>
      <c r="AS67" s="9">
        <v>4</v>
      </c>
      <c r="AT67">
        <f t="shared" si="15"/>
        <v>1.2830647216528774E-3</v>
      </c>
      <c r="AU67" s="9">
        <f t="shared" si="69"/>
        <v>2.886895623718974E-3</v>
      </c>
      <c r="AV67" s="9">
        <f t="shared" si="70"/>
        <v>1.367872837583025E-2</v>
      </c>
      <c r="AW67">
        <v>5.5650000000000004</v>
      </c>
      <c r="AX67">
        <f t="shared" si="16"/>
        <v>79.135292564832795</v>
      </c>
      <c r="AY67">
        <v>0.745</v>
      </c>
      <c r="AZ67">
        <f t="shared" si="71"/>
        <v>58.95579296080043</v>
      </c>
      <c r="BA67">
        <f t="shared" si="17"/>
        <v>169.44459617205209</v>
      </c>
      <c r="BB67">
        <f t="shared" si="72"/>
        <v>0.78255635190798223</v>
      </c>
      <c r="BC67">
        <f t="shared" si="73"/>
        <v>2.4554203579485222E-3</v>
      </c>
      <c r="BD67">
        <f t="shared" si="74"/>
        <v>41.65886594201698</v>
      </c>
      <c r="BE67">
        <f t="shared" si="75"/>
        <v>12.184683923767802</v>
      </c>
      <c r="BF67">
        <f t="shared" si="18"/>
        <v>51.47704565762708</v>
      </c>
      <c r="BG67">
        <f t="shared" si="19"/>
        <v>89.871527225470487</v>
      </c>
      <c r="BH67">
        <f t="shared" si="76"/>
        <v>51.47704565762708</v>
      </c>
      <c r="BI67">
        <f t="shared" si="20"/>
        <v>71.10089179230259</v>
      </c>
      <c r="BJ67">
        <f t="shared" si="21"/>
        <v>0.58726710699109086</v>
      </c>
      <c r="BK67">
        <f t="shared" si="77"/>
        <v>51.47704565762708</v>
      </c>
      <c r="BL67" s="39" t="str">
        <f t="shared" si="78"/>
        <v>PASS</v>
      </c>
      <c r="BM67" s="39" t="str">
        <f t="shared" si="79"/>
        <v>PASS</v>
      </c>
      <c r="BN67" s="39" t="str">
        <f t="shared" si="80"/>
        <v>PASS</v>
      </c>
      <c r="BO67" s="127">
        <f t="shared" si="81"/>
        <v>4.419756644307333E-4</v>
      </c>
      <c r="BP67" s="127"/>
      <c r="BR67">
        <f t="shared" si="22"/>
        <v>3.2076618041321936E-4</v>
      </c>
      <c r="BS67">
        <f t="shared" si="23"/>
        <v>0.28139999999999998</v>
      </c>
      <c r="BT67">
        <f t="shared" si="24"/>
        <v>0.20678991666666666</v>
      </c>
      <c r="BU67">
        <f t="shared" si="82"/>
        <v>0.48818991666666667</v>
      </c>
      <c r="BV67">
        <f t="shared" si="25"/>
        <v>0.78166666666666673</v>
      </c>
      <c r="BW67">
        <f t="shared" si="26"/>
        <v>0.29312499999999997</v>
      </c>
      <c r="BX67">
        <f t="shared" si="27"/>
        <v>19370.246147771548</v>
      </c>
      <c r="BY67">
        <f t="shared" si="83"/>
        <v>5677.9034020655345</v>
      </c>
      <c r="BZ67">
        <f t="shared" si="28"/>
        <v>0.34837499999999949</v>
      </c>
      <c r="CA67">
        <f t="shared" si="29"/>
        <v>287.95895601434432</v>
      </c>
      <c r="CB67">
        <f t="shared" si="156"/>
        <v>5965.8623580798785</v>
      </c>
      <c r="CC67">
        <f t="shared" si="30"/>
        <v>6.5764771316142653E-4</v>
      </c>
      <c r="CD67">
        <f t="shared" si="31"/>
        <v>0.19080089243055556</v>
      </c>
      <c r="CE67">
        <f t="shared" si="84"/>
        <v>15633.738087077425</v>
      </c>
      <c r="CF67">
        <f t="shared" si="32"/>
        <v>39677.685848225832</v>
      </c>
      <c r="CG67">
        <f t="shared" si="33"/>
        <v>51402.989413533898</v>
      </c>
      <c r="CH67">
        <f t="shared" si="34"/>
        <v>27952.382282917766</v>
      </c>
      <c r="CI67">
        <f t="shared" si="35"/>
        <v>1.552960405242716E-4</v>
      </c>
      <c r="CJ67">
        <f t="shared" si="36"/>
        <v>8.4448284842651868E-5</v>
      </c>
      <c r="CL67">
        <f t="shared" si="161"/>
        <v>0.28139999999999998</v>
      </c>
      <c r="CM67">
        <f t="shared" si="161"/>
        <v>0.20678991666666666</v>
      </c>
      <c r="CN67">
        <f t="shared" si="85"/>
        <v>5.5186936931155516E-4</v>
      </c>
      <c r="CO67">
        <f t="shared" si="85"/>
        <v>4.0837718881031132E-4</v>
      </c>
      <c r="CP67">
        <f t="shared" si="162"/>
        <v>0.11573272429804679</v>
      </c>
      <c r="CQ67">
        <f t="shared" si="162"/>
        <v>6.3373332769432814E-2</v>
      </c>
      <c r="CR67">
        <f t="shared" si="86"/>
        <v>100.67055176872965</v>
      </c>
      <c r="CS67">
        <f t="shared" si="87"/>
        <v>185.12795276075718</v>
      </c>
      <c r="CT67">
        <f t="shared" si="163"/>
        <v>0.11573272429804679</v>
      </c>
      <c r="CU67">
        <f t="shared" si="163"/>
        <v>6.3373332769432814E-2</v>
      </c>
      <c r="CV67" s="39" t="str">
        <f t="shared" si="88"/>
        <v>FAILED</v>
      </c>
      <c r="CW67" s="39" t="str">
        <f t="shared" si="89"/>
        <v>FAILED</v>
      </c>
      <c r="CX67" s="39" t="str">
        <f t="shared" si="90"/>
        <v>FAILED</v>
      </c>
      <c r="CZ67">
        <f t="shared" si="91"/>
        <v>1.552960405242716E-4</v>
      </c>
      <c r="DA67">
        <f t="shared" si="91"/>
        <v>8.4448284842651868E-5</v>
      </c>
      <c r="DB67">
        <v>10</v>
      </c>
      <c r="DC67">
        <f t="shared" si="92"/>
        <v>1.5529604052427161E-3</v>
      </c>
      <c r="DD67">
        <v>15</v>
      </c>
      <c r="DE67">
        <f t="shared" si="93"/>
        <v>1.266724272639778E-3</v>
      </c>
      <c r="DF67">
        <f t="shared" si="94"/>
        <v>0.28139999999999998</v>
      </c>
      <c r="DG67">
        <f t="shared" si="94"/>
        <v>0.20678991666666666</v>
      </c>
      <c r="DH67">
        <f t="shared" si="40"/>
        <v>1.1986044078919353E-3</v>
      </c>
      <c r="DI67">
        <f t="shared" si="95"/>
        <v>0.19080089243055556</v>
      </c>
      <c r="DJ67">
        <f t="shared" si="96"/>
        <v>5965.8623580798785</v>
      </c>
      <c r="DK67">
        <f t="shared" si="97"/>
        <v>15633.738087077425</v>
      </c>
      <c r="DL67">
        <f t="shared" si="98"/>
        <v>5.5186936931155509E-3</v>
      </c>
      <c r="DM67">
        <f t="shared" si="99"/>
        <v>6.1256578321546695E-3</v>
      </c>
      <c r="DN67">
        <f t="shared" si="164"/>
        <v>11.573272429804677</v>
      </c>
      <c r="DO67">
        <f t="shared" si="164"/>
        <v>14.258999873122379</v>
      </c>
      <c r="DP67">
        <f t="shared" si="100"/>
        <v>10.067055176872966</v>
      </c>
      <c r="DQ67">
        <f t="shared" si="101"/>
        <v>12.341863517383814</v>
      </c>
      <c r="DR67">
        <f t="shared" si="102"/>
        <v>11.573272429804677</v>
      </c>
      <c r="DS67">
        <f t="shared" si="102"/>
        <v>14.258999873122379</v>
      </c>
      <c r="DT67" s="39" t="str">
        <f t="shared" si="158"/>
        <v>PASS</v>
      </c>
      <c r="DU67" s="39" t="str">
        <f t="shared" si="158"/>
        <v>PASS</v>
      </c>
      <c r="DV67" s="39" t="str">
        <f t="shared" si="104"/>
        <v>PASS</v>
      </c>
      <c r="DW67" s="39">
        <f t="shared" si="105"/>
        <v>1.2581079566654211E-4</v>
      </c>
      <c r="DX67" s="39"/>
      <c r="DZ67">
        <f t="shared" si="106"/>
        <v>0.78166666666666673</v>
      </c>
      <c r="EA67">
        <f t="shared" si="157"/>
        <v>0.28139999999999998</v>
      </c>
      <c r="EB67">
        <f t="shared" si="107"/>
        <v>0.20678991666666666</v>
      </c>
      <c r="EC67">
        <f t="shared" si="108"/>
        <v>0.78255635190798223</v>
      </c>
      <c r="ED67">
        <f t="shared" si="109"/>
        <v>0.24409495833333333</v>
      </c>
      <c r="EE67">
        <f t="shared" si="110"/>
        <v>102290.02752307685</v>
      </c>
      <c r="EG67">
        <f t="shared" si="111"/>
        <v>70.713969899254437</v>
      </c>
      <c r="EH67">
        <f t="shared" si="112"/>
        <v>1.2830647216528774E-3</v>
      </c>
      <c r="EI67">
        <f t="shared" si="113"/>
        <v>7.2172390592974351E-4</v>
      </c>
      <c r="EJ67">
        <f t="shared" si="113"/>
        <v>9.3799999999999994E-2</v>
      </c>
      <c r="EK67">
        <f t="shared" si="113"/>
        <v>6.0969999999999996E-2</v>
      </c>
      <c r="EL67">
        <f t="shared" si="114"/>
        <v>6.1646351630822863E-4</v>
      </c>
      <c r="EM67">
        <f t="shared" si="114"/>
        <v>165.93038325390913</v>
      </c>
      <c r="EN67">
        <f t="shared" si="114"/>
        <v>48.738735695071206</v>
      </c>
      <c r="EO67">
        <f t="shared" si="115"/>
        <v>186.17004366506228</v>
      </c>
      <c r="EP67">
        <f t="shared" si="42"/>
        <v>483</v>
      </c>
      <c r="EQ67" s="39" t="str">
        <f t="shared" si="116"/>
        <v>PASS</v>
      </c>
      <c r="ES67">
        <v>1</v>
      </c>
      <c r="ET67">
        <f t="shared" si="117"/>
        <v>1.2830647216528774E-3</v>
      </c>
      <c r="EU67">
        <f t="shared" si="118"/>
        <v>2.886895623718974E-3</v>
      </c>
      <c r="EV67">
        <f t="shared" si="119"/>
        <v>9.3799999999999994E-2</v>
      </c>
      <c r="EW67">
        <f t="shared" si="119"/>
        <v>6.0969999999999996E-2</v>
      </c>
      <c r="EX67">
        <f t="shared" si="120"/>
        <v>2.4542788342020155E-3</v>
      </c>
      <c r="EY67">
        <f t="shared" si="121"/>
        <v>41.678242136792676</v>
      </c>
      <c r="EZ67">
        <f t="shared" si="122"/>
        <v>12.184683923767802</v>
      </c>
      <c r="FA67">
        <f t="shared" si="123"/>
        <v>46.716971590413443</v>
      </c>
      <c r="FB67">
        <f t="shared" si="43"/>
        <v>483</v>
      </c>
      <c r="FC67" s="39" t="str">
        <f t="shared" si="124"/>
        <v>PASS</v>
      </c>
      <c r="FD67" s="127">
        <f t="shared" si="125"/>
        <v>4.419756644307333E-4</v>
      </c>
      <c r="FE67" s="127"/>
    </row>
    <row r="68" spans="2:161" x14ac:dyDescent="0.25">
      <c r="B68">
        <f t="shared" si="0"/>
        <v>6.3</v>
      </c>
      <c r="C68">
        <f t="shared" si="160"/>
        <v>1.9166666666666667</v>
      </c>
      <c r="D68">
        <f t="shared" si="50"/>
        <v>0.40935331497306893</v>
      </c>
      <c r="E68">
        <f t="shared" si="2"/>
        <v>0.40893534426620481</v>
      </c>
      <c r="F68">
        <f t="shared" si="3"/>
        <v>0.37916666666666704</v>
      </c>
      <c r="G68" s="1">
        <f t="shared" si="51"/>
        <v>706.08806986774346</v>
      </c>
      <c r="H68">
        <f t="shared" si="159"/>
        <v>-283.32129963898944</v>
      </c>
      <c r="I68">
        <f t="shared" si="52"/>
        <v>422.76677022875401</v>
      </c>
      <c r="J68">
        <f t="shared" si="4"/>
        <v>4770.6022784835986</v>
      </c>
      <c r="K68">
        <f t="shared" si="5"/>
        <v>6781.6035527216463</v>
      </c>
      <c r="L68">
        <f t="shared" si="53"/>
        <v>17889.758544313496</v>
      </c>
      <c r="M68">
        <f t="shared" si="53"/>
        <v>25431.013322706174</v>
      </c>
      <c r="O68">
        <f t="shared" si="54"/>
        <v>0.76666666666666672</v>
      </c>
      <c r="P68">
        <f>P66+200</f>
        <v>6300</v>
      </c>
      <c r="Q68">
        <f t="shared" si="55"/>
        <v>0.27599999999999997</v>
      </c>
      <c r="S68">
        <f t="shared" si="56"/>
        <v>92141.352618500649</v>
      </c>
      <c r="T68">
        <f t="shared" si="6"/>
        <v>67.767797152620247</v>
      </c>
      <c r="U68">
        <f t="shared" si="57"/>
        <v>3.0740202365435329E-4</v>
      </c>
      <c r="V68">
        <f t="shared" si="58"/>
        <v>6.9165455322229489E-4</v>
      </c>
      <c r="W68">
        <f t="shared" si="7"/>
        <v>9.1999999999999998E-2</v>
      </c>
      <c r="X68">
        <f t="shared" si="59"/>
        <v>5.9799999999999999E-2</v>
      </c>
      <c r="Z68">
        <f t="shared" si="60"/>
        <v>3.3413263440690575E-3</v>
      </c>
      <c r="AA68">
        <v>5.5650000000000004</v>
      </c>
      <c r="AB68">
        <f t="shared" si="8"/>
        <v>4.7218974472878115</v>
      </c>
      <c r="AC68">
        <v>0.745</v>
      </c>
      <c r="AD68">
        <f t="shared" si="61"/>
        <v>3.5178135982294196</v>
      </c>
      <c r="AE68">
        <f t="shared" si="9"/>
        <v>41.390520923729959</v>
      </c>
      <c r="AF68">
        <f t="shared" si="10"/>
        <v>5.7946350378523836E-4</v>
      </c>
      <c r="AG68">
        <f t="shared" si="62"/>
        <v>159.01148565285695</v>
      </c>
      <c r="AH68">
        <f t="shared" si="63"/>
        <v>48.302025006750448</v>
      </c>
      <c r="AI68">
        <f t="shared" si="11"/>
        <v>3.0715667132402289</v>
      </c>
      <c r="AJ68">
        <f t="shared" si="12"/>
        <v>5.3625142617895714</v>
      </c>
      <c r="AK68">
        <f t="shared" si="64"/>
        <v>3.0715667132402289</v>
      </c>
      <c r="AL68">
        <f t="shared" si="13"/>
        <v>4.242495460276559</v>
      </c>
      <c r="AM68">
        <f t="shared" si="14"/>
        <v>37.501944426024195</v>
      </c>
      <c r="AN68">
        <f t="shared" si="65"/>
        <v>3.0715667132402289</v>
      </c>
      <c r="AO68" s="39" t="str">
        <f t="shared" si="66"/>
        <v>FAILED</v>
      </c>
      <c r="AP68" s="39" t="str">
        <f t="shared" si="67"/>
        <v>FAILED</v>
      </c>
      <c r="AQ68" s="39" t="str">
        <f t="shared" si="68"/>
        <v>FAILED</v>
      </c>
      <c r="AS68" s="9">
        <v>4</v>
      </c>
      <c r="AT68">
        <f t="shared" si="15"/>
        <v>1.2296080946174132E-3</v>
      </c>
      <c r="AU68" s="9">
        <f t="shared" si="69"/>
        <v>2.7666182128891796E-3</v>
      </c>
      <c r="AV68" s="9">
        <f t="shared" si="70"/>
        <v>1.336530537627623E-2</v>
      </c>
      <c r="AW68">
        <v>5.5650000000000004</v>
      </c>
      <c r="AX68">
        <f t="shared" si="16"/>
        <v>75.550359156604983</v>
      </c>
      <c r="AY68">
        <v>0.745</v>
      </c>
      <c r="AZ68">
        <f t="shared" si="71"/>
        <v>56.285017571670714</v>
      </c>
      <c r="BA68">
        <f t="shared" si="17"/>
        <v>165.56208369491983</v>
      </c>
      <c r="BB68">
        <f t="shared" si="72"/>
        <v>0.76753927905686947</v>
      </c>
      <c r="BC68">
        <f t="shared" si="73"/>
        <v>2.3082961859328959E-3</v>
      </c>
      <c r="BD68">
        <f t="shared" si="74"/>
        <v>39.917473840672571</v>
      </c>
      <c r="BE68">
        <f t="shared" si="75"/>
        <v>12.075506251687612</v>
      </c>
      <c r="BF68">
        <f t="shared" si="18"/>
        <v>49.145067411843662</v>
      </c>
      <c r="BG68">
        <f t="shared" si="19"/>
        <v>85.800228188633142</v>
      </c>
      <c r="BH68">
        <f t="shared" si="76"/>
        <v>49.145067411843662</v>
      </c>
      <c r="BI68">
        <f t="shared" si="20"/>
        <v>67.879927364424944</v>
      </c>
      <c r="BJ68">
        <f t="shared" si="21"/>
        <v>0.58939098375839849</v>
      </c>
      <c r="BK68">
        <f t="shared" si="77"/>
        <v>49.145067411843662</v>
      </c>
      <c r="BL68" s="39" t="str">
        <f t="shared" si="78"/>
        <v>PASS</v>
      </c>
      <c r="BM68" s="39" t="str">
        <f t="shared" si="79"/>
        <v>PASS</v>
      </c>
      <c r="BN68" s="39" t="str">
        <f t="shared" si="80"/>
        <v>PASS</v>
      </c>
      <c r="BO68" s="127">
        <f t="shared" si="81"/>
        <v>4.6165923718657957E-4</v>
      </c>
      <c r="BP68" s="127"/>
      <c r="BR68">
        <f t="shared" si="22"/>
        <v>3.0740202365435329E-4</v>
      </c>
      <c r="BS68">
        <f t="shared" si="23"/>
        <v>0.27599999999999997</v>
      </c>
      <c r="BT68">
        <f t="shared" si="24"/>
        <v>0.20282166666666668</v>
      </c>
      <c r="BU68">
        <f t="shared" si="82"/>
        <v>0.47882166666666665</v>
      </c>
      <c r="BV68">
        <f t="shared" si="25"/>
        <v>0.76666666666666672</v>
      </c>
      <c r="BW68">
        <f t="shared" si="26"/>
        <v>0.28749999999999998</v>
      </c>
      <c r="BX68">
        <f t="shared" si="27"/>
        <v>17889.758544313496</v>
      </c>
      <c r="BY68">
        <f t="shared" si="83"/>
        <v>5143.30558149013</v>
      </c>
      <c r="BZ68">
        <f t="shared" si="28"/>
        <v>0.37916666666666704</v>
      </c>
      <c r="CA68">
        <f t="shared" si="29"/>
        <v>307.39637959570337</v>
      </c>
      <c r="CB68">
        <f t="shared" si="156"/>
        <v>5450.7019610858333</v>
      </c>
      <c r="CC68">
        <f t="shared" si="30"/>
        <v>6.1816253488963812E-4</v>
      </c>
      <c r="CD68">
        <f t="shared" si="31"/>
        <v>0.18354830555555557</v>
      </c>
      <c r="CE68">
        <f t="shared" si="84"/>
        <v>14848.140233678267</v>
      </c>
      <c r="CF68">
        <f t="shared" si="32"/>
        <v>37362.048941631358</v>
      </c>
      <c r="CG68">
        <f t="shared" si="33"/>
        <v>48498.154116890059</v>
      </c>
      <c r="CH68">
        <f t="shared" si="34"/>
        <v>26225.94376637266</v>
      </c>
      <c r="CI68">
        <f t="shared" si="35"/>
        <v>1.4652010307217541E-4</v>
      </c>
      <c r="CJ68">
        <f t="shared" si="36"/>
        <v>7.9232458508678727E-5</v>
      </c>
      <c r="CL68">
        <f t="shared" si="161"/>
        <v>0.27599999999999997</v>
      </c>
      <c r="CM68">
        <f t="shared" si="161"/>
        <v>0.20282166666666668</v>
      </c>
      <c r="CN68">
        <f t="shared" si="85"/>
        <v>5.3086993866730231E-4</v>
      </c>
      <c r="CO68">
        <f t="shared" si="85"/>
        <v>3.906508599936499E-4</v>
      </c>
      <c r="CP68">
        <f t="shared" si="162"/>
        <v>0.10709269887663762</v>
      </c>
      <c r="CQ68">
        <f t="shared" si="162"/>
        <v>5.7991075877235738E-2</v>
      </c>
      <c r="CR68">
        <f t="shared" si="86"/>
        <v>101.3385871450289</v>
      </c>
      <c r="CS68">
        <f t="shared" si="87"/>
        <v>187.39971614097868</v>
      </c>
      <c r="CT68">
        <f t="shared" si="163"/>
        <v>0.10709269887663762</v>
      </c>
      <c r="CU68">
        <f t="shared" si="163"/>
        <v>5.7991075877235738E-2</v>
      </c>
      <c r="CV68" s="39" t="str">
        <f t="shared" si="88"/>
        <v>FAILED</v>
      </c>
      <c r="CW68" s="39" t="str">
        <f t="shared" si="89"/>
        <v>FAILED</v>
      </c>
      <c r="CX68" s="39" t="str">
        <f t="shared" si="90"/>
        <v>FAILED</v>
      </c>
      <c r="CZ68">
        <f t="shared" si="91"/>
        <v>1.4652010307217541E-4</v>
      </c>
      <c r="DA68">
        <f t="shared" si="91"/>
        <v>7.9232458508678727E-5</v>
      </c>
      <c r="DB68">
        <v>10</v>
      </c>
      <c r="DC68">
        <f t="shared" si="92"/>
        <v>1.4652010307217541E-3</v>
      </c>
      <c r="DD68">
        <v>15</v>
      </c>
      <c r="DE68">
        <f t="shared" si="93"/>
        <v>1.1884868776301809E-3</v>
      </c>
      <c r="DF68">
        <f t="shared" si="94"/>
        <v>0.27599999999999997</v>
      </c>
      <c r="DG68">
        <f t="shared" si="94"/>
        <v>0.20282166666666668</v>
      </c>
      <c r="DH68">
        <f t="shared" si="40"/>
        <v>1.115164645348613E-3</v>
      </c>
      <c r="DI68">
        <f t="shared" si="95"/>
        <v>0.18354830555555557</v>
      </c>
      <c r="DJ68">
        <f t="shared" si="96"/>
        <v>5450.7019610858333</v>
      </c>
      <c r="DK68">
        <f t="shared" si="97"/>
        <v>14848.140233678267</v>
      </c>
      <c r="DL68">
        <f t="shared" si="98"/>
        <v>5.3086993866730227E-3</v>
      </c>
      <c r="DM68">
        <f t="shared" si="99"/>
        <v>5.8597628999047481E-3</v>
      </c>
      <c r="DN68">
        <f t="shared" si="164"/>
        <v>10.70926988766376</v>
      </c>
      <c r="DO68">
        <f t="shared" si="164"/>
        <v>13.047992072378038</v>
      </c>
      <c r="DP68">
        <f t="shared" si="100"/>
        <v>10.133858714502891</v>
      </c>
      <c r="DQ68">
        <f t="shared" si="101"/>
        <v>12.493314409398581</v>
      </c>
      <c r="DR68">
        <f t="shared" si="102"/>
        <v>10.70926988766376</v>
      </c>
      <c r="DS68">
        <f t="shared" si="102"/>
        <v>13.047992072378038</v>
      </c>
      <c r="DT68" s="39" t="str">
        <f t="shared" si="158"/>
        <v>PASS</v>
      </c>
      <c r="DU68" s="39" t="str">
        <f t="shared" si="158"/>
        <v>PASS</v>
      </c>
      <c r="DV68" s="39" t="str">
        <f t="shared" si="104"/>
        <v>PASS</v>
      </c>
      <c r="DW68" s="39">
        <f t="shared" si="105"/>
        <v>1.2908927476232415E-4</v>
      </c>
      <c r="DX68" s="39"/>
      <c r="DZ68">
        <f t="shared" si="106"/>
        <v>0.76666666666666672</v>
      </c>
      <c r="EA68">
        <f t="shared" si="157"/>
        <v>0.27599999999999997</v>
      </c>
      <c r="EB68">
        <f t="shared" si="107"/>
        <v>0.20282166666666668</v>
      </c>
      <c r="EC68">
        <f t="shared" si="108"/>
        <v>0.76753927905686947</v>
      </c>
      <c r="ED68">
        <f t="shared" si="109"/>
        <v>0.23941083333333332</v>
      </c>
      <c r="EE68">
        <f t="shared" si="110"/>
        <v>92141.352618500649</v>
      </c>
      <c r="EG68">
        <f t="shared" si="111"/>
        <v>67.767797152620247</v>
      </c>
      <c r="EH68">
        <f t="shared" si="112"/>
        <v>1.2296080946174132E-3</v>
      </c>
      <c r="EI68">
        <f t="shared" si="113"/>
        <v>6.9165455322229489E-4</v>
      </c>
      <c r="EJ68">
        <f t="shared" si="113"/>
        <v>9.1999999999999998E-2</v>
      </c>
      <c r="EK68">
        <f t="shared" si="113"/>
        <v>5.9799999999999999E-2</v>
      </c>
      <c r="EL68">
        <f t="shared" si="114"/>
        <v>5.7946350378523836E-4</v>
      </c>
      <c r="EM68">
        <f t="shared" si="114"/>
        <v>159.01148565285695</v>
      </c>
      <c r="EN68">
        <f t="shared" si="114"/>
        <v>48.302025006750448</v>
      </c>
      <c r="EO68">
        <f t="shared" si="115"/>
        <v>179.67723681308928</v>
      </c>
      <c r="EP68">
        <f t="shared" si="42"/>
        <v>483</v>
      </c>
      <c r="EQ68" s="39" t="str">
        <f t="shared" si="116"/>
        <v>PASS</v>
      </c>
      <c r="ES68">
        <v>1</v>
      </c>
      <c r="ET68">
        <f t="shared" si="117"/>
        <v>1.2296080946174132E-3</v>
      </c>
      <c r="EU68">
        <f t="shared" si="118"/>
        <v>2.7666182128891796E-3</v>
      </c>
      <c r="EV68">
        <f t="shared" si="119"/>
        <v>9.1999999999999998E-2</v>
      </c>
      <c r="EW68">
        <f t="shared" si="119"/>
        <v>5.9799999999999999E-2</v>
      </c>
      <c r="EX68">
        <f t="shared" si="120"/>
        <v>2.307223214674439E-3</v>
      </c>
      <c r="EY68">
        <f t="shared" si="121"/>
        <v>39.936037411751798</v>
      </c>
      <c r="EZ68">
        <f t="shared" si="122"/>
        <v>12.075506251687612</v>
      </c>
      <c r="FA68">
        <f t="shared" si="123"/>
        <v>45.08148886024594</v>
      </c>
      <c r="FB68">
        <f t="shared" si="43"/>
        <v>483</v>
      </c>
      <c r="FC68" s="39" t="str">
        <f t="shared" si="124"/>
        <v>PASS</v>
      </c>
      <c r="FD68" s="127">
        <f t="shared" si="125"/>
        <v>4.6165923718657957E-4</v>
      </c>
      <c r="FE68" s="127"/>
    </row>
    <row r="69" spans="2:161" x14ac:dyDescent="0.25">
      <c r="B69">
        <f t="shared" si="0"/>
        <v>6.5</v>
      </c>
      <c r="C69">
        <f t="shared" si="160"/>
        <v>1.875</v>
      </c>
      <c r="D69">
        <f t="shared" si="50"/>
        <v>0.40851737355934076</v>
      </c>
      <c r="E69">
        <f t="shared" si="2"/>
        <v>0.40791314640205856</v>
      </c>
      <c r="F69">
        <f t="shared" si="3"/>
        <v>0.37083333333333368</v>
      </c>
      <c r="G69" s="1">
        <f t="shared" si="51"/>
        <v>688.84346387955236</v>
      </c>
      <c r="H69">
        <f t="shared" si="159"/>
        <v>-283.32129963898944</v>
      </c>
      <c r="I69">
        <f t="shared" si="52"/>
        <v>405.52216424056292</v>
      </c>
      <c r="J69">
        <f t="shared" si="4"/>
        <v>4347.8355082548451</v>
      </c>
      <c r="K69">
        <f t="shared" si="5"/>
        <v>5869.7597740478013</v>
      </c>
      <c r="L69">
        <f t="shared" si="53"/>
        <v>16304.383155955667</v>
      </c>
      <c r="M69">
        <f t="shared" si="53"/>
        <v>22011.599152679257</v>
      </c>
      <c r="O69">
        <f t="shared" si="54"/>
        <v>0.75</v>
      </c>
      <c r="P69">
        <f t="shared" si="165"/>
        <v>6500</v>
      </c>
      <c r="Q69">
        <f t="shared" si="55"/>
        <v>0.26999999999999996</v>
      </c>
      <c r="S69">
        <f t="shared" si="56"/>
        <v>81524.44130621948</v>
      </c>
      <c r="T69">
        <f t="shared" si="6"/>
        <v>64.448475931931213</v>
      </c>
      <c r="U69">
        <f t="shared" si="57"/>
        <v>2.9234522524462071E-4</v>
      </c>
      <c r="V69">
        <f t="shared" si="58"/>
        <v>6.5777675680039655E-4</v>
      </c>
      <c r="W69">
        <f t="shared" si="7"/>
        <v>0.09</v>
      </c>
      <c r="X69">
        <f t="shared" si="59"/>
        <v>5.8499999999999996E-2</v>
      </c>
      <c r="Z69">
        <f t="shared" si="60"/>
        <v>3.2482802804957855E-3</v>
      </c>
      <c r="AA69">
        <v>5.5650000000000004</v>
      </c>
      <c r="AB69">
        <f t="shared" si="8"/>
        <v>4.4625773027314022</v>
      </c>
      <c r="AC69">
        <v>0.745</v>
      </c>
      <c r="AD69">
        <f t="shared" si="61"/>
        <v>3.3246200905348946</v>
      </c>
      <c r="AE69">
        <f t="shared" si="9"/>
        <v>40.237917243447058</v>
      </c>
      <c r="AF69">
        <f t="shared" si="10"/>
        <v>5.3912384664812766E-4</v>
      </c>
      <c r="AG69">
        <f t="shared" si="62"/>
        <v>151.21653737462736</v>
      </c>
      <c r="AH69">
        <f t="shared" si="63"/>
        <v>47.512566687601442</v>
      </c>
      <c r="AI69">
        <f t="shared" si="11"/>
        <v>2.9028804736545681</v>
      </c>
      <c r="AJ69">
        <f t="shared" si="12"/>
        <v>5.0680123186455441</v>
      </c>
      <c r="AK69">
        <f t="shared" si="64"/>
        <v>2.9028804736545681</v>
      </c>
      <c r="AL69">
        <f t="shared" si="13"/>
        <v>4.0095034166499559</v>
      </c>
      <c r="AM69">
        <f t="shared" si="14"/>
        <v>37.735134568885883</v>
      </c>
      <c r="AN69">
        <f t="shared" si="65"/>
        <v>2.9028804736545681</v>
      </c>
      <c r="AO69" s="39" t="str">
        <f t="shared" si="66"/>
        <v>FAILED</v>
      </c>
      <c r="AP69" s="39" t="str">
        <f t="shared" si="67"/>
        <v>FAILED</v>
      </c>
      <c r="AQ69" s="39" t="str">
        <f t="shared" si="68"/>
        <v>FAILED</v>
      </c>
      <c r="AS69" s="9">
        <v>4</v>
      </c>
      <c r="AT69">
        <f t="shared" si="15"/>
        <v>1.1693809009784828E-3</v>
      </c>
      <c r="AU69" s="9">
        <f t="shared" si="69"/>
        <v>2.6311070272015862E-3</v>
      </c>
      <c r="AV69" s="9">
        <f t="shared" si="70"/>
        <v>1.2993121121983142E-2</v>
      </c>
      <c r="AW69">
        <v>5.5650000000000004</v>
      </c>
      <c r="AX69">
        <f t="shared" si="16"/>
        <v>71.401236843702435</v>
      </c>
      <c r="AY69">
        <v>0.745</v>
      </c>
      <c r="AZ69">
        <f t="shared" si="71"/>
        <v>53.193921448558314</v>
      </c>
      <c r="BA69">
        <f t="shared" si="17"/>
        <v>160.95166897378823</v>
      </c>
      <c r="BB69">
        <f t="shared" si="72"/>
        <v>0.75085364255563314</v>
      </c>
      <c r="BC69">
        <f t="shared" si="73"/>
        <v>2.1478787251869563E-3</v>
      </c>
      <c r="BD69">
        <f t="shared" si="74"/>
        <v>37.95579347671196</v>
      </c>
      <c r="BE69">
        <f t="shared" si="75"/>
        <v>11.878141671900361</v>
      </c>
      <c r="BF69">
        <f t="shared" si="18"/>
        <v>46.44608757847309</v>
      </c>
      <c r="BG69">
        <f t="shared" si="19"/>
        <v>81.08819709832872</v>
      </c>
      <c r="BH69">
        <f t="shared" si="76"/>
        <v>46.44608757847309</v>
      </c>
      <c r="BI69">
        <f t="shared" si="20"/>
        <v>64.152054666399295</v>
      </c>
      <c r="BJ69">
        <f t="shared" si="21"/>
        <v>0.59294136846565648</v>
      </c>
      <c r="BK69">
        <f t="shared" si="77"/>
        <v>46.44608757847309</v>
      </c>
      <c r="BL69" s="39" t="str">
        <f t="shared" si="78"/>
        <v>PASS</v>
      </c>
      <c r="BM69" s="39" t="str">
        <f t="shared" si="79"/>
        <v>PASS</v>
      </c>
      <c r="BN69" s="39" t="str">
        <f t="shared" si="80"/>
        <v>PASS</v>
      </c>
      <c r="BO69" s="127">
        <f t="shared" si="81"/>
        <v>4.2957574503739161E-4</v>
      </c>
      <c r="BP69" s="127"/>
      <c r="BR69">
        <f t="shared" si="22"/>
        <v>2.9234522524462071E-4</v>
      </c>
      <c r="BS69">
        <f t="shared" si="23"/>
        <v>0.26999999999999996</v>
      </c>
      <c r="BT69">
        <f t="shared" si="24"/>
        <v>0.19841249999999999</v>
      </c>
      <c r="BU69">
        <f t="shared" si="82"/>
        <v>0.46841249999999995</v>
      </c>
      <c r="BV69">
        <f t="shared" si="25"/>
        <v>0.75</v>
      </c>
      <c r="BW69">
        <f t="shared" si="26"/>
        <v>0.28125</v>
      </c>
      <c r="BX69">
        <f t="shared" si="27"/>
        <v>16304.383155955667</v>
      </c>
      <c r="BY69">
        <f t="shared" si="83"/>
        <v>4585.6077626125316</v>
      </c>
      <c r="BZ69">
        <f t="shared" si="28"/>
        <v>0.37083333333333368</v>
      </c>
      <c r="CA69">
        <f t="shared" si="29"/>
        <v>294.10475400878931</v>
      </c>
      <c r="CB69">
        <f t="shared" si="156"/>
        <v>4879.7125166213209</v>
      </c>
      <c r="CC69">
        <f t="shared" si="30"/>
        <v>5.7511413276393358E-4</v>
      </c>
      <c r="CD69">
        <f t="shared" si="31"/>
        <v>0.17565468749999999</v>
      </c>
      <c r="CE69">
        <f t="shared" si="84"/>
        <v>13890.072010236907</v>
      </c>
      <c r="CF69">
        <f t="shared" si="32"/>
        <v>34807.745642901653</v>
      </c>
      <c r="CG69">
        <f t="shared" si="33"/>
        <v>45225.299650579334</v>
      </c>
      <c r="CH69">
        <f t="shared" si="34"/>
        <v>24390.191635223971</v>
      </c>
      <c r="CI69">
        <f t="shared" si="35"/>
        <v>1.3663232522833637E-4</v>
      </c>
      <c r="CJ69">
        <f t="shared" si="36"/>
        <v>7.3686379562610182E-5</v>
      </c>
      <c r="CL69">
        <f t="shared" si="161"/>
        <v>0.26999999999999996</v>
      </c>
      <c r="CM69">
        <f t="shared" si="161"/>
        <v>0.19841249999999999</v>
      </c>
      <c r="CN69">
        <f t="shared" si="85"/>
        <v>5.0604564899383849E-4</v>
      </c>
      <c r="CO69">
        <f t="shared" si="85"/>
        <v>3.7137972437527973E-4</v>
      </c>
      <c r="CP69">
        <f t="shared" si="162"/>
        <v>9.7311235568926166E-2</v>
      </c>
      <c r="CQ69">
        <f t="shared" si="162"/>
        <v>5.2410701877282313E-2</v>
      </c>
      <c r="CR69">
        <f t="shared" si="86"/>
        <v>101.66021830503273</v>
      </c>
      <c r="CS69">
        <f t="shared" si="87"/>
        <v>188.50257120360658</v>
      </c>
      <c r="CT69">
        <f t="shared" si="163"/>
        <v>9.7311235568926166E-2</v>
      </c>
      <c r="CU69">
        <f t="shared" si="163"/>
        <v>5.2410701877282313E-2</v>
      </c>
      <c r="CV69" s="39" t="str">
        <f t="shared" si="88"/>
        <v>FAILED</v>
      </c>
      <c r="CW69" s="39" t="str">
        <f t="shared" si="89"/>
        <v>FAILED</v>
      </c>
      <c r="CX69" s="39" t="str">
        <f t="shared" si="90"/>
        <v>FAILED</v>
      </c>
      <c r="CZ69">
        <f t="shared" si="91"/>
        <v>1.3663232522833637E-4</v>
      </c>
      <c r="DA69">
        <f t="shared" si="91"/>
        <v>7.3686379562610182E-5</v>
      </c>
      <c r="DB69">
        <v>11</v>
      </c>
      <c r="DC69">
        <f t="shared" si="92"/>
        <v>1.5029555775117002E-3</v>
      </c>
      <c r="DD69">
        <v>16</v>
      </c>
      <c r="DE69">
        <f t="shared" si="93"/>
        <v>1.1789820730017629E-3</v>
      </c>
      <c r="DF69">
        <f t="shared" si="94"/>
        <v>0.26999999999999996</v>
      </c>
      <c r="DG69">
        <f t="shared" si="94"/>
        <v>0.19841249999999999</v>
      </c>
      <c r="DH69">
        <f t="shared" si="40"/>
        <v>1.0766725210214895E-3</v>
      </c>
      <c r="DI69">
        <f t="shared" si="95"/>
        <v>0.17565468749999999</v>
      </c>
      <c r="DJ69">
        <f t="shared" si="96"/>
        <v>4879.7125166213209</v>
      </c>
      <c r="DK69">
        <f t="shared" si="97"/>
        <v>13890.072010236907</v>
      </c>
      <c r="DL69">
        <f t="shared" si="98"/>
        <v>5.5665021389322234E-3</v>
      </c>
      <c r="DM69">
        <f t="shared" si="99"/>
        <v>5.9420755900044756E-3</v>
      </c>
      <c r="DN69">
        <f t="shared" si="164"/>
        <v>11.774659503840066</v>
      </c>
      <c r="DO69">
        <f t="shared" si="164"/>
        <v>13.417139680584272</v>
      </c>
      <c r="DP69">
        <f t="shared" si="100"/>
        <v>9.2418380277302461</v>
      </c>
      <c r="DQ69">
        <f t="shared" si="101"/>
        <v>11.781410700225411</v>
      </c>
      <c r="DR69">
        <f t="shared" si="102"/>
        <v>11.774659503840066</v>
      </c>
      <c r="DS69">
        <f t="shared" si="102"/>
        <v>13.417139680584272</v>
      </c>
      <c r="DT69" s="39" t="str">
        <f t="shared" si="158"/>
        <v>PASS</v>
      </c>
      <c r="DU69" s="39" t="str">
        <f t="shared" si="158"/>
        <v>PASS</v>
      </c>
      <c r="DV69" s="39" t="str">
        <f t="shared" si="104"/>
        <v>PASS</v>
      </c>
      <c r="DW69" s="39">
        <f t="shared" si="105"/>
        <v>1.2794455729752435E-4</v>
      </c>
      <c r="DX69" s="39"/>
      <c r="DZ69">
        <f t="shared" si="106"/>
        <v>0.75</v>
      </c>
      <c r="EA69">
        <f t="shared" si="157"/>
        <v>0.26999999999999996</v>
      </c>
      <c r="EB69">
        <f t="shared" si="107"/>
        <v>0.19841249999999999</v>
      </c>
      <c r="EC69">
        <f t="shared" si="108"/>
        <v>0.75085364255563314</v>
      </c>
      <c r="ED69">
        <f t="shared" si="109"/>
        <v>0.23420624999999998</v>
      </c>
      <c r="EE69">
        <f t="shared" si="110"/>
        <v>81524.44130621948</v>
      </c>
      <c r="EG69">
        <f t="shared" si="111"/>
        <v>64.448475931931213</v>
      </c>
      <c r="EH69">
        <f t="shared" si="112"/>
        <v>1.1693809009784828E-3</v>
      </c>
      <c r="EI69">
        <f t="shared" si="113"/>
        <v>6.5777675680039655E-4</v>
      </c>
      <c r="EJ69">
        <f t="shared" si="113"/>
        <v>0.09</v>
      </c>
      <c r="EK69">
        <f t="shared" si="113"/>
        <v>5.8499999999999996E-2</v>
      </c>
      <c r="EL69">
        <f t="shared" si="114"/>
        <v>5.3912384664812766E-4</v>
      </c>
      <c r="EM69">
        <f t="shared" si="114"/>
        <v>151.21653737462736</v>
      </c>
      <c r="EN69">
        <f t="shared" si="114"/>
        <v>47.512566687601442</v>
      </c>
      <c r="EO69">
        <f t="shared" si="115"/>
        <v>172.15915065805652</v>
      </c>
      <c r="EP69">
        <f t="shared" si="42"/>
        <v>483</v>
      </c>
      <c r="EQ69" s="39" t="str">
        <f t="shared" si="116"/>
        <v>PASS</v>
      </c>
      <c r="ES69">
        <v>1</v>
      </c>
      <c r="ET69">
        <f t="shared" si="117"/>
        <v>1.1693809009784828E-3</v>
      </c>
      <c r="EU69">
        <f t="shared" si="118"/>
        <v>2.6311070272015862E-3</v>
      </c>
      <c r="EV69">
        <f t="shared" si="119"/>
        <v>0.09</v>
      </c>
      <c r="EW69">
        <f t="shared" si="119"/>
        <v>5.8499999999999996E-2</v>
      </c>
      <c r="EX69">
        <f t="shared" si="120"/>
        <v>2.1468804918861363E-3</v>
      </c>
      <c r="EY69">
        <f t="shared" si="121"/>
        <v>37.973441751569688</v>
      </c>
      <c r="EZ69">
        <f t="shared" si="122"/>
        <v>11.878141671900361</v>
      </c>
      <c r="FA69">
        <f t="shared" si="123"/>
        <v>43.188575192903315</v>
      </c>
      <c r="FB69">
        <f t="shared" si="43"/>
        <v>483</v>
      </c>
      <c r="FC69" s="39" t="str">
        <f t="shared" si="124"/>
        <v>PASS</v>
      </c>
      <c r="FD69" s="127">
        <f t="shared" si="125"/>
        <v>4.2957574503739161E-4</v>
      </c>
      <c r="FE69" s="127"/>
    </row>
    <row r="70" spans="2:161" x14ac:dyDescent="0.25">
      <c r="B70">
        <f t="shared" si="0"/>
        <v>6.7</v>
      </c>
      <c r="C70">
        <f t="shared" si="160"/>
        <v>1.8333333333333335</v>
      </c>
      <c r="D70">
        <f t="shared" si="50"/>
        <v>0.40730891924477636</v>
      </c>
      <c r="E70">
        <f t="shared" si="2"/>
        <v>0.4064902494168689</v>
      </c>
      <c r="F70">
        <f t="shared" si="3"/>
        <v>0.36250000000000032</v>
      </c>
      <c r="G70" s="1">
        <f t="shared" si="51"/>
        <v>671.01498406199619</v>
      </c>
      <c r="H70">
        <f t="shared" si="159"/>
        <v>-283.32129963898944</v>
      </c>
      <c r="I70">
        <f t="shared" si="52"/>
        <v>387.69368442300674</v>
      </c>
      <c r="J70">
        <f t="shared" si="4"/>
        <v>3942.3133440142819</v>
      </c>
      <c r="K70">
        <f t="shared" si="5"/>
        <v>5040.7448888208883</v>
      </c>
      <c r="L70">
        <f t="shared" si="53"/>
        <v>14783.675040053557</v>
      </c>
      <c r="M70">
        <f t="shared" si="53"/>
        <v>18902.793333078331</v>
      </c>
      <c r="O70">
        <f t="shared" si="54"/>
        <v>0.73333333333333339</v>
      </c>
      <c r="P70">
        <f t="shared" si="165"/>
        <v>6700</v>
      </c>
      <c r="Q70">
        <f t="shared" si="55"/>
        <v>0.26400000000000001</v>
      </c>
      <c r="S70">
        <f t="shared" si="56"/>
        <v>71601.489898023981</v>
      </c>
      <c r="T70">
        <f t="shared" si="6"/>
        <v>61.081498693799716</v>
      </c>
      <c r="U70">
        <f t="shared" si="57"/>
        <v>2.7707225400920045E-4</v>
      </c>
      <c r="V70">
        <f t="shared" si="58"/>
        <v>6.2341257152070105E-4</v>
      </c>
      <c r="W70">
        <f t="shared" si="7"/>
        <v>8.7999999999999995E-2</v>
      </c>
      <c r="X70">
        <f t="shared" si="59"/>
        <v>5.7200000000000001E-2</v>
      </c>
      <c r="Z70">
        <f t="shared" si="60"/>
        <v>3.1485483410136415E-3</v>
      </c>
      <c r="AA70">
        <v>5.5650000000000004</v>
      </c>
      <c r="AB70">
        <f t="shared" si="8"/>
        <v>4.1927550639616546</v>
      </c>
      <c r="AC70">
        <v>0.745</v>
      </c>
      <c r="AD70">
        <f t="shared" si="61"/>
        <v>3.1236025226514328</v>
      </c>
      <c r="AE70">
        <f t="shared" si="9"/>
        <v>39.002492593823384</v>
      </c>
      <c r="AF70">
        <f t="shared" si="10"/>
        <v>4.9962660233841068E-4</v>
      </c>
      <c r="AG70">
        <f t="shared" si="62"/>
        <v>143.31000303608002</v>
      </c>
      <c r="AH70">
        <f t="shared" si="63"/>
        <v>46.70768275361101</v>
      </c>
      <c r="AI70">
        <f t="shared" si="11"/>
        <v>2.7273626831161164</v>
      </c>
      <c r="AJ70">
        <f t="shared" si="12"/>
        <v>4.7615834688657062</v>
      </c>
      <c r="AK70">
        <f t="shared" si="64"/>
        <v>2.7273626831161164</v>
      </c>
      <c r="AL70">
        <f t="shared" si="13"/>
        <v>3.7670755291659068</v>
      </c>
      <c r="AM70">
        <f t="shared" si="14"/>
        <v>38.062686275035169</v>
      </c>
      <c r="AN70">
        <f t="shared" si="65"/>
        <v>2.7273626831161164</v>
      </c>
      <c r="AO70" s="39" t="str">
        <f t="shared" si="66"/>
        <v>FAILED</v>
      </c>
      <c r="AP70" s="39" t="str">
        <f t="shared" si="67"/>
        <v>FAILED</v>
      </c>
      <c r="AQ70" s="39" t="str">
        <f t="shared" si="68"/>
        <v>FAILED</v>
      </c>
      <c r="AS70" s="9">
        <v>4</v>
      </c>
      <c r="AT70">
        <f t="shared" si="15"/>
        <v>1.1082890160368018E-3</v>
      </c>
      <c r="AU70" s="9">
        <f t="shared" si="69"/>
        <v>2.4936502860828042E-3</v>
      </c>
      <c r="AV70" s="9">
        <f t="shared" si="70"/>
        <v>1.2594193364054566E-2</v>
      </c>
      <c r="AW70">
        <v>5.5650000000000004</v>
      </c>
      <c r="AX70">
        <f t="shared" si="16"/>
        <v>67.084081023386474</v>
      </c>
      <c r="AY70">
        <v>0.745</v>
      </c>
      <c r="AZ70">
        <f t="shared" si="71"/>
        <v>49.977640362422925</v>
      </c>
      <c r="BA70">
        <f t="shared" si="17"/>
        <v>156.00997037529353</v>
      </c>
      <c r="BB70">
        <f t="shared" si="72"/>
        <v>0.73416800605439692</v>
      </c>
      <c r="BC70">
        <f t="shared" si="73"/>
        <v>1.9907949516439379E-3</v>
      </c>
      <c r="BD70">
        <f t="shared" si="74"/>
        <v>35.966280625183245</v>
      </c>
      <c r="BE70">
        <f t="shared" si="75"/>
        <v>11.676920688402753</v>
      </c>
      <c r="BF70">
        <f t="shared" si="18"/>
        <v>43.63780292985787</v>
      </c>
      <c r="BG70">
        <f t="shared" si="19"/>
        <v>76.185335501851299</v>
      </c>
      <c r="BH70">
        <f t="shared" si="76"/>
        <v>43.63780292985787</v>
      </c>
      <c r="BI70">
        <f t="shared" si="20"/>
        <v>60.273208466654509</v>
      </c>
      <c r="BJ70">
        <f t="shared" si="21"/>
        <v>0.59796537378703996</v>
      </c>
      <c r="BK70">
        <f t="shared" si="77"/>
        <v>43.63780292985787</v>
      </c>
      <c r="BL70" s="39" t="str">
        <f t="shared" si="78"/>
        <v>PASS</v>
      </c>
      <c r="BM70" s="39" t="str">
        <f t="shared" si="79"/>
        <v>PASS</v>
      </c>
      <c r="BN70" s="39" t="str">
        <f t="shared" si="80"/>
        <v>PASS</v>
      </c>
      <c r="BO70" s="127">
        <f t="shared" si="81"/>
        <v>3.9815899032878791E-4</v>
      </c>
      <c r="BP70" s="127"/>
      <c r="BR70">
        <f t="shared" si="22"/>
        <v>2.7707225400920045E-4</v>
      </c>
      <c r="BS70">
        <f t="shared" si="23"/>
        <v>0.26400000000000001</v>
      </c>
      <c r="BT70">
        <f t="shared" si="24"/>
        <v>0.19400333333333333</v>
      </c>
      <c r="BU70">
        <f t="shared" si="82"/>
        <v>0.45800333333333332</v>
      </c>
      <c r="BV70">
        <f t="shared" si="25"/>
        <v>0.73333333333333339</v>
      </c>
      <c r="BW70">
        <f t="shared" si="26"/>
        <v>0.27500000000000002</v>
      </c>
      <c r="BX70">
        <f t="shared" si="27"/>
        <v>14783.675040053557</v>
      </c>
      <c r="BY70">
        <f t="shared" si="83"/>
        <v>4065.5106360147283</v>
      </c>
      <c r="BZ70">
        <f t="shared" si="28"/>
        <v>0.36250000000000032</v>
      </c>
      <c r="CA70">
        <f t="shared" si="29"/>
        <v>281.10686600390653</v>
      </c>
      <c r="CB70">
        <f t="shared" si="156"/>
        <v>4346.6175020186347</v>
      </c>
      <c r="CC70">
        <f t="shared" si="30"/>
        <v>5.3296557898812095E-4</v>
      </c>
      <c r="CD70">
        <f t="shared" si="31"/>
        <v>0.16793455555555556</v>
      </c>
      <c r="CE70">
        <f t="shared" si="84"/>
        <v>12941.402940089662</v>
      </c>
      <c r="CF70">
        <f t="shared" si="32"/>
        <v>32278.531539188705</v>
      </c>
      <c r="CG70">
        <f t="shared" si="33"/>
        <v>41984.58374425595</v>
      </c>
      <c r="CH70">
        <f t="shared" si="34"/>
        <v>22572.479334121461</v>
      </c>
      <c r="CI70">
        <f t="shared" si="35"/>
        <v>1.2684164273189108E-4</v>
      </c>
      <c r="CJ70">
        <f t="shared" si="36"/>
        <v>6.8194801613660004E-5</v>
      </c>
      <c r="CL70">
        <f t="shared" si="161"/>
        <v>0.26400000000000001</v>
      </c>
      <c r="CM70">
        <f t="shared" si="161"/>
        <v>0.19400333333333333</v>
      </c>
      <c r="CN70">
        <f t="shared" si="85"/>
        <v>4.8046076792382982E-4</v>
      </c>
      <c r="CO70">
        <f t="shared" si="85"/>
        <v>3.5151355619487642E-4</v>
      </c>
      <c r="CP70">
        <f t="shared" si="162"/>
        <v>8.7720168815303382E-2</v>
      </c>
      <c r="CQ70">
        <f t="shared" si="162"/>
        <v>4.695347647173205E-2</v>
      </c>
      <c r="CR70">
        <f t="shared" si="86"/>
        <v>102.02803008034425</v>
      </c>
      <c r="CS70">
        <f t="shared" si="87"/>
        <v>189.77110621137709</v>
      </c>
      <c r="CT70">
        <f t="shared" si="163"/>
        <v>8.7720168815303382E-2</v>
      </c>
      <c r="CU70">
        <f t="shared" si="163"/>
        <v>4.695347647173205E-2</v>
      </c>
      <c r="CV70" s="39" t="str">
        <f t="shared" si="88"/>
        <v>FAILED</v>
      </c>
      <c r="CW70" s="39" t="str">
        <f t="shared" si="89"/>
        <v>FAILED</v>
      </c>
      <c r="CX70" s="39" t="str">
        <f t="shared" si="90"/>
        <v>FAILED</v>
      </c>
      <c r="CZ70">
        <f t="shared" si="91"/>
        <v>1.2684164273189108E-4</v>
      </c>
      <c r="DA70">
        <f t="shared" si="91"/>
        <v>6.8194801613660004E-5</v>
      </c>
      <c r="DB70">
        <v>11</v>
      </c>
      <c r="DC70">
        <f t="shared" si="92"/>
        <v>1.3952580700508019E-3</v>
      </c>
      <c r="DD70">
        <v>16</v>
      </c>
      <c r="DE70">
        <f t="shared" si="93"/>
        <v>1.0911168258185601E-3</v>
      </c>
      <c r="DF70">
        <f t="shared" si="94"/>
        <v>0.26400000000000001</v>
      </c>
      <c r="DG70">
        <f t="shared" si="94"/>
        <v>0.19400333333333333</v>
      </c>
      <c r="DH70">
        <f t="shared" si="40"/>
        <v>9.8502325997837175E-4</v>
      </c>
      <c r="DI70">
        <f t="shared" si="95"/>
        <v>0.16793455555555556</v>
      </c>
      <c r="DJ70">
        <f t="shared" si="96"/>
        <v>4346.6175020186347</v>
      </c>
      <c r="DK70">
        <f t="shared" si="97"/>
        <v>12941.402940089662</v>
      </c>
      <c r="DL70">
        <f t="shared" si="98"/>
        <v>5.285068447162128E-3</v>
      </c>
      <c r="DM70">
        <f t="shared" si="99"/>
        <v>5.6242168991180227E-3</v>
      </c>
      <c r="DN70">
        <f t="shared" si="164"/>
        <v>10.614140426651709</v>
      </c>
      <c r="DO70">
        <f t="shared" si="164"/>
        <v>12.020089976763405</v>
      </c>
      <c r="DP70">
        <f t="shared" si="100"/>
        <v>9.2752754618494766</v>
      </c>
      <c r="DQ70">
        <f t="shared" si="101"/>
        <v>11.860694138211068</v>
      </c>
      <c r="DR70">
        <f t="shared" si="102"/>
        <v>10.614140426651709</v>
      </c>
      <c r="DS70">
        <f t="shared" si="102"/>
        <v>12.020089976763405</v>
      </c>
      <c r="DT70" s="39" t="str">
        <f t="shared" si="158"/>
        <v>PASS</v>
      </c>
      <c r="DU70" s="39" t="str">
        <f t="shared" si="158"/>
        <v>PASS</v>
      </c>
      <c r="DV70" s="39" t="str">
        <f t="shared" si="104"/>
        <v>PASS</v>
      </c>
      <c r="DW70" s="39">
        <f t="shared" si="105"/>
        <v>1.1600568635165978E-4</v>
      </c>
      <c r="DX70" s="39"/>
      <c r="DZ70">
        <f t="shared" si="106"/>
        <v>0.73333333333333339</v>
      </c>
      <c r="EA70">
        <f t="shared" si="157"/>
        <v>0.26400000000000001</v>
      </c>
      <c r="EB70">
        <f t="shared" si="107"/>
        <v>0.19400333333333333</v>
      </c>
      <c r="EC70">
        <f t="shared" si="108"/>
        <v>0.73416800605439692</v>
      </c>
      <c r="ED70">
        <f t="shared" si="109"/>
        <v>0.22900166666666666</v>
      </c>
      <c r="EE70">
        <f t="shared" si="110"/>
        <v>71601.489898023981</v>
      </c>
      <c r="EG70">
        <f t="shared" si="111"/>
        <v>61.081498693799716</v>
      </c>
      <c r="EH70">
        <f t="shared" si="112"/>
        <v>1.1082890160368018E-3</v>
      </c>
      <c r="EI70">
        <f t="shared" si="113"/>
        <v>6.2341257152070105E-4</v>
      </c>
      <c r="EJ70">
        <f t="shared" si="113"/>
        <v>8.7999999999999995E-2</v>
      </c>
      <c r="EK70">
        <f t="shared" si="113"/>
        <v>5.7200000000000001E-2</v>
      </c>
      <c r="EL70">
        <f t="shared" si="114"/>
        <v>4.9962660233841068E-4</v>
      </c>
      <c r="EM70">
        <f t="shared" si="114"/>
        <v>143.31000303608002</v>
      </c>
      <c r="EN70">
        <f t="shared" si="114"/>
        <v>46.70768275361101</v>
      </c>
      <c r="EO70">
        <f t="shared" si="115"/>
        <v>164.56785790316763</v>
      </c>
      <c r="EP70">
        <f t="shared" si="42"/>
        <v>483</v>
      </c>
      <c r="EQ70" s="39" t="str">
        <f t="shared" si="116"/>
        <v>PASS</v>
      </c>
      <c r="ES70">
        <v>1</v>
      </c>
      <c r="ET70">
        <f t="shared" si="117"/>
        <v>1.1082890160368018E-3</v>
      </c>
      <c r="EU70">
        <f t="shared" si="118"/>
        <v>2.4936502860828042E-3</v>
      </c>
      <c r="EV70">
        <f t="shared" si="119"/>
        <v>8.7999999999999995E-2</v>
      </c>
      <c r="EW70">
        <f t="shared" si="119"/>
        <v>5.7200000000000001E-2</v>
      </c>
      <c r="EX70">
        <f t="shared" si="120"/>
        <v>1.9898698930351975E-3</v>
      </c>
      <c r="EY70">
        <f t="shared" si="121"/>
        <v>35.983000772381388</v>
      </c>
      <c r="EZ70">
        <f t="shared" si="122"/>
        <v>11.676920688402753</v>
      </c>
      <c r="FA70">
        <f t="shared" si="123"/>
        <v>41.277448744743715</v>
      </c>
      <c r="FB70">
        <f t="shared" si="43"/>
        <v>483</v>
      </c>
      <c r="FC70" s="39" t="str">
        <f t="shared" si="124"/>
        <v>PASS</v>
      </c>
      <c r="FD70" s="127">
        <f t="shared" si="125"/>
        <v>3.9815899032878791E-4</v>
      </c>
      <c r="FE70" s="127"/>
    </row>
    <row r="71" spans="2:161" x14ac:dyDescent="0.25">
      <c r="B71">
        <f t="shared" si="0"/>
        <v>6.9</v>
      </c>
      <c r="C71">
        <f t="shared" si="160"/>
        <v>1.7916666666666665</v>
      </c>
      <c r="D71">
        <f t="shared" si="50"/>
        <v>0.40567157958896144</v>
      </c>
      <c r="E71">
        <f t="shared" si="2"/>
        <v>0.4046045584682304</v>
      </c>
      <c r="F71">
        <f t="shared" si="3"/>
        <v>0.35416666666666541</v>
      </c>
      <c r="G71" s="1">
        <f t="shared" si="51"/>
        <v>652.54810117061982</v>
      </c>
      <c r="H71">
        <f t="shared" si="159"/>
        <v>-283.32129963898819</v>
      </c>
      <c r="I71">
        <f t="shared" si="52"/>
        <v>369.22680153163162</v>
      </c>
      <c r="J71">
        <f t="shared" si="4"/>
        <v>3554.6196595912752</v>
      </c>
      <c r="K71">
        <f t="shared" si="5"/>
        <v>4291.0515884603319</v>
      </c>
      <c r="L71">
        <f t="shared" si="53"/>
        <v>13329.823723467283</v>
      </c>
      <c r="M71">
        <f t="shared" si="53"/>
        <v>16091.443456726243</v>
      </c>
      <c r="O71">
        <f t="shared" si="54"/>
        <v>0.71666666666666667</v>
      </c>
      <c r="P71">
        <f>P70+200</f>
        <v>6900</v>
      </c>
      <c r="Q71">
        <f t="shared" si="55"/>
        <v>0.25799999999999995</v>
      </c>
      <c r="S71">
        <f t="shared" si="56"/>
        <v>62369.935878783901</v>
      </c>
      <c r="T71">
        <f t="shared" si="6"/>
        <v>57.667140108642599</v>
      </c>
      <c r="U71">
        <f t="shared" si="57"/>
        <v>2.6158435588267373E-4</v>
      </c>
      <c r="V71">
        <f t="shared" si="58"/>
        <v>5.8856480073601588E-4</v>
      </c>
      <c r="W71">
        <f t="shared" si="7"/>
        <v>8.5999999999999993E-2</v>
      </c>
      <c r="X71">
        <f t="shared" si="59"/>
        <v>5.5899999999999998E-2</v>
      </c>
      <c r="Z71">
        <f t="shared" si="60"/>
        <v>3.0416785567752764E-3</v>
      </c>
      <c r="AA71">
        <v>5.5650000000000004</v>
      </c>
      <c r="AB71">
        <f t="shared" si="8"/>
        <v>3.9129598627752173</v>
      </c>
      <c r="AC71">
        <v>0.745</v>
      </c>
      <c r="AD71">
        <f t="shared" si="61"/>
        <v>2.9151550977675371</v>
      </c>
      <c r="AE71">
        <f t="shared" si="9"/>
        <v>37.678648232291863</v>
      </c>
      <c r="AF71">
        <f t="shared" si="10"/>
        <v>4.6100039412421128E-4</v>
      </c>
      <c r="AG71">
        <f t="shared" si="62"/>
        <v>135.29258689088894</v>
      </c>
      <c r="AH71">
        <f t="shared" si="63"/>
        <v>45.891976799003295</v>
      </c>
      <c r="AI71">
        <f t="shared" si="11"/>
        <v>2.5453575387684251</v>
      </c>
      <c r="AJ71">
        <f t="shared" si="12"/>
        <v>4.443828631220013</v>
      </c>
      <c r="AK71">
        <f t="shared" si="64"/>
        <v>2.5453575387684251</v>
      </c>
      <c r="AL71">
        <f t="shared" si="13"/>
        <v>3.5156872082436812</v>
      </c>
      <c r="AM71">
        <f t="shared" si="14"/>
        <v>38.501766614772869</v>
      </c>
      <c r="AN71">
        <f t="shared" si="65"/>
        <v>2.5453575387684251</v>
      </c>
      <c r="AO71" s="39" t="str">
        <f t="shared" si="66"/>
        <v>FAILED</v>
      </c>
      <c r="AP71" s="39" t="str">
        <f t="shared" si="67"/>
        <v>FAILED</v>
      </c>
      <c r="AQ71" s="39" t="str">
        <f t="shared" si="68"/>
        <v>FAILED</v>
      </c>
      <c r="AS71" s="9">
        <v>4</v>
      </c>
      <c r="AT71">
        <f t="shared" si="15"/>
        <v>1.0463374235306949E-3</v>
      </c>
      <c r="AU71" s="9">
        <f t="shared" si="69"/>
        <v>2.3542592029440635E-3</v>
      </c>
      <c r="AV71" s="9">
        <f t="shared" si="70"/>
        <v>1.2166714227101106E-2</v>
      </c>
      <c r="AW71">
        <v>5.5650000000000004</v>
      </c>
      <c r="AX71">
        <f t="shared" si="16"/>
        <v>62.607357804403478</v>
      </c>
      <c r="AY71">
        <v>0.745</v>
      </c>
      <c r="AZ71">
        <f t="shared" si="71"/>
        <v>46.642481564280594</v>
      </c>
      <c r="BA71">
        <f t="shared" si="17"/>
        <v>150.71459292916745</v>
      </c>
      <c r="BB71">
        <f t="shared" si="72"/>
        <v>0.71748236955316058</v>
      </c>
      <c r="BC71">
        <f t="shared" si="73"/>
        <v>1.8371571097386785E-3</v>
      </c>
      <c r="BD71">
        <f t="shared" si="74"/>
        <v>33.949157395501977</v>
      </c>
      <c r="BE71">
        <f t="shared" si="75"/>
        <v>11.472994199750824</v>
      </c>
      <c r="BF71">
        <f t="shared" si="18"/>
        <v>40.725720620294808</v>
      </c>
      <c r="BG71">
        <f t="shared" si="19"/>
        <v>71.101258099520209</v>
      </c>
      <c r="BH71">
        <f t="shared" si="76"/>
        <v>40.725720620294808</v>
      </c>
      <c r="BI71">
        <f t="shared" si="20"/>
        <v>56.250995331898899</v>
      </c>
      <c r="BJ71">
        <f t="shared" si="21"/>
        <v>0.60473132406358243</v>
      </c>
      <c r="BK71">
        <f t="shared" si="77"/>
        <v>40.725720620294808</v>
      </c>
      <c r="BL71" s="39" t="str">
        <f t="shared" si="78"/>
        <v>PASS</v>
      </c>
      <c r="BM71" s="39" t="str">
        <f t="shared" si="79"/>
        <v>PASS</v>
      </c>
      <c r="BN71" s="39" t="str">
        <f t="shared" si="80"/>
        <v>PASS</v>
      </c>
      <c r="BO71" s="127">
        <f t="shared" si="81"/>
        <v>3.6743142194773439E-4</v>
      </c>
      <c r="BP71" s="127"/>
      <c r="BR71">
        <f t="shared" si="22"/>
        <v>2.6158435588267373E-4</v>
      </c>
      <c r="BS71">
        <f t="shared" si="23"/>
        <v>0.25799999999999995</v>
      </c>
      <c r="BT71">
        <f t="shared" si="24"/>
        <v>0.18959416666666665</v>
      </c>
      <c r="BU71">
        <f t="shared" si="82"/>
        <v>0.44759416666666663</v>
      </c>
      <c r="BV71">
        <f t="shared" si="25"/>
        <v>0.71666666666666667</v>
      </c>
      <c r="BW71">
        <f t="shared" si="26"/>
        <v>0.26874999999999999</v>
      </c>
      <c r="BX71">
        <f t="shared" si="27"/>
        <v>13329.823723467283</v>
      </c>
      <c r="BY71">
        <f t="shared" si="83"/>
        <v>3582.3901256818322</v>
      </c>
      <c r="BZ71">
        <f t="shared" si="28"/>
        <v>0.35416666666666541</v>
      </c>
      <c r="CA71">
        <f t="shared" si="29"/>
        <v>268.40271558105371</v>
      </c>
      <c r="CB71">
        <f t="shared" si="156"/>
        <v>3850.7928412628858</v>
      </c>
      <c r="CC71">
        <f t="shared" si="30"/>
        <v>4.9174750304853757E-4</v>
      </c>
      <c r="CD71">
        <f t="shared" si="31"/>
        <v>0.16038790972222222</v>
      </c>
      <c r="CE71">
        <f t="shared" si="84"/>
        <v>12004.623191149883</v>
      </c>
      <c r="CF71">
        <f t="shared" si="32"/>
        <v>29781.048807533502</v>
      </c>
      <c r="CG71">
        <f t="shared" si="33"/>
        <v>38784.516200895916</v>
      </c>
      <c r="CH71">
        <f t="shared" si="34"/>
        <v>20777.581414171087</v>
      </c>
      <c r="CI71">
        <f t="shared" si="35"/>
        <v>1.1717376495738948E-4</v>
      </c>
      <c r="CJ71">
        <f t="shared" si="36"/>
        <v>6.2772149287525946E-5</v>
      </c>
      <c r="CL71">
        <f t="shared" si="161"/>
        <v>0.25799999999999995</v>
      </c>
      <c r="CM71">
        <f t="shared" si="161"/>
        <v>0.18959416666666665</v>
      </c>
      <c r="CN71">
        <f t="shared" si="85"/>
        <v>4.5416187967980428E-4</v>
      </c>
      <c r="CO71">
        <f t="shared" si="85"/>
        <v>3.3108692314299024E-4</v>
      </c>
      <c r="CP71">
        <f t="shared" si="162"/>
        <v>7.8379944922631339E-2</v>
      </c>
      <c r="CQ71">
        <f t="shared" si="162"/>
        <v>4.1655049256991081E-2</v>
      </c>
      <c r="CR71">
        <f t="shared" si="86"/>
        <v>102.45145912581535</v>
      </c>
      <c r="CS71">
        <f t="shared" si="87"/>
        <v>191.24123241603641</v>
      </c>
      <c r="CT71">
        <f t="shared" si="163"/>
        <v>7.8379944922631339E-2</v>
      </c>
      <c r="CU71">
        <f t="shared" si="163"/>
        <v>4.1655049256991081E-2</v>
      </c>
      <c r="CV71" s="39" t="str">
        <f t="shared" si="88"/>
        <v>FAILED</v>
      </c>
      <c r="CW71" s="39" t="str">
        <f t="shared" si="89"/>
        <v>FAILED</v>
      </c>
      <c r="CX71" s="39" t="str">
        <f t="shared" si="90"/>
        <v>FAILED</v>
      </c>
      <c r="CZ71">
        <f t="shared" si="91"/>
        <v>1.1717376495738948E-4</v>
      </c>
      <c r="DA71">
        <f t="shared" si="91"/>
        <v>6.2772149287525946E-5</v>
      </c>
      <c r="DB71">
        <v>11</v>
      </c>
      <c r="DC71">
        <f t="shared" si="92"/>
        <v>1.2889114145312843E-3</v>
      </c>
      <c r="DD71">
        <v>17</v>
      </c>
      <c r="DE71">
        <f t="shared" si="93"/>
        <v>1.0671265378879411E-3</v>
      </c>
      <c r="DF71">
        <f t="shared" si="94"/>
        <v>0.25799999999999995</v>
      </c>
      <c r="DG71">
        <f t="shared" si="94"/>
        <v>0.18959416666666665</v>
      </c>
      <c r="DH71">
        <f t="shared" si="40"/>
        <v>9.0856508305254885E-4</v>
      </c>
      <c r="DI71">
        <f t="shared" si="95"/>
        <v>0.16038790972222222</v>
      </c>
      <c r="DJ71">
        <f t="shared" si="96"/>
        <v>3850.7928412628858</v>
      </c>
      <c r="DK71">
        <f t="shared" si="97"/>
        <v>12004.623191149883</v>
      </c>
      <c r="DL71">
        <f t="shared" si="98"/>
        <v>4.9957806764778468E-3</v>
      </c>
      <c r="DM71">
        <f t="shared" si="99"/>
        <v>5.6284776934308342E-3</v>
      </c>
      <c r="DN71">
        <f t="shared" si="164"/>
        <v>9.4839733356383924</v>
      </c>
      <c r="DO71">
        <f t="shared" si="164"/>
        <v>12.038309235270425</v>
      </c>
      <c r="DP71">
        <f t="shared" si="100"/>
        <v>9.313769011437758</v>
      </c>
      <c r="DQ71">
        <f t="shared" si="101"/>
        <v>11.249484259766847</v>
      </c>
      <c r="DR71">
        <f t="shared" si="102"/>
        <v>9.4839733356383924</v>
      </c>
      <c r="DS71">
        <f t="shared" si="102"/>
        <v>12.038309235270425</v>
      </c>
      <c r="DT71" s="39" t="str">
        <f t="shared" si="158"/>
        <v>PASS</v>
      </c>
      <c r="DU71" s="39" t="str">
        <f t="shared" si="158"/>
        <v>PASS</v>
      </c>
      <c r="DV71" s="39" t="str">
        <f t="shared" si="104"/>
        <v>PASS</v>
      </c>
      <c r="DW71" s="39">
        <f t="shared" si="105"/>
        <v>1.0697202232556373E-4</v>
      </c>
      <c r="DX71" s="39"/>
      <c r="DZ71">
        <f t="shared" si="106"/>
        <v>0.71666666666666667</v>
      </c>
      <c r="EA71">
        <f t="shared" si="157"/>
        <v>0.25799999999999995</v>
      </c>
      <c r="EB71">
        <f t="shared" si="107"/>
        <v>0.18959416666666665</v>
      </c>
      <c r="EC71">
        <f t="shared" si="108"/>
        <v>0.71748236955316058</v>
      </c>
      <c r="ED71">
        <f t="shared" si="109"/>
        <v>0.22379708333333331</v>
      </c>
      <c r="EE71">
        <f t="shared" si="110"/>
        <v>62369.935878783901</v>
      </c>
      <c r="EG71">
        <f t="shared" si="111"/>
        <v>57.667140108642599</v>
      </c>
      <c r="EH71">
        <f t="shared" si="112"/>
        <v>1.0463374235306949E-3</v>
      </c>
      <c r="EI71">
        <f t="shared" si="113"/>
        <v>5.8856480073601588E-4</v>
      </c>
      <c r="EJ71">
        <f t="shared" si="113"/>
        <v>8.5999999999999993E-2</v>
      </c>
      <c r="EK71">
        <f t="shared" si="113"/>
        <v>5.5899999999999998E-2</v>
      </c>
      <c r="EL71">
        <f t="shared" si="114"/>
        <v>4.6100039412421128E-4</v>
      </c>
      <c r="EM71">
        <f t="shared" si="114"/>
        <v>135.29258689088894</v>
      </c>
      <c r="EN71">
        <f t="shared" si="114"/>
        <v>45.891976799003295</v>
      </c>
      <c r="EO71">
        <f t="shared" si="115"/>
        <v>156.9149599980496</v>
      </c>
      <c r="EP71">
        <f t="shared" si="42"/>
        <v>483</v>
      </c>
      <c r="EQ71" s="39" t="str">
        <f t="shared" si="116"/>
        <v>PASS</v>
      </c>
      <c r="ES71">
        <v>1</v>
      </c>
      <c r="ET71">
        <f t="shared" si="117"/>
        <v>1.0463374235306949E-3</v>
      </c>
      <c r="EU71">
        <f t="shared" si="118"/>
        <v>2.3542592029440635E-3</v>
      </c>
      <c r="EV71">
        <f t="shared" si="119"/>
        <v>8.5999999999999993E-2</v>
      </c>
      <c r="EW71">
        <f t="shared" si="119"/>
        <v>5.5899999999999998E-2</v>
      </c>
      <c r="EX71">
        <f t="shared" si="120"/>
        <v>1.836303609282058E-3</v>
      </c>
      <c r="EY71">
        <f t="shared" si="121"/>
        <v>33.964936714996028</v>
      </c>
      <c r="EZ71">
        <f t="shared" si="122"/>
        <v>11.472994199750824</v>
      </c>
      <c r="FA71">
        <f t="shared" si="123"/>
        <v>39.351057340003372</v>
      </c>
      <c r="FB71">
        <f t="shared" si="43"/>
        <v>483</v>
      </c>
      <c r="FC71" s="39" t="str">
        <f t="shared" si="124"/>
        <v>PASS</v>
      </c>
      <c r="FD71" s="127">
        <f t="shared" si="125"/>
        <v>3.6743142194773439E-4</v>
      </c>
      <c r="FE71" s="127"/>
    </row>
    <row r="72" spans="2:161" x14ac:dyDescent="0.25">
      <c r="B72">
        <f t="shared" si="0"/>
        <v>7.1</v>
      </c>
      <c r="C72">
        <f t="shared" si="160"/>
        <v>1.75</v>
      </c>
      <c r="D72">
        <f t="shared" si="50"/>
        <v>0.40353753734749936</v>
      </c>
      <c r="E72">
        <f t="shared" si="2"/>
        <v>0.40218091955315094</v>
      </c>
      <c r="F72">
        <f t="shared" si="3"/>
        <v>0.34583333333333366</v>
      </c>
      <c r="G72" s="1">
        <f t="shared" si="51"/>
        <v>633.37714524573141</v>
      </c>
      <c r="H72">
        <f t="shared" si="159"/>
        <v>-283.32129963898944</v>
      </c>
      <c r="I72">
        <f t="shared" si="52"/>
        <v>350.05584560674197</v>
      </c>
      <c r="J72">
        <f t="shared" si="4"/>
        <v>3185.3928580596435</v>
      </c>
      <c r="K72">
        <f t="shared" si="5"/>
        <v>3617.0503366952421</v>
      </c>
      <c r="L72">
        <f t="shared" si="53"/>
        <v>11945.223217723664</v>
      </c>
      <c r="M72">
        <f t="shared" si="53"/>
        <v>13563.938762607158</v>
      </c>
      <c r="O72">
        <f t="shared" si="54"/>
        <v>0.70000000000000007</v>
      </c>
      <c r="P72">
        <f t="shared" si="165"/>
        <v>7100</v>
      </c>
      <c r="Q72">
        <f t="shared" si="55"/>
        <v>0.252</v>
      </c>
      <c r="S72">
        <f t="shared" si="56"/>
        <v>53825.153819869673</v>
      </c>
      <c r="T72">
        <f t="shared" si="6"/>
        <v>54.205454166427039</v>
      </c>
      <c r="U72">
        <f t="shared" si="57"/>
        <v>2.4588177576934404E-4</v>
      </c>
      <c r="V72">
        <f t="shared" si="58"/>
        <v>5.5323399548102409E-4</v>
      </c>
      <c r="W72">
        <f t="shared" si="7"/>
        <v>8.4000000000000005E-2</v>
      </c>
      <c r="X72">
        <f t="shared" si="59"/>
        <v>5.4600000000000003E-2</v>
      </c>
      <c r="Z72">
        <f t="shared" si="60"/>
        <v>2.9271639972540957E-3</v>
      </c>
      <c r="AA72">
        <v>5.5650000000000004</v>
      </c>
      <c r="AB72">
        <f t="shared" si="8"/>
        <v>3.6238721779210943</v>
      </c>
      <c r="AC72">
        <v>0.745</v>
      </c>
      <c r="AD72">
        <f t="shared" si="61"/>
        <v>2.6997847725512152</v>
      </c>
      <c r="AE72">
        <f t="shared" si="9"/>
        <v>36.260104581101828</v>
      </c>
      <c r="AF72">
        <f t="shared" si="10"/>
        <v>4.2327191866063668E-4</v>
      </c>
      <c r="AG72">
        <f t="shared" si="62"/>
        <v>127.16448090907876</v>
      </c>
      <c r="AH72">
        <f t="shared" si="63"/>
        <v>45.073025255173143</v>
      </c>
      <c r="AI72">
        <f t="shared" si="11"/>
        <v>2.3573076880636763</v>
      </c>
      <c r="AJ72">
        <f t="shared" si="12"/>
        <v>4.1155206045752584</v>
      </c>
      <c r="AK72">
        <f t="shared" si="64"/>
        <v>2.3573076880636763</v>
      </c>
      <c r="AL72">
        <f t="shared" si="13"/>
        <v>3.2559498453918185</v>
      </c>
      <c r="AM72">
        <f t="shared" si="14"/>
        <v>39.074574754273726</v>
      </c>
      <c r="AN72">
        <f t="shared" si="65"/>
        <v>2.3573076880636763</v>
      </c>
      <c r="AO72" s="39" t="str">
        <f t="shared" si="66"/>
        <v>FAILED</v>
      </c>
      <c r="AP72" s="39" t="str">
        <f t="shared" si="67"/>
        <v>FAILED</v>
      </c>
      <c r="AQ72" s="39" t="str">
        <f t="shared" si="68"/>
        <v>FAILED</v>
      </c>
      <c r="AS72" s="9">
        <v>4</v>
      </c>
      <c r="AT72">
        <f t="shared" si="15"/>
        <v>9.8352710307737616E-4</v>
      </c>
      <c r="AU72" s="9">
        <f t="shared" si="69"/>
        <v>2.2129359819240964E-3</v>
      </c>
      <c r="AV72" s="9">
        <f t="shared" si="70"/>
        <v>1.1708655989016383E-2</v>
      </c>
      <c r="AW72">
        <v>5.5650000000000004</v>
      </c>
      <c r="AX72">
        <f t="shared" si="16"/>
        <v>57.981954846737509</v>
      </c>
      <c r="AY72">
        <v>0.745</v>
      </c>
      <c r="AZ72">
        <f t="shared" si="71"/>
        <v>43.196556360819443</v>
      </c>
      <c r="BA72">
        <f t="shared" si="17"/>
        <v>145.04041832440731</v>
      </c>
      <c r="BB72">
        <f t="shared" si="72"/>
        <v>0.70079673305192436</v>
      </c>
      <c r="BC72">
        <f t="shared" si="73"/>
        <v>1.6870697753317895E-3</v>
      </c>
      <c r="BD72">
        <f t="shared" si="74"/>
        <v>31.904521441197701</v>
      </c>
      <c r="BE72">
        <f t="shared" si="75"/>
        <v>11.268256313793286</v>
      </c>
      <c r="BF72">
        <f t="shared" si="18"/>
        <v>37.716923009018828</v>
      </c>
      <c r="BG72">
        <f t="shared" si="19"/>
        <v>65.848329673204134</v>
      </c>
      <c r="BH72">
        <f t="shared" si="76"/>
        <v>37.716923009018828</v>
      </c>
      <c r="BI72">
        <f t="shared" si="20"/>
        <v>52.095197526269096</v>
      </c>
      <c r="BJ72">
        <f t="shared" si="21"/>
        <v>0.61358623596597717</v>
      </c>
      <c r="BK72">
        <f t="shared" si="77"/>
        <v>37.716923009018828</v>
      </c>
      <c r="BL72" s="39" t="str">
        <f t="shared" si="78"/>
        <v>PASS</v>
      </c>
      <c r="BM72" s="39" t="str">
        <f t="shared" si="79"/>
        <v>PASS</v>
      </c>
      <c r="BN72" s="39" t="str">
        <f t="shared" si="80"/>
        <v>PASS</v>
      </c>
      <c r="BO72" s="127">
        <f t="shared" si="81"/>
        <v>3.374139550663582E-4</v>
      </c>
      <c r="BP72" s="127"/>
      <c r="BR72">
        <f t="shared" si="22"/>
        <v>2.4588177576934404E-4</v>
      </c>
      <c r="BS72">
        <f t="shared" si="23"/>
        <v>0.252</v>
      </c>
      <c r="BT72">
        <f t="shared" si="24"/>
        <v>0.18518499999999999</v>
      </c>
      <c r="BU72">
        <f t="shared" si="82"/>
        <v>0.43718499999999999</v>
      </c>
      <c r="BV72">
        <f t="shared" si="25"/>
        <v>0.70000000000000007</v>
      </c>
      <c r="BW72">
        <f t="shared" si="26"/>
        <v>0.26250000000000001</v>
      </c>
      <c r="BX72">
        <f t="shared" si="27"/>
        <v>11945.223217723664</v>
      </c>
      <c r="BY72">
        <f t="shared" si="83"/>
        <v>3135.621094652462</v>
      </c>
      <c r="BZ72">
        <f t="shared" si="28"/>
        <v>0.34583333333333366</v>
      </c>
      <c r="CA72">
        <f t="shared" si="29"/>
        <v>255.99230274023461</v>
      </c>
      <c r="CB72">
        <f t="shared" si="156"/>
        <v>3391.6133973926967</v>
      </c>
      <c r="CC72">
        <f t="shared" si="30"/>
        <v>4.5148847882618042E-4</v>
      </c>
      <c r="CD72">
        <f t="shared" si="31"/>
        <v>0.15301475</v>
      </c>
      <c r="CE72">
        <f t="shared" si="84"/>
        <v>11082.635489038465</v>
      </c>
      <c r="CF72">
        <f t="shared" si="32"/>
        <v>27323.039943556309</v>
      </c>
      <c r="CG72">
        <f t="shared" si="33"/>
        <v>35635.016560335156</v>
      </c>
      <c r="CH72">
        <f t="shared" si="34"/>
        <v>19011.063326777461</v>
      </c>
      <c r="CI72">
        <f t="shared" si="35"/>
        <v>1.0765866030312737E-4</v>
      </c>
      <c r="CJ72">
        <f t="shared" si="36"/>
        <v>5.743523663678991E-5</v>
      </c>
      <c r="CL72">
        <f t="shared" si="161"/>
        <v>0.252</v>
      </c>
      <c r="CM72">
        <f t="shared" si="161"/>
        <v>0.18518499999999999</v>
      </c>
      <c r="CN72">
        <f t="shared" si="85"/>
        <v>4.2721690596479115E-4</v>
      </c>
      <c r="CO72">
        <f t="shared" si="85"/>
        <v>3.1015058798925351E-4</v>
      </c>
      <c r="CP72">
        <f t="shared" si="162"/>
        <v>6.9355428202009101E-2</v>
      </c>
      <c r="CQ72">
        <f t="shared" si="162"/>
        <v>3.6553487147430279E-2</v>
      </c>
      <c r="CR72">
        <f t="shared" si="86"/>
        <v>102.94234999612499</v>
      </c>
      <c r="CS72">
        <f t="shared" si="87"/>
        <v>192.95882002059216</v>
      </c>
      <c r="CT72">
        <f t="shared" si="163"/>
        <v>6.9355428202009101E-2</v>
      </c>
      <c r="CU72">
        <f t="shared" si="163"/>
        <v>3.6553487147430279E-2</v>
      </c>
      <c r="CV72" s="39" t="str">
        <f t="shared" si="88"/>
        <v>FAILED</v>
      </c>
      <c r="CW72" s="39" t="str">
        <f t="shared" si="89"/>
        <v>FAILED</v>
      </c>
      <c r="CX72" s="39" t="str">
        <f t="shared" si="90"/>
        <v>FAILED</v>
      </c>
      <c r="CZ72">
        <f t="shared" si="91"/>
        <v>1.0765866030312737E-4</v>
      </c>
      <c r="DA72">
        <f t="shared" si="91"/>
        <v>5.743523663678991E-5</v>
      </c>
      <c r="DB72">
        <v>12</v>
      </c>
      <c r="DC72">
        <f t="shared" si="92"/>
        <v>1.2919039236375285E-3</v>
      </c>
      <c r="DD72">
        <v>18</v>
      </c>
      <c r="DE72">
        <f t="shared" si="93"/>
        <v>1.0338342594622184E-3</v>
      </c>
      <c r="DF72">
        <f t="shared" si="94"/>
        <v>0.252</v>
      </c>
      <c r="DG72">
        <f t="shared" si="94"/>
        <v>0.18518499999999999</v>
      </c>
      <c r="DH72">
        <f t="shared" si="40"/>
        <v>8.6010115890337944E-4</v>
      </c>
      <c r="DI72">
        <f t="shared" si="95"/>
        <v>0.15301475</v>
      </c>
      <c r="DJ72">
        <f t="shared" si="96"/>
        <v>3391.6133973926967</v>
      </c>
      <c r="DK72">
        <f t="shared" si="97"/>
        <v>11082.635489038465</v>
      </c>
      <c r="DL72">
        <f t="shared" si="98"/>
        <v>5.1266028715774943E-3</v>
      </c>
      <c r="DM72">
        <f t="shared" si="99"/>
        <v>5.5827105838065633E-3</v>
      </c>
      <c r="DN72">
        <f t="shared" si="164"/>
        <v>9.9871816610893109</v>
      </c>
      <c r="DO72">
        <f t="shared" si="164"/>
        <v>11.84332983576741</v>
      </c>
      <c r="DP72">
        <f t="shared" si="100"/>
        <v>8.5785291663437491</v>
      </c>
      <c r="DQ72">
        <f t="shared" si="101"/>
        <v>10.719934445588452</v>
      </c>
      <c r="DR72">
        <f t="shared" si="102"/>
        <v>9.9871816610893109</v>
      </c>
      <c r="DS72">
        <f t="shared" si="102"/>
        <v>11.84332983576741</v>
      </c>
      <c r="DT72" s="39" t="str">
        <f t="shared" si="158"/>
        <v>PASS</v>
      </c>
      <c r="DU72" s="39" t="str">
        <f t="shared" si="158"/>
        <v>PASS</v>
      </c>
      <c r="DV72" s="39" t="str">
        <f t="shared" si="104"/>
        <v>PASS</v>
      </c>
      <c r="DW72" s="39">
        <f t="shared" si="105"/>
        <v>1.034020772190337E-4</v>
      </c>
      <c r="DX72" s="39"/>
      <c r="DZ72">
        <f>O72</f>
        <v>0.70000000000000007</v>
      </c>
      <c r="EA72">
        <f t="shared" si="157"/>
        <v>0.252</v>
      </c>
      <c r="EB72">
        <f t="shared" si="107"/>
        <v>0.18518499999999999</v>
      </c>
      <c r="EC72">
        <f t="shared" si="108"/>
        <v>0.70079673305192436</v>
      </c>
      <c r="ED72">
        <f t="shared" si="109"/>
        <v>0.2185925</v>
      </c>
      <c r="EE72">
        <f t="shared" si="110"/>
        <v>53825.153819869673</v>
      </c>
      <c r="EG72">
        <f t="shared" si="111"/>
        <v>54.205454166427039</v>
      </c>
      <c r="EH72">
        <f t="shared" si="112"/>
        <v>9.8352710307737616E-4</v>
      </c>
      <c r="EI72">
        <f t="shared" si="113"/>
        <v>5.5323399548102409E-4</v>
      </c>
      <c r="EJ72">
        <f t="shared" si="113"/>
        <v>8.4000000000000005E-2</v>
      </c>
      <c r="EK72">
        <f t="shared" si="113"/>
        <v>5.4600000000000003E-2</v>
      </c>
      <c r="EL72">
        <f t="shared" si="114"/>
        <v>4.2327191866063668E-4</v>
      </c>
      <c r="EM72">
        <f t="shared" si="114"/>
        <v>127.16448090907876</v>
      </c>
      <c r="EN72">
        <f t="shared" si="114"/>
        <v>45.073025255173143</v>
      </c>
      <c r="EO72">
        <f t="shared" si="115"/>
        <v>149.21641337948009</v>
      </c>
      <c r="EP72">
        <f t="shared" si="42"/>
        <v>483</v>
      </c>
      <c r="EQ72" s="39" t="str">
        <f t="shared" si="116"/>
        <v>PASS</v>
      </c>
      <c r="ES72">
        <v>1</v>
      </c>
      <c r="ET72">
        <f t="shared" si="117"/>
        <v>9.8352710307737616E-4</v>
      </c>
      <c r="EU72">
        <f t="shared" si="118"/>
        <v>2.2129359819240964E-3</v>
      </c>
      <c r="EV72">
        <f t="shared" si="119"/>
        <v>8.4000000000000005E-2</v>
      </c>
      <c r="EW72">
        <f t="shared" si="119"/>
        <v>5.4600000000000003E-2</v>
      </c>
      <c r="EX72">
        <f t="shared" si="120"/>
        <v>1.6862861667813044E-3</v>
      </c>
      <c r="EY72">
        <f t="shared" si="121"/>
        <v>31.919347309008845</v>
      </c>
      <c r="EZ72">
        <f t="shared" si="122"/>
        <v>11.268256313793286</v>
      </c>
      <c r="FA72">
        <f t="shared" si="123"/>
        <v>37.413440548727365</v>
      </c>
      <c r="FB72">
        <f t="shared" si="43"/>
        <v>483</v>
      </c>
      <c r="FC72" s="39" t="str">
        <f t="shared" si="124"/>
        <v>PASS</v>
      </c>
      <c r="FD72" s="127">
        <f t="shared" si="125"/>
        <v>3.374139550663582E-4</v>
      </c>
      <c r="FE72" s="127"/>
    </row>
    <row r="73" spans="2:161" x14ac:dyDescent="0.25">
      <c r="B73">
        <f t="shared" si="0"/>
        <v>7.3</v>
      </c>
      <c r="C73">
        <f t="shared" si="160"/>
        <v>1.7083333333333335</v>
      </c>
      <c r="D73">
        <f t="shared" si="50"/>
        <v>0.40082430175880246</v>
      </c>
      <c r="E73">
        <f t="shared" si="2"/>
        <v>0.3991272560667537</v>
      </c>
      <c r="F73">
        <f t="shared" si="3"/>
        <v>0.3375000000000003</v>
      </c>
      <c r="G73" s="1">
        <f t="shared" si="51"/>
        <v>613.42184572638939</v>
      </c>
      <c r="H73">
        <f t="shared" si="159"/>
        <v>-283.32129963898944</v>
      </c>
      <c r="I73">
        <f t="shared" si="52"/>
        <v>330.10054608739995</v>
      </c>
      <c r="J73">
        <f t="shared" si="4"/>
        <v>2835.3370124529015</v>
      </c>
      <c r="K73">
        <f t="shared" si="5"/>
        <v>3014.9773496439871</v>
      </c>
      <c r="L73">
        <f t="shared" si="53"/>
        <v>10632.51379669838</v>
      </c>
      <c r="M73">
        <f t="shared" si="53"/>
        <v>11306.165061164951</v>
      </c>
      <c r="O73">
        <f t="shared" si="54"/>
        <v>0.68333333333333346</v>
      </c>
      <c r="P73">
        <f t="shared" si="165"/>
        <v>7300</v>
      </c>
      <c r="Q73">
        <f t="shared" si="55"/>
        <v>0.246</v>
      </c>
      <c r="S73">
        <f t="shared" si="56"/>
        <v>45960.020573841262</v>
      </c>
      <c r="T73">
        <f t="shared" si="6"/>
        <v>50.695939029457278</v>
      </c>
      <c r="U73">
        <f t="shared" si="57"/>
        <v>2.2996223727939666E-4</v>
      </c>
      <c r="V73">
        <f t="shared" si="58"/>
        <v>5.1741503387864253E-4</v>
      </c>
      <c r="W73">
        <f t="shared" si="7"/>
        <v>8.2000000000000003E-2</v>
      </c>
      <c r="X73">
        <f t="shared" si="59"/>
        <v>5.3300000000000007E-2</v>
      </c>
      <c r="Z73">
        <f t="shared" si="60"/>
        <v>2.8044175277975201E-3</v>
      </c>
      <c r="AA73">
        <v>5.5650000000000004</v>
      </c>
      <c r="AB73">
        <f t="shared" si="8"/>
        <v>3.3263206090419817</v>
      </c>
      <c r="AC73">
        <v>0.745</v>
      </c>
      <c r="AD73">
        <f t="shared" si="61"/>
        <v>2.4781088537362765</v>
      </c>
      <c r="AE73">
        <f t="shared" si="9"/>
        <v>34.739588537712514</v>
      </c>
      <c r="AF73">
        <f t="shared" si="10"/>
        <v>3.8646359836038183E-4</v>
      </c>
      <c r="AG73">
        <f t="shared" si="62"/>
        <v>118.92457858600956</v>
      </c>
      <c r="AH73">
        <f t="shared" si="63"/>
        <v>44.263102754153174</v>
      </c>
      <c r="AI73">
        <f t="shared" si="11"/>
        <v>2.1637521302303635</v>
      </c>
      <c r="AJ73">
        <f t="shared" si="12"/>
        <v>3.7776004041590876</v>
      </c>
      <c r="AK73">
        <f t="shared" si="64"/>
        <v>2.1637521302303635</v>
      </c>
      <c r="AL73">
        <f t="shared" si="13"/>
        <v>2.9886079146828224</v>
      </c>
      <c r="AM73">
        <f t="shared" si="14"/>
        <v>39.81051569839854</v>
      </c>
      <c r="AN73">
        <f t="shared" si="65"/>
        <v>2.1637521302303635</v>
      </c>
      <c r="AO73" s="39" t="str">
        <f t="shared" si="66"/>
        <v>FAILED</v>
      </c>
      <c r="AP73" s="39" t="str">
        <f t="shared" si="67"/>
        <v>FAILED</v>
      </c>
      <c r="AQ73" s="39" t="str">
        <f t="shared" si="68"/>
        <v>FAILED</v>
      </c>
      <c r="AS73" s="9">
        <v>4</v>
      </c>
      <c r="AT73">
        <f t="shared" si="15"/>
        <v>9.1984894911758663E-4</v>
      </c>
      <c r="AU73" s="9">
        <f t="shared" si="69"/>
        <v>2.0696601355145701E-3</v>
      </c>
      <c r="AV73" s="9">
        <f t="shared" si="70"/>
        <v>1.121767011119008E-2</v>
      </c>
      <c r="AW73">
        <v>5.5650000000000004</v>
      </c>
      <c r="AX73">
        <f t="shared" si="16"/>
        <v>53.221129744671707</v>
      </c>
      <c r="AY73">
        <v>0.745</v>
      </c>
      <c r="AZ73">
        <f t="shared" si="71"/>
        <v>39.649741659780425</v>
      </c>
      <c r="BA73">
        <f t="shared" si="17"/>
        <v>138.95835415085006</v>
      </c>
      <c r="BB73">
        <f t="shared" si="72"/>
        <v>0.68411109655068814</v>
      </c>
      <c r="BC73">
        <f t="shared" si="73"/>
        <v>1.540620522180037E-3</v>
      </c>
      <c r="BD73">
        <f t="shared" si="74"/>
        <v>29.832148742771565</v>
      </c>
      <c r="BE73">
        <f t="shared" si="75"/>
        <v>11.065775688538293</v>
      </c>
      <c r="BF73">
        <f t="shared" si="18"/>
        <v>34.620034083685816</v>
      </c>
      <c r="BG73">
        <f t="shared" si="19"/>
        <v>60.441606466545409</v>
      </c>
      <c r="BH73">
        <f t="shared" si="76"/>
        <v>34.620034083685816</v>
      </c>
      <c r="BI73">
        <f t="shared" si="20"/>
        <v>47.817726634925158</v>
      </c>
      <c r="BJ73">
        <f t="shared" si="21"/>
        <v>0.62498982205424991</v>
      </c>
      <c r="BK73">
        <f t="shared" si="77"/>
        <v>34.620034083685816</v>
      </c>
      <c r="BL73" s="39" t="str">
        <f t="shared" si="78"/>
        <v>PASS</v>
      </c>
      <c r="BM73" s="39" t="str">
        <f t="shared" si="79"/>
        <v>PASS</v>
      </c>
      <c r="BN73" s="39" t="str">
        <f t="shared" si="80"/>
        <v>PASS</v>
      </c>
      <c r="BO73" s="127">
        <f t="shared" si="81"/>
        <v>3.0812410443600765E-4</v>
      </c>
      <c r="BP73" s="127"/>
      <c r="BR73">
        <f t="shared" si="22"/>
        <v>2.2996223727939666E-4</v>
      </c>
      <c r="BS73">
        <f t="shared" si="23"/>
        <v>0.246</v>
      </c>
      <c r="BT73">
        <f t="shared" si="24"/>
        <v>0.18077583333333336</v>
      </c>
      <c r="BU73">
        <f t="shared" si="82"/>
        <v>0.42677583333333335</v>
      </c>
      <c r="BV73">
        <f t="shared" si="25"/>
        <v>0.68333333333333346</v>
      </c>
      <c r="BW73">
        <f t="shared" si="26"/>
        <v>0.25625000000000003</v>
      </c>
      <c r="BX73">
        <f t="shared" si="27"/>
        <v>10632.51379669838</v>
      </c>
      <c r="BY73">
        <f t="shared" si="83"/>
        <v>2724.5816604039601</v>
      </c>
      <c r="BZ73">
        <f t="shared" si="28"/>
        <v>0.3375000000000003</v>
      </c>
      <c r="CA73">
        <f t="shared" si="29"/>
        <v>243.87562748144555</v>
      </c>
      <c r="CB73">
        <f t="shared" si="156"/>
        <v>2968.4572878854055</v>
      </c>
      <c r="CC73">
        <f t="shared" si="30"/>
        <v>4.1221251920965624E-4</v>
      </c>
      <c r="CD73">
        <f t="shared" si="31"/>
        <v>0.14581507638888894</v>
      </c>
      <c r="CE73">
        <f t="shared" si="84"/>
        <v>10178.842138272888</v>
      </c>
      <c r="CF73">
        <f t="shared" si="32"/>
        <v>24913.579838045454</v>
      </c>
      <c r="CG73">
        <f t="shared" si="33"/>
        <v>32547.711441750122</v>
      </c>
      <c r="CH73">
        <f t="shared" si="34"/>
        <v>17279.448234340787</v>
      </c>
      <c r="CI73">
        <f t="shared" si="35"/>
        <v>9.8331454506797952E-5</v>
      </c>
      <c r="CJ73">
        <f t="shared" si="36"/>
        <v>5.2203771100727454E-5</v>
      </c>
      <c r="CL73">
        <f t="shared" si="161"/>
        <v>0.246</v>
      </c>
      <c r="CM73">
        <f t="shared" si="161"/>
        <v>0.18077583333333336</v>
      </c>
      <c r="CN73">
        <f t="shared" si="85"/>
        <v>3.9972135978373152E-4</v>
      </c>
      <c r="CO73">
        <f t="shared" si="85"/>
        <v>2.8877627135297831E-4</v>
      </c>
      <c r="CP73">
        <f t="shared" si="162"/>
        <v>6.0715322877595027E-2</v>
      </c>
      <c r="CQ73">
        <f t="shared" si="162"/>
        <v>3.1688859260681004E-2</v>
      </c>
      <c r="CR73">
        <f t="shared" si="86"/>
        <v>103.51562670690683</v>
      </c>
      <c r="CS73">
        <f t="shared" si="87"/>
        <v>194.98288961984679</v>
      </c>
      <c r="CT73">
        <f t="shared" si="163"/>
        <v>6.0715322877595027E-2</v>
      </c>
      <c r="CU73">
        <f t="shared" si="163"/>
        <v>3.1688859260681004E-2</v>
      </c>
      <c r="CV73" s="39" t="str">
        <f t="shared" si="88"/>
        <v>FAILED</v>
      </c>
      <c r="CW73" s="39" t="str">
        <f t="shared" si="89"/>
        <v>FAILED</v>
      </c>
      <c r="CX73" s="39" t="str">
        <f t="shared" si="90"/>
        <v>FAILED</v>
      </c>
      <c r="CZ73">
        <f t="shared" si="91"/>
        <v>9.8331454506797952E-5</v>
      </c>
      <c r="DA73">
        <f t="shared" si="91"/>
        <v>5.2203771100727454E-5</v>
      </c>
      <c r="DB73">
        <v>12</v>
      </c>
      <c r="DC73">
        <f t="shared" si="92"/>
        <v>1.1799774540815753E-3</v>
      </c>
      <c r="DD73">
        <v>19</v>
      </c>
      <c r="DE73">
        <f t="shared" si="93"/>
        <v>9.9187165091382161E-4</v>
      </c>
      <c r="DF73">
        <f t="shared" si="94"/>
        <v>0.246</v>
      </c>
      <c r="DG73">
        <f t="shared" si="94"/>
        <v>0.18077583333333336</v>
      </c>
      <c r="DH73">
        <f t="shared" si="40"/>
        <v>7.828637156811289E-4</v>
      </c>
      <c r="DI73">
        <f t="shared" si="95"/>
        <v>0.14581507638888894</v>
      </c>
      <c r="DJ73">
        <f t="shared" si="96"/>
        <v>2968.4572878854055</v>
      </c>
      <c r="DK73">
        <f t="shared" si="97"/>
        <v>10178.842138272888</v>
      </c>
      <c r="DL73">
        <f t="shared" si="98"/>
        <v>4.7966563174047776E-3</v>
      </c>
      <c r="DM73">
        <f t="shared" si="99"/>
        <v>5.4867491557065873E-3</v>
      </c>
      <c r="DN73">
        <f t="shared" si="164"/>
        <v>8.7430064943736827</v>
      </c>
      <c r="DO73">
        <f t="shared" si="164"/>
        <v>11.439678193105841</v>
      </c>
      <c r="DP73">
        <f t="shared" si="100"/>
        <v>8.6263022255755697</v>
      </c>
      <c r="DQ73">
        <f t="shared" si="101"/>
        <v>10.262257348412989</v>
      </c>
      <c r="DR73">
        <f t="shared" si="102"/>
        <v>8.7430064943736827</v>
      </c>
      <c r="DS73">
        <f t="shared" si="102"/>
        <v>11.439678193105841</v>
      </c>
      <c r="DT73" s="39" t="str">
        <f t="shared" si="158"/>
        <v>PASS</v>
      </c>
      <c r="DU73" s="39" t="str">
        <f t="shared" si="158"/>
        <v>PASS</v>
      </c>
      <c r="DV73" s="39" t="str">
        <f t="shared" si="104"/>
        <v>PASS</v>
      </c>
      <c r="DW73" s="39">
        <f t="shared" si="105"/>
        <v>9.3916175591544627E-5</v>
      </c>
      <c r="DX73" s="39"/>
      <c r="DZ73">
        <f t="shared" si="106"/>
        <v>0.68333333333333346</v>
      </c>
      <c r="EA73">
        <f t="shared" si="157"/>
        <v>0.246</v>
      </c>
      <c r="EB73">
        <f t="shared" si="107"/>
        <v>0.18077583333333336</v>
      </c>
      <c r="EC73">
        <f t="shared" si="108"/>
        <v>0.68411109655068814</v>
      </c>
      <c r="ED73">
        <f t="shared" si="109"/>
        <v>0.21338791666666668</v>
      </c>
      <c r="EE73">
        <f t="shared" si="110"/>
        <v>45960.020573841262</v>
      </c>
      <c r="EG73">
        <f t="shared" si="111"/>
        <v>50.695939029457278</v>
      </c>
      <c r="EH73">
        <f t="shared" si="112"/>
        <v>9.1984894911758663E-4</v>
      </c>
      <c r="EI73">
        <f t="shared" si="113"/>
        <v>5.1741503387864253E-4</v>
      </c>
      <c r="EJ73">
        <f t="shared" si="113"/>
        <v>8.2000000000000003E-2</v>
      </c>
      <c r="EK73">
        <f t="shared" si="113"/>
        <v>5.3300000000000007E-2</v>
      </c>
      <c r="EL73">
        <f t="shared" si="114"/>
        <v>3.8646359836038183E-4</v>
      </c>
      <c r="EM73">
        <f t="shared" si="114"/>
        <v>118.92457858600956</v>
      </c>
      <c r="EN73">
        <f t="shared" si="114"/>
        <v>44.263102754153174</v>
      </c>
      <c r="EO73">
        <f t="shared" si="115"/>
        <v>141.49460126850823</v>
      </c>
      <c r="EP73">
        <f t="shared" si="42"/>
        <v>483</v>
      </c>
      <c r="EQ73" s="39" t="str">
        <f t="shared" si="116"/>
        <v>PASS</v>
      </c>
      <c r="ES73">
        <v>1</v>
      </c>
      <c r="ET73">
        <f t="shared" si="117"/>
        <v>9.1984894911758663E-4</v>
      </c>
      <c r="EU73">
        <f t="shared" si="118"/>
        <v>2.0696601355145701E-3</v>
      </c>
      <c r="EV73">
        <f t="shared" si="119"/>
        <v>8.2000000000000003E-2</v>
      </c>
      <c r="EW73">
        <f t="shared" si="119"/>
        <v>5.3300000000000007E-2</v>
      </c>
      <c r="EX73">
        <f t="shared" si="120"/>
        <v>1.5399050975018909E-3</v>
      </c>
      <c r="EY73">
        <f t="shared" si="121"/>
        <v>29.846008464027975</v>
      </c>
      <c r="EZ73">
        <f t="shared" si="122"/>
        <v>11.065775688538293</v>
      </c>
      <c r="FA73">
        <f t="shared" si="123"/>
        <v>35.470246630125999</v>
      </c>
      <c r="FB73">
        <f t="shared" si="43"/>
        <v>483</v>
      </c>
      <c r="FC73" s="39" t="str">
        <f t="shared" si="124"/>
        <v>PASS</v>
      </c>
      <c r="FD73" s="127">
        <f t="shared" si="125"/>
        <v>3.0812410443600765E-4</v>
      </c>
      <c r="FE73" s="127"/>
    </row>
    <row r="74" spans="2:161" x14ac:dyDescent="0.25">
      <c r="B74">
        <f t="shared" si="0"/>
        <v>7.5</v>
      </c>
      <c r="C74">
        <f t="shared" si="160"/>
        <v>1.6666666666666667</v>
      </c>
      <c r="D74">
        <f t="shared" si="50"/>
        <v>0.39743021037470488</v>
      </c>
      <c r="E74">
        <f t="shared" si="2"/>
        <v>0.39532909435933145</v>
      </c>
      <c r="F74">
        <f t="shared" si="3"/>
        <v>0.329166666666667</v>
      </c>
      <c r="G74" s="1">
        <f t="shared" si="51"/>
        <v>592.58233640527715</v>
      </c>
      <c r="H74">
        <f t="shared" si="159"/>
        <v>-283.32129963898944</v>
      </c>
      <c r="I74">
        <f t="shared" si="52"/>
        <v>309.2610367662877</v>
      </c>
      <c r="J74">
        <f t="shared" si="4"/>
        <v>2505.2364663655017</v>
      </c>
      <c r="K74">
        <f t="shared" si="5"/>
        <v>2480.9200017621461</v>
      </c>
      <c r="L74">
        <f t="shared" si="53"/>
        <v>9394.636748870631</v>
      </c>
      <c r="M74">
        <f t="shared" si="53"/>
        <v>9303.4500066080473</v>
      </c>
      <c r="O74">
        <f t="shared" si="54"/>
        <v>0.66666666666666674</v>
      </c>
      <c r="P74">
        <f t="shared" si="165"/>
        <v>7500</v>
      </c>
      <c r="Q74">
        <f t="shared" si="55"/>
        <v>0.24</v>
      </c>
      <c r="S74">
        <f t="shared" si="56"/>
        <v>38764.375027533533</v>
      </c>
      <c r="T74">
        <f t="shared" si="6"/>
        <v>47.136940503725803</v>
      </c>
      <c r="U74">
        <f t="shared" si="57"/>
        <v>2.1381823681072541E-4</v>
      </c>
      <c r="V74">
        <f t="shared" si="58"/>
        <v>4.810910328241322E-4</v>
      </c>
      <c r="W74">
        <f t="shared" si="7"/>
        <v>0.08</v>
      </c>
      <c r="X74">
        <f t="shared" si="59"/>
        <v>5.2000000000000005E-2</v>
      </c>
      <c r="Z74">
        <f t="shared" si="60"/>
        <v>2.6727279601340675E-3</v>
      </c>
      <c r="AA74">
        <v>5.5650000000000004</v>
      </c>
      <c r="AB74">
        <f t="shared" si="8"/>
        <v>3.0212612102923284</v>
      </c>
      <c r="AC74">
        <v>0.745</v>
      </c>
      <c r="AD74">
        <f t="shared" si="61"/>
        <v>2.2508396016677845</v>
      </c>
      <c r="AE74">
        <f t="shared" si="9"/>
        <v>33.108290291288242</v>
      </c>
      <c r="AF74">
        <f t="shared" si="10"/>
        <v>3.5058966361267469E-4</v>
      </c>
      <c r="AG74">
        <f t="shared" si="62"/>
        <v>110.56907561986692</v>
      </c>
      <c r="AH74">
        <f t="shared" si="63"/>
        <v>43.482057100646884</v>
      </c>
      <c r="AI74">
        <f t="shared" si="11"/>
        <v>1.9653127729125295</v>
      </c>
      <c r="AJ74">
        <f t="shared" si="12"/>
        <v>3.4311537913832009</v>
      </c>
      <c r="AK74">
        <f t="shared" si="64"/>
        <v>1.9653127729125295</v>
      </c>
      <c r="AL74">
        <f t="shared" si="13"/>
        <v>2.7145204045753171</v>
      </c>
      <c r="AM74">
        <f t="shared" si="14"/>
        <v>40.74971025856226</v>
      </c>
      <c r="AN74">
        <f t="shared" si="65"/>
        <v>1.9653127729125295</v>
      </c>
      <c r="AO74" s="39" t="str">
        <f t="shared" si="66"/>
        <v>FAILED</v>
      </c>
      <c r="AP74" s="39" t="str">
        <f t="shared" si="67"/>
        <v>FAILED</v>
      </c>
      <c r="AQ74" s="39" t="str">
        <f t="shared" si="68"/>
        <v>FAILED</v>
      </c>
      <c r="AS74" s="9">
        <v>4</v>
      </c>
      <c r="AT74">
        <f t="shared" si="15"/>
        <v>8.5527294724290165E-4</v>
      </c>
      <c r="AU74" s="9">
        <f t="shared" si="69"/>
        <v>1.9243641312965288E-3</v>
      </c>
      <c r="AV74" s="9">
        <f t="shared" si="70"/>
        <v>1.069091184053627E-2</v>
      </c>
      <c r="AW74">
        <v>5.5650000000000004</v>
      </c>
      <c r="AX74">
        <f t="shared" si="16"/>
        <v>48.340179364677255</v>
      </c>
      <c r="AY74">
        <v>0.745</v>
      </c>
      <c r="AZ74">
        <f t="shared" si="71"/>
        <v>36.013433626684552</v>
      </c>
      <c r="BA74">
        <f t="shared" si="17"/>
        <v>132.43316116515297</v>
      </c>
      <c r="BB74">
        <f t="shared" si="72"/>
        <v>0.66742546004945169</v>
      </c>
      <c r="BC74">
        <f t="shared" si="73"/>
        <v>1.3978643280843463E-3</v>
      </c>
      <c r="BD74">
        <f t="shared" si="74"/>
        <v>27.7311426071347</v>
      </c>
      <c r="BE74">
        <f t="shared" si="75"/>
        <v>10.870514275161721</v>
      </c>
      <c r="BF74">
        <f t="shared" si="18"/>
        <v>31.445004366600472</v>
      </c>
      <c r="BG74">
        <f t="shared" si="19"/>
        <v>54.898460662131214</v>
      </c>
      <c r="BH74">
        <f t="shared" si="76"/>
        <v>31.445004366600472</v>
      </c>
      <c r="BI74">
        <f t="shared" si="20"/>
        <v>43.432326473205073</v>
      </c>
      <c r="BJ74">
        <f t="shared" si="21"/>
        <v>0.63956939957624348</v>
      </c>
      <c r="BK74">
        <f t="shared" si="77"/>
        <v>31.445004366600472</v>
      </c>
      <c r="BL74" s="39" t="str">
        <f t="shared" si="78"/>
        <v>PASS</v>
      </c>
      <c r="BM74" s="39" t="str">
        <f t="shared" si="79"/>
        <v>PASS</v>
      </c>
      <c r="BN74" s="39" t="str">
        <f t="shared" si="80"/>
        <v>PASS</v>
      </c>
      <c r="BO74" s="127">
        <f t="shared" si="81"/>
        <v>2.7957286561686954E-4</v>
      </c>
      <c r="BP74" s="127"/>
      <c r="BR74">
        <f t="shared" si="22"/>
        <v>2.1381823681072541E-4</v>
      </c>
      <c r="BS74">
        <f t="shared" si="23"/>
        <v>0.24</v>
      </c>
      <c r="BT74">
        <f t="shared" si="24"/>
        <v>0.17636666666666667</v>
      </c>
      <c r="BU74">
        <f t="shared" si="82"/>
        <v>0.41636666666666666</v>
      </c>
      <c r="BV74">
        <f t="shared" si="25"/>
        <v>0.66666666666666674</v>
      </c>
      <c r="BW74">
        <f t="shared" si="26"/>
        <v>0.25</v>
      </c>
      <c r="BX74">
        <f t="shared" si="27"/>
        <v>9394.636748870631</v>
      </c>
      <c r="BY74">
        <f t="shared" si="83"/>
        <v>2348.6591872176577</v>
      </c>
      <c r="BZ74">
        <f t="shared" si="28"/>
        <v>0.329166666666667</v>
      </c>
      <c r="CA74">
        <f t="shared" si="29"/>
        <v>232.05268980468776</v>
      </c>
      <c r="CB74">
        <f t="shared" si="156"/>
        <v>2580.7118770223456</v>
      </c>
      <c r="CC74">
        <f t="shared" si="30"/>
        <v>3.7393489599415488E-4</v>
      </c>
      <c r="CD74">
        <f t="shared" si="31"/>
        <v>0.13878888888888891</v>
      </c>
      <c r="CE74">
        <f t="shared" si="84"/>
        <v>9297.2567821636003</v>
      </c>
      <c r="CF74">
        <f t="shared" si="32"/>
        <v>22563.373826444553</v>
      </c>
      <c r="CG74">
        <f t="shared" si="33"/>
        <v>29536.316413067252</v>
      </c>
      <c r="CH74">
        <f t="shared" si="34"/>
        <v>15590.431239821854</v>
      </c>
      <c r="CI74">
        <f t="shared" si="35"/>
        <v>8.9233584329508314E-5</v>
      </c>
      <c r="CJ74">
        <f t="shared" si="36"/>
        <v>4.7101000724537321E-5</v>
      </c>
      <c r="CL74">
        <f t="shared" si="161"/>
        <v>0.24</v>
      </c>
      <c r="CM74">
        <f t="shared" si="161"/>
        <v>0.17636666666666667</v>
      </c>
      <c r="CN74">
        <f t="shared" si="85"/>
        <v>3.718066013729513E-4</v>
      </c>
      <c r="CO74">
        <f t="shared" si="85"/>
        <v>2.6706294117106777E-4</v>
      </c>
      <c r="CP74">
        <f t="shared" si="162"/>
        <v>5.2531256553311791E-2</v>
      </c>
      <c r="CQ74">
        <f t="shared" si="162"/>
        <v>2.7102593527837657E-2</v>
      </c>
      <c r="CR74">
        <f t="shared" si="86"/>
        <v>104.19010792878265</v>
      </c>
      <c r="CS74">
        <f t="shared" si="87"/>
        <v>197.38979297992248</v>
      </c>
      <c r="CT74">
        <f t="shared" si="163"/>
        <v>5.2531256553311791E-2</v>
      </c>
      <c r="CU74">
        <f t="shared" si="163"/>
        <v>2.7102593527837657E-2</v>
      </c>
      <c r="CV74" s="39" t="str">
        <f t="shared" si="88"/>
        <v>FAILED</v>
      </c>
      <c r="CW74" s="39" t="str">
        <f t="shared" si="89"/>
        <v>FAILED</v>
      </c>
      <c r="CX74" s="39" t="str">
        <f t="shared" si="90"/>
        <v>FAILED</v>
      </c>
      <c r="CZ74">
        <f t="shared" si="91"/>
        <v>8.9233584329508314E-5</v>
      </c>
      <c r="DA74">
        <f t="shared" si="91"/>
        <v>4.7101000724537321E-5</v>
      </c>
      <c r="DB74">
        <v>13</v>
      </c>
      <c r="DC74">
        <f t="shared" si="92"/>
        <v>1.1600365962836081E-3</v>
      </c>
      <c r="DD74">
        <v>20</v>
      </c>
      <c r="DE74">
        <f t="shared" si="93"/>
        <v>9.420200144907464E-4</v>
      </c>
      <c r="DF74">
        <f t="shared" si="94"/>
        <v>0.24</v>
      </c>
      <c r="DG74">
        <f t="shared" si="94"/>
        <v>0.17636666666666667</v>
      </c>
      <c r="DH74">
        <f t="shared" si="40"/>
        <v>7.2874177933500027E-4</v>
      </c>
      <c r="DI74">
        <f t="shared" si="95"/>
        <v>0.13878888888888891</v>
      </c>
      <c r="DJ74">
        <f t="shared" si="96"/>
        <v>2580.7118770223456</v>
      </c>
      <c r="DK74">
        <f t="shared" si="97"/>
        <v>9297.2567821636003</v>
      </c>
      <c r="DL74">
        <f t="shared" si="98"/>
        <v>4.8334858178483674E-3</v>
      </c>
      <c r="DM74">
        <f t="shared" si="99"/>
        <v>5.3412588234213552E-3</v>
      </c>
      <c r="DN74">
        <f t="shared" si="164"/>
        <v>8.8777823575096946</v>
      </c>
      <c r="DO74">
        <f t="shared" si="164"/>
        <v>10.841037411135062</v>
      </c>
      <c r="DP74">
        <f t="shared" si="100"/>
        <v>8.0146236868294345</v>
      </c>
      <c r="DQ74">
        <f t="shared" si="101"/>
        <v>9.8694896489961241</v>
      </c>
      <c r="DR74">
        <f t="shared" si="102"/>
        <v>8.8777823575096946</v>
      </c>
      <c r="DS74">
        <f t="shared" si="102"/>
        <v>10.841037411135062</v>
      </c>
      <c r="DT74" s="39" t="str">
        <f t="shared" si="158"/>
        <v>PASS</v>
      </c>
      <c r="DU74" s="39" t="str">
        <f t="shared" si="158"/>
        <v>PASS</v>
      </c>
      <c r="DV74" s="39" t="str">
        <f t="shared" si="104"/>
        <v>PASS</v>
      </c>
      <c r="DW74" s="39">
        <f t="shared" si="105"/>
        <v>8.8909942599416867E-5</v>
      </c>
      <c r="DX74" s="39"/>
      <c r="DZ74">
        <f t="shared" si="106"/>
        <v>0.66666666666666674</v>
      </c>
      <c r="EA74">
        <f t="shared" si="157"/>
        <v>0.24</v>
      </c>
      <c r="EB74">
        <f t="shared" si="107"/>
        <v>0.17636666666666667</v>
      </c>
      <c r="EC74">
        <f t="shared" si="108"/>
        <v>0.66742546004945169</v>
      </c>
      <c r="ED74">
        <f t="shared" si="109"/>
        <v>0.20818333333333333</v>
      </c>
      <c r="EE74">
        <f t="shared" si="110"/>
        <v>38764.375027533533</v>
      </c>
      <c r="EG74">
        <f t="shared" si="111"/>
        <v>47.136940503725803</v>
      </c>
      <c r="EH74">
        <f t="shared" si="112"/>
        <v>8.5527294724290165E-4</v>
      </c>
      <c r="EI74">
        <f t="shared" si="113"/>
        <v>4.810910328241322E-4</v>
      </c>
      <c r="EJ74">
        <f t="shared" si="113"/>
        <v>0.08</v>
      </c>
      <c r="EK74">
        <f t="shared" si="113"/>
        <v>5.2000000000000005E-2</v>
      </c>
      <c r="EL74">
        <f t="shared" si="114"/>
        <v>3.5058966361267469E-4</v>
      </c>
      <c r="EM74">
        <f t="shared" si="114"/>
        <v>110.56907561986692</v>
      </c>
      <c r="EN74">
        <f t="shared" si="114"/>
        <v>43.482057100646884</v>
      </c>
      <c r="EO74">
        <f t="shared" si="115"/>
        <v>133.7818685493053</v>
      </c>
      <c r="EP74">
        <f t="shared" si="42"/>
        <v>483</v>
      </c>
      <c r="EQ74" s="39" t="str">
        <f t="shared" si="116"/>
        <v>PASS</v>
      </c>
      <c r="ES74">
        <v>1</v>
      </c>
      <c r="ET74">
        <f t="shared" si="117"/>
        <v>8.5527294724290165E-4</v>
      </c>
      <c r="EU74">
        <f t="shared" si="118"/>
        <v>1.9243641312965288E-3</v>
      </c>
      <c r="EV74">
        <f t="shared" si="119"/>
        <v>0.08</v>
      </c>
      <c r="EW74">
        <f t="shared" si="119"/>
        <v>5.2000000000000005E-2</v>
      </c>
      <c r="EX74">
        <f t="shared" si="120"/>
        <v>1.3972153526315033E-3</v>
      </c>
      <c r="EY74">
        <f t="shared" si="121"/>
        <v>27.744023106048072</v>
      </c>
      <c r="EZ74">
        <f t="shared" si="122"/>
        <v>10.870514275161721</v>
      </c>
      <c r="FA74">
        <f t="shared" si="123"/>
        <v>33.529614670145165</v>
      </c>
      <c r="FB74">
        <f t="shared" si="43"/>
        <v>483</v>
      </c>
      <c r="FC74" s="39" t="str">
        <f t="shared" si="124"/>
        <v>PASS</v>
      </c>
      <c r="FD74" s="127">
        <f t="shared" si="125"/>
        <v>2.7957286561686954E-4</v>
      </c>
      <c r="FE74" s="127"/>
    </row>
    <row r="75" spans="2:161" x14ac:dyDescent="0.25">
      <c r="B75">
        <f t="shared" si="0"/>
        <v>7.7</v>
      </c>
      <c r="C75">
        <f t="shared" si="160"/>
        <v>1.625</v>
      </c>
      <c r="D75">
        <f t="shared" si="50"/>
        <v>0.39322797834395801</v>
      </c>
      <c r="E75">
        <f t="shared" si="2"/>
        <v>0.3906415487175543</v>
      </c>
      <c r="F75">
        <f t="shared" si="3"/>
        <v>0.32083333333333358</v>
      </c>
      <c r="G75" s="1">
        <f t="shared" si="51"/>
        <v>570.73169504992097</v>
      </c>
      <c r="H75">
        <f t="shared" si="159"/>
        <v>-283.32129963898944</v>
      </c>
      <c r="I75">
        <f t="shared" si="52"/>
        <v>287.41039541093153</v>
      </c>
      <c r="J75">
        <f t="shared" si="4"/>
        <v>2195.9754295992138</v>
      </c>
      <c r="K75">
        <f t="shared" si="5"/>
        <v>2010.798812165674</v>
      </c>
      <c r="L75">
        <f t="shared" si="53"/>
        <v>8234.9078609970511</v>
      </c>
      <c r="M75">
        <f t="shared" si="53"/>
        <v>7540.4955456212774</v>
      </c>
      <c r="O75">
        <f t="shared" si="54"/>
        <v>0.65</v>
      </c>
      <c r="P75">
        <f t="shared" si="165"/>
        <v>7700</v>
      </c>
      <c r="Q75">
        <f t="shared" si="55"/>
        <v>0.23399999999999999</v>
      </c>
      <c r="S75">
        <f t="shared" si="56"/>
        <v>32224.339938552468</v>
      </c>
      <c r="T75">
        <f t="shared" si="6"/>
        <v>43.524591586302883</v>
      </c>
      <c r="U75">
        <f t="shared" si="57"/>
        <v>1.9743223322172605E-4</v>
      </c>
      <c r="V75">
        <f t="shared" si="58"/>
        <v>4.4422252474888359E-4</v>
      </c>
      <c r="W75">
        <f t="shared" si="7"/>
        <v>7.8E-2</v>
      </c>
      <c r="X75">
        <f t="shared" si="59"/>
        <v>5.0700000000000002E-2</v>
      </c>
      <c r="Z75">
        <f>U75/W75</f>
        <v>2.5311824772016158E-3</v>
      </c>
      <c r="AA75">
        <v>5.5650000000000004</v>
      </c>
      <c r="AB75">
        <f t="shared" si="8"/>
        <v>2.7097278289295579</v>
      </c>
      <c r="AC75">
        <v>0.745</v>
      </c>
      <c r="AD75">
        <f t="shared" si="61"/>
        <v>2.0187472325525206</v>
      </c>
      <c r="AE75">
        <f t="shared" si="9"/>
        <v>31.354902363953833</v>
      </c>
      <c r="AF75">
        <f t="shared" si="10"/>
        <v>3.1564953561257289E-4</v>
      </c>
      <c r="AG75">
        <f t="shared" si="62"/>
        <v>102.08898256737659</v>
      </c>
      <c r="AH75">
        <f t="shared" si="63"/>
        <v>42.76227099177845</v>
      </c>
      <c r="AI75">
        <f t="shared" si="11"/>
        <v>1.7626621277133869</v>
      </c>
      <c r="AJ75">
        <f t="shared" si="12"/>
        <v>3.0773548749029294</v>
      </c>
      <c r="AK75">
        <f t="shared" si="64"/>
        <v>1.7626621277133869</v>
      </c>
      <c r="AL75">
        <f t="shared" si="13"/>
        <v>2.4346161984991532</v>
      </c>
      <c r="AM75">
        <f t="shared" si="14"/>
        <v>41.948959854673518</v>
      </c>
      <c r="AN75">
        <f t="shared" si="65"/>
        <v>1.7626621277133869</v>
      </c>
      <c r="AO75" s="39" t="str">
        <f t="shared" si="66"/>
        <v>FAILED</v>
      </c>
      <c r="AP75" s="39" t="str">
        <f t="shared" si="67"/>
        <v>FAILED</v>
      </c>
      <c r="AQ75" s="39" t="str">
        <f t="shared" si="68"/>
        <v>FAILED</v>
      </c>
      <c r="AS75" s="9">
        <v>4</v>
      </c>
      <c r="AT75">
        <f t="shared" si="15"/>
        <v>7.8972893288690419E-4</v>
      </c>
      <c r="AU75" s="9">
        <f t="shared" si="69"/>
        <v>1.7768900989955344E-3</v>
      </c>
      <c r="AV75" s="9">
        <f t="shared" si="70"/>
        <v>1.0124729908806463E-2</v>
      </c>
      <c r="AW75">
        <v>5.5650000000000004</v>
      </c>
      <c r="AX75">
        <f t="shared" si="16"/>
        <v>43.355645262872926</v>
      </c>
      <c r="AY75">
        <v>0.745</v>
      </c>
      <c r="AZ75">
        <f t="shared" si="71"/>
        <v>32.29995572084033</v>
      </c>
      <c r="BA75">
        <f t="shared" si="17"/>
        <v>125.41960945581533</v>
      </c>
      <c r="BB75">
        <f t="shared" si="72"/>
        <v>0.65073982354821536</v>
      </c>
      <c r="BC75">
        <f t="shared" si="73"/>
        <v>1.2587972102561201E-3</v>
      </c>
      <c r="BD75">
        <f t="shared" si="74"/>
        <v>25.599309941270022</v>
      </c>
      <c r="BE75">
        <f t="shared" si="75"/>
        <v>10.690567747944613</v>
      </c>
      <c r="BF75">
        <f t="shared" si="18"/>
        <v>28.202594043414191</v>
      </c>
      <c r="BG75">
        <f t="shared" si="19"/>
        <v>49.237677998446877</v>
      </c>
      <c r="BH75">
        <f t="shared" si="76"/>
        <v>28.202594043414191</v>
      </c>
      <c r="BI75">
        <f t="shared" si="20"/>
        <v>38.953859175986452</v>
      </c>
      <c r="BJ75">
        <f t="shared" si="21"/>
        <v>0.65821320630738167</v>
      </c>
      <c r="BK75">
        <f t="shared" si="77"/>
        <v>28.202594043414191</v>
      </c>
      <c r="BL75" s="39" t="str">
        <f t="shared" si="78"/>
        <v>PASS</v>
      </c>
      <c r="BM75" s="39" t="str">
        <f t="shared" si="79"/>
        <v>PASS</v>
      </c>
      <c r="BN75" s="39" t="str">
        <f t="shared" si="80"/>
        <v>PASS</v>
      </c>
      <c r="BO75" s="127">
        <f t="shared" si="81"/>
        <v>2.5175944205122424E-4</v>
      </c>
      <c r="BP75" s="127"/>
      <c r="BR75">
        <f t="shared" si="22"/>
        <v>1.9743223322172605E-4</v>
      </c>
      <c r="BS75">
        <f t="shared" si="23"/>
        <v>0.23399999999999999</v>
      </c>
      <c r="BT75">
        <f t="shared" si="24"/>
        <v>0.17195749999999999</v>
      </c>
      <c r="BU75">
        <f t="shared" si="82"/>
        <v>0.40595749999999997</v>
      </c>
      <c r="BV75">
        <f t="shared" si="25"/>
        <v>0.65</v>
      </c>
      <c r="BW75">
        <f t="shared" si="26"/>
        <v>0.24374999999999999</v>
      </c>
      <c r="BX75">
        <f t="shared" si="27"/>
        <v>8234.9078609970511</v>
      </c>
      <c r="BY75">
        <f t="shared" si="83"/>
        <v>2007.2587911180312</v>
      </c>
      <c r="BZ75">
        <f t="shared" si="28"/>
        <v>0.32083333333333358</v>
      </c>
      <c r="CA75">
        <f t="shared" si="29"/>
        <v>220.5234897099611</v>
      </c>
      <c r="CB75">
        <f t="shared" si="156"/>
        <v>2227.7822808279925</v>
      </c>
      <c r="CC75">
        <f t="shared" si="30"/>
        <v>3.3665508105949304E-4</v>
      </c>
      <c r="CD75">
        <f t="shared" si="31"/>
        <v>0.1319361875</v>
      </c>
      <c r="CE75">
        <f t="shared" si="84"/>
        <v>8442.6506595394549</v>
      </c>
      <c r="CF75">
        <f t="shared" si="32"/>
        <v>20285.147733437741</v>
      </c>
      <c r="CG75">
        <f t="shared" si="33"/>
        <v>26617.135728092333</v>
      </c>
      <c r="CH75">
        <f t="shared" si="34"/>
        <v>13953.15973878315</v>
      </c>
      <c r="CI75">
        <f t="shared" si="35"/>
        <v>8.0414307335626383E-5</v>
      </c>
      <c r="CJ75">
        <f t="shared" si="36"/>
        <v>4.2154561144359972E-5</v>
      </c>
      <c r="CL75">
        <f t="shared" si="161"/>
        <v>0.23399999999999999</v>
      </c>
      <c r="CM75">
        <f t="shared" si="161"/>
        <v>0.17195749999999999</v>
      </c>
      <c r="CN75">
        <f t="shared" si="85"/>
        <v>3.4365088604968542E-4</v>
      </c>
      <c r="CO75">
        <f t="shared" si="85"/>
        <v>2.4514523149243259E-4</v>
      </c>
      <c r="CP75">
        <f t="shared" si="162"/>
        <v>4.4876453963438874E-2</v>
      </c>
      <c r="CQ75">
        <f t="shared" si="162"/>
        <v>2.2836550118921779E-2</v>
      </c>
      <c r="CR75">
        <f t="shared" si="86"/>
        <v>104.98940971166036</v>
      </c>
      <c r="CS75">
        <f t="shared" si="87"/>
        <v>200.27846169782816</v>
      </c>
      <c r="CT75">
        <f t="shared" si="163"/>
        <v>4.4876453963438874E-2</v>
      </c>
      <c r="CU75">
        <f t="shared" si="163"/>
        <v>2.2836550118921779E-2</v>
      </c>
      <c r="CV75" s="39" t="str">
        <f t="shared" si="88"/>
        <v>FAILED</v>
      </c>
      <c r="CW75" s="39" t="str">
        <f t="shared" si="89"/>
        <v>FAILED</v>
      </c>
      <c r="CX75" s="39" t="str">
        <f t="shared" si="90"/>
        <v>FAILED</v>
      </c>
      <c r="CZ75">
        <f t="shared" si="91"/>
        <v>8.0414307335626383E-5</v>
      </c>
      <c r="DA75">
        <f t="shared" si="91"/>
        <v>4.2154561144359972E-5</v>
      </c>
      <c r="DB75">
        <v>14</v>
      </c>
      <c r="DC75">
        <f t="shared" si="92"/>
        <v>1.1258003026987694E-3</v>
      </c>
      <c r="DD75">
        <v>21</v>
      </c>
      <c r="DE75">
        <f t="shared" si="93"/>
        <v>8.852457840315594E-4</v>
      </c>
      <c r="DF75">
        <f t="shared" si="94"/>
        <v>0.23399999999999999</v>
      </c>
      <c r="DG75">
        <f t="shared" si="94"/>
        <v>0.17195749999999999</v>
      </c>
      <c r="DH75">
        <f t="shared" si="40"/>
        <v>6.7152973528733268E-4</v>
      </c>
      <c r="DI75">
        <f t="shared" si="95"/>
        <v>0.1319361875</v>
      </c>
      <c r="DJ75">
        <f t="shared" si="96"/>
        <v>2227.7822808279925</v>
      </c>
      <c r="DK75">
        <f t="shared" si="97"/>
        <v>8442.6506595394549</v>
      </c>
      <c r="DL75">
        <f t="shared" si="98"/>
        <v>4.8111124046955958E-3</v>
      </c>
      <c r="DM75">
        <f t="shared" si="99"/>
        <v>5.1480498613410844E-3</v>
      </c>
      <c r="DN75">
        <f t="shared" si="164"/>
        <v>8.7957849768340193</v>
      </c>
      <c r="DO75">
        <f t="shared" si="164"/>
        <v>10.070918602444504</v>
      </c>
      <c r="DP75">
        <f t="shared" si="100"/>
        <v>7.4992435508328832</v>
      </c>
      <c r="DQ75">
        <f t="shared" si="101"/>
        <v>9.537069604658484</v>
      </c>
      <c r="DR75">
        <f t="shared" si="102"/>
        <v>8.7957849768340193</v>
      </c>
      <c r="DS75">
        <f t="shared" si="102"/>
        <v>10.070918602444504</v>
      </c>
      <c r="DT75" s="39" t="str">
        <f t="shared" si="158"/>
        <v>PASS</v>
      </c>
      <c r="DU75" s="39" t="str">
        <f t="shared" si="158"/>
        <v>PASS</v>
      </c>
      <c r="DV75" s="39" t="str">
        <f t="shared" si="104"/>
        <v>PASS</v>
      </c>
      <c r="DW75" s="39">
        <f t="shared" si="105"/>
        <v>8.3132384547823858E-5</v>
      </c>
      <c r="DX75" s="39"/>
      <c r="DZ75">
        <f t="shared" si="106"/>
        <v>0.65</v>
      </c>
      <c r="EA75">
        <f t="shared" si="157"/>
        <v>0.23399999999999999</v>
      </c>
      <c r="EB75">
        <f t="shared" si="107"/>
        <v>0.17195749999999999</v>
      </c>
      <c r="EC75">
        <f t="shared" si="108"/>
        <v>0.65073982354821536</v>
      </c>
      <c r="ED75">
        <f t="shared" si="109"/>
        <v>0.20297874999999999</v>
      </c>
      <c r="EE75">
        <f t="shared" si="110"/>
        <v>32224.339938552468</v>
      </c>
      <c r="EG75">
        <f t="shared" si="111"/>
        <v>43.524591586302883</v>
      </c>
      <c r="EH75">
        <f t="shared" si="112"/>
        <v>7.8972893288690419E-4</v>
      </c>
      <c r="EI75">
        <f t="shared" si="113"/>
        <v>4.4422252474888359E-4</v>
      </c>
      <c r="EJ75">
        <f t="shared" si="113"/>
        <v>7.8E-2</v>
      </c>
      <c r="EK75">
        <f t="shared" si="113"/>
        <v>5.0700000000000002E-2</v>
      </c>
      <c r="EL75">
        <f t="shared" si="114"/>
        <v>3.1564953561257289E-4</v>
      </c>
      <c r="EM75">
        <f t="shared" si="114"/>
        <v>102.08898256737659</v>
      </c>
      <c r="EN75">
        <f t="shared" si="114"/>
        <v>42.76227099177845</v>
      </c>
      <c r="EO75">
        <f t="shared" si="115"/>
        <v>126.12690364377067</v>
      </c>
      <c r="EP75">
        <f t="shared" si="42"/>
        <v>483</v>
      </c>
      <c r="EQ75" s="39" t="str">
        <f t="shared" si="116"/>
        <v>PASS</v>
      </c>
      <c r="ES75">
        <v>1</v>
      </c>
      <c r="ET75">
        <f t="shared" si="117"/>
        <v>7.8972893288690419E-4</v>
      </c>
      <c r="EU75">
        <f t="shared" si="118"/>
        <v>1.7768900989955344E-3</v>
      </c>
      <c r="EV75">
        <f t="shared" si="119"/>
        <v>7.8E-2</v>
      </c>
      <c r="EW75">
        <f t="shared" si="119"/>
        <v>5.0700000000000002E-2</v>
      </c>
      <c r="EX75">
        <f t="shared" si="120"/>
        <v>1.2582129501948634E-3</v>
      </c>
      <c r="EY75">
        <f t="shared" si="121"/>
        <v>25.611197161467604</v>
      </c>
      <c r="EZ75">
        <f t="shared" si="122"/>
        <v>10.690567747944613</v>
      </c>
      <c r="FA75">
        <f t="shared" si="123"/>
        <v>31.603767755819035</v>
      </c>
      <c r="FB75">
        <f t="shared" si="43"/>
        <v>483</v>
      </c>
      <c r="FC75" s="39" t="str">
        <f t="shared" si="124"/>
        <v>PASS</v>
      </c>
      <c r="FD75" s="127">
        <f t="shared" si="125"/>
        <v>2.5175944205122424E-4</v>
      </c>
      <c r="FE75" s="127"/>
    </row>
    <row r="76" spans="2:161" x14ac:dyDescent="0.25">
      <c r="B76">
        <f t="shared" si="0"/>
        <v>7.9</v>
      </c>
      <c r="C76">
        <f t="shared" si="160"/>
        <v>1.5833333333333333</v>
      </c>
      <c r="D76">
        <f t="shared" si="50"/>
        <v>0.38805511909115065</v>
      </c>
      <c r="E76">
        <f t="shared" si="2"/>
        <v>0.38487710800346264</v>
      </c>
      <c r="F76">
        <f t="shared" si="3"/>
        <v>0.31249999999999889</v>
      </c>
      <c r="G76" s="1">
        <f t="shared" si="51"/>
        <v>547.70433345901881</v>
      </c>
      <c r="H76">
        <f t="shared" si="159"/>
        <v>-283.32129963898819</v>
      </c>
      <c r="I76">
        <f t="shared" si="52"/>
        <v>264.38303382003062</v>
      </c>
      <c r="J76">
        <f t="shared" si="4"/>
        <v>1908.5650341882824</v>
      </c>
      <c r="K76">
        <f t="shared" si="5"/>
        <v>1600.344765786924</v>
      </c>
      <c r="L76">
        <f t="shared" si="53"/>
        <v>7157.1188782060599</v>
      </c>
      <c r="M76">
        <f t="shared" si="53"/>
        <v>6001.2928717009645</v>
      </c>
      <c r="O76">
        <f t="shared" si="54"/>
        <v>0.6333333333333333</v>
      </c>
      <c r="P76">
        <f t="shared" si="165"/>
        <v>7900</v>
      </c>
      <c r="Q76">
        <f t="shared" si="55"/>
        <v>0.22799999999999998</v>
      </c>
      <c r="S76">
        <f t="shared" si="56"/>
        <v>26321.459963600722</v>
      </c>
      <c r="T76">
        <f t="shared" si="6"/>
        <v>39.850904390876124</v>
      </c>
      <c r="U76">
        <f t="shared" si="57"/>
        <v>1.8076799260012273E-4</v>
      </c>
      <c r="V76">
        <f t="shared" si="58"/>
        <v>4.0672798335027616E-4</v>
      </c>
      <c r="W76">
        <f t="shared" si="7"/>
        <v>7.5999999999999984E-2</v>
      </c>
      <c r="X76">
        <f t="shared" si="59"/>
        <v>4.9399999999999993E-2</v>
      </c>
      <c r="Z76">
        <f t="shared" si="60"/>
        <v>2.3785262184226681E-3</v>
      </c>
      <c r="AA76">
        <v>5.5650000000000004</v>
      </c>
      <c r="AB76">
        <f t="shared" si="8"/>
        <v>2.392735245820965</v>
      </c>
      <c r="AC76">
        <v>0.745</v>
      </c>
      <c r="AD76">
        <f t="shared" si="61"/>
        <v>1.782587758136619</v>
      </c>
      <c r="AE76">
        <f t="shared" si="9"/>
        <v>29.463880230080584</v>
      </c>
      <c r="AF76">
        <f t="shared" si="10"/>
        <v>2.8161640095475588E-4</v>
      </c>
      <c r="AG76">
        <f t="shared" si="62"/>
        <v>93.465649991846504</v>
      </c>
      <c r="AH76">
        <f t="shared" si="63"/>
        <v>42.157620760729316</v>
      </c>
      <c r="AI76">
        <f t="shared" si="11"/>
        <v>1.5564603036607174</v>
      </c>
      <c r="AJ76">
        <f t="shared" si="12"/>
        <v>2.71735611025849</v>
      </c>
      <c r="AK76">
        <f t="shared" si="64"/>
        <v>1.5564603036607174</v>
      </c>
      <c r="AL76">
        <f t="shared" si="13"/>
        <v>2.1498070492551347</v>
      </c>
      <c r="AM76">
        <f t="shared" si="14"/>
        <v>43.492518798746474</v>
      </c>
      <c r="AN76">
        <f t="shared" si="65"/>
        <v>1.5564603036607174</v>
      </c>
      <c r="AO76" s="39" t="str">
        <f t="shared" si="66"/>
        <v>FAILED</v>
      </c>
      <c r="AP76" s="39" t="str">
        <f t="shared" si="67"/>
        <v>FAILED</v>
      </c>
      <c r="AQ76" s="39" t="str">
        <f t="shared" si="68"/>
        <v>FAILED</v>
      </c>
      <c r="AS76" s="9">
        <v>4</v>
      </c>
      <c r="AT76">
        <f t="shared" si="15"/>
        <v>7.2307197040049091E-4</v>
      </c>
      <c r="AU76" s="9">
        <f t="shared" si="69"/>
        <v>1.6269119334011047E-3</v>
      </c>
      <c r="AV76" s="9">
        <f t="shared" si="70"/>
        <v>9.5141048736906726E-3</v>
      </c>
      <c r="AW76">
        <v>5.5650000000000004</v>
      </c>
      <c r="AX76">
        <f t="shared" si="16"/>
        <v>38.28376393313544</v>
      </c>
      <c r="AY76">
        <v>0.745</v>
      </c>
      <c r="AZ76">
        <f t="shared" si="71"/>
        <v>28.521404130185903</v>
      </c>
      <c r="BA76">
        <f t="shared" si="17"/>
        <v>117.85552092032233</v>
      </c>
      <c r="BB76">
        <f t="shared" si="72"/>
        <v>0.63405418704697902</v>
      </c>
      <c r="BC76">
        <f t="shared" si="73"/>
        <v>1.1233106628798935E-3</v>
      </c>
      <c r="BD76">
        <f t="shared" si="74"/>
        <v>23.432039624834456</v>
      </c>
      <c r="BE76">
        <f t="shared" si="75"/>
        <v>10.539405190182329</v>
      </c>
      <c r="BF76">
        <f t="shared" si="18"/>
        <v>24.903364858571482</v>
      </c>
      <c r="BG76">
        <f t="shared" si="19"/>
        <v>43.477697764135847</v>
      </c>
      <c r="BH76">
        <f t="shared" si="76"/>
        <v>24.903364858571482</v>
      </c>
      <c r="BI76">
        <f t="shared" si="20"/>
        <v>34.396912788082155</v>
      </c>
      <c r="BJ76">
        <f t="shared" si="21"/>
        <v>0.68223893466757268</v>
      </c>
      <c r="BK76">
        <f t="shared" si="77"/>
        <v>24.903364858571482</v>
      </c>
      <c r="BL76" s="39" t="str">
        <f t="shared" si="78"/>
        <v>PASS</v>
      </c>
      <c r="BM76" s="39" t="str">
        <f t="shared" si="79"/>
        <v>PASS</v>
      </c>
      <c r="BN76" s="39" t="str">
        <f t="shared" si="80"/>
        <v>PASS</v>
      </c>
      <c r="BO76" s="127">
        <f t="shared" si="81"/>
        <v>2.246621325759779E-4</v>
      </c>
      <c r="BP76" s="127"/>
      <c r="BR76">
        <f t="shared" si="22"/>
        <v>1.8076799260012273E-4</v>
      </c>
      <c r="BS76">
        <f t="shared" si="23"/>
        <v>0.22799999999999998</v>
      </c>
      <c r="BT76">
        <f t="shared" si="24"/>
        <v>0.16754833333333333</v>
      </c>
      <c r="BU76">
        <f t="shared" si="82"/>
        <v>0.39554833333333328</v>
      </c>
      <c r="BV76">
        <f t="shared" si="25"/>
        <v>0.6333333333333333</v>
      </c>
      <c r="BW76">
        <f t="shared" si="26"/>
        <v>0.23749999999999999</v>
      </c>
      <c r="BX76">
        <f t="shared" si="27"/>
        <v>7157.1188782060599</v>
      </c>
      <c r="BY76">
        <f t="shared" si="83"/>
        <v>1699.815733573939</v>
      </c>
      <c r="BZ76">
        <f t="shared" si="28"/>
        <v>0.31249999999999889</v>
      </c>
      <c r="CA76">
        <f t="shared" si="29"/>
        <v>209.28802719726488</v>
      </c>
      <c r="CB76">
        <f t="shared" si="156"/>
        <v>1909.103760771204</v>
      </c>
      <c r="CC76">
        <f t="shared" si="30"/>
        <v>3.0034456055121826E-4</v>
      </c>
      <c r="CD76">
        <f t="shared" si="31"/>
        <v>0.12525697222222221</v>
      </c>
      <c r="CE76">
        <f t="shared" si="84"/>
        <v>7620.7484777142981</v>
      </c>
      <c r="CF76">
        <f t="shared" si="32"/>
        <v>18094.170231718992</v>
      </c>
      <c r="CG76">
        <f t="shared" si="33"/>
        <v>23809.731590004718</v>
      </c>
      <c r="CH76">
        <f t="shared" si="34"/>
        <v>12378.608873433268</v>
      </c>
      <c r="CI76">
        <f t="shared" si="35"/>
        <v>7.1932723836872265E-5</v>
      </c>
      <c r="CJ76">
        <f t="shared" si="36"/>
        <v>3.739760988952649E-5</v>
      </c>
      <c r="CL76">
        <f t="shared" si="161"/>
        <v>0.22799999999999998</v>
      </c>
      <c r="CM76">
        <f t="shared" si="161"/>
        <v>0.16754833333333333</v>
      </c>
      <c r="CN76">
        <f t="shared" si="85"/>
        <v>3.1549440279329946E-4</v>
      </c>
      <c r="CO76">
        <f t="shared" si="85"/>
        <v>2.2320490538765825E-4</v>
      </c>
      <c r="CP76">
        <f t="shared" si="162"/>
        <v>3.7823952913682263E-2</v>
      </c>
      <c r="CQ76">
        <f t="shared" si="162"/>
        <v>1.8931763319863119E-2</v>
      </c>
      <c r="CR76">
        <f t="shared" si="86"/>
        <v>105.94272079834616</v>
      </c>
      <c r="CS76">
        <f t="shared" si="87"/>
        <v>203.77635095467829</v>
      </c>
      <c r="CT76">
        <f t="shared" si="163"/>
        <v>3.7823952913682263E-2</v>
      </c>
      <c r="CU76">
        <f t="shared" si="163"/>
        <v>1.8931763319863119E-2</v>
      </c>
      <c r="CV76" s="39" t="str">
        <f t="shared" si="88"/>
        <v>FAILED</v>
      </c>
      <c r="CW76" s="39" t="str">
        <f t="shared" si="89"/>
        <v>FAILED</v>
      </c>
      <c r="CX76" s="39" t="str">
        <f t="shared" si="90"/>
        <v>FAILED</v>
      </c>
      <c r="CZ76">
        <f t="shared" si="91"/>
        <v>7.1932723836872265E-5</v>
      </c>
      <c r="DA76">
        <f t="shared" si="91"/>
        <v>3.739760988952649E-5</v>
      </c>
      <c r="DB76">
        <v>15</v>
      </c>
      <c r="DC76">
        <f t="shared" si="92"/>
        <v>1.078990857553084E-3</v>
      </c>
      <c r="DD76">
        <v>23</v>
      </c>
      <c r="DE76">
        <f t="shared" si="93"/>
        <v>8.601450274591093E-4</v>
      </c>
      <c r="DF76">
        <f t="shared" si="94"/>
        <v>0.22799999999999998</v>
      </c>
      <c r="DG76">
        <f t="shared" si="94"/>
        <v>0.16754833333333333</v>
      </c>
      <c r="DH76">
        <f t="shared" si="40"/>
        <v>6.1839750452202813E-4</v>
      </c>
      <c r="DI76">
        <f t="shared" si="95"/>
        <v>0.12525697222222221</v>
      </c>
      <c r="DJ76">
        <f t="shared" si="96"/>
        <v>1909.103760771204</v>
      </c>
      <c r="DK76">
        <f t="shared" si="97"/>
        <v>7620.7484777142981</v>
      </c>
      <c r="DL76">
        <f t="shared" si="98"/>
        <v>4.7324160418994914E-3</v>
      </c>
      <c r="DM76">
        <f t="shared" si="99"/>
        <v>5.1337128239161397E-3</v>
      </c>
      <c r="DN76">
        <f t="shared" si="164"/>
        <v>8.5103894055785059</v>
      </c>
      <c r="DO76">
        <f t="shared" si="164"/>
        <v>10.01490279620759</v>
      </c>
      <c r="DP76">
        <f t="shared" si="100"/>
        <v>7.0628480532230773</v>
      </c>
      <c r="DQ76">
        <f t="shared" si="101"/>
        <v>8.8598413458555783</v>
      </c>
      <c r="DR76">
        <f t="shared" si="102"/>
        <v>8.5103894055785059</v>
      </c>
      <c r="DS76">
        <f t="shared" si="102"/>
        <v>10.01490279620759</v>
      </c>
      <c r="DT76" s="39" t="str">
        <f t="shared" si="158"/>
        <v>PASS</v>
      </c>
      <c r="DU76" s="39" t="str">
        <f t="shared" si="158"/>
        <v>PASS</v>
      </c>
      <c r="DV76" s="39" t="str">
        <f t="shared" si="104"/>
        <v>PASS</v>
      </c>
      <c r="DW76" s="39">
        <f t="shared" si="105"/>
        <v>7.8025156259565955E-5</v>
      </c>
      <c r="DX76" s="39"/>
      <c r="DZ76">
        <f t="shared" si="106"/>
        <v>0.6333333333333333</v>
      </c>
      <c r="EA76">
        <f t="shared" si="157"/>
        <v>0.22799999999999998</v>
      </c>
      <c r="EB76">
        <f t="shared" si="107"/>
        <v>0.16754833333333333</v>
      </c>
      <c r="EC76">
        <f t="shared" si="108"/>
        <v>0.63405418704697902</v>
      </c>
      <c r="ED76">
        <f t="shared" si="109"/>
        <v>0.19777416666666664</v>
      </c>
      <c r="EE76">
        <f t="shared" si="110"/>
        <v>26321.459963600722</v>
      </c>
      <c r="EG76">
        <f t="shared" si="111"/>
        <v>39.850904390876124</v>
      </c>
      <c r="EH76">
        <f t="shared" si="112"/>
        <v>7.2307197040049091E-4</v>
      </c>
      <c r="EI76">
        <f t="shared" si="113"/>
        <v>4.0672798335027616E-4</v>
      </c>
      <c r="EJ76">
        <f t="shared" si="113"/>
        <v>7.5999999999999984E-2</v>
      </c>
      <c r="EK76">
        <f t="shared" si="113"/>
        <v>4.9399999999999993E-2</v>
      </c>
      <c r="EL76">
        <f t="shared" si="114"/>
        <v>2.8161640095475588E-4</v>
      </c>
      <c r="EM76">
        <f t="shared" si="114"/>
        <v>93.465649991846504</v>
      </c>
      <c r="EN76">
        <f t="shared" si="114"/>
        <v>42.157620760729316</v>
      </c>
      <c r="EO76">
        <f t="shared" si="115"/>
        <v>118.6070094598746</v>
      </c>
      <c r="EP76">
        <f t="shared" si="42"/>
        <v>483</v>
      </c>
      <c r="EQ76" s="39" t="str">
        <f t="shared" si="116"/>
        <v>PASS</v>
      </c>
      <c r="ES76">
        <v>1</v>
      </c>
      <c r="ET76">
        <f t="shared" si="117"/>
        <v>7.2307197040049091E-4</v>
      </c>
      <c r="EU76">
        <f t="shared" si="118"/>
        <v>1.6269119334011047E-3</v>
      </c>
      <c r="EV76">
        <f t="shared" si="119"/>
        <v>7.5999999999999984E-2</v>
      </c>
      <c r="EW76">
        <f t="shared" si="119"/>
        <v>4.9399999999999993E-2</v>
      </c>
      <c r="EX76">
        <f t="shared" si="120"/>
        <v>1.1227894337647972E-3</v>
      </c>
      <c r="EY76">
        <f t="shared" si="121"/>
        <v>23.442917409137785</v>
      </c>
      <c r="EZ76">
        <f t="shared" si="122"/>
        <v>10.539405190182329</v>
      </c>
      <c r="FA76">
        <f t="shared" si="123"/>
        <v>29.712077711600411</v>
      </c>
      <c r="FB76">
        <f t="shared" si="43"/>
        <v>483</v>
      </c>
      <c r="FC76" s="39" t="str">
        <f t="shared" si="124"/>
        <v>PASS</v>
      </c>
      <c r="FD76" s="127">
        <f t="shared" si="125"/>
        <v>2.246621325759779E-4</v>
      </c>
      <c r="FE76" s="127"/>
    </row>
    <row r="77" spans="2:161" x14ac:dyDescent="0.25">
      <c r="B77">
        <f t="shared" si="0"/>
        <v>8.1</v>
      </c>
      <c r="C77">
        <f t="shared" si="160"/>
        <v>1.5416666666666667</v>
      </c>
      <c r="D77">
        <f t="shared" si="50"/>
        <v>0.38169909691577469</v>
      </c>
      <c r="E77">
        <f t="shared" si="2"/>
        <v>0.37778607188172053</v>
      </c>
      <c r="F77">
        <f t="shared" si="3"/>
        <v>0.30416666666666825</v>
      </c>
      <c r="G77" s="1">
        <f t="shared" si="51"/>
        <v>523.27698721743604</v>
      </c>
      <c r="H77">
        <f t="shared" si="159"/>
        <v>-283.32129963899069</v>
      </c>
      <c r="I77">
        <f t="shared" si="52"/>
        <v>239.95568757844535</v>
      </c>
      <c r="J77">
        <f t="shared" si="4"/>
        <v>1644.1820003682519</v>
      </c>
      <c r="K77">
        <f t="shared" si="5"/>
        <v>1245.0700623312719</v>
      </c>
      <c r="L77">
        <f t="shared" si="53"/>
        <v>6165.6825013809448</v>
      </c>
      <c r="M77">
        <f t="shared" si="53"/>
        <v>4669.0127337422691</v>
      </c>
      <c r="O77">
        <f t="shared" si="54"/>
        <v>0.6166666666666667</v>
      </c>
      <c r="P77">
        <f t="shared" si="165"/>
        <v>8100</v>
      </c>
      <c r="Q77">
        <f t="shared" si="55"/>
        <v>0.222</v>
      </c>
      <c r="S77">
        <f t="shared" si="56"/>
        <v>21031.588890730942</v>
      </c>
      <c r="T77">
        <f t="shared" si="6"/>
        <v>36.100246958187221</v>
      </c>
      <c r="U77">
        <f t="shared" si="57"/>
        <v>1.6375460669580856E-4</v>
      </c>
      <c r="V77">
        <f t="shared" si="58"/>
        <v>3.6844786506556924E-4</v>
      </c>
      <c r="W77">
        <f t="shared" si="7"/>
        <v>7.3999999999999996E-2</v>
      </c>
      <c r="X77">
        <f t="shared" si="59"/>
        <v>4.8099999999999997E-2</v>
      </c>
      <c r="Z77">
        <f t="shared" si="60"/>
        <v>2.2129000904838997E-3</v>
      </c>
      <c r="AA77">
        <v>5.5650000000000004</v>
      </c>
      <c r="AB77">
        <f t="shared" si="8"/>
        <v>2.071106225217497</v>
      </c>
      <c r="AC77">
        <v>0.745</v>
      </c>
      <c r="AD77">
        <f t="shared" si="61"/>
        <v>1.5429741377870352</v>
      </c>
      <c r="AE77">
        <f t="shared" si="9"/>
        <v>27.412194459807228</v>
      </c>
      <c r="AF77">
        <f t="shared" si="10"/>
        <v>2.4841679739606541E-4</v>
      </c>
      <c r="AG77">
        <f t="shared" si="62"/>
        <v>84.662507170153432</v>
      </c>
      <c r="AH77">
        <f t="shared" si="63"/>
        <v>41.760647701761492</v>
      </c>
      <c r="AI77">
        <f t="shared" si="11"/>
        <v>1.3472425040947598</v>
      </c>
      <c r="AJ77">
        <f t="shared" si="12"/>
        <v>2.3520918856019013</v>
      </c>
      <c r="AK77">
        <f t="shared" si="64"/>
        <v>1.3472425040947598</v>
      </c>
      <c r="AL77">
        <f t="shared" si="13"/>
        <v>1.8608321879761875</v>
      </c>
      <c r="AM77">
        <f t="shared" si="14"/>
        <v>45.513038606953913</v>
      </c>
      <c r="AN77">
        <f t="shared" si="65"/>
        <v>1.3472425040947598</v>
      </c>
      <c r="AO77" s="39" t="str">
        <f t="shared" si="66"/>
        <v>FAILED</v>
      </c>
      <c r="AP77" s="39" t="str">
        <f t="shared" si="67"/>
        <v>FAILED</v>
      </c>
      <c r="AQ77" s="39" t="str">
        <f t="shared" si="68"/>
        <v>FAILED</v>
      </c>
      <c r="AS77" s="9">
        <v>4</v>
      </c>
      <c r="AT77">
        <f t="shared" si="15"/>
        <v>6.5501842678323424E-4</v>
      </c>
      <c r="AU77" s="9">
        <f t="shared" si="69"/>
        <v>1.473791460262277E-3</v>
      </c>
      <c r="AV77" s="9">
        <f t="shared" si="70"/>
        <v>8.8516003619355989E-3</v>
      </c>
      <c r="AW77">
        <v>5.5650000000000004</v>
      </c>
      <c r="AX77">
        <f t="shared" si="16"/>
        <v>33.137699603479952</v>
      </c>
      <c r="AY77">
        <v>0.745</v>
      </c>
      <c r="AZ77">
        <f t="shared" si="71"/>
        <v>24.687586204592563</v>
      </c>
      <c r="BA77">
        <f t="shared" si="17"/>
        <v>109.64877783922891</v>
      </c>
      <c r="BB77">
        <f t="shared" si="72"/>
        <v>0.6173685505457428</v>
      </c>
      <c r="BC77">
        <f t="shared" si="73"/>
        <v>9.9111018469693257E-4</v>
      </c>
      <c r="BD77">
        <f t="shared" si="74"/>
        <v>21.220232841378884</v>
      </c>
      <c r="BE77">
        <f t="shared" si="75"/>
        <v>10.440161925440373</v>
      </c>
      <c r="BF77">
        <f t="shared" si="18"/>
        <v>21.55588006551616</v>
      </c>
      <c r="BG77">
        <f t="shared" si="19"/>
        <v>37.633470169630421</v>
      </c>
      <c r="BH77">
        <f t="shared" si="76"/>
        <v>21.55588006551616</v>
      </c>
      <c r="BI77">
        <f t="shared" si="20"/>
        <v>29.773315007619001</v>
      </c>
      <c r="BJ77">
        <f t="shared" si="21"/>
        <v>0.71372142733217148</v>
      </c>
      <c r="BK77">
        <f t="shared" si="77"/>
        <v>21.55588006551616</v>
      </c>
      <c r="BL77" s="39" t="str">
        <f t="shared" si="78"/>
        <v>PASS</v>
      </c>
      <c r="BM77" s="39" t="str">
        <f t="shared" si="79"/>
        <v>PASS</v>
      </c>
      <c r="BN77" s="39" t="str">
        <f t="shared" si="80"/>
        <v>PASS</v>
      </c>
      <c r="BO77" s="127">
        <f t="shared" si="81"/>
        <v>1.9822203693938757E-4</v>
      </c>
      <c r="BP77" s="127"/>
      <c r="BR77">
        <f t="shared" si="22"/>
        <v>1.6375460669580856E-4</v>
      </c>
      <c r="BS77">
        <f t="shared" si="23"/>
        <v>0.222</v>
      </c>
      <c r="BT77">
        <f t="shared" si="24"/>
        <v>0.16313916666666667</v>
      </c>
      <c r="BU77">
        <f t="shared" si="82"/>
        <v>0.3851391666666667</v>
      </c>
      <c r="BV77">
        <f t="shared" si="25"/>
        <v>0.6166666666666667</v>
      </c>
      <c r="BW77">
        <f t="shared" si="26"/>
        <v>0.23125000000000001</v>
      </c>
      <c r="BX77">
        <f t="shared" si="27"/>
        <v>6165.6825013809448</v>
      </c>
      <c r="BY77">
        <f t="shared" si="83"/>
        <v>1425.8140784443435</v>
      </c>
      <c r="BZ77">
        <f t="shared" si="28"/>
        <v>0.30416666666666825</v>
      </c>
      <c r="CA77">
        <f t="shared" si="29"/>
        <v>198.34630226660261</v>
      </c>
      <c r="CB77">
        <f t="shared" si="156"/>
        <v>1624.1603807109461</v>
      </c>
      <c r="CC77">
        <f t="shared" si="30"/>
        <v>2.6492506540062562E-4</v>
      </c>
      <c r="CD77">
        <f t="shared" si="31"/>
        <v>0.11875124305555557</v>
      </c>
      <c r="CE77">
        <f t="shared" si="84"/>
        <v>6838.4984397641747</v>
      </c>
      <c r="CF77">
        <f t="shared" si="32"/>
        <v>16008.972950593905</v>
      </c>
      <c r="CG77">
        <f t="shared" si="33"/>
        <v>21137.846780417036</v>
      </c>
      <c r="CH77">
        <f t="shared" si="34"/>
        <v>10880.099120770774</v>
      </c>
      <c r="CI77">
        <f t="shared" si="35"/>
        <v>6.3860564291290143E-5</v>
      </c>
      <c r="CJ77">
        <f t="shared" si="36"/>
        <v>3.2870390092963061E-5</v>
      </c>
      <c r="CL77">
        <f t="shared" si="161"/>
        <v>0.222</v>
      </c>
      <c r="CM77">
        <f t="shared" si="161"/>
        <v>0.16313916666666667</v>
      </c>
      <c r="CN77">
        <f t="shared" si="85"/>
        <v>2.8766019951031595E-4</v>
      </c>
      <c r="CO77">
        <f t="shared" si="85"/>
        <v>2.0148680886745811E-4</v>
      </c>
      <c r="CP77">
        <f t="shared" si="162"/>
        <v>3.1444388345279614E-2</v>
      </c>
      <c r="CQ77">
        <f t="shared" si="162"/>
        <v>1.5426834976084805E-2</v>
      </c>
      <c r="CR77">
        <f t="shared" si="86"/>
        <v>107.08484204072195</v>
      </c>
      <c r="CS77">
        <f t="shared" si="87"/>
        <v>208.04433474697854</v>
      </c>
      <c r="CT77">
        <f t="shared" si="163"/>
        <v>3.1444388345279614E-2</v>
      </c>
      <c r="CU77">
        <f t="shared" si="163"/>
        <v>1.5426834976084805E-2</v>
      </c>
      <c r="CV77" s="39" t="str">
        <f t="shared" si="88"/>
        <v>FAILED</v>
      </c>
      <c r="CW77" s="39" t="str">
        <f t="shared" si="89"/>
        <v>FAILED</v>
      </c>
      <c r="CX77" s="39" t="str">
        <f t="shared" si="90"/>
        <v>FAILED</v>
      </c>
      <c r="CZ77">
        <f t="shared" si="91"/>
        <v>6.3860564291290143E-5</v>
      </c>
      <c r="DA77">
        <f t="shared" si="91"/>
        <v>3.2870390092963061E-5</v>
      </c>
      <c r="DB77">
        <v>16</v>
      </c>
      <c r="DC77">
        <f t="shared" si="92"/>
        <v>1.0217690286606423E-3</v>
      </c>
      <c r="DD77">
        <v>24</v>
      </c>
      <c r="DE77">
        <f t="shared" si="93"/>
        <v>7.8888936223111346E-4</v>
      </c>
      <c r="DF77">
        <f t="shared" si="94"/>
        <v>0.222</v>
      </c>
      <c r="DG77">
        <f t="shared" si="94"/>
        <v>0.16313916666666667</v>
      </c>
      <c r="DH77">
        <f t="shared" si="40"/>
        <v>5.5690248512875332E-4</v>
      </c>
      <c r="DI77">
        <f t="shared" si="95"/>
        <v>0.11875124305555557</v>
      </c>
      <c r="DJ77">
        <f t="shared" si="96"/>
        <v>1624.1603807109461</v>
      </c>
      <c r="DK77">
        <f t="shared" si="97"/>
        <v>6838.4984397641747</v>
      </c>
      <c r="DL77">
        <f t="shared" si="98"/>
        <v>4.6025631921650552E-3</v>
      </c>
      <c r="DM77">
        <f t="shared" si="99"/>
        <v>4.8356834128189946E-3</v>
      </c>
      <c r="DN77">
        <f t="shared" si="164"/>
        <v>8.0497634163915812</v>
      </c>
      <c r="DO77">
        <f t="shared" si="164"/>
        <v>8.8858569462248482</v>
      </c>
      <c r="DP77">
        <f t="shared" si="100"/>
        <v>6.6928026275451229</v>
      </c>
      <c r="DQ77">
        <f t="shared" si="101"/>
        <v>8.6685139477907729</v>
      </c>
      <c r="DR77">
        <f t="shared" si="102"/>
        <v>8.0497634163915812</v>
      </c>
      <c r="DS77">
        <f t="shared" si="102"/>
        <v>8.8858569462248482</v>
      </c>
      <c r="DT77" s="39" t="str">
        <f t="shared" si="158"/>
        <v>PASS</v>
      </c>
      <c r="DU77" s="39" t="str">
        <f t="shared" si="158"/>
        <v>PASS</v>
      </c>
      <c r="DV77" s="39" t="str">
        <f t="shared" si="104"/>
        <v>PASS</v>
      </c>
      <c r="DW77" s="39">
        <f t="shared" si="105"/>
        <v>7.1106295501849288E-5</v>
      </c>
      <c r="DX77" s="39"/>
      <c r="DZ77">
        <f t="shared" si="106"/>
        <v>0.6166666666666667</v>
      </c>
      <c r="EA77">
        <f t="shared" si="157"/>
        <v>0.222</v>
      </c>
      <c r="EB77">
        <f t="shared" si="107"/>
        <v>0.16313916666666667</v>
      </c>
      <c r="EC77">
        <f t="shared" si="108"/>
        <v>0.6173685505457428</v>
      </c>
      <c r="ED77">
        <f t="shared" si="109"/>
        <v>0.19256958333333335</v>
      </c>
      <c r="EE77">
        <f t="shared" si="110"/>
        <v>21031.588890730942</v>
      </c>
      <c r="EG77">
        <f t="shared" si="111"/>
        <v>36.100246958187221</v>
      </c>
      <c r="EH77">
        <f t="shared" si="112"/>
        <v>6.5501842678323424E-4</v>
      </c>
      <c r="EI77">
        <f t="shared" si="113"/>
        <v>3.6844786506556924E-4</v>
      </c>
      <c r="EJ77">
        <f t="shared" si="113"/>
        <v>7.3999999999999996E-2</v>
      </c>
      <c r="EK77">
        <f t="shared" si="113"/>
        <v>4.8099999999999997E-2</v>
      </c>
      <c r="EL77">
        <f t="shared" si="114"/>
        <v>2.4841679739606541E-4</v>
      </c>
      <c r="EM77">
        <f t="shared" si="114"/>
        <v>84.662507170153432</v>
      </c>
      <c r="EN77">
        <f t="shared" si="114"/>
        <v>41.760647701761492</v>
      </c>
      <c r="EO77">
        <f t="shared" si="115"/>
        <v>111.35346967988107</v>
      </c>
      <c r="EP77">
        <f t="shared" si="42"/>
        <v>483</v>
      </c>
      <c r="EQ77" s="39" t="str">
        <f t="shared" si="116"/>
        <v>PASS</v>
      </c>
      <c r="ES77">
        <v>1</v>
      </c>
      <c r="ET77">
        <f t="shared" si="117"/>
        <v>6.5501842678323424E-4</v>
      </c>
      <c r="EU77">
        <f t="shared" si="118"/>
        <v>1.473791460262277E-3</v>
      </c>
      <c r="EV77">
        <f t="shared" si="119"/>
        <v>7.3999999999999996E-2</v>
      </c>
      <c r="EW77">
        <f t="shared" si="119"/>
        <v>4.8099999999999997E-2</v>
      </c>
      <c r="EX77">
        <f t="shared" si="120"/>
        <v>9.906504378226755E-4</v>
      </c>
      <c r="EY77">
        <f t="shared" si="121"/>
        <v>21.230080851683383</v>
      </c>
      <c r="EZ77">
        <f t="shared" si="122"/>
        <v>10.440161925440373</v>
      </c>
      <c r="FA77">
        <f t="shared" si="123"/>
        <v>27.887403537390462</v>
      </c>
      <c r="FB77">
        <f t="shared" si="43"/>
        <v>483</v>
      </c>
      <c r="FC77" s="39" t="str">
        <f t="shared" si="124"/>
        <v>PASS</v>
      </c>
      <c r="FD77" s="127">
        <f t="shared" si="125"/>
        <v>1.9822203693938757E-4</v>
      </c>
      <c r="FE77" s="127"/>
    </row>
    <row r="78" spans="2:161" x14ac:dyDescent="0.25">
      <c r="B78">
        <f t="shared" si="0"/>
        <v>8.3000000000000007</v>
      </c>
      <c r="C78">
        <f t="shared" si="160"/>
        <v>1.4999999999999998</v>
      </c>
      <c r="D78">
        <f t="shared" si="50"/>
        <v>0.37387304684766642</v>
      </c>
      <c r="E78">
        <f t="shared" si="2"/>
        <v>0.36902313966546252</v>
      </c>
      <c r="F78">
        <f t="shared" si="3"/>
        <v>0.29583333333333223</v>
      </c>
      <c r="G78" s="1">
        <f t="shared" si="51"/>
        <v>497.13550520346621</v>
      </c>
      <c r="H78">
        <f t="shared" si="159"/>
        <v>-283.32129963898819</v>
      </c>
      <c r="I78">
        <f t="shared" si="52"/>
        <v>213.81420556447802</v>
      </c>
      <c r="J78">
        <f t="shared" si="4"/>
        <v>1404.2263127898066</v>
      </c>
      <c r="K78">
        <f t="shared" si="5"/>
        <v>940.22923101546428</v>
      </c>
      <c r="L78">
        <f t="shared" si="53"/>
        <v>5265.8486729617744</v>
      </c>
      <c r="M78">
        <f t="shared" si="53"/>
        <v>3525.859616307991</v>
      </c>
      <c r="O78">
        <f t="shared" si="54"/>
        <v>0.6</v>
      </c>
      <c r="P78">
        <f>P77+200</f>
        <v>8300</v>
      </c>
      <c r="Q78">
        <f t="shared" si="55"/>
        <v>0.21599999999999994</v>
      </c>
      <c r="S78">
        <f t="shared" si="56"/>
        <v>16323.424149574037</v>
      </c>
      <c r="T78">
        <f t="shared" si="6"/>
        <v>32.242549505571773</v>
      </c>
      <c r="U78">
        <f t="shared" si="57"/>
        <v>1.4625567573735434E-4</v>
      </c>
      <c r="V78">
        <f t="shared" si="58"/>
        <v>3.2907527040904728E-4</v>
      </c>
      <c r="W78">
        <f t="shared" si="7"/>
        <v>7.1999999999999995E-2</v>
      </c>
      <c r="X78">
        <f t="shared" si="59"/>
        <v>4.6800000000000001E-2</v>
      </c>
      <c r="Z78">
        <f t="shared" si="60"/>
        <v>2.0313288296854772E-3</v>
      </c>
      <c r="AA78">
        <v>5.5650000000000004</v>
      </c>
      <c r="AB78">
        <f t="shared" si="8"/>
        <v>1.7451759746448512</v>
      </c>
      <c r="AC78">
        <v>0.745</v>
      </c>
      <c r="AD78">
        <f t="shared" si="61"/>
        <v>1.3001561011104141</v>
      </c>
      <c r="AE78">
        <f t="shared" si="9"/>
        <v>25.162989115778188</v>
      </c>
      <c r="AF78">
        <f t="shared" si="10"/>
        <v>2.1589222287676552E-4</v>
      </c>
      <c r="AG78">
        <f t="shared" si="62"/>
        <v>75.609134650911855</v>
      </c>
      <c r="AH78">
        <f t="shared" si="63"/>
        <v>41.738268175633152</v>
      </c>
      <c r="AI78">
        <f t="shared" si="11"/>
        <v>1.1352267795533442</v>
      </c>
      <c r="AJ78">
        <f t="shared" si="12"/>
        <v>1.9819428858500374</v>
      </c>
      <c r="AK78">
        <f t="shared" si="64"/>
        <v>1.1352267795533442</v>
      </c>
      <c r="AL78">
        <f t="shared" si="13"/>
        <v>1.5679927894383208</v>
      </c>
      <c r="AM78">
        <f t="shared" si="14"/>
        <v>48.236233705419394</v>
      </c>
      <c r="AN78">
        <f t="shared" si="65"/>
        <v>1.1352267795533442</v>
      </c>
      <c r="AO78" s="39" t="str">
        <f t="shared" si="66"/>
        <v>FAILED</v>
      </c>
      <c r="AP78" s="39" t="str">
        <f t="shared" si="67"/>
        <v>FAILED</v>
      </c>
      <c r="AQ78" s="39" t="str">
        <f t="shared" si="68"/>
        <v>FAILED</v>
      </c>
      <c r="AS78" s="9">
        <v>5</v>
      </c>
      <c r="AT78">
        <f t="shared" si="15"/>
        <v>7.3127837868677175E-4</v>
      </c>
      <c r="AU78" s="9">
        <f t="shared" si="69"/>
        <v>1.6453763520452363E-3</v>
      </c>
      <c r="AV78" s="9">
        <f t="shared" si="70"/>
        <v>1.0156644148427386E-2</v>
      </c>
      <c r="AW78">
        <v>5.5650000000000004</v>
      </c>
      <c r="AX78">
        <f t="shared" si="16"/>
        <v>43.629399366121284</v>
      </c>
      <c r="AY78">
        <v>0.745</v>
      </c>
      <c r="AZ78">
        <f t="shared" si="71"/>
        <v>32.503902527760353</v>
      </c>
      <c r="BA78">
        <f t="shared" si="17"/>
        <v>125.81494557889096</v>
      </c>
      <c r="BB78">
        <f t="shared" si="72"/>
        <v>0.60068291404450647</v>
      </c>
      <c r="BC78">
        <f t="shared" si="73"/>
        <v>1.075949754155566E-3</v>
      </c>
      <c r="BD78">
        <f t="shared" si="74"/>
        <v>15.171176987149455</v>
      </c>
      <c r="BE78">
        <f t="shared" si="75"/>
        <v>8.3476536351266297</v>
      </c>
      <c r="BF78">
        <f t="shared" si="18"/>
        <v>28.380669488833608</v>
      </c>
      <c r="BG78">
        <f t="shared" si="19"/>
        <v>49.54857214625094</v>
      </c>
      <c r="BH78">
        <f t="shared" si="76"/>
        <v>28.380669488833608</v>
      </c>
      <c r="BI78">
        <f t="shared" si="20"/>
        <v>39.199819735958023</v>
      </c>
      <c r="BJ78">
        <f t="shared" si="21"/>
        <v>0.38765762389609915</v>
      </c>
      <c r="BK78">
        <f t="shared" si="77"/>
        <v>28.380669488833608</v>
      </c>
      <c r="BL78" s="39" t="str">
        <f t="shared" si="78"/>
        <v>PASS</v>
      </c>
      <c r="BM78" s="39" t="str">
        <f t="shared" si="79"/>
        <v>PASS</v>
      </c>
      <c r="BN78" s="39" t="str">
        <f t="shared" si="80"/>
        <v>PASS</v>
      </c>
      <c r="BO78" s="127">
        <f t="shared" si="81"/>
        <v>2.1518995083111243E-4</v>
      </c>
      <c r="BP78" s="127"/>
      <c r="BR78">
        <f t="shared" si="22"/>
        <v>1.4625567573735434E-4</v>
      </c>
      <c r="BS78">
        <f t="shared" si="23"/>
        <v>0.21599999999999994</v>
      </c>
      <c r="BT78">
        <f t="shared" si="24"/>
        <v>0.15872999999999998</v>
      </c>
      <c r="BU78">
        <f t="shared" si="82"/>
        <v>0.3747299999999999</v>
      </c>
      <c r="BV78">
        <f t="shared" si="25"/>
        <v>0.6</v>
      </c>
      <c r="BW78">
        <f t="shared" si="26"/>
        <v>0.22499999999999995</v>
      </c>
      <c r="BX78">
        <f t="shared" si="27"/>
        <v>5265.8486729617744</v>
      </c>
      <c r="BY78">
        <f t="shared" si="83"/>
        <v>1184.815951416399</v>
      </c>
      <c r="BZ78">
        <f t="shared" si="28"/>
        <v>0.29583333333333223</v>
      </c>
      <c r="CA78">
        <f t="shared" si="29"/>
        <v>187.69831491796802</v>
      </c>
      <c r="CB78">
        <f t="shared" si="156"/>
        <v>1372.514266334367</v>
      </c>
      <c r="CC78">
        <f t="shared" si="30"/>
        <v>2.3022763736314244E-4</v>
      </c>
      <c r="CD78">
        <f t="shared" si="31"/>
        <v>0.11241899999999996</v>
      </c>
      <c r="CE78">
        <f t="shared" si="84"/>
        <v>6104.4586161341385</v>
      </c>
      <c r="CF78">
        <f t="shared" si="32"/>
        <v>14052.380842104383</v>
      </c>
      <c r="CG78">
        <f t="shared" si="33"/>
        <v>18630.724804204987</v>
      </c>
      <c r="CH78">
        <f t="shared" si="34"/>
        <v>9474.0368800037795</v>
      </c>
      <c r="CI78">
        <f t="shared" si="35"/>
        <v>5.6286177656208419E-5</v>
      </c>
      <c r="CJ78">
        <f t="shared" si="36"/>
        <v>2.8622467915419273E-5</v>
      </c>
      <c r="CL78">
        <f t="shared" si="161"/>
        <v>0.21599999999999994</v>
      </c>
      <c r="CM78">
        <f t="shared" si="161"/>
        <v>0.15872999999999998</v>
      </c>
      <c r="CN78">
        <f t="shared" si="85"/>
        <v>2.6058415581577978E-4</v>
      </c>
      <c r="CO78">
        <f t="shared" si="85"/>
        <v>1.8032172818886963E-4</v>
      </c>
      <c r="CP78">
        <f t="shared" si="162"/>
        <v>2.5803558859644585E-2</v>
      </c>
      <c r="CQ78">
        <f t="shared" si="162"/>
        <v>1.2356051749667819E-2</v>
      </c>
      <c r="CR78">
        <f t="shared" si="86"/>
        <v>108.45395566598421</v>
      </c>
      <c r="CS78">
        <f t="shared" si="87"/>
        <v>213.27506189099762</v>
      </c>
      <c r="CT78">
        <f t="shared" si="163"/>
        <v>2.5803558859644585E-2</v>
      </c>
      <c r="CU78">
        <f t="shared" si="163"/>
        <v>1.2356051749667819E-2</v>
      </c>
      <c r="CV78" s="39" t="str">
        <f t="shared" si="88"/>
        <v>FAILED</v>
      </c>
      <c r="CW78" s="39" t="str">
        <f t="shared" si="89"/>
        <v>FAILED</v>
      </c>
      <c r="CX78" s="39" t="str">
        <f t="shared" si="90"/>
        <v>FAILED</v>
      </c>
      <c r="CZ78">
        <f t="shared" si="91"/>
        <v>5.6286177656208419E-5</v>
      </c>
      <c r="DA78">
        <f t="shared" si="91"/>
        <v>2.8622467915419273E-5</v>
      </c>
      <c r="DB78">
        <v>17</v>
      </c>
      <c r="DC78">
        <f t="shared" si="92"/>
        <v>9.5686502015554314E-4</v>
      </c>
      <c r="DD78">
        <v>26</v>
      </c>
      <c r="DE78">
        <f t="shared" si="93"/>
        <v>7.4418416580090106E-4</v>
      </c>
      <c r="DF78">
        <f t="shared" si="94"/>
        <v>0.21599999999999994</v>
      </c>
      <c r="DG78">
        <f t="shared" si="94"/>
        <v>0.15872999999999998</v>
      </c>
      <c r="DH78">
        <f t="shared" si="40"/>
        <v>4.9981643167969041E-4</v>
      </c>
      <c r="DI78">
        <f t="shared" si="95"/>
        <v>0.11241899999999996</v>
      </c>
      <c r="DJ78">
        <f t="shared" si="96"/>
        <v>1372.514266334367</v>
      </c>
      <c r="DK78">
        <f t="shared" si="97"/>
        <v>6104.4586161341385</v>
      </c>
      <c r="DL78">
        <f t="shared" si="98"/>
        <v>4.4299306488682563E-3</v>
      </c>
      <c r="DM78">
        <f t="shared" si="99"/>
        <v>4.6883649329106103E-3</v>
      </c>
      <c r="DN78">
        <f t="shared" si="164"/>
        <v>7.457228510437286</v>
      </c>
      <c r="DO78">
        <f t="shared" si="164"/>
        <v>8.3526909827754459</v>
      </c>
      <c r="DP78">
        <f t="shared" si="100"/>
        <v>6.3796444509402477</v>
      </c>
      <c r="DQ78">
        <f t="shared" si="101"/>
        <v>8.2028869958075994</v>
      </c>
      <c r="DR78">
        <f t="shared" si="102"/>
        <v>7.457228510437286</v>
      </c>
      <c r="DS78">
        <f t="shared" si="102"/>
        <v>8.3526909827754459</v>
      </c>
      <c r="DT78" s="39" t="str">
        <f t="shared" si="158"/>
        <v>PASS</v>
      </c>
      <c r="DU78" s="39" t="str">
        <f t="shared" si="158"/>
        <v>PASS</v>
      </c>
      <c r="DV78" s="39" t="str">
        <f t="shared" si="104"/>
        <v>PASS</v>
      </c>
      <c r="DW78" s="39">
        <f t="shared" si="105"/>
        <v>6.4961439398234625E-5</v>
      </c>
      <c r="DX78" s="39"/>
      <c r="DZ78">
        <f t="shared" si="106"/>
        <v>0.6</v>
      </c>
      <c r="EA78">
        <f t="shared" si="157"/>
        <v>0.21599999999999994</v>
      </c>
      <c r="EB78">
        <f t="shared" si="107"/>
        <v>0.15872999999999998</v>
      </c>
      <c r="EC78">
        <f t="shared" si="108"/>
        <v>0.60068291404450647</v>
      </c>
      <c r="ED78">
        <f t="shared" si="109"/>
        <v>0.18736499999999995</v>
      </c>
      <c r="EE78">
        <f t="shared" si="110"/>
        <v>16323.424149574037</v>
      </c>
      <c r="EG78">
        <f t="shared" si="111"/>
        <v>32.242549505571773</v>
      </c>
      <c r="EH78">
        <f t="shared" si="112"/>
        <v>7.3127837868677175E-4</v>
      </c>
      <c r="EI78">
        <f t="shared" si="113"/>
        <v>3.2907527040904728E-4</v>
      </c>
      <c r="EJ78">
        <f t="shared" si="113"/>
        <v>7.1999999999999995E-2</v>
      </c>
      <c r="EK78">
        <f t="shared" si="113"/>
        <v>4.6800000000000001E-2</v>
      </c>
      <c r="EL78">
        <f t="shared" si="114"/>
        <v>2.1589222287676552E-4</v>
      </c>
      <c r="EM78">
        <f t="shared" si="114"/>
        <v>75.609134650911855</v>
      </c>
      <c r="EN78">
        <f t="shared" si="114"/>
        <v>41.738268175633152</v>
      </c>
      <c r="EO78">
        <f t="shared" si="115"/>
        <v>104.60874883853134</v>
      </c>
      <c r="EP78">
        <f t="shared" si="42"/>
        <v>483</v>
      </c>
      <c r="EQ78" s="39" t="str">
        <f t="shared" si="116"/>
        <v>PASS</v>
      </c>
      <c r="ES78">
        <v>1</v>
      </c>
      <c r="ET78">
        <f t="shared" si="117"/>
        <v>7.3127837868677175E-4</v>
      </c>
      <c r="EU78">
        <f t="shared" si="118"/>
        <v>1.6453763520452363E-3</v>
      </c>
      <c r="EV78">
        <f t="shared" si="119"/>
        <v>7.1999999999999995E-2</v>
      </c>
      <c r="EW78">
        <f t="shared" si="119"/>
        <v>4.6800000000000001E-2</v>
      </c>
      <c r="EX78">
        <f t="shared" si="120"/>
        <v>1.0754503538803169E-3</v>
      </c>
      <c r="EY78">
        <f t="shared" si="121"/>
        <v>15.178221933423263</v>
      </c>
      <c r="EZ78">
        <f t="shared" si="122"/>
        <v>8.3476536351266297</v>
      </c>
      <c r="FA78">
        <f t="shared" si="123"/>
        <v>20.96254719008116</v>
      </c>
      <c r="FB78">
        <f t="shared" si="43"/>
        <v>483</v>
      </c>
      <c r="FC78" s="39" t="str">
        <f t="shared" si="124"/>
        <v>PASS</v>
      </c>
      <c r="FD78" s="127">
        <f t="shared" si="125"/>
        <v>2.1518995083111243E-4</v>
      </c>
      <c r="FE78" s="127"/>
    </row>
    <row r="79" spans="2:161" x14ac:dyDescent="0.25">
      <c r="B79">
        <f t="shared" si="0"/>
        <v>8.5</v>
      </c>
      <c r="C79">
        <f t="shared" si="160"/>
        <v>1.4583333333333333</v>
      </c>
      <c r="D79">
        <f t="shared" si="50"/>
        <v>0.36417323248325867</v>
      </c>
      <c r="E79">
        <f t="shared" si="2"/>
        <v>0.3580852729101287</v>
      </c>
      <c r="F79">
        <f t="shared" si="3"/>
        <v>0.28749999999999898</v>
      </c>
      <c r="G79" s="1">
        <f t="shared" si="51"/>
        <v>468.81163756159515</v>
      </c>
      <c r="H79">
        <f t="shared" si="159"/>
        <v>-283.32129963898819</v>
      </c>
      <c r="I79">
        <f t="shared" si="52"/>
        <v>185.49033792260695</v>
      </c>
      <c r="J79">
        <f t="shared" si="4"/>
        <v>1190.4121072253286</v>
      </c>
      <c r="K79">
        <f t="shared" si="5"/>
        <v>680.76538901395168</v>
      </c>
      <c r="L79">
        <f t="shared" si="53"/>
        <v>4464.0454020949819</v>
      </c>
      <c r="M79">
        <f t="shared" si="53"/>
        <v>2552.8702088023188</v>
      </c>
      <c r="O79">
        <f t="shared" si="54"/>
        <v>0.58333333333333337</v>
      </c>
      <c r="P79">
        <f t="shared" si="165"/>
        <v>8500</v>
      </c>
      <c r="Q79">
        <f t="shared" si="55"/>
        <v>0.20999999999999996</v>
      </c>
      <c r="S79">
        <f t="shared" si="56"/>
        <v>12156.524803820568</v>
      </c>
      <c r="T79">
        <f t="shared" si="6"/>
        <v>28.219264553673224</v>
      </c>
      <c r="U79">
        <f t="shared" si="57"/>
        <v>1.2800562205527292E-4</v>
      </c>
      <c r="V79">
        <f t="shared" si="58"/>
        <v>2.880126496243641E-4</v>
      </c>
      <c r="W79">
        <f t="shared" si="7"/>
        <v>6.9999999999999993E-2</v>
      </c>
      <c r="X79">
        <f t="shared" si="59"/>
        <v>4.5499999999999999E-2</v>
      </c>
      <c r="Z79">
        <f t="shared" si="60"/>
        <v>1.8286517436467563E-3</v>
      </c>
      <c r="AA79">
        <v>5.5650000000000004</v>
      </c>
      <c r="AB79">
        <f t="shared" si="8"/>
        <v>1.4142974873744298</v>
      </c>
      <c r="AC79">
        <v>0.745</v>
      </c>
      <c r="AD79">
        <f t="shared" si="61"/>
        <v>1.0536516280939503</v>
      </c>
      <c r="AE79">
        <f t="shared" si="9"/>
        <v>22.652336366956806</v>
      </c>
      <c r="AF79">
        <f t="shared" si="10"/>
        <v>1.8372112902158495E-4</v>
      </c>
      <c r="AG79">
        <f t="shared" si="62"/>
        <v>66.168354552144777</v>
      </c>
      <c r="AH79">
        <f t="shared" si="63"/>
        <v>42.415150632562593</v>
      </c>
      <c r="AI79">
        <f t="shared" si="11"/>
        <v>0.91999225593808365</v>
      </c>
      <c r="AJ79">
        <f t="shared" si="12"/>
        <v>1.606174325284168</v>
      </c>
      <c r="AK79">
        <f t="shared" si="64"/>
        <v>0.91999225593808365</v>
      </c>
      <c r="AL79">
        <f t="shared" si="13"/>
        <v>1.2707075358260824</v>
      </c>
      <c r="AM79">
        <f t="shared" si="14"/>
        <v>52.088476949183367</v>
      </c>
      <c r="AN79">
        <f t="shared" si="65"/>
        <v>0.91999225593808365</v>
      </c>
      <c r="AO79" s="39" t="str">
        <f t="shared" si="66"/>
        <v>FAILED</v>
      </c>
      <c r="AP79" s="39" t="str">
        <f t="shared" si="67"/>
        <v>FAILED</v>
      </c>
      <c r="AQ79" s="39" t="str">
        <f t="shared" si="68"/>
        <v>FAILED</v>
      </c>
      <c r="AS79" s="9">
        <v>5</v>
      </c>
      <c r="AT79">
        <f t="shared" si="15"/>
        <v>6.400281102763646E-4</v>
      </c>
      <c r="AU79" s="9">
        <f t="shared" si="69"/>
        <v>1.4400632481218203E-3</v>
      </c>
      <c r="AV79" s="9">
        <f t="shared" si="70"/>
        <v>9.1432587182337811E-3</v>
      </c>
      <c r="AW79">
        <v>5.5650000000000004</v>
      </c>
      <c r="AX79">
        <f t="shared" si="16"/>
        <v>35.357437184360741</v>
      </c>
      <c r="AY79">
        <v>0.745</v>
      </c>
      <c r="AZ79">
        <f t="shared" si="71"/>
        <v>26.341290702348751</v>
      </c>
      <c r="BA79">
        <f t="shared" si="17"/>
        <v>113.261681834784</v>
      </c>
      <c r="BB79">
        <f t="shared" si="72"/>
        <v>0.58399727754327024</v>
      </c>
      <c r="BC79">
        <f t="shared" si="73"/>
        <v>9.1595831820136004E-4</v>
      </c>
      <c r="BD79">
        <f t="shared" si="74"/>
        <v>13.271919215376494</v>
      </c>
      <c r="BE79">
        <f t="shared" si="75"/>
        <v>8.483030126512519</v>
      </c>
      <c r="BF79">
        <f t="shared" si="18"/>
        <v>22.99980639845209</v>
      </c>
      <c r="BG79">
        <f t="shared" si="19"/>
        <v>40.154358132104207</v>
      </c>
      <c r="BH79">
        <f t="shared" si="76"/>
        <v>22.99980639845209</v>
      </c>
      <c r="BI79">
        <f t="shared" si="20"/>
        <v>31.767688395652058</v>
      </c>
      <c r="BJ79">
        <f t="shared" si="21"/>
        <v>0.41843727144092552</v>
      </c>
      <c r="BK79">
        <f t="shared" si="77"/>
        <v>22.99980639845209</v>
      </c>
      <c r="BL79" s="39" t="str">
        <f t="shared" si="78"/>
        <v>PASS</v>
      </c>
      <c r="BM79" s="39" t="str">
        <f t="shared" si="79"/>
        <v>PASS</v>
      </c>
      <c r="BN79" s="39" t="str">
        <f t="shared" si="80"/>
        <v>PASS</v>
      </c>
      <c r="BO79" s="127">
        <f t="shared" si="81"/>
        <v>1.8319166364027135E-4</v>
      </c>
      <c r="BP79" s="127"/>
      <c r="BR79">
        <f t="shared" si="22"/>
        <v>1.2800562205527292E-4</v>
      </c>
      <c r="BS79">
        <f t="shared" si="23"/>
        <v>0.20999999999999996</v>
      </c>
      <c r="BT79">
        <f t="shared" si="24"/>
        <v>0.15432083333333332</v>
      </c>
      <c r="BU79">
        <f t="shared" si="82"/>
        <v>0.36432083333333332</v>
      </c>
      <c r="BV79">
        <f t="shared" si="25"/>
        <v>0.58333333333333337</v>
      </c>
      <c r="BW79">
        <f t="shared" si="26"/>
        <v>0.21874999999999997</v>
      </c>
      <c r="BX79">
        <f t="shared" si="27"/>
        <v>4464.0454020949819</v>
      </c>
      <c r="BY79">
        <f t="shared" si="83"/>
        <v>976.50993170827712</v>
      </c>
      <c r="BZ79">
        <f t="shared" si="28"/>
        <v>0.28749999999999898</v>
      </c>
      <c r="CA79">
        <f t="shared" si="29"/>
        <v>177.34406515136652</v>
      </c>
      <c r="CB79">
        <f t="shared" si="156"/>
        <v>1153.8539968596438</v>
      </c>
      <c r="CC79">
        <f t="shared" si="30"/>
        <v>1.9590946553923615E-4</v>
      </c>
      <c r="CD79">
        <f t="shared" si="31"/>
        <v>0.10626024305555555</v>
      </c>
      <c r="CE79">
        <f t="shared" si="84"/>
        <v>5429.3777412892778</v>
      </c>
      <c r="CF79">
        <f t="shared" si="32"/>
        <v>12253.061021110007</v>
      </c>
      <c r="CG79">
        <f t="shared" si="33"/>
        <v>16325.094327076964</v>
      </c>
      <c r="CH79">
        <f t="shared" si="34"/>
        <v>8181.0277151430491</v>
      </c>
      <c r="CI79">
        <f t="shared" si="35"/>
        <v>4.9320526667906236E-5</v>
      </c>
      <c r="CJ79">
        <f t="shared" si="36"/>
        <v>2.4716095816142142E-5</v>
      </c>
      <c r="CL79">
        <f t="shared" si="161"/>
        <v>0.20999999999999996</v>
      </c>
      <c r="CM79">
        <f t="shared" si="161"/>
        <v>0.15432083333333332</v>
      </c>
      <c r="CN79">
        <f t="shared" si="85"/>
        <v>2.3485965079955354E-4</v>
      </c>
      <c r="CO79">
        <f t="shared" si="85"/>
        <v>1.6016046104906214E-4</v>
      </c>
      <c r="CP79">
        <f t="shared" si="162"/>
        <v>2.0960441118001525E-2</v>
      </c>
      <c r="CQ79">
        <f t="shared" si="162"/>
        <v>9.7475218477102964E-3</v>
      </c>
      <c r="CR79">
        <f t="shared" si="86"/>
        <v>110.08353130223713</v>
      </c>
      <c r="CS79">
        <f t="shared" si="87"/>
        <v>219.66971570580083</v>
      </c>
      <c r="CT79">
        <f t="shared" si="163"/>
        <v>2.0960441118001525E-2</v>
      </c>
      <c r="CU79">
        <f t="shared" si="163"/>
        <v>9.7475218477102964E-3</v>
      </c>
      <c r="CV79" s="39" t="str">
        <f t="shared" si="88"/>
        <v>FAILED</v>
      </c>
      <c r="CW79" s="39" t="str">
        <f t="shared" si="89"/>
        <v>FAILED</v>
      </c>
      <c r="CX79" s="39" t="str">
        <f t="shared" si="90"/>
        <v>FAILED</v>
      </c>
      <c r="CZ79">
        <f t="shared" si="91"/>
        <v>4.9320526667906236E-5</v>
      </c>
      <c r="DA79">
        <f t="shared" si="91"/>
        <v>2.4716095816142142E-5</v>
      </c>
      <c r="DB79">
        <v>18</v>
      </c>
      <c r="DC79">
        <f t="shared" si="92"/>
        <v>8.8776948002231221E-4</v>
      </c>
      <c r="DD79">
        <v>29</v>
      </c>
      <c r="DE79">
        <f t="shared" si="93"/>
        <v>7.1676677866812214E-4</v>
      </c>
      <c r="DF79">
        <f t="shared" si="94"/>
        <v>0.20999999999999996</v>
      </c>
      <c r="DG79">
        <f t="shared" si="94"/>
        <v>0.15432083333333332</v>
      </c>
      <c r="DH79">
        <f t="shared" si="40"/>
        <v>4.4597275046840963E-4</v>
      </c>
      <c r="DI79">
        <f t="shared" si="95"/>
        <v>0.10626024305555555</v>
      </c>
      <c r="DJ79">
        <f t="shared" si="96"/>
        <v>1153.8539968596438</v>
      </c>
      <c r="DK79">
        <f t="shared" si="97"/>
        <v>5429.3777412892778</v>
      </c>
      <c r="DL79">
        <f t="shared" si="98"/>
        <v>4.2274737143919638E-3</v>
      </c>
      <c r="DM79">
        <f t="shared" si="99"/>
        <v>4.6446533704228021E-3</v>
      </c>
      <c r="DN79">
        <f t="shared" si="164"/>
        <v>6.7911829222324949</v>
      </c>
      <c r="DO79">
        <f t="shared" si="164"/>
        <v>8.1976658739243593</v>
      </c>
      <c r="DP79">
        <f t="shared" si="100"/>
        <v>6.1157517390131746</v>
      </c>
      <c r="DQ79">
        <f t="shared" si="101"/>
        <v>7.5748177829586485</v>
      </c>
      <c r="DR79">
        <f t="shared" si="102"/>
        <v>6.7911829222324949</v>
      </c>
      <c r="DS79">
        <f t="shared" si="102"/>
        <v>8.1976658739243593</v>
      </c>
      <c r="DT79" s="39" t="str">
        <f t="shared" si="158"/>
        <v>PASS</v>
      </c>
      <c r="DU79" s="39" t="str">
        <f t="shared" si="158"/>
        <v>PASS</v>
      </c>
      <c r="DV79" s="39" t="str">
        <f t="shared" si="104"/>
        <v>PASS</v>
      </c>
      <c r="DW79" s="39">
        <f t="shared" si="105"/>
        <v>5.940872747887959E-5</v>
      </c>
      <c r="DX79" s="39"/>
      <c r="DZ79">
        <f t="shared" si="106"/>
        <v>0.58333333333333337</v>
      </c>
      <c r="EA79">
        <f t="shared" si="157"/>
        <v>0.20999999999999996</v>
      </c>
      <c r="EB79">
        <f t="shared" si="107"/>
        <v>0.15432083333333332</v>
      </c>
      <c r="EC79">
        <f t="shared" si="108"/>
        <v>0.58399727754327024</v>
      </c>
      <c r="ED79">
        <f t="shared" si="109"/>
        <v>0.18216041666666666</v>
      </c>
      <c r="EE79">
        <f t="shared" si="110"/>
        <v>12156.524803820568</v>
      </c>
      <c r="EG79">
        <f t="shared" si="111"/>
        <v>28.219264553673224</v>
      </c>
      <c r="EH79">
        <f t="shared" si="112"/>
        <v>6.400281102763646E-4</v>
      </c>
      <c r="EI79">
        <f t="shared" si="113"/>
        <v>2.880126496243641E-4</v>
      </c>
      <c r="EJ79">
        <f t="shared" si="113"/>
        <v>6.9999999999999993E-2</v>
      </c>
      <c r="EK79">
        <f t="shared" si="113"/>
        <v>4.5499999999999999E-2</v>
      </c>
      <c r="EL79">
        <f t="shared" si="114"/>
        <v>1.8372112902158495E-4</v>
      </c>
      <c r="EM79">
        <f t="shared" si="114"/>
        <v>66.168354552144777</v>
      </c>
      <c r="EN79">
        <f t="shared" si="114"/>
        <v>42.415150632562593</v>
      </c>
      <c r="EO79">
        <f t="shared" si="115"/>
        <v>98.870552510276099</v>
      </c>
      <c r="EP79">
        <f t="shared" si="42"/>
        <v>483</v>
      </c>
      <c r="EQ79" s="39" t="str">
        <f t="shared" si="116"/>
        <v>PASS</v>
      </c>
      <c r="ES79">
        <v>1</v>
      </c>
      <c r="ET79">
        <f t="shared" si="117"/>
        <v>6.400281102763646E-4</v>
      </c>
      <c r="EU79">
        <f t="shared" si="118"/>
        <v>1.4400632481218203E-3</v>
      </c>
      <c r="EV79">
        <f t="shared" si="119"/>
        <v>6.9999999999999993E-2</v>
      </c>
      <c r="EW79">
        <f t="shared" si="119"/>
        <v>4.5499999999999999E-2</v>
      </c>
      <c r="EX79">
        <f t="shared" si="120"/>
        <v>9.1553337524334514E-4</v>
      </c>
      <c r="EY79">
        <f t="shared" si="121"/>
        <v>13.278079349744527</v>
      </c>
      <c r="EZ79">
        <f t="shared" si="122"/>
        <v>8.483030126512519</v>
      </c>
      <c r="FA79">
        <f t="shared" si="123"/>
        <v>19.803857997876804</v>
      </c>
      <c r="FB79">
        <f t="shared" si="43"/>
        <v>483</v>
      </c>
      <c r="FC79" s="39" t="str">
        <f t="shared" si="124"/>
        <v>PASS</v>
      </c>
      <c r="FD79" s="127">
        <f t="shared" si="125"/>
        <v>1.8319166364027135E-4</v>
      </c>
      <c r="FE79" s="127"/>
    </row>
    <row r="80" spans="2:161" x14ac:dyDescent="0.25">
      <c r="B80">
        <f t="shared" si="0"/>
        <v>8.6999999999999993</v>
      </c>
      <c r="C80">
        <f t="shared" si="160"/>
        <v>1.4166666666666667</v>
      </c>
      <c r="D80">
        <f t="shared" si="50"/>
        <v>0.35199731333699874</v>
      </c>
      <c r="E80">
        <f t="shared" si="2"/>
        <v>0.34418144257356253</v>
      </c>
      <c r="F80">
        <f t="shared" si="3"/>
        <v>0.27916666666666817</v>
      </c>
      <c r="G80" s="1">
        <f t="shared" si="51"/>
        <v>437.54737867012852</v>
      </c>
      <c r="H80">
        <f t="shared" si="159"/>
        <v>-283.32129963899069</v>
      </c>
      <c r="I80">
        <f t="shared" si="52"/>
        <v>154.22607903113783</v>
      </c>
      <c r="J80">
        <f t="shared" si="4"/>
        <v>1004.9217693027216</v>
      </c>
      <c r="K80">
        <f t="shared" si="5"/>
        <v>461.23200136114741</v>
      </c>
      <c r="L80">
        <f t="shared" si="53"/>
        <v>3768.4566348852059</v>
      </c>
      <c r="M80">
        <f t="shared" si="53"/>
        <v>1729.6200051043027</v>
      </c>
      <c r="O80">
        <f t="shared" si="54"/>
        <v>0.56666666666666676</v>
      </c>
      <c r="P80">
        <f t="shared" si="165"/>
        <v>8700</v>
      </c>
      <c r="Q80">
        <f t="shared" si="55"/>
        <v>0.20399999999999999</v>
      </c>
      <c r="S80">
        <f t="shared" si="56"/>
        <v>8478.5294367857987</v>
      </c>
      <c r="T80">
        <f t="shared" si="6"/>
        <v>23.91089325261456</v>
      </c>
      <c r="U80">
        <f t="shared" si="57"/>
        <v>1.0846238600147179E-4</v>
      </c>
      <c r="V80">
        <f t="shared" si="58"/>
        <v>2.4404036850331153E-4</v>
      </c>
      <c r="W80">
        <f t="shared" si="7"/>
        <v>6.8000000000000005E-2</v>
      </c>
      <c r="X80">
        <f t="shared" si="59"/>
        <v>4.4200000000000003E-2</v>
      </c>
      <c r="Z80">
        <f t="shared" si="60"/>
        <v>1.5950350882569379E-3</v>
      </c>
      <c r="AA80">
        <v>5.5650000000000004</v>
      </c>
      <c r="AB80">
        <f t="shared" si="8"/>
        <v>1.0760172743460896</v>
      </c>
      <c r="AC80">
        <v>0.745</v>
      </c>
      <c r="AD80">
        <f t="shared" si="61"/>
        <v>0.80163286938783673</v>
      </c>
      <c r="AE80">
        <f t="shared" si="9"/>
        <v>19.758421176599018</v>
      </c>
      <c r="AF80">
        <f t="shared" si="10"/>
        <v>1.5123993279685149E-4</v>
      </c>
      <c r="AG80">
        <f t="shared" si="62"/>
        <v>56.060124333527241</v>
      </c>
      <c r="AH80">
        <f t="shared" si="63"/>
        <v>44.505103120272388</v>
      </c>
      <c r="AI80">
        <f t="shared" si="11"/>
        <v>0.69994295294390729</v>
      </c>
      <c r="AJ80">
        <f t="shared" si="12"/>
        <v>1.2219998515484791</v>
      </c>
      <c r="AK80">
        <f t="shared" si="64"/>
        <v>0.69994295294390729</v>
      </c>
      <c r="AL80">
        <f t="shared" si="13"/>
        <v>0.9667720344529106</v>
      </c>
      <c r="AM80">
        <f t="shared" si="14"/>
        <v>58.004989980369508</v>
      </c>
      <c r="AN80">
        <f t="shared" si="65"/>
        <v>0.69994295294390729</v>
      </c>
      <c r="AO80" s="39" t="str">
        <f t="shared" si="66"/>
        <v>FAILED</v>
      </c>
      <c r="AP80" s="39" t="str">
        <f t="shared" si="67"/>
        <v>FAILED</v>
      </c>
      <c r="AQ80" s="39" t="str">
        <f t="shared" si="68"/>
        <v>FAILED</v>
      </c>
      <c r="AS80" s="9">
        <v>5</v>
      </c>
      <c r="AT80">
        <f t="shared" si="15"/>
        <v>5.4231193000735896E-4</v>
      </c>
      <c r="AU80" s="9">
        <f t="shared" si="69"/>
        <v>1.2202018425165576E-3</v>
      </c>
      <c r="AV80" s="9">
        <f t="shared" si="70"/>
        <v>7.9751754412846904E-3</v>
      </c>
      <c r="AW80">
        <v>5.5650000000000004</v>
      </c>
      <c r="AX80">
        <f t="shared" si="16"/>
        <v>26.900431858652251</v>
      </c>
      <c r="AY80">
        <v>0.745</v>
      </c>
      <c r="AZ80">
        <f t="shared" si="71"/>
        <v>20.040821734695928</v>
      </c>
      <c r="BA80">
        <f t="shared" si="17"/>
        <v>98.792105882995116</v>
      </c>
      <c r="BB80">
        <f t="shared" si="72"/>
        <v>0.56731164104203402</v>
      </c>
      <c r="BC80">
        <f t="shared" si="73"/>
        <v>7.5434367456185601E-4</v>
      </c>
      <c r="BD80">
        <f t="shared" si="74"/>
        <v>11.239610966063136</v>
      </c>
      <c r="BE80">
        <f t="shared" si="75"/>
        <v>8.9010206240544782</v>
      </c>
      <c r="BF80">
        <f t="shared" si="18"/>
        <v>17.498573823597692</v>
      </c>
      <c r="BG80">
        <f t="shared" si="19"/>
        <v>30.549996288711991</v>
      </c>
      <c r="BH80">
        <f t="shared" si="76"/>
        <v>17.498573823597692</v>
      </c>
      <c r="BI80">
        <f t="shared" si="20"/>
        <v>24.169300861322775</v>
      </c>
      <c r="BJ80">
        <f t="shared" si="21"/>
        <v>0.46575980285357443</v>
      </c>
      <c r="BK80">
        <f t="shared" si="77"/>
        <v>17.498573823597692</v>
      </c>
      <c r="BL80" s="39" t="str">
        <f t="shared" si="78"/>
        <v>PASS</v>
      </c>
      <c r="BM80" s="39" t="str">
        <f t="shared" si="79"/>
        <v>PASS</v>
      </c>
      <c r="BN80" s="39" t="str">
        <f t="shared" si="80"/>
        <v>PASS</v>
      </c>
      <c r="BO80" s="127">
        <f t="shared" si="81"/>
        <v>1.50868734912372E-4</v>
      </c>
      <c r="BP80" s="127"/>
      <c r="BR80">
        <f t="shared" si="22"/>
        <v>1.0846238600147179E-4</v>
      </c>
      <c r="BS80">
        <f t="shared" si="23"/>
        <v>0.20399999999999999</v>
      </c>
      <c r="BT80">
        <f t="shared" si="24"/>
        <v>0.14991166666666667</v>
      </c>
      <c r="BU80">
        <f t="shared" si="82"/>
        <v>0.35391166666666662</v>
      </c>
      <c r="BV80">
        <f t="shared" si="25"/>
        <v>0.56666666666666676</v>
      </c>
      <c r="BW80">
        <f t="shared" si="26"/>
        <v>0.21249999999999999</v>
      </c>
      <c r="BX80">
        <f t="shared" si="27"/>
        <v>3768.4566348852059</v>
      </c>
      <c r="BY80">
        <f t="shared" si="83"/>
        <v>800.79703491310624</v>
      </c>
      <c r="BZ80">
        <f t="shared" si="28"/>
        <v>0.27916666666666817</v>
      </c>
      <c r="CA80">
        <f t="shared" si="29"/>
        <v>167.28355296679777</v>
      </c>
      <c r="CB80">
        <f t="shared" si="156"/>
        <v>968.08058787990399</v>
      </c>
      <c r="CC80">
        <f t="shared" si="30"/>
        <v>1.6126308491205038E-4</v>
      </c>
      <c r="CD80">
        <f t="shared" si="31"/>
        <v>0.10027497222222223</v>
      </c>
      <c r="CE80">
        <f t="shared" si="84"/>
        <v>4827.1296736662907</v>
      </c>
      <c r="CF80">
        <f t="shared" si="32"/>
        <v>10648.014716153861</v>
      </c>
      <c r="CG80">
        <f t="shared" si="33"/>
        <v>14268.361971403578</v>
      </c>
      <c r="CH80">
        <f t="shared" si="34"/>
        <v>7027.6674609041429</v>
      </c>
      <c r="CI80">
        <f t="shared" si="35"/>
        <v>4.3106833750463984E-5</v>
      </c>
      <c r="CJ80">
        <f t="shared" si="36"/>
        <v>2.1231623748955116E-5</v>
      </c>
      <c r="CL80">
        <f t="shared" si="161"/>
        <v>0.20399999999999999</v>
      </c>
      <c r="CM80">
        <f t="shared" si="161"/>
        <v>0.14991166666666667</v>
      </c>
      <c r="CN80">
        <f t="shared" si="85"/>
        <v>2.1130800858070581E-4</v>
      </c>
      <c r="CO80">
        <f t="shared" si="85"/>
        <v>1.416275612235324E-4</v>
      </c>
      <c r="CP80">
        <f t="shared" si="162"/>
        <v>1.6967408306330582E-2</v>
      </c>
      <c r="CQ80">
        <f t="shared" si="162"/>
        <v>7.6221791172876594E-3</v>
      </c>
      <c r="CR80">
        <f t="shared" si="86"/>
        <v>111.98061313455511</v>
      </c>
      <c r="CS80">
        <f t="shared" si="87"/>
        <v>227.35565262189854</v>
      </c>
      <c r="CT80">
        <f t="shared" si="163"/>
        <v>1.6967408306330582E-2</v>
      </c>
      <c r="CU80">
        <f t="shared" si="163"/>
        <v>7.6221791172876594E-3</v>
      </c>
      <c r="CV80" s="39" t="str">
        <f t="shared" si="88"/>
        <v>FAILED</v>
      </c>
      <c r="CW80" s="39" t="str">
        <f t="shared" si="89"/>
        <v>FAILED</v>
      </c>
      <c r="CX80" s="39" t="str">
        <f t="shared" si="90"/>
        <v>FAILED</v>
      </c>
      <c r="CZ80">
        <f t="shared" si="91"/>
        <v>4.3106833750463984E-5</v>
      </c>
      <c r="DA80">
        <f t="shared" si="91"/>
        <v>2.1231623748955116E-5</v>
      </c>
      <c r="DB80">
        <v>19</v>
      </c>
      <c r="DC80">
        <f t="shared" si="92"/>
        <v>8.1902984125881574E-4</v>
      </c>
      <c r="DD80">
        <v>32</v>
      </c>
      <c r="DE80">
        <f t="shared" si="93"/>
        <v>6.794119599665637E-4</v>
      </c>
      <c r="DF80">
        <f t="shared" si="94"/>
        <v>0.20399999999999999</v>
      </c>
      <c r="DG80">
        <f t="shared" si="94"/>
        <v>0.14991166666666667</v>
      </c>
      <c r="DH80">
        <f t="shared" si="40"/>
        <v>3.9153285521089677E-4</v>
      </c>
      <c r="DI80">
        <f t="shared" si="95"/>
        <v>0.10027497222222223</v>
      </c>
      <c r="DJ80">
        <f t="shared" si="96"/>
        <v>968.08058787990399</v>
      </c>
      <c r="DK80">
        <f t="shared" si="97"/>
        <v>4827.1296736662907</v>
      </c>
      <c r="DL80">
        <f t="shared" si="98"/>
        <v>4.0148521630334107E-3</v>
      </c>
      <c r="DM80">
        <f t="shared" si="99"/>
        <v>4.5320819591530368E-3</v>
      </c>
      <c r="DN80">
        <f t="shared" si="164"/>
        <v>6.1252343985853415</v>
      </c>
      <c r="DO80">
        <f t="shared" si="164"/>
        <v>7.8051114161025632</v>
      </c>
      <c r="DP80">
        <f t="shared" si="100"/>
        <v>5.8937164807660576</v>
      </c>
      <c r="DQ80">
        <f t="shared" si="101"/>
        <v>7.1048641444343295</v>
      </c>
      <c r="DR80">
        <f t="shared" si="102"/>
        <v>6.1252343985853415</v>
      </c>
      <c r="DS80">
        <f t="shared" si="102"/>
        <v>7.8051114161025632</v>
      </c>
      <c r="DT80" s="39" t="str">
        <f t="shared" si="158"/>
        <v>PASS</v>
      </c>
      <c r="DU80" s="39" t="str">
        <f t="shared" si="158"/>
        <v>PASS</v>
      </c>
      <c r="DV80" s="39" t="str">
        <f t="shared" si="104"/>
        <v>PASS</v>
      </c>
      <c r="DW80" s="39">
        <f t="shared" si="105"/>
        <v>5.3786773377730796E-5</v>
      </c>
      <c r="DX80" s="39"/>
      <c r="DZ80">
        <f t="shared" si="106"/>
        <v>0.56666666666666676</v>
      </c>
      <c r="EA80">
        <f t="shared" si="157"/>
        <v>0.20399999999999999</v>
      </c>
      <c r="EB80">
        <f t="shared" si="107"/>
        <v>0.14991166666666667</v>
      </c>
      <c r="EC80">
        <f t="shared" si="108"/>
        <v>0.56731164104203402</v>
      </c>
      <c r="ED80">
        <f t="shared" si="109"/>
        <v>0.17695583333333331</v>
      </c>
      <c r="EE80">
        <f t="shared" si="110"/>
        <v>8478.5294367857987</v>
      </c>
      <c r="EG80">
        <f t="shared" si="111"/>
        <v>23.91089325261456</v>
      </c>
      <c r="EH80">
        <f t="shared" si="112"/>
        <v>5.4231193000735896E-4</v>
      </c>
      <c r="EI80">
        <f t="shared" si="113"/>
        <v>2.4404036850331153E-4</v>
      </c>
      <c r="EJ80">
        <f t="shared" si="113"/>
        <v>6.8000000000000005E-2</v>
      </c>
      <c r="EK80">
        <f t="shared" si="113"/>
        <v>4.4200000000000003E-2</v>
      </c>
      <c r="EL80">
        <f t="shared" si="114"/>
        <v>1.5123993279685149E-4</v>
      </c>
      <c r="EM80">
        <f t="shared" si="114"/>
        <v>56.060124333527241</v>
      </c>
      <c r="EN80">
        <f t="shared" si="114"/>
        <v>44.505103120272388</v>
      </c>
      <c r="EO80">
        <f t="shared" si="115"/>
        <v>95.314480282529843</v>
      </c>
      <c r="EP80">
        <f t="shared" si="42"/>
        <v>483</v>
      </c>
      <c r="EQ80" s="39" t="str">
        <f t="shared" si="116"/>
        <v>PASS</v>
      </c>
      <c r="ES80">
        <v>1</v>
      </c>
      <c r="ET80">
        <f t="shared" si="117"/>
        <v>5.4231193000735896E-4</v>
      </c>
      <c r="EU80">
        <f t="shared" si="118"/>
        <v>1.2202018425165576E-3</v>
      </c>
      <c r="EV80">
        <f t="shared" si="119"/>
        <v>6.8000000000000005E-2</v>
      </c>
      <c r="EW80">
        <f t="shared" si="119"/>
        <v>4.4200000000000003E-2</v>
      </c>
      <c r="EX80">
        <f t="shared" si="120"/>
        <v>7.5399389726354526E-4</v>
      </c>
      <c r="EY80">
        <f t="shared" si="121"/>
        <v>11.244825014574724</v>
      </c>
      <c r="EZ80">
        <f t="shared" si="122"/>
        <v>8.9010206240544782</v>
      </c>
      <c r="FA80">
        <f t="shared" si="123"/>
        <v>19.082206215685201</v>
      </c>
      <c r="FB80">
        <f t="shared" si="43"/>
        <v>483</v>
      </c>
      <c r="FC80" s="39" t="str">
        <f t="shared" si="124"/>
        <v>PASS</v>
      </c>
      <c r="FD80" s="127">
        <f t="shared" si="125"/>
        <v>1.50868734912372E-4</v>
      </c>
      <c r="FE80" s="127"/>
    </row>
    <row r="81" spans="2:161" x14ac:dyDescent="0.25">
      <c r="B81">
        <f t="shared" si="0"/>
        <v>8.9</v>
      </c>
      <c r="C81">
        <f t="shared" si="160"/>
        <v>1.375</v>
      </c>
      <c r="D81">
        <f t="shared" si="50"/>
        <v>0.33636557181012638</v>
      </c>
      <c r="E81">
        <f t="shared" si="2"/>
        <v>0.32940871776890235</v>
      </c>
      <c r="F81">
        <f t="shared" si="3"/>
        <v>0.19045833333333168</v>
      </c>
      <c r="G81" s="1">
        <f t="shared" si="51"/>
        <v>285.69927806125997</v>
      </c>
      <c r="H81">
        <f t="shared" si="159"/>
        <v>-198.32490974729072</v>
      </c>
      <c r="I81">
        <f t="shared" si="52"/>
        <v>87.374368313969256</v>
      </c>
      <c r="J81">
        <f t="shared" si="4"/>
        <v>850.69569027158377</v>
      </c>
      <c r="K81">
        <f t="shared" si="5"/>
        <v>275.67025540371588</v>
      </c>
      <c r="L81">
        <f t="shared" si="53"/>
        <v>3190.1088385184394</v>
      </c>
      <c r="M81">
        <f t="shared" si="53"/>
        <v>1033.7634577639346</v>
      </c>
      <c r="O81">
        <f t="shared" si="54"/>
        <v>0.55000000000000004</v>
      </c>
      <c r="P81">
        <f t="shared" si="165"/>
        <v>8900</v>
      </c>
      <c r="Q81">
        <f t="shared" si="55"/>
        <v>0.19799999999999998</v>
      </c>
      <c r="S81">
        <f t="shared" si="56"/>
        <v>5221.027564464317</v>
      </c>
      <c r="T81">
        <f t="shared" si="6"/>
        <v>19.045659515038647</v>
      </c>
      <c r="U81">
        <f t="shared" si="57"/>
        <v>8.6393161984730328E-5</v>
      </c>
      <c r="V81">
        <f t="shared" si="58"/>
        <v>1.9438461446564324E-4</v>
      </c>
      <c r="W81">
        <f t="shared" si="7"/>
        <v>6.6000000000000003E-2</v>
      </c>
      <c r="X81">
        <f t="shared" si="59"/>
        <v>4.2900000000000001E-2</v>
      </c>
      <c r="Z81">
        <f t="shared" si="60"/>
        <v>1.3089873027989443E-3</v>
      </c>
      <c r="AA81">
        <v>5.5650000000000004</v>
      </c>
      <c r="AB81">
        <f t="shared" si="8"/>
        <v>0.72468559514445241</v>
      </c>
      <c r="AC81">
        <v>0.745</v>
      </c>
      <c r="AD81">
        <f t="shared" si="61"/>
        <v>0.53989076838261707</v>
      </c>
      <c r="AE81">
        <f t="shared" si="9"/>
        <v>16.215017860068318</v>
      </c>
      <c r="AF81">
        <f t="shared" si="10"/>
        <v>1.1693876584021553E-4</v>
      </c>
      <c r="AG81">
        <f t="shared" si="62"/>
        <v>44.647534348004832</v>
      </c>
      <c r="AH81">
        <f t="shared" si="63"/>
        <v>47.09797164491458</v>
      </c>
      <c r="AI81">
        <f t="shared" si="11"/>
        <v>0.47140374742550178</v>
      </c>
      <c r="AJ81">
        <f t="shared" si="12"/>
        <v>0.82300322754949484</v>
      </c>
      <c r="AK81">
        <f t="shared" si="64"/>
        <v>0.47140374742550178</v>
      </c>
      <c r="AL81">
        <f t="shared" si="13"/>
        <v>0.65111014837776493</v>
      </c>
      <c r="AM81">
        <f t="shared" si="14"/>
        <v>68.591646304735931</v>
      </c>
      <c r="AN81">
        <f t="shared" si="65"/>
        <v>0.47140374742550178</v>
      </c>
      <c r="AO81" s="39" t="str">
        <f t="shared" si="66"/>
        <v>FAILED</v>
      </c>
      <c r="AP81" s="39" t="str">
        <f t="shared" si="67"/>
        <v>FAILED</v>
      </c>
      <c r="AQ81" s="39" t="str">
        <f t="shared" si="68"/>
        <v>FAILED</v>
      </c>
      <c r="AS81" s="9">
        <v>5</v>
      </c>
      <c r="AT81">
        <f t="shared" si="15"/>
        <v>4.3196580992365167E-4</v>
      </c>
      <c r="AU81" s="9">
        <f t="shared" si="69"/>
        <v>9.719230723282163E-4</v>
      </c>
      <c r="AV81" s="9">
        <f t="shared" si="70"/>
        <v>6.5449365139947221E-3</v>
      </c>
      <c r="AW81">
        <v>5.5650000000000004</v>
      </c>
      <c r="AX81">
        <f t="shared" si="16"/>
        <v>18.117139878611315</v>
      </c>
      <c r="AY81">
        <v>0.745</v>
      </c>
      <c r="AZ81">
        <f t="shared" si="71"/>
        <v>13.497269209565429</v>
      </c>
      <c r="BA81">
        <f t="shared" si="17"/>
        <v>81.075089300341602</v>
      </c>
      <c r="BB81">
        <f t="shared" si="72"/>
        <v>0.55062600454079769</v>
      </c>
      <c r="BC81">
        <f t="shared" si="73"/>
        <v>5.8356478330248674E-4</v>
      </c>
      <c r="BD81">
        <f t="shared" si="74"/>
        <v>8.9467831401985638</v>
      </c>
      <c r="BE81">
        <f t="shared" si="75"/>
        <v>9.4195943289829156</v>
      </c>
      <c r="BF81">
        <f t="shared" si="18"/>
        <v>11.785093685637547</v>
      </c>
      <c r="BG81">
        <f t="shared" si="19"/>
        <v>20.575080688737376</v>
      </c>
      <c r="BH81">
        <f t="shared" si="76"/>
        <v>11.785093685637547</v>
      </c>
      <c r="BI81">
        <f t="shared" si="20"/>
        <v>16.277753709444127</v>
      </c>
      <c r="BJ81">
        <f t="shared" si="21"/>
        <v>0.55044239856922406</v>
      </c>
      <c r="BK81">
        <f t="shared" si="77"/>
        <v>11.785093685637547</v>
      </c>
      <c r="BL81" s="39" t="str">
        <f t="shared" si="78"/>
        <v>PASS</v>
      </c>
      <c r="BM81" s="39" t="str">
        <f t="shared" si="79"/>
        <v>PASS</v>
      </c>
      <c r="BN81" s="39" t="str">
        <f t="shared" si="80"/>
        <v>PASS</v>
      </c>
      <c r="BO81" s="127">
        <f t="shared" si="81"/>
        <v>8.1699069662347442E-5</v>
      </c>
      <c r="BP81" s="127"/>
      <c r="BR81">
        <f t="shared" si="22"/>
        <v>8.6393161984730328E-5</v>
      </c>
      <c r="BS81">
        <f t="shared" si="23"/>
        <v>0.19799999999999998</v>
      </c>
      <c r="BT81">
        <f t="shared" si="24"/>
        <v>0.14550250000000001</v>
      </c>
      <c r="BU81">
        <f t="shared" si="82"/>
        <v>0.34350249999999999</v>
      </c>
      <c r="BV81">
        <f t="shared" si="25"/>
        <v>0.55000000000000004</v>
      </c>
      <c r="BW81">
        <f t="shared" si="26"/>
        <v>0.20624999999999999</v>
      </c>
      <c r="BX81">
        <f t="shared" si="27"/>
        <v>3190.1088385184394</v>
      </c>
      <c r="BY81">
        <f t="shared" si="83"/>
        <v>657.95994794442811</v>
      </c>
      <c r="BZ81">
        <f t="shared" si="28"/>
        <v>0.19045833333333168</v>
      </c>
      <c r="CA81">
        <f t="shared" si="29"/>
        <v>110.77064521584865</v>
      </c>
      <c r="CB81">
        <f t="shared" si="156"/>
        <v>768.73059316027673</v>
      </c>
      <c r="CC81">
        <f t="shared" si="30"/>
        <v>1.2467889019411233E-4</v>
      </c>
      <c r="CD81">
        <f t="shared" si="31"/>
        <v>9.4463187500000004E-2</v>
      </c>
      <c r="CE81">
        <f t="shared" si="84"/>
        <v>4068.9426934713415</v>
      </c>
      <c r="CF81">
        <f t="shared" si="32"/>
        <v>9287.0032634942672</v>
      </c>
      <c r="CG81">
        <f t="shared" si="33"/>
        <v>12338.710283597773</v>
      </c>
      <c r="CH81">
        <f t="shared" si="34"/>
        <v>6235.2962433907614</v>
      </c>
      <c r="CI81">
        <f t="shared" si="35"/>
        <v>3.7277070343195687E-5</v>
      </c>
      <c r="CJ81">
        <f t="shared" si="36"/>
        <v>1.883775300118055E-5</v>
      </c>
      <c r="CL81">
        <f t="shared" si="161"/>
        <v>0.19799999999999998</v>
      </c>
      <c r="CM81">
        <f t="shared" si="161"/>
        <v>0.14550250000000001</v>
      </c>
      <c r="CN81">
        <f t="shared" si="85"/>
        <v>1.8826803203634188E-4</v>
      </c>
      <c r="CO81">
        <f t="shared" si="85"/>
        <v>1.2946686827498187E-4</v>
      </c>
      <c r="CP81">
        <f t="shared" si="162"/>
        <v>1.3469043716998079E-2</v>
      </c>
      <c r="CQ81">
        <f t="shared" si="162"/>
        <v>6.3694345927539728E-3</v>
      </c>
      <c r="CR81">
        <f t="shared" si="86"/>
        <v>109.15403640924961</v>
      </c>
      <c r="CS81">
        <f t="shared" si="87"/>
        <v>215.99936538165369</v>
      </c>
      <c r="CT81">
        <f t="shared" si="163"/>
        <v>1.3469043716998079E-2</v>
      </c>
      <c r="CU81">
        <f t="shared" si="163"/>
        <v>6.3694345927539728E-3</v>
      </c>
      <c r="CV81" s="39" t="str">
        <f t="shared" si="88"/>
        <v>FAILED</v>
      </c>
      <c r="CW81" s="39" t="str">
        <f t="shared" si="89"/>
        <v>FAILED</v>
      </c>
      <c r="CX81" s="39" t="str">
        <f t="shared" si="90"/>
        <v>FAILED</v>
      </c>
      <c r="CZ81">
        <f t="shared" si="91"/>
        <v>3.7277070343195687E-5</v>
      </c>
      <c r="DA81">
        <f t="shared" si="91"/>
        <v>1.883775300118055E-5</v>
      </c>
      <c r="DB81">
        <v>21</v>
      </c>
      <c r="DC81">
        <f t="shared" si="92"/>
        <v>7.8281847720710945E-4</v>
      </c>
      <c r="DD81">
        <v>33</v>
      </c>
      <c r="DE81">
        <f t="shared" si="93"/>
        <v>6.2164584903895816E-4</v>
      </c>
      <c r="DF81">
        <f t="shared" si="94"/>
        <v>0.19799999999999998</v>
      </c>
      <c r="DG81">
        <f t="shared" si="94"/>
        <v>0.14550250000000001</v>
      </c>
      <c r="DH81">
        <f t="shared" si="40"/>
        <v>3.4023888959192376E-4</v>
      </c>
      <c r="DI81">
        <f t="shared" si="95"/>
        <v>9.4463187500000004E-2</v>
      </c>
      <c r="DJ81">
        <f t="shared" si="96"/>
        <v>768.73059316027673</v>
      </c>
      <c r="DK81">
        <f t="shared" si="97"/>
        <v>4068.9426934713415</v>
      </c>
      <c r="DL81">
        <f t="shared" si="98"/>
        <v>3.9536286727631792E-3</v>
      </c>
      <c r="DM81">
        <f t="shared" si="99"/>
        <v>4.2724066530744013E-3</v>
      </c>
      <c r="DN81">
        <f t="shared" si="164"/>
        <v>5.939848279196152</v>
      </c>
      <c r="DO81">
        <f t="shared" si="164"/>
        <v>6.9363142715090742</v>
      </c>
      <c r="DP81">
        <f t="shared" si="100"/>
        <v>5.1978112575833153</v>
      </c>
      <c r="DQ81">
        <f t="shared" si="101"/>
        <v>6.5454353145955668</v>
      </c>
      <c r="DR81">
        <f t="shared" si="102"/>
        <v>5.939848279196152</v>
      </c>
      <c r="DS81">
        <f t="shared" si="102"/>
        <v>6.9363142715090742</v>
      </c>
      <c r="DT81" s="39" t="str">
        <f t="shared" si="158"/>
        <v>PASS</v>
      </c>
      <c r="DU81" s="39" t="str">
        <f t="shared" si="158"/>
        <v>PASS</v>
      </c>
      <c r="DV81" s="39" t="str">
        <f t="shared" si="104"/>
        <v>PASS</v>
      </c>
      <c r="DW81" s="39">
        <f t="shared" si="105"/>
        <v>3.4362871709151518E-5</v>
      </c>
      <c r="DX81" s="39"/>
      <c r="DZ81">
        <f t="shared" si="106"/>
        <v>0.55000000000000004</v>
      </c>
      <c r="EA81">
        <f t="shared" si="157"/>
        <v>0.19799999999999998</v>
      </c>
      <c r="EB81">
        <f t="shared" si="107"/>
        <v>0.14550250000000001</v>
      </c>
      <c r="EC81">
        <f t="shared" si="108"/>
        <v>0.55062600454079769</v>
      </c>
      <c r="ED81">
        <f t="shared" si="109"/>
        <v>0.17175124999999999</v>
      </c>
      <c r="EE81">
        <f t="shared" si="110"/>
        <v>5221.027564464317</v>
      </c>
      <c r="EG81">
        <f t="shared" si="111"/>
        <v>19.045659515038647</v>
      </c>
      <c r="EH81">
        <f t="shared" si="112"/>
        <v>4.3196580992365167E-4</v>
      </c>
      <c r="EI81">
        <f t="shared" si="113"/>
        <v>1.9438461446564324E-4</v>
      </c>
      <c r="EJ81">
        <f t="shared" si="113"/>
        <v>6.6000000000000003E-2</v>
      </c>
      <c r="EK81">
        <f t="shared" si="113"/>
        <v>4.2900000000000001E-2</v>
      </c>
      <c r="EL81">
        <f t="shared" si="114"/>
        <v>1.1693876584021553E-4</v>
      </c>
      <c r="EM81">
        <f t="shared" si="114"/>
        <v>44.647534348004832</v>
      </c>
      <c r="EN81">
        <f t="shared" si="114"/>
        <v>47.09797164491458</v>
      </c>
      <c r="EO81">
        <f t="shared" si="115"/>
        <v>92.994941381517108</v>
      </c>
      <c r="EP81">
        <f t="shared" si="42"/>
        <v>483</v>
      </c>
      <c r="EQ81" s="39" t="str">
        <f t="shared" si="116"/>
        <v>PASS</v>
      </c>
      <c r="ES81">
        <v>1</v>
      </c>
      <c r="ET81">
        <f t="shared" si="117"/>
        <v>4.3196580992365167E-4</v>
      </c>
      <c r="EU81">
        <f t="shared" si="118"/>
        <v>9.719230723282163E-4</v>
      </c>
      <c r="EV81">
        <f t="shared" si="119"/>
        <v>6.6000000000000003E-2</v>
      </c>
      <c r="EW81">
        <f t="shared" si="119"/>
        <v>4.2900000000000001E-2</v>
      </c>
      <c r="EX81">
        <f t="shared" si="120"/>
        <v>5.832943707440052E-4</v>
      </c>
      <c r="EY81">
        <f t="shared" si="121"/>
        <v>8.9509308272678467</v>
      </c>
      <c r="EZ81">
        <f t="shared" si="122"/>
        <v>9.4195943289829156</v>
      </c>
      <c r="FA81">
        <f t="shared" si="123"/>
        <v>18.609283560695054</v>
      </c>
      <c r="FB81">
        <f t="shared" si="43"/>
        <v>483</v>
      </c>
      <c r="FC81" s="39" t="str">
        <f t="shared" si="124"/>
        <v>PASS</v>
      </c>
      <c r="FD81" s="127">
        <f t="shared" si="125"/>
        <v>8.1699069662347442E-5</v>
      </c>
      <c r="FE81" s="127"/>
    </row>
    <row r="82" spans="2:161" x14ac:dyDescent="0.25">
      <c r="B82">
        <f t="shared" si="0"/>
        <v>9.0399999999999991</v>
      </c>
      <c r="C82">
        <f t="shared" si="160"/>
        <v>1.3458333333333334</v>
      </c>
      <c r="D82">
        <f t="shared" si="50"/>
        <v>0.32245186372767837</v>
      </c>
      <c r="E82">
        <f t="shared" si="2"/>
        <v>0.31894783409614624</v>
      </c>
      <c r="F82">
        <f t="shared" si="3"/>
        <v>8.0375000000000682E-2</v>
      </c>
      <c r="G82" s="1">
        <f t="shared" si="51"/>
        <v>116.73866380850676</v>
      </c>
      <c r="I82">
        <f t="shared" si="52"/>
        <v>116.73866380850676</v>
      </c>
      <c r="J82">
        <f t="shared" si="4"/>
        <v>763.32132195761449</v>
      </c>
      <c r="K82">
        <f t="shared" si="5"/>
        <v>162.68906454767296</v>
      </c>
      <c r="L82">
        <f t="shared" si="53"/>
        <v>2862.4549573410545</v>
      </c>
      <c r="M82">
        <f t="shared" si="53"/>
        <v>610.08399205377361</v>
      </c>
      <c r="O82">
        <f t="shared" si="54"/>
        <v>0.53833333333333344</v>
      </c>
      <c r="P82">
        <v>9040</v>
      </c>
      <c r="Q82">
        <f t="shared" si="55"/>
        <v>0.1938</v>
      </c>
      <c r="S82">
        <f t="shared" si="56"/>
        <v>3148.0082149317523</v>
      </c>
      <c r="T82">
        <f t="shared" si="6"/>
        <v>14.948295012357693</v>
      </c>
      <c r="U82">
        <f t="shared" si="57"/>
        <v>6.7807075485016847E-5</v>
      </c>
      <c r="V82">
        <f t="shared" si="58"/>
        <v>1.525659198412879E-4</v>
      </c>
      <c r="W82">
        <f t="shared" si="7"/>
        <v>6.4600000000000005E-2</v>
      </c>
      <c r="X82">
        <f t="shared" si="59"/>
        <v>4.1990000000000006E-2</v>
      </c>
      <c r="Z82">
        <f t="shared" si="60"/>
        <v>1.04964513134701E-3</v>
      </c>
      <c r="AA82">
        <v>5.5650000000000004</v>
      </c>
      <c r="AB82">
        <f t="shared" si="8"/>
        <v>0.46597621815057827</v>
      </c>
      <c r="AC82">
        <v>0.745</v>
      </c>
      <c r="AD82">
        <f t="shared" si="61"/>
        <v>0.34715228252218083</v>
      </c>
      <c r="AE82">
        <f t="shared" si="9"/>
        <v>13.002429064920987</v>
      </c>
      <c r="AF82">
        <f t="shared" si="10"/>
        <v>8.9845062717051758E-5</v>
      </c>
      <c r="AG82">
        <f t="shared" si="62"/>
        <v>35.038188184538818</v>
      </c>
      <c r="AH82">
        <f t="shared" si="63"/>
        <v>50.812450650142665</v>
      </c>
      <c r="AI82">
        <f t="shared" si="11"/>
        <v>0.30311480857234374</v>
      </c>
      <c r="AJ82">
        <f t="shared" si="12"/>
        <v>0.52919491441359467</v>
      </c>
      <c r="AK82">
        <f t="shared" si="64"/>
        <v>0.30311480857234374</v>
      </c>
      <c r="AL82">
        <f t="shared" si="13"/>
        <v>0.41866686266898306</v>
      </c>
      <c r="AM82">
        <f t="shared" si="14"/>
        <v>83.713466665433955</v>
      </c>
      <c r="AN82">
        <f t="shared" si="65"/>
        <v>0.30311480857234374</v>
      </c>
      <c r="AO82" s="39" t="str">
        <f t="shared" si="66"/>
        <v>FAILED</v>
      </c>
      <c r="AP82" s="39" t="str">
        <f t="shared" si="67"/>
        <v>FAILED</v>
      </c>
      <c r="AQ82" s="39" t="str">
        <f t="shared" si="68"/>
        <v>FAILED</v>
      </c>
      <c r="AS82" s="9">
        <v>5</v>
      </c>
      <c r="AT82">
        <f t="shared" si="15"/>
        <v>3.3903537742508425E-4</v>
      </c>
      <c r="AU82" s="9">
        <f t="shared" si="69"/>
        <v>7.6282959920643959E-4</v>
      </c>
      <c r="AV82" s="9">
        <f t="shared" si="70"/>
        <v>5.2482256567350496E-3</v>
      </c>
      <c r="AW82">
        <v>5.5650000000000004</v>
      </c>
      <c r="AX82">
        <f t="shared" si="16"/>
        <v>11.649405453764455</v>
      </c>
      <c r="AY82">
        <v>0.745</v>
      </c>
      <c r="AZ82">
        <f t="shared" si="71"/>
        <v>8.6788070630545189</v>
      </c>
      <c r="BA82">
        <f t="shared" si="17"/>
        <v>65.01214532460493</v>
      </c>
      <c r="BB82">
        <f t="shared" si="72"/>
        <v>0.53894605898993231</v>
      </c>
      <c r="BC82">
        <f t="shared" si="73"/>
        <v>4.4857096185590864E-4</v>
      </c>
      <c r="BD82">
        <f t="shared" si="74"/>
        <v>7.017860010169283</v>
      </c>
      <c r="BE82">
        <f t="shared" si="75"/>
        <v>10.162490130028534</v>
      </c>
      <c r="BF82">
        <f t="shared" si="18"/>
        <v>7.5778702143085939</v>
      </c>
      <c r="BG82">
        <f t="shared" si="19"/>
        <v>13.229872860339865</v>
      </c>
      <c r="BH82">
        <f t="shared" si="76"/>
        <v>7.5778702143085939</v>
      </c>
      <c r="BI82">
        <f t="shared" si="20"/>
        <v>10.466671566724576</v>
      </c>
      <c r="BJ82">
        <f t="shared" si="21"/>
        <v>0.67143850199089072</v>
      </c>
      <c r="BK82">
        <f t="shared" si="77"/>
        <v>7.5778702143085939</v>
      </c>
      <c r="BL82" s="39" t="str">
        <f t="shared" si="78"/>
        <v>PASS</v>
      </c>
      <c r="BM82" s="39" t="str">
        <f t="shared" si="79"/>
        <v>PASS</v>
      </c>
      <c r="BN82" s="39" t="str">
        <f t="shared" si="80"/>
        <v>PASS</v>
      </c>
      <c r="BO82" s="127">
        <f t="shared" si="81"/>
        <v>2.6914257711354742E-5</v>
      </c>
      <c r="BP82" s="127"/>
      <c r="BR82">
        <f t="shared" si="22"/>
        <v>6.7807075485016847E-5</v>
      </c>
      <c r="BS82">
        <f t="shared" si="23"/>
        <v>0.1938</v>
      </c>
      <c r="BT82">
        <f t="shared" si="24"/>
        <v>0.14241608333333333</v>
      </c>
      <c r="BU82">
        <f t="shared" si="82"/>
        <v>0.3362160833333333</v>
      </c>
      <c r="BV82">
        <f t="shared" si="25"/>
        <v>0.53833333333333344</v>
      </c>
      <c r="BW82">
        <f t="shared" si="26"/>
        <v>0.201875</v>
      </c>
      <c r="BX82">
        <f t="shared" si="27"/>
        <v>2862.4549573410545</v>
      </c>
      <c r="BY82">
        <f t="shared" si="83"/>
        <v>577.85809451322541</v>
      </c>
      <c r="BZ82">
        <f t="shared" si="28"/>
        <v>8.0375000000000682E-2</v>
      </c>
      <c r="CA82">
        <f t="shared" si="29"/>
        <v>45.754548505866595</v>
      </c>
      <c r="CB82">
        <f t="shared" si="156"/>
        <v>623.61264301909205</v>
      </c>
      <c r="CC82">
        <f t="shared" si="30"/>
        <v>9.5785056082784865E-5</v>
      </c>
      <c r="CD82">
        <f t="shared" si="31"/>
        <v>9.049816243055557E-2</v>
      </c>
      <c r="CE82">
        <f t="shared" si="84"/>
        <v>3445.4436768129176</v>
      </c>
      <c r="CF82">
        <f t="shared" si="32"/>
        <v>8513.7359550499041</v>
      </c>
      <c r="CG82">
        <f t="shared" si="33"/>
        <v>11097.818712659591</v>
      </c>
      <c r="CH82">
        <f t="shared" si="34"/>
        <v>5929.6531974402169</v>
      </c>
      <c r="CI82">
        <f t="shared" si="35"/>
        <v>3.3528153210451936E-5</v>
      </c>
      <c r="CJ82">
        <f t="shared" si="36"/>
        <v>1.7914360113112437E-5</v>
      </c>
      <c r="CL82">
        <f t="shared" si="161"/>
        <v>0.1938</v>
      </c>
      <c r="CM82">
        <f t="shared" si="161"/>
        <v>0.14241608333333333</v>
      </c>
      <c r="CN82">
        <f t="shared" si="85"/>
        <v>1.730038865348397E-4</v>
      </c>
      <c r="CO82">
        <f t="shared" si="85"/>
        <v>1.2578888348714666E-4</v>
      </c>
      <c r="CP82">
        <f t="shared" si="162"/>
        <v>1.1373531007340683E-2</v>
      </c>
      <c r="CQ82">
        <f t="shared" si="162"/>
        <v>6.0126804193983245E-3</v>
      </c>
      <c r="CR82">
        <f t="shared" si="86"/>
        <v>102.76270378467635</v>
      </c>
      <c r="CS82">
        <f t="shared" si="87"/>
        <v>192.32859309839489</v>
      </c>
      <c r="CT82">
        <f t="shared" si="163"/>
        <v>1.1373531007340683E-2</v>
      </c>
      <c r="CU82">
        <f t="shared" si="163"/>
        <v>6.0126804193983245E-3</v>
      </c>
      <c r="CV82" s="39" t="str">
        <f t="shared" si="88"/>
        <v>FAILED</v>
      </c>
      <c r="CW82" s="39" t="str">
        <f t="shared" si="89"/>
        <v>FAILED</v>
      </c>
      <c r="CX82" s="39" t="str">
        <f t="shared" si="90"/>
        <v>FAILED</v>
      </c>
      <c r="CZ82">
        <f t="shared" si="91"/>
        <v>3.3528153210451936E-5</v>
      </c>
      <c r="DA82">
        <f t="shared" si="91"/>
        <v>1.7914360113112437E-5</v>
      </c>
      <c r="DB82">
        <v>21</v>
      </c>
      <c r="DC82">
        <f t="shared" si="92"/>
        <v>7.0409121741949062E-4</v>
      </c>
      <c r="DD82">
        <v>35</v>
      </c>
      <c r="DE82">
        <f t="shared" si="93"/>
        <v>6.2700260395893526E-4</v>
      </c>
      <c r="DF82">
        <f t="shared" si="94"/>
        <v>0.1938</v>
      </c>
      <c r="DG82">
        <f t="shared" si="94"/>
        <v>0.14241608333333333</v>
      </c>
      <c r="DH82">
        <f t="shared" si="40"/>
        <v>2.9857323581195048E-4</v>
      </c>
      <c r="DI82">
        <f t="shared" si="95"/>
        <v>9.049816243055557E-2</v>
      </c>
      <c r="DJ82">
        <f t="shared" si="96"/>
        <v>623.61264301909205</v>
      </c>
      <c r="DK82">
        <f t="shared" si="97"/>
        <v>3445.4436768129176</v>
      </c>
      <c r="DL82">
        <f t="shared" si="98"/>
        <v>3.6330816172316337E-3</v>
      </c>
      <c r="DM82">
        <f t="shared" si="99"/>
        <v>4.4026109220501328E-3</v>
      </c>
      <c r="DN82">
        <f t="shared" si="164"/>
        <v>5.0157271742372407</v>
      </c>
      <c r="DO82">
        <f t="shared" si="164"/>
        <v>7.3655335137629452</v>
      </c>
      <c r="DP82">
        <f t="shared" si="100"/>
        <v>4.8934620849845878</v>
      </c>
      <c r="DQ82">
        <f t="shared" si="101"/>
        <v>5.4951026599541404</v>
      </c>
      <c r="DR82">
        <f t="shared" si="102"/>
        <v>5.0157271742372407</v>
      </c>
      <c r="DS82">
        <f t="shared" si="102"/>
        <v>7.3655335137629452</v>
      </c>
      <c r="DT82" s="39" t="str">
        <f t="shared" si="158"/>
        <v>PASS</v>
      </c>
      <c r="DU82" s="39" t="str">
        <f t="shared" si="158"/>
        <v>PASS</v>
      </c>
      <c r="DV82" s="39" t="str">
        <f t="shared" si="104"/>
        <v>PASS</v>
      </c>
      <c r="DW82" s="39">
        <f t="shared" si="105"/>
        <v>1.3544887981891913E-5</v>
      </c>
      <c r="DX82" s="39"/>
      <c r="DZ82">
        <f t="shared" si="106"/>
        <v>0.53833333333333344</v>
      </c>
      <c r="EA82">
        <f t="shared" si="157"/>
        <v>0.1938</v>
      </c>
      <c r="EB82">
        <f t="shared" si="107"/>
        <v>0.14241608333333333</v>
      </c>
      <c r="EC82">
        <f t="shared" si="108"/>
        <v>0.53894605898993231</v>
      </c>
      <c r="ED82">
        <f t="shared" si="109"/>
        <v>0.16810804166666665</v>
      </c>
      <c r="EE82">
        <f t="shared" si="110"/>
        <v>3148.0082149317523</v>
      </c>
      <c r="EG82">
        <f>T82</f>
        <v>14.948295012357693</v>
      </c>
      <c r="EH82">
        <f t="shared" si="112"/>
        <v>3.3903537742508425E-4</v>
      </c>
      <c r="EI82">
        <f t="shared" si="113"/>
        <v>1.525659198412879E-4</v>
      </c>
      <c r="EJ82">
        <f t="shared" si="113"/>
        <v>6.4600000000000005E-2</v>
      </c>
      <c r="EK82">
        <f t="shared" si="113"/>
        <v>4.1990000000000006E-2</v>
      </c>
      <c r="EL82">
        <f t="shared" si="114"/>
        <v>8.9845062717051758E-5</v>
      </c>
      <c r="EM82">
        <f t="shared" si="114"/>
        <v>35.038188184538818</v>
      </c>
      <c r="EN82">
        <f t="shared" si="114"/>
        <v>50.812450650142665</v>
      </c>
      <c r="EO82">
        <f t="shared" si="115"/>
        <v>94.727979258900618</v>
      </c>
      <c r="EP82">
        <f t="shared" si="42"/>
        <v>483</v>
      </c>
      <c r="EQ82" s="39" t="str">
        <f t="shared" si="116"/>
        <v>PASS</v>
      </c>
      <c r="ES82">
        <v>1</v>
      </c>
      <c r="ET82">
        <f t="shared" si="117"/>
        <v>3.3903537742508425E-4</v>
      </c>
      <c r="EU82">
        <f t="shared" si="118"/>
        <v>7.6282959920643959E-4</v>
      </c>
      <c r="EV82">
        <f t="shared" si="119"/>
        <v>6.4600000000000005E-2</v>
      </c>
      <c r="EW82">
        <f t="shared" si="119"/>
        <v>4.1990000000000006E-2</v>
      </c>
      <c r="EX82">
        <f t="shared" si="120"/>
        <v>4.4836322618166554E-4</v>
      </c>
      <c r="EY82">
        <f t="shared" si="121"/>
        <v>7.0211115254493643</v>
      </c>
      <c r="EZ82">
        <f t="shared" si="122"/>
        <v>10.162490130028534</v>
      </c>
      <c r="FA82">
        <f t="shared" si="123"/>
        <v>18.950583737225088</v>
      </c>
      <c r="FB82">
        <f t="shared" si="43"/>
        <v>483</v>
      </c>
      <c r="FC82" s="39" t="str">
        <f t="shared" si="124"/>
        <v>PASS</v>
      </c>
      <c r="FD82" s="127">
        <f t="shared" si="125"/>
        <v>2.6914257711354742E-5</v>
      </c>
      <c r="FE82" s="127"/>
    </row>
    <row r="83" spans="2:161" x14ac:dyDescent="0.25">
      <c r="B83">
        <f t="shared" si="0"/>
        <v>9.1</v>
      </c>
      <c r="C83">
        <f t="shared" si="160"/>
        <v>1.3333333333333335</v>
      </c>
      <c r="D83">
        <f t="shared" si="50"/>
        <v>0.31544380446461412</v>
      </c>
      <c r="E83">
        <f t="shared" si="2"/>
        <v>0.30864033433768678</v>
      </c>
      <c r="F83">
        <f t="shared" si="3"/>
        <v>0.13229166666666622</v>
      </c>
      <c r="G83" s="1">
        <f t="shared" si="51"/>
        <v>185.93418457807897</v>
      </c>
      <c r="I83">
        <f t="shared" si="52"/>
        <v>185.93418457807897</v>
      </c>
      <c r="J83">
        <f t="shared" si="4"/>
        <v>646.58265814910771</v>
      </c>
      <c r="K83">
        <f t="shared" si="5"/>
        <v>120.39194514447092</v>
      </c>
      <c r="L83">
        <f t="shared" si="53"/>
        <v>2424.684968059154</v>
      </c>
      <c r="M83">
        <f t="shared" si="53"/>
        <v>451.46979429176599</v>
      </c>
      <c r="O83">
        <f t="shared" si="54"/>
        <v>0.53333333333333344</v>
      </c>
      <c r="P83">
        <f>P81+200</f>
        <v>9100</v>
      </c>
      <c r="Q83">
        <f t="shared" si="55"/>
        <v>0.192</v>
      </c>
      <c r="S83">
        <f t="shared" si="56"/>
        <v>2351.4051786029477</v>
      </c>
      <c r="T83">
        <f t="shared" si="6"/>
        <v>12.979672630518834</v>
      </c>
      <c r="U83">
        <f t="shared" si="57"/>
        <v>5.8877192422333884E-5</v>
      </c>
      <c r="V83">
        <f t="shared" si="58"/>
        <v>1.3247368295025123E-4</v>
      </c>
      <c r="W83">
        <f t="shared" si="7"/>
        <v>6.4000000000000001E-2</v>
      </c>
      <c r="X83">
        <f t="shared" si="59"/>
        <v>4.1600000000000005E-2</v>
      </c>
      <c r="Z83">
        <f t="shared" si="60"/>
        <v>9.1995613159896695E-4</v>
      </c>
      <c r="AA83">
        <v>5.5650000000000004</v>
      </c>
      <c r="AB83">
        <f t="shared" si="8"/>
        <v>0.35794227800310069</v>
      </c>
      <c r="AC83">
        <v>0.745</v>
      </c>
      <c r="AD83">
        <f t="shared" si="61"/>
        <v>0.26666699711231001</v>
      </c>
      <c r="AE83">
        <f t="shared" si="9"/>
        <v>11.395912758252187</v>
      </c>
      <c r="AF83">
        <f t="shared" si="10"/>
        <v>7.7292880720823681E-5</v>
      </c>
      <c r="AG83">
        <f t="shared" si="62"/>
        <v>30.422015024851429</v>
      </c>
      <c r="AH83">
        <f t="shared" si="63"/>
        <v>53.496368038201965</v>
      </c>
      <c r="AI83">
        <f t="shared" si="11"/>
        <v>0.23283936143238534</v>
      </c>
      <c r="AJ83">
        <f t="shared" si="12"/>
        <v>0.40650407852283849</v>
      </c>
      <c r="AK83">
        <f t="shared" si="64"/>
        <v>0.23283936143238534</v>
      </c>
      <c r="AL83">
        <f t="shared" si="13"/>
        <v>0.32160132794528362</v>
      </c>
      <c r="AM83">
        <f t="shared" si="14"/>
        <v>94.621548430472586</v>
      </c>
      <c r="AN83">
        <f t="shared" si="65"/>
        <v>0.23283936143238534</v>
      </c>
      <c r="AO83" s="39" t="str">
        <f t="shared" si="66"/>
        <v>FAILED</v>
      </c>
      <c r="AP83" s="39" t="str">
        <f t="shared" si="67"/>
        <v>FAILED</v>
      </c>
      <c r="AQ83" s="39" t="str">
        <f t="shared" si="68"/>
        <v>FAILED</v>
      </c>
      <c r="AS83" s="9">
        <v>6</v>
      </c>
      <c r="AT83">
        <f t="shared" si="15"/>
        <v>3.5326315453400331E-4</v>
      </c>
      <c r="AU83" s="9">
        <f t="shared" si="69"/>
        <v>7.948420977015074E-4</v>
      </c>
      <c r="AV83" s="9">
        <f t="shared" si="70"/>
        <v>5.5197367895938017E-3</v>
      </c>
      <c r="AW83">
        <v>5.5650000000000004</v>
      </c>
      <c r="AX83">
        <f t="shared" si="16"/>
        <v>12.885922008111624</v>
      </c>
      <c r="AY83">
        <v>0.745</v>
      </c>
      <c r="AZ83">
        <f t="shared" si="71"/>
        <v>9.60001189604316</v>
      </c>
      <c r="BA83">
        <f t="shared" si="17"/>
        <v>68.375476549513124</v>
      </c>
      <c r="BB83">
        <f t="shared" si="72"/>
        <v>0.53394036803956146</v>
      </c>
      <c r="BC83">
        <f t="shared" si="73"/>
        <v>4.6299676750493127E-4</v>
      </c>
      <c r="BD83">
        <f t="shared" si="74"/>
        <v>5.0786643528302884</v>
      </c>
      <c r="BE83">
        <f t="shared" si="75"/>
        <v>8.9160613397003257</v>
      </c>
      <c r="BF83">
        <f t="shared" si="18"/>
        <v>8.3822170115658707</v>
      </c>
      <c r="BG83">
        <f t="shared" si="19"/>
        <v>14.634146826822185</v>
      </c>
      <c r="BH83">
        <f t="shared" si="76"/>
        <v>8.3822170115658707</v>
      </c>
      <c r="BI83">
        <f t="shared" si="20"/>
        <v>11.577647806030209</v>
      </c>
      <c r="BJ83">
        <f t="shared" si="21"/>
        <v>0.4393867425132949</v>
      </c>
      <c r="BK83">
        <f t="shared" si="77"/>
        <v>8.3822170115658707</v>
      </c>
      <c r="BL83" s="39" t="str">
        <f t="shared" si="78"/>
        <v>PASS</v>
      </c>
      <c r="BM83" s="39" t="str">
        <f t="shared" si="79"/>
        <v>PASS</v>
      </c>
      <c r="BN83" s="39" t="str">
        <f t="shared" si="80"/>
        <v>PASS</v>
      </c>
      <c r="BO83" s="127">
        <f t="shared" si="81"/>
        <v>4.6299676750492964E-5</v>
      </c>
      <c r="BP83" s="127"/>
      <c r="BR83">
        <f t="shared" si="22"/>
        <v>5.8877192422333884E-5</v>
      </c>
      <c r="BS83">
        <f t="shared" si="23"/>
        <v>0.192</v>
      </c>
      <c r="BT83">
        <f t="shared" si="24"/>
        <v>0.14109333333333335</v>
      </c>
      <c r="BU83">
        <f t="shared" si="82"/>
        <v>0.33309333333333335</v>
      </c>
      <c r="BV83">
        <f t="shared" si="25"/>
        <v>0.53333333333333344</v>
      </c>
      <c r="BW83">
        <f t="shared" si="26"/>
        <v>0.2</v>
      </c>
      <c r="BX83">
        <f t="shared" si="27"/>
        <v>2424.684968059154</v>
      </c>
      <c r="BY83">
        <f t="shared" si="83"/>
        <v>484.93699361183081</v>
      </c>
      <c r="BZ83">
        <f t="shared" si="28"/>
        <v>0.13229166666666622</v>
      </c>
      <c r="CA83">
        <f t="shared" si="29"/>
        <v>74.609345835937262</v>
      </c>
      <c r="CB83">
        <f t="shared" si="156"/>
        <v>559.5463394477681</v>
      </c>
      <c r="CC83">
        <f t="shared" si="30"/>
        <v>8.2400072769935948E-5</v>
      </c>
      <c r="CD83">
        <f t="shared" si="31"/>
        <v>8.8824888888888912E-2</v>
      </c>
      <c r="CE83">
        <f t="shared" si="84"/>
        <v>3149.7159548812092</v>
      </c>
      <c r="CF83">
        <f t="shared" si="32"/>
        <v>7279.2959972955141</v>
      </c>
      <c r="CG83">
        <f t="shared" si="33"/>
        <v>9641.5829634564216</v>
      </c>
      <c r="CH83">
        <f t="shared" si="34"/>
        <v>4917.0090311346075</v>
      </c>
      <c r="CI83">
        <f t="shared" si="35"/>
        <v>2.9128649436424234E-5</v>
      </c>
      <c r="CJ83">
        <f t="shared" si="36"/>
        <v>1.4855012178654404E-5</v>
      </c>
      <c r="CL83">
        <f t="shared" si="161"/>
        <v>0.192</v>
      </c>
      <c r="CM83">
        <f t="shared" si="161"/>
        <v>0.14109333333333335</v>
      </c>
      <c r="CN83">
        <f t="shared" si="85"/>
        <v>1.5171171581470955E-4</v>
      </c>
      <c r="CO83">
        <f t="shared" si="85"/>
        <v>1.0528500410121717E-4</v>
      </c>
      <c r="CP83">
        <f t="shared" si="162"/>
        <v>8.7462489918684119E-3</v>
      </c>
      <c r="CQ83">
        <f t="shared" si="162"/>
        <v>4.2122741936654606E-3</v>
      </c>
      <c r="CR83">
        <f t="shared" si="86"/>
        <v>108.13120470125926</v>
      </c>
      <c r="CS83">
        <f t="shared" si="87"/>
        <v>212.0305198677068</v>
      </c>
      <c r="CT83">
        <f t="shared" si="163"/>
        <v>8.7462489918684119E-3</v>
      </c>
      <c r="CU83">
        <f t="shared" si="163"/>
        <v>4.2122741936654606E-3</v>
      </c>
      <c r="CV83" s="39" t="str">
        <f t="shared" si="88"/>
        <v>FAILED</v>
      </c>
      <c r="CW83" s="39" t="str">
        <f t="shared" si="89"/>
        <v>FAILED</v>
      </c>
      <c r="CX83" s="39" t="str">
        <f t="shared" si="90"/>
        <v>FAILED</v>
      </c>
      <c r="CZ83">
        <f t="shared" si="91"/>
        <v>2.9128649436424234E-5</v>
      </c>
      <c r="DA83">
        <f t="shared" si="91"/>
        <v>1.4855012178654404E-5</v>
      </c>
      <c r="DB83">
        <v>24</v>
      </c>
      <c r="DC83">
        <f t="shared" si="92"/>
        <v>6.9908758647418165E-4</v>
      </c>
      <c r="DD83">
        <v>37</v>
      </c>
      <c r="DE83">
        <f t="shared" si="93"/>
        <v>5.4963545061021291E-4</v>
      </c>
      <c r="DF83">
        <f t="shared" si="94"/>
        <v>0.192</v>
      </c>
      <c r="DG83">
        <f t="shared" si="94"/>
        <v>0.14109333333333335</v>
      </c>
      <c r="DH83">
        <f t="shared" si="40"/>
        <v>2.7443001041855609E-4</v>
      </c>
      <c r="DI83">
        <f t="shared" si="95"/>
        <v>8.8824888888888912E-2</v>
      </c>
      <c r="DJ83">
        <f t="shared" si="96"/>
        <v>559.5463394477681</v>
      </c>
      <c r="DK83">
        <f t="shared" si="97"/>
        <v>3149.7159548812092</v>
      </c>
      <c r="DL83">
        <f t="shared" si="98"/>
        <v>3.6410811795530291E-3</v>
      </c>
      <c r="DM83">
        <f t="shared" si="99"/>
        <v>3.8955451517450352E-3</v>
      </c>
      <c r="DN83">
        <f t="shared" si="164"/>
        <v>5.0378394193162057</v>
      </c>
      <c r="DO83">
        <f t="shared" si="164"/>
        <v>5.7666033711280154</v>
      </c>
      <c r="DP83">
        <f t="shared" si="100"/>
        <v>4.5054668625524696</v>
      </c>
      <c r="DQ83">
        <f t="shared" si="101"/>
        <v>5.7305545910191027</v>
      </c>
      <c r="DR83">
        <f t="shared" si="102"/>
        <v>5.0378394193162057</v>
      </c>
      <c r="DS83">
        <f t="shared" si="102"/>
        <v>5.7666033711280154</v>
      </c>
      <c r="DT83" s="39" t="str">
        <f t="shared" si="158"/>
        <v>PASS</v>
      </c>
      <c r="DU83" s="39" t="str">
        <f t="shared" si="158"/>
        <v>PASS</v>
      </c>
      <c r="DV83" s="39" t="str">
        <f t="shared" si="104"/>
        <v>PASS</v>
      </c>
      <c r="DW83" s="39">
        <f t="shared" si="105"/>
        <v>2.1177471444780578E-5</v>
      </c>
      <c r="DX83" s="39"/>
      <c r="DZ83">
        <f t="shared" si="106"/>
        <v>0.53333333333333344</v>
      </c>
      <c r="EA83">
        <f t="shared" si="157"/>
        <v>0.192</v>
      </c>
      <c r="EB83">
        <f t="shared" si="107"/>
        <v>0.14109333333333335</v>
      </c>
      <c r="EC83">
        <f t="shared" si="108"/>
        <v>0.53394036803956146</v>
      </c>
      <c r="ED83">
        <f t="shared" si="109"/>
        <v>0.16654666666666668</v>
      </c>
      <c r="EE83">
        <f t="shared" si="110"/>
        <v>2351.4051786029477</v>
      </c>
      <c r="EG83">
        <f t="shared" si="111"/>
        <v>12.979672630518834</v>
      </c>
      <c r="EH83">
        <f t="shared" si="112"/>
        <v>3.5326315453400331E-4</v>
      </c>
      <c r="EI83">
        <f t="shared" si="113"/>
        <v>1.3247368295025123E-4</v>
      </c>
      <c r="EJ83">
        <f t="shared" si="113"/>
        <v>6.4000000000000001E-2</v>
      </c>
      <c r="EK83">
        <f t="shared" si="113"/>
        <v>4.1600000000000005E-2</v>
      </c>
      <c r="EL83">
        <f t="shared" si="114"/>
        <v>7.7292880720823681E-5</v>
      </c>
      <c r="EM83">
        <f t="shared" si="114"/>
        <v>30.422015024851429</v>
      </c>
      <c r="EN83">
        <f t="shared" si="114"/>
        <v>53.496368038201965</v>
      </c>
      <c r="EO83">
        <f t="shared" si="115"/>
        <v>97.524782378678282</v>
      </c>
      <c r="EP83">
        <f t="shared" si="42"/>
        <v>483</v>
      </c>
      <c r="EQ83" s="39" t="str">
        <f t="shared" si="116"/>
        <v>PASS</v>
      </c>
      <c r="ES83">
        <v>1</v>
      </c>
      <c r="ET83">
        <f t="shared" si="117"/>
        <v>3.5326315453400331E-4</v>
      </c>
      <c r="EU83">
        <f t="shared" si="118"/>
        <v>7.948420977015074E-4</v>
      </c>
      <c r="EV83">
        <f t="shared" si="119"/>
        <v>6.4000000000000001E-2</v>
      </c>
      <c r="EW83">
        <f t="shared" si="119"/>
        <v>4.1600000000000005E-2</v>
      </c>
      <c r="EX83">
        <f t="shared" si="120"/>
        <v>4.627823245096975E-4</v>
      </c>
      <c r="EY83">
        <f t="shared" si="121"/>
        <v>5.0810176924846546</v>
      </c>
      <c r="EZ83">
        <f t="shared" si="122"/>
        <v>8.9160613397003257</v>
      </c>
      <c r="FA83">
        <f t="shared" si="123"/>
        <v>16.257465676766426</v>
      </c>
      <c r="FB83">
        <f t="shared" si="43"/>
        <v>483</v>
      </c>
      <c r="FC83" s="39" t="str">
        <f t="shared" si="124"/>
        <v>PASS</v>
      </c>
      <c r="FD83" s="127">
        <f t="shared" si="125"/>
        <v>4.6299676750492964E-5</v>
      </c>
      <c r="FE83" s="127"/>
    </row>
    <row r="84" spans="2:161" x14ac:dyDescent="0.25">
      <c r="B84">
        <f t="shared" si="0"/>
        <v>9.1999999999999993</v>
      </c>
      <c r="C84">
        <f t="shared" si="160"/>
        <v>1.3125000000000002</v>
      </c>
      <c r="D84">
        <f t="shared" si="50"/>
        <v>0.3018368642107595</v>
      </c>
      <c r="E84">
        <f t="shared" si="2"/>
        <v>0.2932765226201966</v>
      </c>
      <c r="F84">
        <f t="shared" si="3"/>
        <v>0.1302083333333352</v>
      </c>
      <c r="G84" s="1">
        <f t="shared" si="51"/>
        <v>173.89622449242438</v>
      </c>
      <c r="I84">
        <f t="shared" si="52"/>
        <v>173.89622449242438</v>
      </c>
      <c r="J84">
        <f t="shared" si="4"/>
        <v>460.64847357102872</v>
      </c>
      <c r="K84">
        <f t="shared" si="5"/>
        <v>65.030388558464296</v>
      </c>
      <c r="L84">
        <f t="shared" si="53"/>
        <v>1727.4317758913576</v>
      </c>
      <c r="M84">
        <f t="shared" si="53"/>
        <v>243.86395709424113</v>
      </c>
      <c r="O84">
        <f t="shared" si="54"/>
        <v>0.52500000000000013</v>
      </c>
      <c r="P84">
        <v>9200</v>
      </c>
      <c r="Q84">
        <f t="shared" si="55"/>
        <v>0.18900000000000003</v>
      </c>
      <c r="S84">
        <f t="shared" si="56"/>
        <v>1290.2854872711168</v>
      </c>
      <c r="T84">
        <f t="shared" si="6"/>
        <v>9.6908667559315145</v>
      </c>
      <c r="U84">
        <f t="shared" si="57"/>
        <v>4.395881490775094E-5</v>
      </c>
      <c r="V84">
        <f t="shared" si="58"/>
        <v>9.8907333542439619E-5</v>
      </c>
      <c r="W84">
        <f t="shared" si="7"/>
        <v>6.3000000000000014E-2</v>
      </c>
      <c r="X84">
        <f t="shared" si="59"/>
        <v>4.0950000000000014E-2</v>
      </c>
      <c r="Z84">
        <f t="shared" si="60"/>
        <v>6.9775896678969727E-4</v>
      </c>
      <c r="AA84">
        <v>5.5650000000000004</v>
      </c>
      <c r="AB84">
        <f t="shared" si="8"/>
        <v>0.20591577248154103</v>
      </c>
      <c r="AC84">
        <v>0.745</v>
      </c>
      <c r="AD84">
        <f t="shared" si="61"/>
        <v>0.15340725049874807</v>
      </c>
      <c r="AE84">
        <f t="shared" si="9"/>
        <v>8.6434559634957537</v>
      </c>
      <c r="AF84">
        <f t="shared" si="10"/>
        <v>5.6812389359725909E-5</v>
      </c>
      <c r="AG84">
        <f t="shared" si="62"/>
        <v>22.71133993504937</v>
      </c>
      <c r="AH84">
        <f t="shared" si="63"/>
        <v>54.495501473539697</v>
      </c>
      <c r="AI84">
        <f t="shared" si="11"/>
        <v>0.13394700743633037</v>
      </c>
      <c r="AJ84">
        <f t="shared" si="12"/>
        <v>0.23385223397723973</v>
      </c>
      <c r="AK84">
        <f t="shared" si="64"/>
        <v>0.13394700743633037</v>
      </c>
      <c r="AL84">
        <f t="shared" si="13"/>
        <v>0.18500967877946181</v>
      </c>
      <c r="AM84">
        <f t="shared" si="14"/>
        <v>122.78468324435741</v>
      </c>
      <c r="AN84">
        <f t="shared" si="65"/>
        <v>0.13394700743633037</v>
      </c>
      <c r="AO84" s="39" t="str">
        <f t="shared" si="66"/>
        <v>FAILED</v>
      </c>
      <c r="AP84" s="39" t="str">
        <f t="shared" si="67"/>
        <v>FAILED</v>
      </c>
      <c r="AQ84" s="39" t="str">
        <f t="shared" si="68"/>
        <v>FAILED</v>
      </c>
      <c r="AS84" s="9">
        <v>6</v>
      </c>
      <c r="AT84">
        <f t="shared" si="15"/>
        <v>2.6375288944650562E-4</v>
      </c>
      <c r="AU84" s="9">
        <f t="shared" si="69"/>
        <v>5.9344400125463761E-4</v>
      </c>
      <c r="AV84" s="9">
        <f t="shared" si="70"/>
        <v>4.1865538007381832E-3</v>
      </c>
      <c r="AW84">
        <v>5.5650000000000004</v>
      </c>
      <c r="AX84">
        <f t="shared" si="16"/>
        <v>7.4129678093354769</v>
      </c>
      <c r="AY84">
        <v>0.745</v>
      </c>
      <c r="AZ84">
        <f t="shared" si="71"/>
        <v>5.5226610179549303</v>
      </c>
      <c r="BA84">
        <f t="shared" si="17"/>
        <v>51.860735780974522</v>
      </c>
      <c r="BB84">
        <f t="shared" si="72"/>
        <v>0.52559754978894335</v>
      </c>
      <c r="BC84">
        <f t="shared" si="73"/>
        <v>3.4048846049575086E-4</v>
      </c>
      <c r="BD84">
        <f t="shared" si="74"/>
        <v>3.7895131171037701</v>
      </c>
      <c r="BE84">
        <f t="shared" si="75"/>
        <v>9.0825835789232841</v>
      </c>
      <c r="BF84">
        <f t="shared" si="18"/>
        <v>4.8220922677078928</v>
      </c>
      <c r="BG84">
        <f t="shared" si="19"/>
        <v>8.4186804231806303</v>
      </c>
      <c r="BH84">
        <f t="shared" si="76"/>
        <v>4.8220922677078928</v>
      </c>
      <c r="BI84">
        <f t="shared" si="20"/>
        <v>6.6603484360606249</v>
      </c>
      <c r="BJ84">
        <f t="shared" si="21"/>
        <v>0.56971914075643582</v>
      </c>
      <c r="BK84">
        <f t="shared" si="77"/>
        <v>4.8220922677078928</v>
      </c>
      <c r="BL84" s="39" t="str">
        <f t="shared" si="78"/>
        <v>PASS</v>
      </c>
      <c r="BM84" s="39" t="str">
        <f t="shared" si="79"/>
        <v>PASS</v>
      </c>
      <c r="BN84" s="39" t="str">
        <f t="shared" si="80"/>
        <v>PASS</v>
      </c>
      <c r="BO84" s="127">
        <f t="shared" si="81"/>
        <v>3.4048846049575569E-5</v>
      </c>
      <c r="BP84" s="127"/>
      <c r="BR84">
        <f t="shared" si="22"/>
        <v>4.395881490775094E-5</v>
      </c>
      <c r="BS84">
        <f t="shared" si="23"/>
        <v>0.18900000000000003</v>
      </c>
      <c r="BT84">
        <f t="shared" si="24"/>
        <v>0.13888875000000003</v>
      </c>
      <c r="BU84">
        <f t="shared" si="82"/>
        <v>0.32788875000000006</v>
      </c>
      <c r="BV84">
        <f t="shared" si="25"/>
        <v>0.52500000000000013</v>
      </c>
      <c r="BW84">
        <f t="shared" si="26"/>
        <v>0.19687500000000002</v>
      </c>
      <c r="BX84">
        <f t="shared" si="27"/>
        <v>1727.4317758913576</v>
      </c>
      <c r="BY84">
        <f t="shared" si="83"/>
        <v>340.08813087861108</v>
      </c>
      <c r="BZ84">
        <f t="shared" si="28"/>
        <v>0.1302083333333352</v>
      </c>
      <c r="CA84">
        <f t="shared" si="29"/>
        <v>72.286983078003985</v>
      </c>
      <c r="CB84">
        <f t="shared" si="156"/>
        <v>412.37511395661505</v>
      </c>
      <c r="CC84">
        <f t="shared" si="30"/>
        <v>6.0562627015089949E-5</v>
      </c>
      <c r="CD84">
        <f t="shared" si="31"/>
        <v>8.6070796875000036E-2</v>
      </c>
      <c r="CE84">
        <f t="shared" si="84"/>
        <v>2395.5576625804006</v>
      </c>
      <c r="CF84">
        <f t="shared" si="32"/>
        <v>5268.3471936483247</v>
      </c>
      <c r="CG84">
        <f t="shared" si="33"/>
        <v>7065.0154405836247</v>
      </c>
      <c r="CH84">
        <f t="shared" si="34"/>
        <v>3471.6789467130247</v>
      </c>
      <c r="CI84">
        <f t="shared" si="35"/>
        <v>2.1344457524421826E-5</v>
      </c>
      <c r="CJ84">
        <f t="shared" si="36"/>
        <v>1.0488456032365633E-5</v>
      </c>
      <c r="CL84">
        <f t="shared" si="161"/>
        <v>0.18900000000000003</v>
      </c>
      <c r="CM84">
        <f t="shared" si="161"/>
        <v>0.13888875000000003</v>
      </c>
      <c r="CN84">
        <f t="shared" si="85"/>
        <v>1.1293363769535357E-4</v>
      </c>
      <c r="CO84">
        <f t="shared" si="85"/>
        <v>7.551695894999149E-5</v>
      </c>
      <c r="CP84">
        <f t="shared" si="162"/>
        <v>4.8465224787800458E-3</v>
      </c>
      <c r="CQ84">
        <f t="shared" si="162"/>
        <v>2.1670682138407861E-3</v>
      </c>
      <c r="CR84">
        <f t="shared" si="86"/>
        <v>112.23324180712765</v>
      </c>
      <c r="CS84">
        <f t="shared" si="87"/>
        <v>228.39945700187971</v>
      </c>
      <c r="CT84">
        <f t="shared" si="163"/>
        <v>4.8465224787800458E-3</v>
      </c>
      <c r="CU84">
        <f t="shared" si="163"/>
        <v>2.1670682138407861E-3</v>
      </c>
      <c r="CV84" s="39" t="str">
        <f t="shared" si="88"/>
        <v>FAILED</v>
      </c>
      <c r="CW84" s="39" t="str">
        <f t="shared" si="89"/>
        <v>FAILED</v>
      </c>
      <c r="CX84" s="39" t="str">
        <f t="shared" si="90"/>
        <v>FAILED</v>
      </c>
      <c r="CZ84">
        <f t="shared" si="91"/>
        <v>2.1344457524421826E-5</v>
      </c>
      <c r="DA84">
        <f t="shared" si="91"/>
        <v>1.0488456032365633E-5</v>
      </c>
      <c r="DB84">
        <v>29</v>
      </c>
      <c r="DC84">
        <f t="shared" si="92"/>
        <v>6.1898926820823299E-4</v>
      </c>
      <c r="DD84">
        <v>48</v>
      </c>
      <c r="DE84">
        <f t="shared" si="93"/>
        <v>5.0344588955355033E-4</v>
      </c>
      <c r="DF84">
        <f t="shared" si="94"/>
        <v>0.18900000000000003</v>
      </c>
      <c r="DG84">
        <f t="shared" si="94"/>
        <v>0.13888875000000003</v>
      </c>
      <c r="DH84">
        <f t="shared" si="40"/>
        <v>2.3297001579853323E-4</v>
      </c>
      <c r="DI84">
        <f t="shared" si="95"/>
        <v>8.6070796875000036E-2</v>
      </c>
      <c r="DJ84">
        <f t="shared" si="96"/>
        <v>412.37511395661505</v>
      </c>
      <c r="DK84">
        <f t="shared" si="97"/>
        <v>2395.5576625804006</v>
      </c>
      <c r="DL84">
        <f t="shared" si="98"/>
        <v>3.2750754931652535E-3</v>
      </c>
      <c r="DM84">
        <f t="shared" si="99"/>
        <v>3.6248140295995911E-3</v>
      </c>
      <c r="DN84">
        <f t="shared" si="164"/>
        <v>4.0759254046540185</v>
      </c>
      <c r="DO84">
        <f t="shared" si="164"/>
        <v>4.9929251646891695</v>
      </c>
      <c r="DP84">
        <f t="shared" si="100"/>
        <v>3.8701117864526782</v>
      </c>
      <c r="DQ84">
        <f t="shared" si="101"/>
        <v>4.7583220208724946</v>
      </c>
      <c r="DR84">
        <f t="shared" si="102"/>
        <v>4.0759254046540185</v>
      </c>
      <c r="DS84">
        <f t="shared" si="102"/>
        <v>4.9929251646891695</v>
      </c>
      <c r="DT84" s="39" t="str">
        <f t="shared" si="158"/>
        <v>PASS</v>
      </c>
      <c r="DU84" s="39" t="str">
        <f t="shared" si="158"/>
        <v>PASS</v>
      </c>
      <c r="DV84" s="39" t="str">
        <f t="shared" si="104"/>
        <v>PASS</v>
      </c>
      <c r="DW84" s="39">
        <f t="shared" si="105"/>
        <v>1.8691194198408938E-5</v>
      </c>
      <c r="DX84" s="39"/>
      <c r="DZ84">
        <f t="shared" si="106"/>
        <v>0.52500000000000013</v>
      </c>
      <c r="EA84">
        <f t="shared" si="157"/>
        <v>0.18900000000000003</v>
      </c>
      <c r="EB84">
        <f t="shared" si="107"/>
        <v>0.13888875000000003</v>
      </c>
      <c r="EC84">
        <f t="shared" si="108"/>
        <v>0.52559754978894335</v>
      </c>
      <c r="ED84">
        <f t="shared" si="109"/>
        <v>0.16394437500000003</v>
      </c>
      <c r="EE84">
        <f t="shared" si="110"/>
        <v>1290.2854872711168</v>
      </c>
      <c r="EG84">
        <f t="shared" si="111"/>
        <v>9.6908667559315145</v>
      </c>
      <c r="EH84">
        <f t="shared" si="112"/>
        <v>2.6375288944650562E-4</v>
      </c>
      <c r="EI84">
        <f t="shared" si="113"/>
        <v>9.8907333542439619E-5</v>
      </c>
      <c r="EJ84">
        <f t="shared" si="113"/>
        <v>6.3000000000000014E-2</v>
      </c>
      <c r="EK84">
        <f t="shared" si="113"/>
        <v>4.0950000000000014E-2</v>
      </c>
      <c r="EL84">
        <f t="shared" si="114"/>
        <v>5.6812389359725909E-5</v>
      </c>
      <c r="EM84">
        <f t="shared" si="114"/>
        <v>22.71133993504937</v>
      </c>
      <c r="EN84">
        <f t="shared" si="114"/>
        <v>54.495501473539697</v>
      </c>
      <c r="EO84">
        <f t="shared" si="115"/>
        <v>97.082871837431085</v>
      </c>
      <c r="EP84">
        <f t="shared" si="42"/>
        <v>483</v>
      </c>
      <c r="EQ84" s="39" t="str">
        <f t="shared" si="116"/>
        <v>PASS</v>
      </c>
      <c r="ES84">
        <v>1</v>
      </c>
      <c r="ET84">
        <f t="shared" si="117"/>
        <v>2.6375288944650562E-4</v>
      </c>
      <c r="EU84">
        <f t="shared" si="118"/>
        <v>5.9344400125463761E-4</v>
      </c>
      <c r="EV84">
        <f t="shared" si="119"/>
        <v>6.3000000000000014E-2</v>
      </c>
      <c r="EW84">
        <f t="shared" si="119"/>
        <v>4.0950000000000014E-2</v>
      </c>
      <c r="EX84">
        <f t="shared" si="120"/>
        <v>3.4033085501232897E-4</v>
      </c>
      <c r="EY84">
        <f t="shared" si="121"/>
        <v>3.7912680213034884</v>
      </c>
      <c r="EZ84">
        <f t="shared" si="122"/>
        <v>9.0825835789232841</v>
      </c>
      <c r="FA84">
        <f t="shared" si="123"/>
        <v>16.181893789471587</v>
      </c>
      <c r="FB84">
        <f t="shared" si="43"/>
        <v>483</v>
      </c>
      <c r="FC84" s="39" t="str">
        <f t="shared" si="124"/>
        <v>PASS</v>
      </c>
      <c r="FD84" s="127">
        <f t="shared" si="125"/>
        <v>3.4048846049575569E-5</v>
      </c>
      <c r="FE84" s="127"/>
    </row>
    <row r="85" spans="2:161" x14ac:dyDescent="0.25">
      <c r="B85">
        <f t="shared" si="0"/>
        <v>9.3000000000000007</v>
      </c>
      <c r="C85">
        <f t="shared" si="160"/>
        <v>1.2916666666666665</v>
      </c>
      <c r="D85">
        <f t="shared" si="50"/>
        <v>0.2847161810296337</v>
      </c>
      <c r="E85">
        <f t="shared" si="2"/>
        <v>0.27938865497753862</v>
      </c>
      <c r="F85">
        <f t="shared" si="3"/>
        <v>6.4322916666665286E-2</v>
      </c>
      <c r="G85" s="1">
        <f t="shared" si="51"/>
        <v>81.836787088432047</v>
      </c>
      <c r="I85">
        <f t="shared" si="52"/>
        <v>81.836787088432047</v>
      </c>
      <c r="J85">
        <f t="shared" si="4"/>
        <v>286.75224907860434</v>
      </c>
      <c r="K85">
        <f t="shared" si="5"/>
        <v>27.660352425982111</v>
      </c>
      <c r="L85">
        <f t="shared" si="53"/>
        <v>1075.3209340447663</v>
      </c>
      <c r="M85">
        <f t="shared" si="53"/>
        <v>103.72632159743293</v>
      </c>
      <c r="O85">
        <f t="shared" si="54"/>
        <v>0.51666666666666661</v>
      </c>
      <c r="P85">
        <f>P83+200</f>
        <v>9300</v>
      </c>
      <c r="Q85">
        <f t="shared" si="55"/>
        <v>0.18599999999999997</v>
      </c>
      <c r="S85">
        <f t="shared" si="56"/>
        <v>557.66839568512341</v>
      </c>
      <c r="T85">
        <f t="shared" si="6"/>
        <v>6.4221753960205517</v>
      </c>
      <c r="U85">
        <f t="shared" si="57"/>
        <v>2.9131678997235671E-5</v>
      </c>
      <c r="V85">
        <f t="shared" si="58"/>
        <v>6.5546277743780258E-5</v>
      </c>
      <c r="W85">
        <f t="shared" si="7"/>
        <v>6.1999999999999986E-2</v>
      </c>
      <c r="X85">
        <f t="shared" si="59"/>
        <v>4.0299999999999989E-2</v>
      </c>
      <c r="Z85">
        <f t="shared" si="60"/>
        <v>4.6986579027799482E-4</v>
      </c>
      <c r="AA85">
        <v>5.5650000000000004</v>
      </c>
      <c r="AB85">
        <f t="shared" si="8"/>
        <v>9.3374096717865437E-2</v>
      </c>
      <c r="AC85">
        <v>0.745</v>
      </c>
      <c r="AD85">
        <f t="shared" si="61"/>
        <v>6.9563702054809745E-2</v>
      </c>
      <c r="AE85">
        <f t="shared" si="9"/>
        <v>5.8204400951038355</v>
      </c>
      <c r="AF85">
        <f t="shared" si="10"/>
        <v>3.705603628618006E-5</v>
      </c>
      <c r="AG85">
        <f t="shared" si="62"/>
        <v>15.04932668400652</v>
      </c>
      <c r="AH85">
        <f t="shared" si="63"/>
        <v>50.132695432776487</v>
      </c>
      <c r="AI85">
        <f t="shared" si="11"/>
        <v>6.0739304603535098E-2</v>
      </c>
      <c r="AJ85">
        <f t="shared" si="12"/>
        <v>0.10604210085479056</v>
      </c>
      <c r="AK85">
        <f t="shared" si="64"/>
        <v>6.0739304603535098E-2</v>
      </c>
      <c r="AL85">
        <f t="shared" si="13"/>
        <v>8.3894067131954561E-2</v>
      </c>
      <c r="AM85">
        <f t="shared" si="14"/>
        <v>179.40781387946978</v>
      </c>
      <c r="AN85">
        <f t="shared" si="65"/>
        <v>6.0739304603535098E-2</v>
      </c>
      <c r="AO85" s="39" t="str">
        <f t="shared" si="66"/>
        <v>FAILED</v>
      </c>
      <c r="AP85" s="39" t="str">
        <f t="shared" si="67"/>
        <v>FAILED</v>
      </c>
      <c r="AQ85" s="39" t="str">
        <f t="shared" si="68"/>
        <v>FAILED</v>
      </c>
      <c r="AS85" s="9">
        <v>7</v>
      </c>
      <c r="AT85">
        <f t="shared" si="15"/>
        <v>2.039217529806497E-4</v>
      </c>
      <c r="AU85" s="9">
        <f t="shared" si="69"/>
        <v>4.5882394420646185E-4</v>
      </c>
      <c r="AV85" s="9">
        <f t="shared" si="70"/>
        <v>3.2890605319459637E-3</v>
      </c>
      <c r="AW85">
        <v>5.5650000000000004</v>
      </c>
      <c r="AX85">
        <f t="shared" si="16"/>
        <v>4.5753307391754063</v>
      </c>
      <c r="AY85">
        <v>0.745</v>
      </c>
      <c r="AZ85">
        <f t="shared" si="71"/>
        <v>3.4086214006856776</v>
      </c>
      <c r="BA85">
        <f t="shared" si="17"/>
        <v>40.74308066572685</v>
      </c>
      <c r="BB85">
        <f t="shared" si="72"/>
        <v>0.51725473153832491</v>
      </c>
      <c r="BC85">
        <f t="shared" si="73"/>
        <v>2.5917801542628367E-4</v>
      </c>
      <c r="BD85">
        <f t="shared" si="74"/>
        <v>2.1516809393261886</v>
      </c>
      <c r="BE85">
        <f t="shared" si="75"/>
        <v>7.1618136332537832</v>
      </c>
      <c r="BF85">
        <f t="shared" si="18"/>
        <v>2.9762259255732197</v>
      </c>
      <c r="BG85">
        <f t="shared" si="19"/>
        <v>5.1960629418847368</v>
      </c>
      <c r="BH85">
        <f t="shared" si="76"/>
        <v>2.9762259255732197</v>
      </c>
      <c r="BI85">
        <f t="shared" si="20"/>
        <v>4.1108092894657728</v>
      </c>
      <c r="BJ85">
        <f t="shared" si="21"/>
        <v>0.52388843297592869</v>
      </c>
      <c r="BK85">
        <f t="shared" si="77"/>
        <v>2.9762259255732197</v>
      </c>
      <c r="BL85" s="39" t="str">
        <f t="shared" si="78"/>
        <v>PASS</v>
      </c>
      <c r="BM85" s="39" t="str">
        <f t="shared" si="79"/>
        <v>PASS</v>
      </c>
      <c r="BN85" s="39" t="str">
        <f t="shared" si="80"/>
        <v>PASS</v>
      </c>
      <c r="BO85" s="127">
        <f t="shared" si="81"/>
        <v>1.2958900771313908E-5</v>
      </c>
      <c r="BP85" s="127"/>
      <c r="BR85">
        <f t="shared" si="22"/>
        <v>2.9131678997235671E-5</v>
      </c>
      <c r="BS85">
        <f t="shared" si="23"/>
        <v>0.18599999999999997</v>
      </c>
      <c r="BT85">
        <f t="shared" si="24"/>
        <v>0.13668416666666663</v>
      </c>
      <c r="BU85">
        <f t="shared" si="82"/>
        <v>0.32268416666666661</v>
      </c>
      <c r="BV85">
        <f t="shared" si="25"/>
        <v>0.51666666666666661</v>
      </c>
      <c r="BW85">
        <f t="shared" si="26"/>
        <v>0.19374999999999998</v>
      </c>
      <c r="BX85">
        <f t="shared" si="27"/>
        <v>1075.3209340447663</v>
      </c>
      <c r="BY85">
        <f t="shared" si="83"/>
        <v>208.34343097117346</v>
      </c>
      <c r="BZ85">
        <f t="shared" si="28"/>
        <v>6.4322916666665286E-2</v>
      </c>
      <c r="CA85">
        <f t="shared" si="29"/>
        <v>35.142947900206764</v>
      </c>
      <c r="CB85">
        <f t="shared" si="156"/>
        <v>243.48637887138023</v>
      </c>
      <c r="CC85">
        <f t="shared" si="30"/>
        <v>3.9499671905749228E-5</v>
      </c>
      <c r="CD85">
        <f t="shared" si="31"/>
        <v>8.3360076388888857E-2</v>
      </c>
      <c r="CE85">
        <f t="shared" si="84"/>
        <v>1460.4495906138275</v>
      </c>
      <c r="CF85">
        <f t="shared" si="32"/>
        <v>3332.42546466674</v>
      </c>
      <c r="CG85">
        <f t="shared" si="33"/>
        <v>4427.7626576271105</v>
      </c>
      <c r="CH85">
        <f t="shared" si="34"/>
        <v>2237.0882717063696</v>
      </c>
      <c r="CI85">
        <f t="shared" si="35"/>
        <v>1.3376926458087947E-5</v>
      </c>
      <c r="CJ85">
        <f t="shared" si="36"/>
        <v>6.758574838992053E-6</v>
      </c>
      <c r="CL85">
        <f t="shared" si="161"/>
        <v>0.18599999999999997</v>
      </c>
      <c r="CM85">
        <f t="shared" si="161"/>
        <v>0.13668416666666663</v>
      </c>
      <c r="CN85">
        <f t="shared" si="85"/>
        <v>7.1918959452085745E-5</v>
      </c>
      <c r="CO85">
        <f t="shared" si="85"/>
        <v>4.9446655042893686E-5</v>
      </c>
      <c r="CP85">
        <f t="shared" si="162"/>
        <v>1.9654879568948864E-3</v>
      </c>
      <c r="CQ85">
        <f t="shared" si="162"/>
        <v>9.2908924407375103E-4</v>
      </c>
      <c r="CR85">
        <f t="shared" si="86"/>
        <v>109.17676756238809</v>
      </c>
      <c r="CS85">
        <f t="shared" si="87"/>
        <v>216.08839517291383</v>
      </c>
      <c r="CT85">
        <f t="shared" si="163"/>
        <v>1.9654879568948864E-3</v>
      </c>
      <c r="CU85">
        <f t="shared" si="163"/>
        <v>9.2908924407375103E-4</v>
      </c>
      <c r="CV85" s="39" t="str">
        <f t="shared" si="88"/>
        <v>FAILED</v>
      </c>
      <c r="CW85" s="39" t="str">
        <f t="shared" si="89"/>
        <v>FAILED</v>
      </c>
      <c r="CX85" s="39" t="str">
        <f t="shared" si="90"/>
        <v>FAILED</v>
      </c>
      <c r="CZ85">
        <f t="shared" si="91"/>
        <v>1.3376926458087947E-5</v>
      </c>
      <c r="DA85">
        <f t="shared" si="91"/>
        <v>6.758574838992053E-6</v>
      </c>
      <c r="DB85">
        <v>39</v>
      </c>
      <c r="DC85">
        <f t="shared" si="92"/>
        <v>5.2170013186542998E-4</v>
      </c>
      <c r="DD85">
        <v>62</v>
      </c>
      <c r="DE85">
        <f t="shared" si="93"/>
        <v>4.190316400175073E-4</v>
      </c>
      <c r="DF85">
        <f t="shared" si="94"/>
        <v>0.18599999999999997</v>
      </c>
      <c r="DG85">
        <f t="shared" si="94"/>
        <v>0.13668416666666663</v>
      </c>
      <c r="DH85">
        <f t="shared" si="40"/>
        <v>1.8435913982153777E-4</v>
      </c>
      <c r="DI85">
        <f t="shared" si="95"/>
        <v>8.3360076388888857E-2</v>
      </c>
      <c r="DJ85">
        <f t="shared" si="96"/>
        <v>243.48637887138023</v>
      </c>
      <c r="DK85">
        <f t="shared" si="97"/>
        <v>1460.4495906138275</v>
      </c>
      <c r="DL85">
        <f t="shared" si="98"/>
        <v>2.8048394186313444E-3</v>
      </c>
      <c r="DM85">
        <f t="shared" si="99"/>
        <v>3.0656926126594085E-3</v>
      </c>
      <c r="DN85">
        <f t="shared" si="164"/>
        <v>2.9895071824371224</v>
      </c>
      <c r="DO85">
        <f t="shared" si="164"/>
        <v>3.5714190542194988</v>
      </c>
      <c r="DP85">
        <f t="shared" si="100"/>
        <v>2.7994042964714896</v>
      </c>
      <c r="DQ85">
        <f t="shared" si="101"/>
        <v>3.4852966963373202</v>
      </c>
      <c r="DR85">
        <f t="shared" si="102"/>
        <v>2.9895071824371224</v>
      </c>
      <c r="DS85">
        <f t="shared" si="102"/>
        <v>3.5714190542194988</v>
      </c>
      <c r="DT85" s="39" t="str">
        <f t="shared" si="158"/>
        <v>PASS</v>
      </c>
      <c r="DU85" s="39" t="str">
        <f t="shared" si="158"/>
        <v>PASS</v>
      </c>
      <c r="DV85" s="39" t="str">
        <f t="shared" si="104"/>
        <v>PASS</v>
      </c>
      <c r="DW85" s="39">
        <f t="shared" si="105"/>
        <v>7.7155607524863149E-6</v>
      </c>
      <c r="DX85" s="39"/>
      <c r="DZ85">
        <f t="shared" si="106"/>
        <v>0.51666666666666661</v>
      </c>
      <c r="EA85">
        <f t="shared" si="157"/>
        <v>0.18599999999999997</v>
      </c>
      <c r="EB85">
        <f t="shared" si="107"/>
        <v>0.13668416666666663</v>
      </c>
      <c r="EC85">
        <f t="shared" si="108"/>
        <v>0.51725473153832491</v>
      </c>
      <c r="ED85">
        <f t="shared" si="109"/>
        <v>0.1613420833333333</v>
      </c>
      <c r="EE85">
        <f t="shared" si="110"/>
        <v>557.66839568512341</v>
      </c>
      <c r="EG85">
        <f t="shared" si="111"/>
        <v>6.4221753960205517</v>
      </c>
      <c r="EH85">
        <f t="shared" si="112"/>
        <v>2.039217529806497E-4</v>
      </c>
      <c r="EI85">
        <f t="shared" si="113"/>
        <v>6.5546277743780258E-5</v>
      </c>
      <c r="EJ85">
        <f t="shared" si="113"/>
        <v>6.1999999999999986E-2</v>
      </c>
      <c r="EK85">
        <f t="shared" si="113"/>
        <v>4.0299999999999989E-2</v>
      </c>
      <c r="EL85">
        <f t="shared" si="114"/>
        <v>3.705603628618006E-5</v>
      </c>
      <c r="EM85">
        <f t="shared" si="114"/>
        <v>15.04932668400652</v>
      </c>
      <c r="EN85">
        <f t="shared" si="114"/>
        <v>50.132695432776487</v>
      </c>
      <c r="EO85">
        <f t="shared" si="115"/>
        <v>88.126861329043919</v>
      </c>
      <c r="EP85">
        <f t="shared" si="42"/>
        <v>483</v>
      </c>
      <c r="EQ85" s="39" t="str">
        <f t="shared" si="116"/>
        <v>PASS</v>
      </c>
      <c r="ES85">
        <v>1</v>
      </c>
      <c r="ET85">
        <f t="shared" si="117"/>
        <v>2.039217529806497E-4</v>
      </c>
      <c r="EU85">
        <f t="shared" si="118"/>
        <v>4.5882394420646185E-4</v>
      </c>
      <c r="EV85">
        <f t="shared" si="119"/>
        <v>6.1999999999999986E-2</v>
      </c>
      <c r="EW85">
        <f t="shared" si="119"/>
        <v>4.0299999999999989E-2</v>
      </c>
      <c r="EX85">
        <f t="shared" si="120"/>
        <v>2.5905809620678874E-4</v>
      </c>
      <c r="EY85">
        <f t="shared" si="121"/>
        <v>2.1526769626222144</v>
      </c>
      <c r="EZ85">
        <f t="shared" si="122"/>
        <v>7.1618136332537832</v>
      </c>
      <c r="FA85">
        <f t="shared" si="123"/>
        <v>12.590025482809146</v>
      </c>
      <c r="FB85">
        <f t="shared" si="43"/>
        <v>483</v>
      </c>
      <c r="FC85" s="39" t="str">
        <f t="shared" si="124"/>
        <v>PASS</v>
      </c>
      <c r="FD85" s="127">
        <f t="shared" si="125"/>
        <v>1.2958900771313908E-5</v>
      </c>
      <c r="FE85" s="127"/>
    </row>
    <row r="86" spans="2:161" x14ac:dyDescent="0.25">
      <c r="B86">
        <f t="shared" si="0"/>
        <v>9.35</v>
      </c>
      <c r="C86">
        <f t="shared" si="160"/>
        <v>1.28125</v>
      </c>
      <c r="D86">
        <f t="shared" si="50"/>
        <v>0.27406112892544349</v>
      </c>
      <c r="E86">
        <f t="shared" si="2"/>
        <v>0.23703056446272175</v>
      </c>
      <c r="F86">
        <f t="shared" si="3"/>
        <v>0.18984375000000045</v>
      </c>
      <c r="G86" s="1">
        <f t="shared" si="51"/>
        <v>204.9154619901723</v>
      </c>
      <c r="I86">
        <f t="shared" si="52"/>
        <v>204.9154619901723</v>
      </c>
      <c r="J86">
        <f t="shared" si="4"/>
        <v>204.9154619901723</v>
      </c>
      <c r="K86">
        <f>K87+(J87+J86)*(B87-B86)/2</f>
        <v>15.368659649262959</v>
      </c>
      <c r="L86">
        <f t="shared" si="53"/>
        <v>768.43298246314612</v>
      </c>
      <c r="M86">
        <f t="shared" si="53"/>
        <v>57.632473684736091</v>
      </c>
      <c r="O86">
        <f t="shared" si="54"/>
        <v>0.51250000000000007</v>
      </c>
      <c r="P86">
        <v>9350</v>
      </c>
      <c r="Q86">
        <f t="shared" si="55"/>
        <v>0.1845</v>
      </c>
      <c r="S86">
        <f t="shared" si="56"/>
        <v>312.37113108258046</v>
      </c>
      <c r="T86">
        <f t="shared" si="6"/>
        <v>4.8260062272980528</v>
      </c>
      <c r="U86">
        <f t="shared" si="57"/>
        <v>2.1891283806951533E-5</v>
      </c>
      <c r="V86">
        <f t="shared" si="58"/>
        <v>4.9255388565640948E-5</v>
      </c>
      <c r="W86">
        <f t="shared" si="7"/>
        <v>6.1500000000000006E-2</v>
      </c>
      <c r="X86">
        <f t="shared" si="59"/>
        <v>3.9975000000000004E-2</v>
      </c>
      <c r="Z86">
        <f t="shared" si="60"/>
        <v>3.559558342593745E-4</v>
      </c>
      <c r="AA86">
        <v>5.5650000000000004</v>
      </c>
      <c r="AB86">
        <f t="shared" si="8"/>
        <v>5.3588424890653928E-2</v>
      </c>
      <c r="AC86">
        <v>0.745</v>
      </c>
      <c r="AD86">
        <f t="shared" si="61"/>
        <v>3.9923376543537177E-2</v>
      </c>
      <c r="AE86">
        <f t="shared" si="9"/>
        <v>4.4093859410016041</v>
      </c>
      <c r="AF86">
        <f t="shared" si="10"/>
        <v>2.7622991501616338E-5</v>
      </c>
      <c r="AG86">
        <f t="shared" si="62"/>
        <v>11.308374441063064</v>
      </c>
      <c r="AH86">
        <f t="shared" si="63"/>
        <v>69.775000165509297</v>
      </c>
      <c r="AI86">
        <f t="shared" si="11"/>
        <v>3.4858957431117193E-2</v>
      </c>
      <c r="AJ86">
        <f t="shared" si="12"/>
        <v>6.0858732310679745E-2</v>
      </c>
      <c r="AK86">
        <f t="shared" si="64"/>
        <v>3.4858957431117193E-2</v>
      </c>
      <c r="AL86">
        <f t="shared" si="13"/>
        <v>4.8147731258449164E-2</v>
      </c>
      <c r="AM86">
        <f t="shared" si="14"/>
        <v>234.9127088881155</v>
      </c>
      <c r="AN86">
        <f t="shared" si="65"/>
        <v>3.4858957431117193E-2</v>
      </c>
      <c r="AO86" s="39" t="str">
        <f t="shared" si="66"/>
        <v>FAILED</v>
      </c>
      <c r="AP86" s="39" t="str">
        <f t="shared" si="67"/>
        <v>FAILED</v>
      </c>
      <c r="AQ86" s="39" t="str">
        <f t="shared" si="68"/>
        <v>FAILED</v>
      </c>
      <c r="AS86" s="9">
        <v>7</v>
      </c>
      <c r="AT86">
        <f t="shared" si="15"/>
        <v>1.5323898664866073E-4</v>
      </c>
      <c r="AU86" s="9">
        <f t="shared" si="69"/>
        <v>3.4478771995948666E-4</v>
      </c>
      <c r="AV86" s="9">
        <f t="shared" si="70"/>
        <v>2.4916908398156215E-3</v>
      </c>
      <c r="AW86">
        <v>5.5650000000000004</v>
      </c>
      <c r="AX86">
        <f t="shared" si="16"/>
        <v>2.6258328196420426</v>
      </c>
      <c r="AY86">
        <v>0.745</v>
      </c>
      <c r="AZ86">
        <f t="shared" si="71"/>
        <v>1.9562454506333218</v>
      </c>
      <c r="BA86">
        <f t="shared" si="17"/>
        <v>30.86570158701123</v>
      </c>
      <c r="BB86">
        <f t="shared" si="72"/>
        <v>0.51308332241301602</v>
      </c>
      <c r="BC86">
        <f t="shared" si="73"/>
        <v>1.9326163210100475E-4</v>
      </c>
      <c r="BD86">
        <f t="shared" si="74"/>
        <v>1.6163121861628762</v>
      </c>
      <c r="BE86">
        <f t="shared" si="75"/>
        <v>9.9678571665013287</v>
      </c>
      <c r="BF86">
        <f t="shared" si="18"/>
        <v>1.7080889141247426</v>
      </c>
      <c r="BG86">
        <f t="shared" si="19"/>
        <v>2.9820778832233077</v>
      </c>
      <c r="BH86">
        <f t="shared" si="76"/>
        <v>1.7080889141247426</v>
      </c>
      <c r="BI86">
        <f t="shared" si="20"/>
        <v>2.3592388316640092</v>
      </c>
      <c r="BJ86">
        <f t="shared" si="21"/>
        <v>0.6860058846596635</v>
      </c>
      <c r="BK86">
        <f t="shared" si="77"/>
        <v>1.7080889141247426</v>
      </c>
      <c r="BL86" s="39" t="str">
        <f t="shared" si="78"/>
        <v>PASS</v>
      </c>
      <c r="BM86" s="39" t="str">
        <f t="shared" si="79"/>
        <v>PASS</v>
      </c>
      <c r="BN86" s="39" t="str">
        <f t="shared" si="80"/>
        <v>PASS</v>
      </c>
      <c r="BO86" s="127">
        <f t="shared" si="81"/>
        <v>2.898924481515078E-5</v>
      </c>
      <c r="BP86" s="127"/>
      <c r="BR86">
        <f t="shared" si="22"/>
        <v>2.1891283806951533E-5</v>
      </c>
      <c r="BS86">
        <f t="shared" si="23"/>
        <v>0.1845</v>
      </c>
      <c r="BT86">
        <f t="shared" si="24"/>
        <v>0.13558187499999999</v>
      </c>
      <c r="BU86">
        <f t="shared" si="82"/>
        <v>0.32008187499999996</v>
      </c>
      <c r="BV86">
        <f t="shared" si="25"/>
        <v>0.51250000000000007</v>
      </c>
      <c r="BW86">
        <f t="shared" si="26"/>
        <v>0.19218749999999998</v>
      </c>
      <c r="BX86">
        <f t="shared" si="27"/>
        <v>768.43298246314612</v>
      </c>
      <c r="BY86">
        <f t="shared" si="83"/>
        <v>147.68321381713588</v>
      </c>
      <c r="BZ86">
        <f t="shared" si="28"/>
        <v>0.18984375000000045</v>
      </c>
      <c r="CA86">
        <f t="shared" si="29"/>
        <v>102.885030343735</v>
      </c>
      <c r="CB86">
        <f t="shared" si="156"/>
        <v>250.56824416087088</v>
      </c>
      <c r="CC86">
        <f t="shared" si="30"/>
        <v>2.9443652155984644E-5</v>
      </c>
      <c r="CD86">
        <f t="shared" si="31"/>
        <v>8.2020980468750004E-2</v>
      </c>
      <c r="CE86">
        <f t="shared" si="84"/>
        <v>1527.4643312532542</v>
      </c>
      <c r="CF86">
        <f t="shared" si="32"/>
        <v>2400.7388186636504</v>
      </c>
      <c r="CG86">
        <f t="shared" si="33"/>
        <v>3546.3370671035909</v>
      </c>
      <c r="CH86">
        <f t="shared" si="34"/>
        <v>1255.14057022371</v>
      </c>
      <c r="CI86">
        <f t="shared" si="35"/>
        <v>1.0714009266173991E-5</v>
      </c>
      <c r="CJ86">
        <f t="shared" si="36"/>
        <v>3.7919654689538069E-6</v>
      </c>
      <c r="CL86">
        <f t="shared" si="161"/>
        <v>0.1845</v>
      </c>
      <c r="CM86">
        <f t="shared" si="161"/>
        <v>0.13558187499999999</v>
      </c>
      <c r="CN86">
        <f t="shared" si="85"/>
        <v>5.8070510927772304E-5</v>
      </c>
      <c r="CO86">
        <f t="shared" si="85"/>
        <v>2.7968085475686239E-5</v>
      </c>
      <c r="CP86">
        <f t="shared" si="162"/>
        <v>1.2814300109767584E-3</v>
      </c>
      <c r="CQ86">
        <f t="shared" si="162"/>
        <v>2.972412459666108E-4</v>
      </c>
      <c r="CR86">
        <f t="shared" si="86"/>
        <v>142.56701607265987</v>
      </c>
      <c r="CS86">
        <f t="shared" si="87"/>
        <v>402.81599180139091</v>
      </c>
      <c r="CT86">
        <f t="shared" si="163"/>
        <v>1.2814300109767584E-3</v>
      </c>
      <c r="CU86">
        <f t="shared" si="163"/>
        <v>2.972412459666108E-4</v>
      </c>
      <c r="CV86" s="39" t="str">
        <f t="shared" si="88"/>
        <v>FAILED</v>
      </c>
      <c r="CW86" s="39" t="str">
        <f t="shared" si="89"/>
        <v>FAILED</v>
      </c>
      <c r="CX86" s="39" t="str">
        <f t="shared" si="90"/>
        <v>FAILED</v>
      </c>
      <c r="CZ86">
        <f t="shared" si="91"/>
        <v>1.0714009266173991E-5</v>
      </c>
      <c r="DA86">
        <f t="shared" si="91"/>
        <v>3.7919654689538069E-6</v>
      </c>
      <c r="DB86">
        <v>49</v>
      </c>
      <c r="DC86">
        <f t="shared" si="92"/>
        <v>5.2498645404252555E-4</v>
      </c>
      <c r="DD86">
        <v>111</v>
      </c>
      <c r="DE86">
        <f t="shared" si="93"/>
        <v>4.2090816705387258E-4</v>
      </c>
      <c r="DF86">
        <f t="shared" si="94"/>
        <v>0.1845</v>
      </c>
      <c r="DG86">
        <f t="shared" si="94"/>
        <v>0.13558187499999999</v>
      </c>
      <c r="DH86">
        <f t="shared" si="40"/>
        <v>1.7632467146974477E-4</v>
      </c>
      <c r="DI86">
        <f t="shared" si="95"/>
        <v>8.2020980468750004E-2</v>
      </c>
      <c r="DJ86">
        <f t="shared" si="96"/>
        <v>250.56824416087088</v>
      </c>
      <c r="DK86">
        <f t="shared" si="97"/>
        <v>1527.4643312532542</v>
      </c>
      <c r="DL86">
        <f t="shared" si="98"/>
        <v>2.8454550354608432E-3</v>
      </c>
      <c r="DM86">
        <f t="shared" si="99"/>
        <v>3.1044574878011724E-3</v>
      </c>
      <c r="DN86">
        <f t="shared" si="164"/>
        <v>3.0767134563551979</v>
      </c>
      <c r="DO86">
        <f t="shared" si="164"/>
        <v>3.662309391554611</v>
      </c>
      <c r="DP86">
        <f t="shared" si="100"/>
        <v>2.9095309402583647</v>
      </c>
      <c r="DQ86">
        <f t="shared" si="101"/>
        <v>3.6289728991116297</v>
      </c>
      <c r="DR86">
        <f t="shared" si="102"/>
        <v>3.0767134563551979</v>
      </c>
      <c r="DS86">
        <f t="shared" si="102"/>
        <v>3.662309391554611</v>
      </c>
      <c r="DT86" s="39" t="str">
        <f t="shared" si="158"/>
        <v>PASS</v>
      </c>
      <c r="DU86" s="39" t="str">
        <f t="shared" si="158"/>
        <v>PASS</v>
      </c>
      <c r="DV86" s="39" t="str">
        <f t="shared" si="104"/>
        <v>PASS</v>
      </c>
      <c r="DW86" s="39">
        <f t="shared" si="105"/>
        <v>2.3089127889423537E-5</v>
      </c>
      <c r="DX86" s="39"/>
      <c r="DZ86">
        <f t="shared" si="106"/>
        <v>0.51250000000000007</v>
      </c>
      <c r="EA86">
        <f t="shared" si="157"/>
        <v>0.1845</v>
      </c>
      <c r="EB86">
        <f t="shared" si="107"/>
        <v>0.13558187499999999</v>
      </c>
      <c r="EC86">
        <f t="shared" si="108"/>
        <v>0.51308332241301602</v>
      </c>
      <c r="ED86">
        <f t="shared" si="109"/>
        <v>0.16004093749999998</v>
      </c>
      <c r="EE86">
        <f t="shared" si="110"/>
        <v>312.37113108258046</v>
      </c>
      <c r="EG86">
        <f t="shared" si="111"/>
        <v>4.8260062272980528</v>
      </c>
      <c r="EH86">
        <f t="shared" si="112"/>
        <v>1.5323898664866073E-4</v>
      </c>
      <c r="EI86">
        <f t="shared" si="113"/>
        <v>4.9255388565640948E-5</v>
      </c>
      <c r="EJ86">
        <f t="shared" si="113"/>
        <v>6.1500000000000006E-2</v>
      </c>
      <c r="EK86">
        <f t="shared" si="113"/>
        <v>3.9975000000000004E-2</v>
      </c>
      <c r="EL86">
        <f t="shared" si="114"/>
        <v>2.7622991501616338E-5</v>
      </c>
      <c r="EM86">
        <f t="shared" si="114"/>
        <v>11.308374441063064</v>
      </c>
      <c r="EN86">
        <f t="shared" si="114"/>
        <v>69.775000165509297</v>
      </c>
      <c r="EO86">
        <f t="shared" si="115"/>
        <v>121.38175841859334</v>
      </c>
      <c r="EP86">
        <f t="shared" si="42"/>
        <v>483</v>
      </c>
      <c r="EQ86" s="39" t="str">
        <f t="shared" si="116"/>
        <v>PASS</v>
      </c>
      <c r="ES86">
        <v>1</v>
      </c>
      <c r="ET86">
        <f t="shared" si="117"/>
        <v>1.5323898664866073E-4</v>
      </c>
      <c r="EU86">
        <f t="shared" si="118"/>
        <v>3.4478771995948666E-4</v>
      </c>
      <c r="EV86">
        <f t="shared" si="119"/>
        <v>6.1500000000000006E-2</v>
      </c>
      <c r="EW86">
        <f t="shared" si="119"/>
        <v>3.9975000000000004E-2</v>
      </c>
      <c r="EX86">
        <f t="shared" si="120"/>
        <v>1.9317224436554475E-4</v>
      </c>
      <c r="EY86">
        <f t="shared" si="121"/>
        <v>1.6170601118630306</v>
      </c>
      <c r="EZ86">
        <f t="shared" si="122"/>
        <v>9.9678571665013287</v>
      </c>
      <c r="FA86">
        <f t="shared" si="123"/>
        <v>17.340398290716802</v>
      </c>
      <c r="FB86">
        <f t="shared" si="43"/>
        <v>483</v>
      </c>
      <c r="FC86" s="39" t="str">
        <f t="shared" si="124"/>
        <v>PASS</v>
      </c>
      <c r="FD86" s="127">
        <f t="shared" si="125"/>
        <v>2.898924481515078E-5</v>
      </c>
      <c r="FE86" s="127"/>
    </row>
    <row r="87" spans="2:161" x14ac:dyDescent="0.25">
      <c r="B87">
        <f t="shared" ref="B87" si="166">P87/1000</f>
        <v>9.5</v>
      </c>
      <c r="C87">
        <f t="shared" si="160"/>
        <v>1.25</v>
      </c>
      <c r="D87">
        <f t="shared" si="50"/>
        <v>0.2</v>
      </c>
      <c r="G87" s="1">
        <f t="shared" si="51"/>
        <v>0</v>
      </c>
      <c r="I87">
        <f t="shared" si="52"/>
        <v>0</v>
      </c>
      <c r="J87">
        <f>(J88+I87)</f>
        <v>0</v>
      </c>
      <c r="K87">
        <v>0</v>
      </c>
      <c r="L87">
        <f t="shared" si="53"/>
        <v>0</v>
      </c>
      <c r="M87">
        <f t="shared" si="53"/>
        <v>0</v>
      </c>
      <c r="O87">
        <f t="shared" si="54"/>
        <v>0.5</v>
      </c>
      <c r="P87">
        <f>P85+200</f>
        <v>9500</v>
      </c>
      <c r="Q87">
        <f t="shared" si="55"/>
        <v>0.18</v>
      </c>
      <c r="S87">
        <f t="shared" si="56"/>
        <v>0</v>
      </c>
      <c r="T87">
        <v>0</v>
      </c>
      <c r="U87">
        <v>0</v>
      </c>
      <c r="V87">
        <f t="shared" si="58"/>
        <v>0</v>
      </c>
      <c r="W87">
        <f t="shared" ref="W87" si="167">O87/$AE$2</f>
        <v>0.06</v>
      </c>
      <c r="X87">
        <f t="shared" si="59"/>
        <v>3.9E-2</v>
      </c>
      <c r="Z87">
        <f t="shared" si="60"/>
        <v>0</v>
      </c>
      <c r="AA87">
        <v>5.5650000000000004</v>
      </c>
      <c r="AB87">
        <f t="shared" ref="AB87" si="168">AA87*$AG$6*Z87^2</f>
        <v>0</v>
      </c>
      <c r="AC87">
        <v>0.745</v>
      </c>
      <c r="AD87">
        <f t="shared" si="61"/>
        <v>0</v>
      </c>
      <c r="AE87">
        <f t="shared" ref="AE87" si="169">SQRT(AD87*$AH$6)</f>
        <v>0</v>
      </c>
      <c r="AF87">
        <f t="shared" ref="AF87" si="170">O87*U87+(X87-U87/2)*V87*$AE$2</f>
        <v>0</v>
      </c>
      <c r="AG87" t="e">
        <f t="shared" si="62"/>
        <v>#DIV/0!</v>
      </c>
      <c r="AH87" t="e">
        <f t="shared" si="63"/>
        <v>#DIV/0!</v>
      </c>
      <c r="AI87">
        <f t="shared" ref="AI87" si="171">$AD$9*$AG$6*Z87^2</f>
        <v>0</v>
      </c>
      <c r="AJ87">
        <f t="shared" ref="AJ87" si="172">$AD$10*$AG$6*Z87^2</f>
        <v>0</v>
      </c>
      <c r="AK87">
        <f t="shared" si="64"/>
        <v>0</v>
      </c>
      <c r="AL87">
        <f t="shared" ref="AL87" si="173">$AD$8*$AG$6*Z87^2</f>
        <v>0</v>
      </c>
      <c r="AM87" t="e">
        <f t="shared" ref="AM87" si="174">AG87/AL87+(AH87/$AE$6)^2</f>
        <v>#DIV/0!</v>
      </c>
      <c r="AN87">
        <f t="shared" si="65"/>
        <v>0</v>
      </c>
      <c r="AO87" s="39" t="e">
        <f t="shared" si="66"/>
        <v>#DIV/0!</v>
      </c>
      <c r="AP87" s="39" t="e">
        <f t="shared" si="67"/>
        <v>#DIV/0!</v>
      </c>
      <c r="AQ87" s="39" t="e">
        <f t="shared" si="68"/>
        <v>#DIV/0!</v>
      </c>
      <c r="AS87" s="9">
        <v>7</v>
      </c>
      <c r="AT87">
        <f t="shared" ref="AT87" si="175">U87*AS87</f>
        <v>0</v>
      </c>
      <c r="AU87" s="9">
        <f t="shared" si="69"/>
        <v>0</v>
      </c>
      <c r="AV87" s="9">
        <f t="shared" si="70"/>
        <v>0</v>
      </c>
      <c r="AW87">
        <v>5.5650000000000004</v>
      </c>
      <c r="AX87">
        <f t="shared" ref="AX87" si="176">AW87*$AG$6*AV87^2</f>
        <v>0</v>
      </c>
      <c r="AY87">
        <v>0.745</v>
      </c>
      <c r="AZ87">
        <f t="shared" si="71"/>
        <v>0</v>
      </c>
      <c r="BA87">
        <f t="shared" ref="BA87" si="177">SQRT(AZ87*$AH$6)</f>
        <v>0</v>
      </c>
      <c r="BB87">
        <f t="shared" si="72"/>
        <v>0.5005690950370888</v>
      </c>
      <c r="BC87">
        <f t="shared" si="73"/>
        <v>0</v>
      </c>
      <c r="BD87" t="e">
        <f t="shared" si="74"/>
        <v>#DIV/0!</v>
      </c>
      <c r="BE87" t="e">
        <f t="shared" si="75"/>
        <v>#DIV/0!</v>
      </c>
      <c r="BF87">
        <f t="shared" ref="BF87" si="178">AV87^2*$AG$6*$AD$9</f>
        <v>0</v>
      </c>
      <c r="BG87">
        <f t="shared" ref="BG87" si="179">AV87^2*$AG$6*$AD$10</f>
        <v>0</v>
      </c>
      <c r="BH87">
        <f t="shared" si="76"/>
        <v>0</v>
      </c>
      <c r="BI87">
        <f t="shared" ref="BI87" si="180">$AD$8*$AG$6*AV87^2</f>
        <v>0</v>
      </c>
      <c r="BJ87" t="e">
        <f t="shared" ref="BJ87" si="181">BD87/BI87+(BE87/$AE$6)^2</f>
        <v>#DIV/0!</v>
      </c>
      <c r="BK87">
        <f t="shared" si="77"/>
        <v>0</v>
      </c>
      <c r="BL87" s="39" t="e">
        <f t="shared" si="78"/>
        <v>#DIV/0!</v>
      </c>
      <c r="BM87" s="39" t="e">
        <f t="shared" si="79"/>
        <v>#DIV/0!</v>
      </c>
      <c r="BN87" s="39" t="e">
        <f t="shared" si="80"/>
        <v>#DIV/0!</v>
      </c>
      <c r="BO87" s="127">
        <f t="shared" si="81"/>
        <v>0</v>
      </c>
      <c r="BP87" s="127"/>
      <c r="BR87">
        <f t="shared" ref="BR87" si="182">U87</f>
        <v>0</v>
      </c>
      <c r="BS87">
        <f t="shared" ref="BS87" si="183">0.144*C87</f>
        <v>0.18</v>
      </c>
      <c r="BT87">
        <f t="shared" ref="BT87" si="184">0.10582*C87</f>
        <v>0.132275</v>
      </c>
      <c r="BU87">
        <f t="shared" si="82"/>
        <v>0.31227499999999997</v>
      </c>
      <c r="BV87">
        <f t="shared" ref="BV87" si="185">0.4*C87</f>
        <v>0.5</v>
      </c>
      <c r="BW87">
        <f t="shared" ref="BW87" si="186">0.15*C87</f>
        <v>0.1875</v>
      </c>
      <c r="BX87">
        <f t="shared" ref="BX87" si="187">L87</f>
        <v>0</v>
      </c>
      <c r="BY87">
        <f t="shared" si="83"/>
        <v>0</v>
      </c>
      <c r="BZ87">
        <f t="shared" ref="BZ87" si="188">F87</f>
        <v>0</v>
      </c>
      <c r="CA87">
        <f t="shared" ref="CA87" si="189">0.5*0.967*96.6^2*$BY$6*BZ87*C87*2.5*1.5</f>
        <v>0</v>
      </c>
      <c r="CB87">
        <f t="shared" si="156"/>
        <v>0</v>
      </c>
      <c r="CC87">
        <f t="shared" ref="CC87" si="190">2*BR87*O87+(BS87-2*BR87)*BR87+(BT87-2*BR87)*BR87</f>
        <v>0</v>
      </c>
      <c r="CD87">
        <f t="shared" ref="CD87" si="191">BU87/2*O87</f>
        <v>7.8068749999999992E-2</v>
      </c>
      <c r="CE87">
        <f t="shared" si="84"/>
        <v>0</v>
      </c>
      <c r="CF87">
        <f t="shared" ref="CF87" si="192">BX87/(BU87)</f>
        <v>0</v>
      </c>
      <c r="CG87">
        <f t="shared" ref="CG87" si="193">CF87+2*BW87*CE87/O87</f>
        <v>0</v>
      </c>
      <c r="CH87">
        <f t="shared" ref="CH87" si="194">CF87-2*BW87*CE87/O87</f>
        <v>0</v>
      </c>
      <c r="CI87">
        <f t="shared" ref="CI87" si="195">CG87/($AE$6*1000000)</f>
        <v>0</v>
      </c>
      <c r="CJ87">
        <f t="shared" ref="CJ87" si="196">ABS(CH87/($AE$6*1000000))</f>
        <v>0</v>
      </c>
      <c r="CL87">
        <f t="shared" si="161"/>
        <v>0.18</v>
      </c>
      <c r="CM87">
        <f t="shared" si="161"/>
        <v>0.132275</v>
      </c>
      <c r="CN87">
        <f t="shared" si="85"/>
        <v>0</v>
      </c>
      <c r="CO87">
        <f t="shared" si="85"/>
        <v>0</v>
      </c>
      <c r="CP87">
        <f t="shared" si="162"/>
        <v>0</v>
      </c>
      <c r="CQ87">
        <f t="shared" si="162"/>
        <v>0</v>
      </c>
      <c r="CR87" t="e">
        <f t="shared" si="86"/>
        <v>#DIV/0!</v>
      </c>
      <c r="CS87" t="e">
        <f t="shared" si="87"/>
        <v>#DIV/0!</v>
      </c>
      <c r="CT87">
        <f t="shared" si="163"/>
        <v>0</v>
      </c>
      <c r="CU87">
        <f t="shared" si="163"/>
        <v>0</v>
      </c>
      <c r="CV87" s="39" t="e">
        <f t="shared" si="88"/>
        <v>#DIV/0!</v>
      </c>
      <c r="CW87" s="39" t="e">
        <f t="shared" si="89"/>
        <v>#DIV/0!</v>
      </c>
      <c r="CX87" s="39" t="e">
        <f t="shared" si="90"/>
        <v>#DIV/0!</v>
      </c>
      <c r="CZ87">
        <f t="shared" si="91"/>
        <v>0</v>
      </c>
      <c r="DA87">
        <f t="shared" si="91"/>
        <v>0</v>
      </c>
      <c r="DB87">
        <v>50</v>
      </c>
      <c r="DC87">
        <f t="shared" si="92"/>
        <v>0</v>
      </c>
      <c r="DD87">
        <v>80</v>
      </c>
      <c r="DE87">
        <f t="shared" si="93"/>
        <v>0</v>
      </c>
      <c r="DF87">
        <f t="shared" si="94"/>
        <v>0.18</v>
      </c>
      <c r="DG87">
        <f t="shared" si="94"/>
        <v>0.132275</v>
      </c>
      <c r="DH87">
        <f t="shared" ref="DH87" si="197">2*O87*BR87+(DF87-2*BR87)*DC87+(DG87-2*BR87)*DE87</f>
        <v>0</v>
      </c>
      <c r="DI87">
        <f t="shared" si="95"/>
        <v>7.8068749999999992E-2</v>
      </c>
      <c r="DJ87">
        <f t="shared" si="96"/>
        <v>0</v>
      </c>
      <c r="DK87">
        <f t="shared" si="97"/>
        <v>0</v>
      </c>
      <c r="DL87">
        <f t="shared" si="98"/>
        <v>0</v>
      </c>
      <c r="DM87">
        <f t="shared" si="99"/>
        <v>0</v>
      </c>
      <c r="DN87">
        <f t="shared" si="164"/>
        <v>0</v>
      </c>
      <c r="DO87">
        <f t="shared" si="164"/>
        <v>0</v>
      </c>
      <c r="DP87" t="e">
        <f t="shared" si="100"/>
        <v>#DIV/0!</v>
      </c>
      <c r="DQ87" t="e">
        <f t="shared" si="101"/>
        <v>#DIV/0!</v>
      </c>
      <c r="DR87">
        <f t="shared" si="102"/>
        <v>0</v>
      </c>
      <c r="DS87">
        <f t="shared" si="102"/>
        <v>0</v>
      </c>
      <c r="DT87" s="39" t="e">
        <f t="shared" si="158"/>
        <v>#DIV/0!</v>
      </c>
      <c r="DU87" s="39" t="e">
        <f t="shared" si="158"/>
        <v>#DIV/0!</v>
      </c>
      <c r="DV87" s="39" t="e">
        <f t="shared" si="104"/>
        <v>#DIV/0!</v>
      </c>
      <c r="DW87" s="39">
        <f t="shared" si="105"/>
        <v>0</v>
      </c>
      <c r="DX87" s="39"/>
      <c r="DZ87">
        <f t="shared" si="106"/>
        <v>0.5</v>
      </c>
      <c r="EA87">
        <f t="shared" si="157"/>
        <v>0.18</v>
      </c>
      <c r="EB87">
        <f t="shared" si="107"/>
        <v>0.132275</v>
      </c>
      <c r="EC87">
        <f t="shared" si="108"/>
        <v>0.5005690950370888</v>
      </c>
      <c r="ED87">
        <f t="shared" si="109"/>
        <v>0.15613749999999998</v>
      </c>
      <c r="EE87">
        <f t="shared" si="110"/>
        <v>0</v>
      </c>
      <c r="EG87">
        <f t="shared" si="111"/>
        <v>0</v>
      </c>
      <c r="EH87">
        <f t="shared" si="112"/>
        <v>0</v>
      </c>
      <c r="EI87">
        <f t="shared" si="113"/>
        <v>0</v>
      </c>
      <c r="EJ87">
        <f t="shared" si="113"/>
        <v>0.06</v>
      </c>
      <c r="EK87">
        <f t="shared" si="113"/>
        <v>3.9E-2</v>
      </c>
      <c r="EL87">
        <f t="shared" si="114"/>
        <v>0</v>
      </c>
      <c r="EM87" t="e">
        <f t="shared" si="114"/>
        <v>#DIV/0!</v>
      </c>
      <c r="EN87" t="e">
        <f t="shared" si="114"/>
        <v>#DIV/0!</v>
      </c>
      <c r="EO87" t="e">
        <f t="shared" si="115"/>
        <v>#DIV/0!</v>
      </c>
      <c r="EP87">
        <f t="shared" ref="EP87" si="198">$EI$6</f>
        <v>483</v>
      </c>
      <c r="EQ87" s="39" t="e">
        <f t="shared" si="116"/>
        <v>#DIV/0!</v>
      </c>
      <c r="ES87">
        <v>1</v>
      </c>
      <c r="ET87">
        <f t="shared" si="117"/>
        <v>0</v>
      </c>
      <c r="EU87">
        <f t="shared" si="118"/>
        <v>0</v>
      </c>
      <c r="EV87">
        <f t="shared" si="119"/>
        <v>0.06</v>
      </c>
      <c r="EW87">
        <f t="shared" si="119"/>
        <v>3.9E-2</v>
      </c>
      <c r="EX87">
        <f t="shared" si="120"/>
        <v>0</v>
      </c>
      <c r="EY87" t="e">
        <f t="shared" si="121"/>
        <v>#DIV/0!</v>
      </c>
      <c r="EZ87" t="e">
        <f t="shared" si="122"/>
        <v>#DIV/0!</v>
      </c>
      <c r="FA87" t="e">
        <f t="shared" si="123"/>
        <v>#DIV/0!</v>
      </c>
      <c r="FB87">
        <f t="shared" ref="FB87" si="199">$EI$6</f>
        <v>483</v>
      </c>
      <c r="FC87" s="39" t="e">
        <f t="shared" si="124"/>
        <v>#DIV/0!</v>
      </c>
      <c r="FD87" s="127">
        <f t="shared" si="125"/>
        <v>0</v>
      </c>
      <c r="FE87" s="127"/>
    </row>
    <row r="88" spans="2:161" x14ac:dyDescent="0.25">
      <c r="AS88" s="9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</row>
    <row r="89" spans="2:161" x14ac:dyDescent="0.25">
      <c r="AS89" s="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</row>
    <row r="90" spans="2:161" x14ac:dyDescent="0.25"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</row>
    <row r="91" spans="2:161" x14ac:dyDescent="0.25"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</row>
    <row r="92" spans="2:161" x14ac:dyDescent="0.25"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</row>
    <row r="93" spans="2:161" x14ac:dyDescent="0.25"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</row>
    <row r="94" spans="2:161" x14ac:dyDescent="0.25"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</row>
    <row r="95" spans="2:161" x14ac:dyDescent="0.25"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</row>
    <row r="96" spans="2:161" x14ac:dyDescent="0.25"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</row>
    <row r="97" spans="45:66" x14ac:dyDescent="0.25"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</row>
    <row r="98" spans="45:66" x14ac:dyDescent="0.25"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</row>
    <row r="99" spans="45:66" x14ac:dyDescent="0.25"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</row>
    <row r="100" spans="45:66" x14ac:dyDescent="0.25"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</row>
    <row r="101" spans="45:66" x14ac:dyDescent="0.25"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</row>
    <row r="102" spans="45:66" x14ac:dyDescent="0.25"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</row>
    <row r="103" spans="45:66" x14ac:dyDescent="0.25"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</row>
    <row r="104" spans="45:66" x14ac:dyDescent="0.25"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</row>
    <row r="105" spans="45:66" x14ac:dyDescent="0.25"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</row>
    <row r="106" spans="45:66" x14ac:dyDescent="0.25"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</row>
    <row r="107" spans="45:66" x14ac:dyDescent="0.25"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</row>
    <row r="108" spans="45:66" x14ac:dyDescent="0.25"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</row>
    <row r="109" spans="45:66" x14ac:dyDescent="0.25"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</row>
    <row r="110" spans="45:66" x14ac:dyDescent="0.25"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</row>
    <row r="111" spans="45:66" x14ac:dyDescent="0.25"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</row>
    <row r="112" spans="45:66" x14ac:dyDescent="0.25"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</row>
    <row r="113" spans="45:66" x14ac:dyDescent="0.25"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</row>
    <row r="114" spans="45:66" x14ac:dyDescent="0.25"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</row>
    <row r="115" spans="45:66" x14ac:dyDescent="0.25"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</row>
    <row r="116" spans="45:66" x14ac:dyDescent="0.25"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</row>
    <row r="117" spans="45:66" x14ac:dyDescent="0.25"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</row>
    <row r="118" spans="45:66" x14ac:dyDescent="0.25"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</row>
    <row r="119" spans="45:66" x14ac:dyDescent="0.25"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</row>
    <row r="120" spans="45:66" x14ac:dyDescent="0.25"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</row>
    <row r="121" spans="45:66" x14ac:dyDescent="0.25"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</row>
    <row r="122" spans="45:66" x14ac:dyDescent="0.25"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</row>
    <row r="123" spans="45:66" x14ac:dyDescent="0.25"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</row>
    <row r="124" spans="45:66" x14ac:dyDescent="0.25"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</row>
    <row r="125" spans="45:66" x14ac:dyDescent="0.25"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</row>
    <row r="126" spans="45:66" x14ac:dyDescent="0.25"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</row>
    <row r="127" spans="45:66" x14ac:dyDescent="0.25"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</row>
    <row r="128" spans="45:66" x14ac:dyDescent="0.25"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</row>
    <row r="129" spans="45:66" x14ac:dyDescent="0.25"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</row>
    <row r="130" spans="45:66" x14ac:dyDescent="0.25"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</row>
    <row r="131" spans="45:66" x14ac:dyDescent="0.25"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</row>
    <row r="132" spans="45:66" x14ac:dyDescent="0.25"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</row>
    <row r="133" spans="45:66" x14ac:dyDescent="0.25"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</row>
    <row r="134" spans="45:66" x14ac:dyDescent="0.25"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</row>
    <row r="135" spans="45:66" x14ac:dyDescent="0.25"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</row>
    <row r="136" spans="45:66" x14ac:dyDescent="0.25"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</row>
    <row r="137" spans="45:66" x14ac:dyDescent="0.25"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</row>
    <row r="138" spans="45:66" x14ac:dyDescent="0.25"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</row>
    <row r="139" spans="45:66" x14ac:dyDescent="0.25"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</row>
    <row r="140" spans="45:66" x14ac:dyDescent="0.25"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</row>
    <row r="141" spans="45:66" x14ac:dyDescent="0.25"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</row>
    <row r="142" spans="45:66" x14ac:dyDescent="0.25"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</row>
    <row r="143" spans="45:66" x14ac:dyDescent="0.25"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</row>
    <row r="144" spans="45:66" x14ac:dyDescent="0.25"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</row>
    <row r="145" spans="45:66" x14ac:dyDescent="0.25"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</row>
    <row r="146" spans="45:66" x14ac:dyDescent="0.25"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</row>
    <row r="147" spans="45:66" x14ac:dyDescent="0.25"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</row>
    <row r="148" spans="45:66" x14ac:dyDescent="0.25"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</row>
    <row r="149" spans="45:66" x14ac:dyDescent="0.25"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</row>
    <row r="150" spans="45:66" x14ac:dyDescent="0.25"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</row>
    <row r="151" spans="45:66" x14ac:dyDescent="0.25"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</row>
    <row r="152" spans="45:66" x14ac:dyDescent="0.25"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</row>
    <row r="153" spans="45:66" x14ac:dyDescent="0.25"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</row>
    <row r="154" spans="45:66" x14ac:dyDescent="0.25"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</row>
    <row r="155" spans="45:66" x14ac:dyDescent="0.25"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</row>
    <row r="156" spans="45:66" x14ac:dyDescent="0.25"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</row>
    <row r="157" spans="45:66" x14ac:dyDescent="0.25"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</row>
    <row r="158" spans="45:66" x14ac:dyDescent="0.25"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</row>
    <row r="159" spans="45:66" x14ac:dyDescent="0.25"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</row>
    <row r="160" spans="45:66" x14ac:dyDescent="0.25"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</row>
    <row r="161" spans="45:66" x14ac:dyDescent="0.25"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</row>
    <row r="162" spans="45:66" x14ac:dyDescent="0.25"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</row>
    <row r="163" spans="45:66" x14ac:dyDescent="0.25"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</row>
    <row r="164" spans="45:66" x14ac:dyDescent="0.25"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</row>
    <row r="165" spans="45:66" x14ac:dyDescent="0.25"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</row>
    <row r="166" spans="45:66" x14ac:dyDescent="0.25"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</row>
    <row r="167" spans="45:66" x14ac:dyDescent="0.25"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</row>
    <row r="168" spans="45:66" x14ac:dyDescent="0.25"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</row>
    <row r="169" spans="45:66" x14ac:dyDescent="0.25"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</row>
    <row r="170" spans="45:66" x14ac:dyDescent="0.25"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</row>
    <row r="171" spans="45:66" x14ac:dyDescent="0.25"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</row>
    <row r="172" spans="45:66" x14ac:dyDescent="0.25"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</row>
    <row r="173" spans="45:66" x14ac:dyDescent="0.25"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</row>
    <row r="174" spans="45:66" x14ac:dyDescent="0.25"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</row>
    <row r="175" spans="45:66" x14ac:dyDescent="0.25"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</row>
    <row r="176" spans="45:66" x14ac:dyDescent="0.25"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</row>
    <row r="177" spans="45:66" x14ac:dyDescent="0.25"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</row>
    <row r="178" spans="45:66" x14ac:dyDescent="0.25"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</row>
    <row r="179" spans="45:66" x14ac:dyDescent="0.25"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</row>
    <row r="180" spans="45:66" x14ac:dyDescent="0.25"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</row>
    <row r="181" spans="45:66" x14ac:dyDescent="0.25"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</row>
    <row r="182" spans="45:66" x14ac:dyDescent="0.25"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</row>
    <row r="183" spans="45:66" x14ac:dyDescent="0.25"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</row>
    <row r="184" spans="45:66" x14ac:dyDescent="0.25"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</row>
    <row r="185" spans="45:66" x14ac:dyDescent="0.25"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</row>
    <row r="186" spans="45:66" x14ac:dyDescent="0.25"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</row>
    <row r="187" spans="45:66" x14ac:dyDescent="0.25"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</row>
    <row r="188" spans="45:66" x14ac:dyDescent="0.25"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</row>
    <row r="189" spans="45:66" x14ac:dyDescent="0.25"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</row>
    <row r="190" spans="45:66" x14ac:dyDescent="0.25"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</row>
    <row r="191" spans="45:66" x14ac:dyDescent="0.25"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</row>
    <row r="192" spans="45:66" x14ac:dyDescent="0.25"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</row>
    <row r="193" spans="45:66" x14ac:dyDescent="0.25"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</row>
    <row r="194" spans="45:66" x14ac:dyDescent="0.25"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</row>
    <row r="195" spans="45:66" x14ac:dyDescent="0.25"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</row>
    <row r="196" spans="45:66" x14ac:dyDescent="0.25"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</row>
    <row r="197" spans="45:66" x14ac:dyDescent="0.25"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</row>
    <row r="198" spans="45:66" x14ac:dyDescent="0.25"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</row>
    <row r="199" spans="45:66" x14ac:dyDescent="0.25"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</row>
    <row r="200" spans="45:66" x14ac:dyDescent="0.25"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</row>
    <row r="201" spans="45:66" x14ac:dyDescent="0.25"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</row>
    <row r="202" spans="45:66" x14ac:dyDescent="0.25"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</row>
    <row r="203" spans="45:66" x14ac:dyDescent="0.25"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</row>
    <row r="204" spans="45:66" x14ac:dyDescent="0.25"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</row>
    <row r="205" spans="45:66" x14ac:dyDescent="0.25"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</row>
    <row r="206" spans="45:66" x14ac:dyDescent="0.25"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</row>
    <row r="207" spans="45:66" x14ac:dyDescent="0.25"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</row>
    <row r="208" spans="45:66" x14ac:dyDescent="0.25"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</row>
    <row r="209" spans="45:66" x14ac:dyDescent="0.25"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</row>
    <row r="210" spans="45:66" x14ac:dyDescent="0.25"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</row>
    <row r="211" spans="45:66" x14ac:dyDescent="0.25"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</row>
    <row r="212" spans="45:66" x14ac:dyDescent="0.25"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</row>
    <row r="213" spans="45:66" x14ac:dyDescent="0.25"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</row>
    <row r="214" spans="45:66" x14ac:dyDescent="0.25"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</row>
    <row r="215" spans="45:66" x14ac:dyDescent="0.25"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</row>
    <row r="216" spans="45:66" x14ac:dyDescent="0.25"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</row>
    <row r="217" spans="45:66" x14ac:dyDescent="0.25"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</row>
    <row r="218" spans="45:66" x14ac:dyDescent="0.25"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</row>
    <row r="219" spans="45:66" x14ac:dyDescent="0.25"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</row>
    <row r="220" spans="45:66" x14ac:dyDescent="0.25"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</row>
    <row r="221" spans="45:66" x14ac:dyDescent="0.25"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</row>
    <row r="222" spans="45:66" x14ac:dyDescent="0.25"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</row>
    <row r="223" spans="45:66" x14ac:dyDescent="0.25"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</row>
    <row r="224" spans="45:66" x14ac:dyDescent="0.25"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</row>
    <row r="225" spans="45:66" x14ac:dyDescent="0.25"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</row>
    <row r="226" spans="45:66" x14ac:dyDescent="0.25"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</row>
    <row r="227" spans="45:66" x14ac:dyDescent="0.25"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</row>
    <row r="228" spans="45:66" x14ac:dyDescent="0.25"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</row>
    <row r="229" spans="45:66" x14ac:dyDescent="0.25"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</row>
    <row r="230" spans="45:66" x14ac:dyDescent="0.25"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</row>
    <row r="231" spans="45:66" x14ac:dyDescent="0.25"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</row>
    <row r="232" spans="45:66" x14ac:dyDescent="0.25"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</row>
    <row r="233" spans="45:66" x14ac:dyDescent="0.25"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</row>
    <row r="234" spans="45:66" x14ac:dyDescent="0.25"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</row>
    <row r="235" spans="45:66" x14ac:dyDescent="0.25"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</row>
    <row r="236" spans="45:66" x14ac:dyDescent="0.25"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</row>
    <row r="237" spans="45:66" x14ac:dyDescent="0.25"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</row>
    <row r="238" spans="45:66" x14ac:dyDescent="0.25"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</row>
    <row r="239" spans="45:66" x14ac:dyDescent="0.25"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</row>
    <row r="240" spans="45:66" x14ac:dyDescent="0.25"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</row>
    <row r="241" spans="45:66" x14ac:dyDescent="0.25"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</row>
    <row r="242" spans="45:66" x14ac:dyDescent="0.25"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</row>
    <row r="243" spans="45:66" x14ac:dyDescent="0.25"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</row>
    <row r="244" spans="45:66" x14ac:dyDescent="0.25"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</row>
    <row r="245" spans="45:66" x14ac:dyDescent="0.25"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</row>
    <row r="246" spans="45:66" x14ac:dyDescent="0.25"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</row>
    <row r="247" spans="45:66" x14ac:dyDescent="0.25"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</row>
    <row r="248" spans="45:66" x14ac:dyDescent="0.25"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</row>
    <row r="249" spans="45:66" x14ac:dyDescent="0.25"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</row>
    <row r="250" spans="45:66" x14ac:dyDescent="0.25"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</row>
    <row r="251" spans="45:66" x14ac:dyDescent="0.25"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</row>
    <row r="252" spans="45:66" x14ac:dyDescent="0.25"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</row>
    <row r="253" spans="45:66" x14ac:dyDescent="0.25"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</row>
    <row r="254" spans="45:66" x14ac:dyDescent="0.25"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</row>
    <row r="255" spans="45:66" x14ac:dyDescent="0.25"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</row>
    <row r="256" spans="45:66" x14ac:dyDescent="0.25"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</row>
    <row r="257" spans="45:66" x14ac:dyDescent="0.25"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</row>
    <row r="258" spans="45:66" x14ac:dyDescent="0.25"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</row>
  </sheetData>
  <mergeCells count="87">
    <mergeCell ref="HK21:HL21"/>
    <mergeCell ref="HM21:HN21"/>
    <mergeCell ref="HC20:HD20"/>
    <mergeCell ref="HE20:HF20"/>
    <mergeCell ref="HG20:HH20"/>
    <mergeCell ref="HI20:HJ20"/>
    <mergeCell ref="HK20:HL20"/>
    <mergeCell ref="HA21:HB21"/>
    <mergeCell ref="HC21:HD21"/>
    <mergeCell ref="HE21:HF21"/>
    <mergeCell ref="HG21:HH21"/>
    <mergeCell ref="HI21:HJ21"/>
    <mergeCell ref="EG19:EQ20"/>
    <mergeCell ref="ES19:FE20"/>
    <mergeCell ref="FG19:FT20"/>
    <mergeCell ref="FV19:GJ20"/>
    <mergeCell ref="GL19:GW20"/>
    <mergeCell ref="HA20:HB20"/>
    <mergeCell ref="GK17:GK18"/>
    <mergeCell ref="GL17:GW18"/>
    <mergeCell ref="O19:Q20"/>
    <mergeCell ref="S19:X20"/>
    <mergeCell ref="Z19:AQ20"/>
    <mergeCell ref="AS19:BP20"/>
    <mergeCell ref="BR19:CJ20"/>
    <mergeCell ref="CL19:CX20"/>
    <mergeCell ref="CZ19:DX20"/>
    <mergeCell ref="DZ19:EE20"/>
    <mergeCell ref="DZ17:EE18"/>
    <mergeCell ref="EG17:EQ18"/>
    <mergeCell ref="ES17:FE18"/>
    <mergeCell ref="FG17:FT18"/>
    <mergeCell ref="FU17:FU18"/>
    <mergeCell ref="FV17:GJ18"/>
    <mergeCell ref="EL6:EM6"/>
    <mergeCell ref="ER6:ES6"/>
    <mergeCell ref="S17:X18"/>
    <mergeCell ref="Y17:Y18"/>
    <mergeCell ref="Z17:AQ18"/>
    <mergeCell ref="AS17:BP18"/>
    <mergeCell ref="BR17:CJ18"/>
    <mergeCell ref="CL17:CX18"/>
    <mergeCell ref="CY17:CY18"/>
    <mergeCell ref="CZ17:DX18"/>
    <mergeCell ref="Z6:AA6"/>
    <mergeCell ref="AB6:AD6"/>
    <mergeCell ref="AE6:AF6"/>
    <mergeCell ref="AK6:AL6"/>
    <mergeCell ref="EG6:EH6"/>
    <mergeCell ref="FL2:FM2"/>
    <mergeCell ref="FI4:FJ4"/>
    <mergeCell ref="FN4:FO4"/>
    <mergeCell ref="FU4:FV4"/>
    <mergeCell ref="ER5:ES5"/>
    <mergeCell ref="FI5:FJ5"/>
    <mergeCell ref="FK5:FM5"/>
    <mergeCell ref="FN5:FO5"/>
    <mergeCell ref="FU5:FV5"/>
    <mergeCell ref="EI6:EK6"/>
    <mergeCell ref="Z5:AA5"/>
    <mergeCell ref="AE5:AF5"/>
    <mergeCell ref="AK5:AL5"/>
    <mergeCell ref="EG5:EH5"/>
    <mergeCell ref="EL5:EM5"/>
    <mergeCell ref="HB4:HD4"/>
    <mergeCell ref="HB5:HD5"/>
    <mergeCell ref="FI1:FJ1"/>
    <mergeCell ref="FL1:FM1"/>
    <mergeCell ref="Z2:AA2"/>
    <mergeCell ref="AC2:AD2"/>
    <mergeCell ref="CL2:CM2"/>
    <mergeCell ref="CN2:CP2"/>
    <mergeCell ref="CQ2:CR2"/>
    <mergeCell ref="CT2:CU2"/>
    <mergeCell ref="CX2:CY2"/>
    <mergeCell ref="FI2:FJ2"/>
    <mergeCell ref="Z1:AA1"/>
    <mergeCell ref="AC1:AD1"/>
    <mergeCell ref="CL1:CM1"/>
    <mergeCell ref="CQ1:CR1"/>
    <mergeCell ref="S1:W2"/>
    <mergeCell ref="X1:Y2"/>
    <mergeCell ref="HA1:HG2"/>
    <mergeCell ref="HB3:HD3"/>
    <mergeCell ref="HE3:HG3"/>
    <mergeCell ref="CT1:CU1"/>
    <mergeCell ref="CX1:CY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258"/>
  <sheetViews>
    <sheetView topLeftCell="FI16" zoomScale="55" zoomScaleNormal="55" workbookViewId="0">
      <selection activeCell="HE21" sqref="HE21:HN21"/>
    </sheetView>
  </sheetViews>
  <sheetFormatPr defaultRowHeight="15" x14ac:dyDescent="0.25"/>
  <cols>
    <col min="1" max="1" width="19.28515625" bestFit="1" customWidth="1"/>
    <col min="6" max="6" width="23.5703125" bestFit="1" customWidth="1"/>
    <col min="8" max="8" width="16.7109375" bestFit="1" customWidth="1"/>
    <col min="10" max="10" width="26.5703125" bestFit="1" customWidth="1"/>
    <col min="11" max="11" width="13.28515625" customWidth="1"/>
    <col min="12" max="12" width="14.85546875" bestFit="1" customWidth="1"/>
    <col min="13" max="13" width="19.140625" customWidth="1"/>
    <col min="14" max="14" width="5.28515625" style="44" customWidth="1"/>
    <col min="15" max="15" width="5.140625" bestFit="1" customWidth="1"/>
    <col min="16" max="16" width="12.42578125" hidden="1" customWidth="1"/>
    <col min="17" max="17" width="14.28515625" bestFit="1" customWidth="1"/>
    <col min="18" max="18" width="3.140625" style="29" customWidth="1"/>
    <col min="20" max="20" width="10.85546875" customWidth="1"/>
    <col min="21" max="21" width="12.28515625" bestFit="1" customWidth="1"/>
    <col min="25" max="25" width="6.7109375" style="44" customWidth="1"/>
    <col min="26" max="26" width="13.5703125" customWidth="1"/>
    <col min="29" max="29" width="10.140625" customWidth="1"/>
    <col min="30" max="30" width="9.85546875" customWidth="1"/>
    <col min="32" max="32" width="11" customWidth="1"/>
    <col min="33" max="33" width="10.7109375" customWidth="1"/>
    <col min="34" max="34" width="10.28515625" customWidth="1"/>
    <col min="35" max="35" width="16" bestFit="1" customWidth="1"/>
    <col min="36" max="36" width="15.42578125" bestFit="1" customWidth="1"/>
    <col min="39" max="39" width="11.5703125" bestFit="1" customWidth="1"/>
    <col min="40" max="43" width="8.85546875" customWidth="1"/>
    <col min="44" max="44" width="5.28515625" style="44" customWidth="1"/>
    <col min="45" max="45" width="10.42578125" style="49" bestFit="1" customWidth="1"/>
    <col min="46" max="57" width="8.85546875" style="49" customWidth="1"/>
    <col min="58" max="58" width="12.28515625" style="49" bestFit="1" customWidth="1"/>
    <col min="59" max="59" width="11.7109375" style="49" bestFit="1" customWidth="1"/>
    <col min="60" max="61" width="8.85546875" style="49" customWidth="1"/>
    <col min="62" max="62" width="11.5703125" style="49" bestFit="1" customWidth="1"/>
    <col min="63" max="66" width="8.85546875" style="49" customWidth="1"/>
    <col min="67" max="67" width="11.140625" style="40" customWidth="1"/>
    <col min="68" max="68" width="8.85546875" style="40" customWidth="1"/>
    <col min="69" max="69" width="3.5703125" style="41" customWidth="1"/>
    <col min="70" max="74" width="9.140625" customWidth="1"/>
    <col min="75" max="75" width="13.28515625" customWidth="1"/>
    <col min="76" max="76" width="16" customWidth="1"/>
    <col min="77" max="81" width="9.140625" customWidth="1"/>
    <col min="82" max="82" width="10" customWidth="1"/>
    <col min="83" max="88" width="9.140625" customWidth="1"/>
    <col min="89" max="89" width="3.42578125" style="44" customWidth="1"/>
    <col min="90" max="91" width="9.140625" customWidth="1"/>
    <col min="92" max="92" width="11" customWidth="1"/>
    <col min="93" max="94" width="9.85546875" customWidth="1"/>
    <col min="95" max="95" width="9.28515625" customWidth="1"/>
    <col min="96" max="96" width="12.28515625" customWidth="1"/>
    <col min="97" max="102" width="9.140625" customWidth="1"/>
    <col min="103" max="103" width="7.140625" style="44" customWidth="1"/>
    <col min="104" max="105" width="9.140625" customWidth="1"/>
    <col min="106" max="109" width="10.7109375" customWidth="1"/>
    <col min="110" max="112" width="9.140625" customWidth="1"/>
    <col min="113" max="113" width="10" customWidth="1"/>
    <col min="114" max="128" width="9.140625" customWidth="1"/>
    <col min="129" max="129" width="5.7109375" style="44" customWidth="1"/>
    <col min="135" max="135" width="11.28515625" customWidth="1"/>
    <col min="136" max="136" width="4.42578125" style="44" customWidth="1"/>
    <col min="138" max="138" width="13.7109375" customWidth="1"/>
    <col min="145" max="145" width="12.85546875" bestFit="1" customWidth="1"/>
    <col min="147" max="147" width="14.5703125" bestFit="1" customWidth="1"/>
    <col min="148" max="148" width="9.140625" style="44"/>
    <col min="149" max="149" width="11.140625" bestFit="1" customWidth="1"/>
    <col min="150" max="153" width="9.140625" customWidth="1"/>
    <col min="154" max="154" width="10.7109375" customWidth="1"/>
    <col min="155" max="158" width="9.140625" customWidth="1"/>
    <col min="159" max="159" width="15.42578125" bestFit="1" customWidth="1"/>
    <col min="160" max="160" width="11" customWidth="1"/>
    <col min="162" max="162" width="9.140625" style="44"/>
    <col min="164" max="164" width="18" customWidth="1"/>
    <col min="165" max="165" width="15.140625" customWidth="1"/>
    <col min="174" max="174" width="13.5703125" bestFit="1" customWidth="1"/>
    <col min="175" max="175" width="18.28515625" bestFit="1" customWidth="1"/>
    <col min="176" max="176" width="14" bestFit="1" customWidth="1"/>
    <col min="177" max="177" width="9.140625" style="44"/>
    <col min="181" max="181" width="14.85546875" bestFit="1" customWidth="1"/>
    <col min="186" max="186" width="10.140625" customWidth="1"/>
    <col min="187" max="187" width="10.28515625" customWidth="1"/>
    <col min="189" max="189" width="13.5703125" bestFit="1" customWidth="1"/>
    <col min="190" max="190" width="11.5703125" bestFit="1" customWidth="1"/>
    <col min="191" max="191" width="14.7109375" bestFit="1" customWidth="1"/>
    <col min="193" max="193" width="9.140625" style="41"/>
    <col min="194" max="194" width="11.140625" bestFit="1" customWidth="1"/>
    <col min="195" max="195" width="14.85546875" bestFit="1" customWidth="1"/>
    <col min="201" max="201" width="11.5703125" bestFit="1" customWidth="1"/>
    <col min="202" max="202" width="14.7109375" bestFit="1" customWidth="1"/>
    <col min="206" max="206" width="9.140625" style="44"/>
    <col min="214" max="214" width="12.5703125" customWidth="1"/>
  </cols>
  <sheetData>
    <row r="1" spans="1:215" ht="15.75" thickBot="1" x14ac:dyDescent="0.3">
      <c r="S1" s="152" t="s">
        <v>208</v>
      </c>
      <c r="T1" s="153"/>
      <c r="U1" s="153"/>
      <c r="V1" s="153"/>
      <c r="W1" s="154"/>
      <c r="X1" s="158" t="s">
        <v>209</v>
      </c>
      <c r="Y1" s="159"/>
      <c r="Z1" s="210" t="s">
        <v>122</v>
      </c>
      <c r="AA1" s="210"/>
      <c r="AB1" s="46">
        <v>0.3</v>
      </c>
      <c r="AC1" s="210" t="s">
        <v>27</v>
      </c>
      <c r="AD1" s="210"/>
      <c r="AE1" s="46">
        <f>9.5/AB1</f>
        <v>31.666666666666668</v>
      </c>
      <c r="AR1" s="49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CK1" s="40"/>
      <c r="CL1" s="210" t="s">
        <v>40</v>
      </c>
      <c r="CM1" s="210"/>
      <c r="CN1" s="135" t="s">
        <v>41</v>
      </c>
      <c r="CO1" s="135"/>
      <c r="CP1" s="135"/>
      <c r="CQ1" s="210" t="s">
        <v>42</v>
      </c>
      <c r="CR1" s="210"/>
      <c r="CS1" s="135" t="s">
        <v>43</v>
      </c>
      <c r="CT1" s="210" t="s">
        <v>44</v>
      </c>
      <c r="CU1" s="210"/>
      <c r="CV1" s="136" t="s">
        <v>45</v>
      </c>
      <c r="CW1" s="135" t="s">
        <v>46</v>
      </c>
      <c r="CX1" s="210" t="s">
        <v>47</v>
      </c>
      <c r="CY1" s="210"/>
      <c r="CZ1" s="40"/>
      <c r="EF1" s="40"/>
      <c r="ER1" s="40"/>
      <c r="ES1" s="40"/>
      <c r="FI1" s="202" t="s">
        <v>122</v>
      </c>
      <c r="FJ1" s="180"/>
      <c r="FK1" s="31">
        <f>AB1</f>
        <v>0.3</v>
      </c>
      <c r="FL1" s="180" t="s">
        <v>27</v>
      </c>
      <c r="FM1" s="180"/>
      <c r="FN1" s="80">
        <f>9.5/FK1</f>
        <v>31.666666666666668</v>
      </c>
      <c r="FU1" s="40"/>
      <c r="FV1" s="40"/>
      <c r="GK1" s="117"/>
    </row>
    <row r="2" spans="1:215" ht="15.75" customHeight="1" thickBot="1" x14ac:dyDescent="0.3">
      <c r="S2" s="155"/>
      <c r="T2" s="156"/>
      <c r="U2" s="156"/>
      <c r="V2" s="156"/>
      <c r="W2" s="157"/>
      <c r="X2" s="160"/>
      <c r="Y2" s="161"/>
      <c r="Z2" s="210" t="s">
        <v>123</v>
      </c>
      <c r="AA2" s="210"/>
      <c r="AB2" s="46">
        <v>0.08</v>
      </c>
      <c r="AC2" s="210" t="s">
        <v>32</v>
      </c>
      <c r="AD2" s="210"/>
      <c r="AE2" s="46">
        <f>$O$23/AB2</f>
        <v>12.5</v>
      </c>
      <c r="AR2" s="49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CK2" s="40"/>
      <c r="CL2" s="211" t="s">
        <v>54</v>
      </c>
      <c r="CM2" s="211"/>
      <c r="CN2" s="211">
        <v>572</v>
      </c>
      <c r="CO2" s="211"/>
      <c r="CP2" s="211"/>
      <c r="CQ2" s="211">
        <v>331</v>
      </c>
      <c r="CR2" s="211"/>
      <c r="CS2" s="46">
        <v>76000</v>
      </c>
      <c r="CT2" s="211">
        <v>487</v>
      </c>
      <c r="CU2" s="211"/>
      <c r="CV2" s="46">
        <v>22.2</v>
      </c>
      <c r="CW2" s="46">
        <v>444</v>
      </c>
      <c r="CX2" s="211">
        <v>2810</v>
      </c>
      <c r="CY2" s="211"/>
      <c r="CZ2" s="40"/>
      <c r="EF2" s="40"/>
      <c r="ER2" s="40"/>
      <c r="ES2" s="40"/>
      <c r="FI2" s="209" t="s">
        <v>123</v>
      </c>
      <c r="FJ2" s="208"/>
      <c r="FK2" s="32">
        <f>AB2</f>
        <v>0.08</v>
      </c>
      <c r="FL2" s="207" t="s">
        <v>32</v>
      </c>
      <c r="FM2" s="208"/>
      <c r="FN2" s="81">
        <f>$O$23/FK2</f>
        <v>12.5</v>
      </c>
      <c r="FU2" s="40"/>
      <c r="FV2" s="40"/>
      <c r="GK2" s="117"/>
      <c r="HA2" s="162" t="s">
        <v>25</v>
      </c>
      <c r="HB2" s="163"/>
      <c r="HC2" s="163"/>
      <c r="HD2" s="163"/>
      <c r="HE2" s="163"/>
      <c r="HF2" s="163"/>
      <c r="HG2" s="164"/>
    </row>
    <row r="3" spans="1:215" ht="15.75" customHeight="1" thickBot="1" x14ac:dyDescent="0.3">
      <c r="A3" s="220" t="s">
        <v>26</v>
      </c>
      <c r="B3" s="221"/>
      <c r="C3" s="221"/>
      <c r="D3" s="221"/>
      <c r="E3" s="221"/>
      <c r="F3" s="221"/>
      <c r="G3" s="221"/>
      <c r="H3" s="221"/>
      <c r="I3" s="222"/>
      <c r="J3" s="20"/>
      <c r="Y3" s="40"/>
      <c r="Z3" s="99"/>
      <c r="AA3" s="99"/>
      <c r="AB3" s="133"/>
      <c r="AC3" s="99"/>
      <c r="AD3" s="99"/>
      <c r="AE3" s="133"/>
      <c r="AF3" s="40"/>
      <c r="AG3" s="40"/>
      <c r="AR3" s="49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CJ3" s="28"/>
      <c r="CK3" s="28"/>
      <c r="CL3" s="99"/>
      <c r="CM3" s="99"/>
      <c r="CN3" s="99"/>
      <c r="CO3" s="99"/>
      <c r="CP3" s="99"/>
      <c r="CQ3" s="99"/>
      <c r="CR3" s="99"/>
      <c r="CS3" s="133"/>
      <c r="CT3" s="133"/>
      <c r="CU3" s="133"/>
      <c r="CV3" s="133"/>
      <c r="CW3" s="99"/>
      <c r="CX3" s="99"/>
      <c r="CY3" s="40"/>
      <c r="CZ3" s="40"/>
      <c r="DA3" s="40"/>
      <c r="DB3" s="40"/>
      <c r="EF3" s="40"/>
      <c r="ER3" s="40"/>
      <c r="ES3" s="40"/>
      <c r="FH3" s="40"/>
      <c r="FI3" s="100"/>
      <c r="FJ3" s="101"/>
      <c r="FK3" s="102"/>
      <c r="FL3" s="103"/>
      <c r="FM3" s="101"/>
      <c r="FN3" s="104"/>
      <c r="FO3" s="40"/>
      <c r="FP3" s="40"/>
      <c r="FQ3" s="40"/>
      <c r="FR3" s="40"/>
      <c r="FS3" s="40"/>
      <c r="FU3" s="40"/>
      <c r="FV3" s="40"/>
      <c r="GK3" s="117"/>
      <c r="HA3" s="165"/>
      <c r="HB3" s="166"/>
      <c r="HC3" s="166"/>
      <c r="HD3" s="166"/>
      <c r="HE3" s="166"/>
      <c r="HF3" s="166"/>
      <c r="HG3" s="167"/>
    </row>
    <row r="4" spans="1:215" ht="16.5" thickBot="1" x14ac:dyDescent="0.3">
      <c r="A4" s="12" t="s">
        <v>28</v>
      </c>
      <c r="B4" s="12"/>
      <c r="C4" s="12"/>
      <c r="D4" s="12"/>
      <c r="E4" s="13" t="s">
        <v>29</v>
      </c>
      <c r="F4" s="14">
        <v>7450</v>
      </c>
      <c r="G4" s="14" t="s">
        <v>30</v>
      </c>
      <c r="H4" s="15">
        <v>73084.5</v>
      </c>
      <c r="I4" s="14" t="s">
        <v>31</v>
      </c>
      <c r="J4" s="20"/>
      <c r="Y4" s="40"/>
      <c r="Z4" s="40"/>
      <c r="AA4" s="40"/>
      <c r="AB4" s="40"/>
      <c r="AC4" s="40"/>
      <c r="AD4" s="40"/>
      <c r="AE4" s="40"/>
      <c r="AF4" s="40"/>
      <c r="AG4" s="40"/>
      <c r="AR4" s="49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X4" s="105" t="s">
        <v>19</v>
      </c>
      <c r="BY4" s="2">
        <v>1.5</v>
      </c>
      <c r="CK4" s="40"/>
      <c r="CL4" s="106" t="s">
        <v>20</v>
      </c>
      <c r="CM4" s="42">
        <v>5</v>
      </c>
      <c r="CY4" s="40"/>
      <c r="CZ4" s="40"/>
      <c r="EF4" s="40"/>
      <c r="ER4" s="40"/>
      <c r="ES4" s="40"/>
      <c r="FI4" s="219" t="s">
        <v>40</v>
      </c>
      <c r="FJ4" s="197"/>
      <c r="FK4" s="91" t="s">
        <v>41</v>
      </c>
      <c r="FL4" s="91"/>
      <c r="FM4" s="91"/>
      <c r="FN4" s="195" t="s">
        <v>42</v>
      </c>
      <c r="FO4" s="197"/>
      <c r="FP4" s="144"/>
      <c r="FQ4" s="91" t="s">
        <v>43</v>
      </c>
      <c r="FR4" s="91" t="s">
        <v>44</v>
      </c>
      <c r="FS4" s="92" t="s">
        <v>45</v>
      </c>
      <c r="FT4" s="91" t="s">
        <v>46</v>
      </c>
      <c r="FU4" s="195" t="s">
        <v>47</v>
      </c>
      <c r="FV4" s="215"/>
      <c r="GK4" s="117"/>
      <c r="HA4" s="16" t="s">
        <v>33</v>
      </c>
      <c r="HB4" s="168" t="s">
        <v>205</v>
      </c>
      <c r="HC4" s="168"/>
      <c r="HD4" s="168"/>
      <c r="HE4" s="169" t="s">
        <v>34</v>
      </c>
      <c r="HF4" s="169"/>
      <c r="HG4" s="170"/>
    </row>
    <row r="5" spans="1:215" ht="15.75" thickBot="1" x14ac:dyDescent="0.3">
      <c r="A5" s="12" t="s">
        <v>35</v>
      </c>
      <c r="B5" s="12"/>
      <c r="C5" s="12"/>
      <c r="D5" s="12"/>
      <c r="E5" s="13" t="s">
        <v>36</v>
      </c>
      <c r="F5" s="14">
        <v>329.98</v>
      </c>
      <c r="G5" s="14" t="s">
        <v>30</v>
      </c>
      <c r="H5" s="15">
        <v>3237.1038000000003</v>
      </c>
      <c r="I5" s="14" t="s">
        <v>31</v>
      </c>
      <c r="J5" s="20"/>
      <c r="Y5"/>
      <c r="Z5" s="202" t="s">
        <v>40</v>
      </c>
      <c r="AA5" s="180"/>
      <c r="AB5" s="91" t="s">
        <v>41</v>
      </c>
      <c r="AC5" s="91"/>
      <c r="AD5" s="91"/>
      <c r="AE5" s="180" t="s">
        <v>42</v>
      </c>
      <c r="AF5" s="180"/>
      <c r="AG5" s="91" t="s">
        <v>43</v>
      </c>
      <c r="AH5" s="91" t="s">
        <v>44</v>
      </c>
      <c r="AI5" s="92" t="s">
        <v>45</v>
      </c>
      <c r="AJ5" s="91" t="s">
        <v>46</v>
      </c>
      <c r="AK5" s="180" t="s">
        <v>47</v>
      </c>
      <c r="AL5" s="181"/>
      <c r="AR5" s="49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X5" s="105" t="s">
        <v>68</v>
      </c>
      <c r="BY5" s="2">
        <v>2.5</v>
      </c>
      <c r="CK5" s="40"/>
      <c r="CL5" s="134" t="s">
        <v>72</v>
      </c>
      <c r="CM5" s="43">
        <v>3.62</v>
      </c>
      <c r="CY5" s="40"/>
      <c r="CZ5" s="40"/>
      <c r="EF5" s="40"/>
      <c r="EG5" s="202" t="s">
        <v>40</v>
      </c>
      <c r="EH5" s="180"/>
      <c r="EI5" s="91" t="s">
        <v>41</v>
      </c>
      <c r="EJ5" s="91"/>
      <c r="EK5" s="91"/>
      <c r="EL5" s="180" t="s">
        <v>42</v>
      </c>
      <c r="EM5" s="180"/>
      <c r="EN5" s="91" t="s">
        <v>43</v>
      </c>
      <c r="EO5" s="91" t="s">
        <v>44</v>
      </c>
      <c r="EP5" s="92" t="s">
        <v>45</v>
      </c>
      <c r="EQ5" s="91" t="s">
        <v>46</v>
      </c>
      <c r="ER5" s="180" t="s">
        <v>47</v>
      </c>
      <c r="ES5" s="181"/>
      <c r="FI5" s="216" t="s">
        <v>54</v>
      </c>
      <c r="FJ5" s="205"/>
      <c r="FK5" s="203">
        <v>572</v>
      </c>
      <c r="FL5" s="204"/>
      <c r="FM5" s="205"/>
      <c r="FN5" s="203">
        <v>331</v>
      </c>
      <c r="FO5" s="205"/>
      <c r="FP5" s="145"/>
      <c r="FQ5" s="32">
        <v>76000</v>
      </c>
      <c r="FR5" s="32">
        <v>487</v>
      </c>
      <c r="FS5" s="32">
        <v>22.2</v>
      </c>
      <c r="FT5" s="32">
        <v>444</v>
      </c>
      <c r="FU5" s="217">
        <v>2810</v>
      </c>
      <c r="FV5" s="218"/>
      <c r="GK5" s="117"/>
      <c r="HA5" s="17" t="s">
        <v>37</v>
      </c>
      <c r="HB5" s="171" t="s">
        <v>207</v>
      </c>
      <c r="HC5" s="171"/>
      <c r="HD5" s="171"/>
      <c r="HE5" s="18"/>
      <c r="HF5" s="18"/>
      <c r="HG5" s="19"/>
    </row>
    <row r="6" spans="1:215" ht="15.75" thickBot="1" x14ac:dyDescent="0.3">
      <c r="A6" s="12" t="s">
        <v>38</v>
      </c>
      <c r="B6" s="12"/>
      <c r="C6" s="12"/>
      <c r="D6" s="12"/>
      <c r="E6" s="13" t="s">
        <v>39</v>
      </c>
      <c r="F6" s="14">
        <v>800</v>
      </c>
      <c r="G6" s="14" t="s">
        <v>30</v>
      </c>
      <c r="H6" s="15">
        <v>7848</v>
      </c>
      <c r="I6" s="14" t="s">
        <v>31</v>
      </c>
      <c r="J6" s="20"/>
      <c r="Y6"/>
      <c r="Z6" s="182" t="s">
        <v>54</v>
      </c>
      <c r="AA6" s="183"/>
      <c r="AB6" s="203">
        <v>572</v>
      </c>
      <c r="AC6" s="204"/>
      <c r="AD6" s="205"/>
      <c r="AE6" s="183">
        <v>331</v>
      </c>
      <c r="AF6" s="183"/>
      <c r="AG6" s="32">
        <v>76000</v>
      </c>
      <c r="AH6" s="32">
        <v>487</v>
      </c>
      <c r="AI6" s="32">
        <v>22.2</v>
      </c>
      <c r="AJ6" s="32">
        <v>444</v>
      </c>
      <c r="AK6" s="183">
        <v>2810</v>
      </c>
      <c r="AL6" s="206"/>
      <c r="AR6" s="49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X6" s="105" t="s">
        <v>135</v>
      </c>
      <c r="BY6" s="2">
        <v>2.5000000000000001E-2</v>
      </c>
      <c r="CK6" s="40"/>
      <c r="CL6" s="107" t="s">
        <v>128</v>
      </c>
      <c r="CM6" s="37">
        <v>6.32</v>
      </c>
      <c r="CX6" s="9"/>
      <c r="CY6" s="28"/>
      <c r="CZ6" s="28"/>
      <c r="EF6" s="28"/>
      <c r="EG6" s="182" t="s">
        <v>178</v>
      </c>
      <c r="EH6" s="183"/>
      <c r="EI6" s="183">
        <v>483</v>
      </c>
      <c r="EJ6" s="183"/>
      <c r="EK6" s="183"/>
      <c r="EL6" s="183">
        <v>283</v>
      </c>
      <c r="EM6" s="183"/>
      <c r="EN6" s="32">
        <v>73100</v>
      </c>
      <c r="EO6" s="32">
        <v>342</v>
      </c>
      <c r="EP6" s="32">
        <v>16.600000000000001</v>
      </c>
      <c r="EQ6" s="32">
        <v>301</v>
      </c>
      <c r="ER6" s="184">
        <v>2780</v>
      </c>
      <c r="ES6" s="185"/>
      <c r="ET6" s="28"/>
      <c r="FI6" s="96"/>
      <c r="FJ6" s="97"/>
      <c r="FK6" s="97"/>
      <c r="FL6" s="97"/>
      <c r="FM6" s="97"/>
      <c r="FN6" s="97"/>
      <c r="FO6" s="97"/>
      <c r="FP6" s="97"/>
      <c r="FQ6" s="98"/>
      <c r="FR6" s="98"/>
      <c r="FS6" s="98"/>
      <c r="FT6" s="98"/>
      <c r="FU6" s="99"/>
      <c r="FV6" s="99"/>
      <c r="GK6" s="117"/>
      <c r="HA6" s="21" t="s">
        <v>48</v>
      </c>
      <c r="HB6" s="172" t="s">
        <v>206</v>
      </c>
      <c r="HC6" s="172"/>
      <c r="HD6" s="172"/>
      <c r="HE6" s="22" t="s">
        <v>49</v>
      </c>
      <c r="HF6" s="23">
        <v>42520</v>
      </c>
      <c r="HG6" s="24"/>
    </row>
    <row r="7" spans="1:215" ht="15.75" thickBot="1" x14ac:dyDescent="0.3">
      <c r="A7" s="12" t="s">
        <v>50</v>
      </c>
      <c r="B7" s="12"/>
      <c r="C7" s="12"/>
      <c r="D7" s="12"/>
      <c r="E7" s="13" t="s">
        <v>51</v>
      </c>
      <c r="F7" s="14">
        <v>0.96699999999999997</v>
      </c>
      <c r="G7" s="14" t="s">
        <v>52</v>
      </c>
      <c r="H7" s="15">
        <v>0.96699999999999997</v>
      </c>
      <c r="I7" s="14" t="s">
        <v>53</v>
      </c>
      <c r="J7" s="20"/>
      <c r="Y7"/>
      <c r="AR7" s="49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CK7" s="40"/>
      <c r="CX7" s="9"/>
      <c r="CY7" s="28"/>
      <c r="CZ7" s="28"/>
      <c r="EF7" s="40"/>
      <c r="ER7" s="40"/>
      <c r="FI7" s="88" t="s">
        <v>62</v>
      </c>
      <c r="FJ7" s="78">
        <v>2.5000000000000001E-2</v>
      </c>
      <c r="FL7" s="106" t="s">
        <v>20</v>
      </c>
      <c r="FM7" s="42">
        <v>8</v>
      </c>
      <c r="FU7" s="40"/>
      <c r="FV7" s="40"/>
      <c r="GK7" s="117"/>
    </row>
    <row r="8" spans="1:215" ht="15.75" thickBot="1" x14ac:dyDescent="0.3">
      <c r="A8" s="25" t="s">
        <v>55</v>
      </c>
      <c r="B8" s="26"/>
      <c r="C8" s="26"/>
      <c r="D8" s="27"/>
      <c r="E8" s="13" t="s">
        <v>56</v>
      </c>
      <c r="F8" s="14">
        <v>96.6</v>
      </c>
      <c r="G8" s="14" t="s">
        <v>57</v>
      </c>
      <c r="H8" s="15">
        <v>96.6</v>
      </c>
      <c r="I8" s="14" t="s">
        <v>58</v>
      </c>
      <c r="J8" s="20"/>
      <c r="Y8" s="40"/>
      <c r="Z8" s="105" t="s">
        <v>23</v>
      </c>
      <c r="AA8" s="53">
        <v>0.81</v>
      </c>
      <c r="AC8" s="93" t="s">
        <v>20</v>
      </c>
      <c r="AD8" s="42">
        <v>5</v>
      </c>
      <c r="AR8" s="49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CK8" s="40"/>
      <c r="CX8" s="9"/>
      <c r="CY8" s="28"/>
      <c r="CZ8" s="28"/>
      <c r="EF8" s="40"/>
      <c r="ER8" s="40"/>
      <c r="ES8" s="40"/>
      <c r="FI8" s="89" t="s">
        <v>66</v>
      </c>
      <c r="FJ8" s="82">
        <v>0.3</v>
      </c>
      <c r="FL8" s="107" t="s">
        <v>72</v>
      </c>
      <c r="FM8" s="37">
        <v>3.62</v>
      </c>
      <c r="FU8" s="40"/>
      <c r="FV8" s="40"/>
      <c r="GK8" s="117"/>
    </row>
    <row r="9" spans="1:215" x14ac:dyDescent="0.25">
      <c r="A9" s="25" t="s">
        <v>59</v>
      </c>
      <c r="B9" s="26"/>
      <c r="C9" s="26"/>
      <c r="D9" s="27"/>
      <c r="E9" s="13" t="s">
        <v>2</v>
      </c>
      <c r="F9" s="14">
        <v>40</v>
      </c>
      <c r="G9" s="14" t="s">
        <v>60</v>
      </c>
      <c r="H9" s="15">
        <v>40</v>
      </c>
      <c r="I9" s="14" t="s">
        <v>61</v>
      </c>
      <c r="J9" s="20"/>
      <c r="Y9" s="40"/>
      <c r="Z9" s="105" t="s">
        <v>22</v>
      </c>
      <c r="AA9" s="53">
        <v>138</v>
      </c>
      <c r="AC9" s="94" t="s">
        <v>72</v>
      </c>
      <c r="AD9" s="43">
        <v>3.62</v>
      </c>
      <c r="AR9" s="4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CK9" s="40"/>
      <c r="CX9" s="9"/>
      <c r="CY9" s="28"/>
      <c r="CZ9" s="28"/>
      <c r="EE9" s="40"/>
      <c r="EF9" s="40"/>
      <c r="EG9" s="40"/>
      <c r="ER9" s="40"/>
      <c r="ES9" s="40"/>
      <c r="FI9" s="89" t="s">
        <v>69</v>
      </c>
      <c r="FJ9" s="83">
        <v>2.25</v>
      </c>
      <c r="FL9" s="28"/>
      <c r="FM9" s="28"/>
      <c r="FN9" s="9"/>
      <c r="FU9" s="40"/>
      <c r="FV9" s="40"/>
      <c r="GK9" s="117"/>
    </row>
    <row r="10" spans="1:215" ht="15.75" thickBot="1" x14ac:dyDescent="0.3">
      <c r="A10" s="25" t="s">
        <v>63</v>
      </c>
      <c r="B10" s="26"/>
      <c r="C10" s="26"/>
      <c r="D10" s="27"/>
      <c r="E10" s="13" t="s">
        <v>64</v>
      </c>
      <c r="F10" s="14">
        <v>19</v>
      </c>
      <c r="G10" s="14" t="s">
        <v>65</v>
      </c>
      <c r="H10" s="15">
        <v>19</v>
      </c>
      <c r="I10" s="14" t="s">
        <v>45</v>
      </c>
      <c r="J10" s="20"/>
      <c r="Y10" s="40"/>
      <c r="Z10" s="105" t="s">
        <v>3</v>
      </c>
      <c r="AA10" s="53">
        <f>0.3*SQRT(3.3*0.36)</f>
        <v>0.32698623824252909</v>
      </c>
      <c r="AC10" s="95" t="s">
        <v>128</v>
      </c>
      <c r="AD10" s="37">
        <v>6.32</v>
      </c>
      <c r="AR10" s="49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CK10" s="40"/>
      <c r="CX10" s="9"/>
      <c r="CY10" s="28"/>
      <c r="CZ10" s="28"/>
      <c r="EE10" s="40"/>
      <c r="EF10" s="40"/>
      <c r="EG10" s="40"/>
      <c r="ER10" s="40"/>
      <c r="ES10" s="40"/>
      <c r="FI10" s="89" t="s">
        <v>71</v>
      </c>
      <c r="FJ10" s="83">
        <v>50</v>
      </c>
      <c r="FL10" s="28"/>
      <c r="FM10" s="28"/>
      <c r="FN10" s="9"/>
      <c r="FU10" s="40"/>
      <c r="FV10" s="40"/>
      <c r="GK10" s="117"/>
    </row>
    <row r="11" spans="1:215" ht="15.75" thickBot="1" x14ac:dyDescent="0.3">
      <c r="A11" s="25" t="s">
        <v>67</v>
      </c>
      <c r="B11" s="26"/>
      <c r="C11" s="26"/>
      <c r="D11" s="27"/>
      <c r="E11" s="13" t="s">
        <v>15</v>
      </c>
      <c r="F11" s="14">
        <v>2</v>
      </c>
      <c r="G11" s="14"/>
      <c r="H11" s="15">
        <v>2</v>
      </c>
      <c r="I11" s="14"/>
      <c r="J11" s="20"/>
      <c r="Y11" s="40"/>
      <c r="AR11" s="49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CK11" s="40"/>
      <c r="CX11" s="9"/>
      <c r="CY11" s="28"/>
      <c r="CZ11" s="28"/>
      <c r="EE11" s="40"/>
      <c r="EF11" s="40"/>
      <c r="EG11" s="40"/>
      <c r="ER11" s="40"/>
      <c r="FI11" s="90" t="s">
        <v>73</v>
      </c>
      <c r="FJ11" s="84">
        <v>1.226</v>
      </c>
      <c r="FU11" s="40"/>
      <c r="FV11" s="40"/>
      <c r="GK11" s="117"/>
    </row>
    <row r="12" spans="1:215" x14ac:dyDescent="0.25">
      <c r="A12" s="25" t="s">
        <v>70</v>
      </c>
      <c r="B12" s="26"/>
      <c r="C12" s="26"/>
      <c r="D12" s="27"/>
      <c r="E12" s="13" t="s">
        <v>1</v>
      </c>
      <c r="F12" s="14" t="s">
        <v>202</v>
      </c>
      <c r="G12" s="14"/>
      <c r="H12" s="15">
        <v>0.40496226562556409</v>
      </c>
      <c r="I12" s="14"/>
      <c r="J12" s="20"/>
      <c r="Y12"/>
      <c r="AR12" s="49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CK12" s="40"/>
      <c r="CX12" s="9"/>
      <c r="CY12" s="28"/>
      <c r="CZ12" s="28"/>
      <c r="EE12" s="40"/>
      <c r="EF12" s="40"/>
      <c r="EG12" s="40"/>
      <c r="ER12" s="40"/>
      <c r="FU12" s="40"/>
      <c r="FV12" s="40"/>
      <c r="GK12" s="117"/>
    </row>
    <row r="13" spans="1:215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Y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CK13" s="40"/>
      <c r="CX13" s="9"/>
      <c r="CY13" s="28"/>
      <c r="CZ13" s="28"/>
      <c r="EE13" s="40"/>
      <c r="EF13" s="40"/>
      <c r="EG13" s="40"/>
      <c r="ER13" s="40"/>
      <c r="FU13" s="40"/>
      <c r="FV13" s="40"/>
      <c r="GK13" s="117"/>
    </row>
    <row r="14" spans="1:215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Y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CK14"/>
      <c r="CY14" s="40"/>
      <c r="CZ14" s="40"/>
      <c r="EE14" s="40"/>
      <c r="EF14" s="40"/>
      <c r="EG14" s="40"/>
      <c r="ER14" s="40"/>
      <c r="FU14" s="40"/>
      <c r="FV14" s="40"/>
      <c r="GK14" s="117"/>
    </row>
    <row r="15" spans="1:215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Y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CK15"/>
      <c r="CY15"/>
      <c r="EE15" s="40"/>
      <c r="EF15" s="40"/>
      <c r="EG15" s="40"/>
      <c r="ER15" s="40"/>
      <c r="FU15" s="40"/>
      <c r="FV15" s="40"/>
      <c r="GK15" s="117"/>
    </row>
    <row r="16" spans="1:215" ht="15.75" customHeight="1" thickBot="1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Y16"/>
      <c r="AR16" s="9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CK16"/>
      <c r="CY16"/>
      <c r="EE16" s="40"/>
      <c r="EF16" s="40"/>
      <c r="EG16" s="40"/>
      <c r="ER16" s="40"/>
      <c r="FU16" s="40"/>
      <c r="FV16" s="40"/>
      <c r="GK16" s="117"/>
    </row>
    <row r="17" spans="1:222" ht="15.75" customHeight="1" x14ac:dyDescent="0.45">
      <c r="A17" s="20"/>
      <c r="B17" s="20"/>
      <c r="C17" s="20"/>
      <c r="D17" s="20"/>
      <c r="E17" s="20"/>
      <c r="F17" s="20"/>
      <c r="G17" s="20"/>
      <c r="H17" s="20"/>
      <c r="I17" s="20"/>
      <c r="J17" s="20"/>
      <c r="S17" s="193" t="s">
        <v>149</v>
      </c>
      <c r="T17" s="174"/>
      <c r="U17" s="174"/>
      <c r="V17" s="174"/>
      <c r="W17" s="174"/>
      <c r="X17" s="174"/>
      <c r="Y17" s="198"/>
      <c r="Z17" s="174" t="s">
        <v>149</v>
      </c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70"/>
      <c r="AS17" s="174" t="s">
        <v>149</v>
      </c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4"/>
      <c r="BM17" s="174"/>
      <c r="BN17" s="174"/>
      <c r="BO17" s="174"/>
      <c r="BP17" s="175"/>
      <c r="BR17" s="193" t="s">
        <v>130</v>
      </c>
      <c r="BS17" s="174"/>
      <c r="BT17" s="174"/>
      <c r="BU17" s="174"/>
      <c r="BV17" s="174"/>
      <c r="BW17" s="174"/>
      <c r="BX17" s="174"/>
      <c r="BY17" s="174"/>
      <c r="BZ17" s="174"/>
      <c r="CA17" s="174"/>
      <c r="CB17" s="174"/>
      <c r="CC17" s="174"/>
      <c r="CD17" s="174"/>
      <c r="CE17" s="174"/>
      <c r="CF17" s="174"/>
      <c r="CG17" s="174"/>
      <c r="CH17" s="174"/>
      <c r="CI17" s="174"/>
      <c r="CJ17" s="174"/>
      <c r="CK17" s="108"/>
      <c r="CL17" s="174" t="s">
        <v>130</v>
      </c>
      <c r="CM17" s="174"/>
      <c r="CN17" s="174"/>
      <c r="CO17" s="174"/>
      <c r="CP17" s="174"/>
      <c r="CQ17" s="174"/>
      <c r="CR17" s="174"/>
      <c r="CS17" s="174"/>
      <c r="CT17" s="174"/>
      <c r="CU17" s="174"/>
      <c r="CV17" s="174"/>
      <c r="CW17" s="174"/>
      <c r="CX17" s="174"/>
      <c r="CY17" s="200"/>
      <c r="CZ17" s="174" t="s">
        <v>130</v>
      </c>
      <c r="DA17" s="174"/>
      <c r="DB17" s="174"/>
      <c r="DC17" s="174"/>
      <c r="DD17" s="174"/>
      <c r="DE17" s="174"/>
      <c r="DF17" s="174"/>
      <c r="DG17" s="174"/>
      <c r="DH17" s="174"/>
      <c r="DI17" s="174"/>
      <c r="DJ17" s="174"/>
      <c r="DK17" s="174"/>
      <c r="DL17" s="174"/>
      <c r="DM17" s="174"/>
      <c r="DN17" s="174"/>
      <c r="DO17" s="174"/>
      <c r="DP17" s="174"/>
      <c r="DQ17" s="174"/>
      <c r="DR17" s="174"/>
      <c r="DS17" s="174"/>
      <c r="DT17" s="174"/>
      <c r="DU17" s="174"/>
      <c r="DV17" s="174"/>
      <c r="DW17" s="174"/>
      <c r="DX17" s="175"/>
      <c r="DZ17" s="193" t="s">
        <v>183</v>
      </c>
      <c r="EA17" s="174"/>
      <c r="EB17" s="174"/>
      <c r="EC17" s="174"/>
      <c r="ED17" s="174"/>
      <c r="EE17" s="174"/>
      <c r="EF17" s="68"/>
      <c r="EG17" s="174" t="s">
        <v>183</v>
      </c>
      <c r="EH17" s="174"/>
      <c r="EI17" s="174"/>
      <c r="EJ17" s="174"/>
      <c r="EK17" s="174"/>
      <c r="EL17" s="174"/>
      <c r="EM17" s="174"/>
      <c r="EN17" s="174"/>
      <c r="EO17" s="174"/>
      <c r="EP17" s="174"/>
      <c r="EQ17" s="174"/>
      <c r="ER17" s="68"/>
      <c r="ES17" s="174" t="s">
        <v>183</v>
      </c>
      <c r="ET17" s="174"/>
      <c r="EU17" s="174"/>
      <c r="EV17" s="174"/>
      <c r="EW17" s="174"/>
      <c r="EX17" s="174"/>
      <c r="EY17" s="174"/>
      <c r="EZ17" s="174"/>
      <c r="FA17" s="174"/>
      <c r="FB17" s="174"/>
      <c r="FC17" s="174"/>
      <c r="FD17" s="174"/>
      <c r="FE17" s="175"/>
      <c r="FG17" s="193" t="s">
        <v>189</v>
      </c>
      <c r="FH17" s="174"/>
      <c r="FI17" s="174"/>
      <c r="FJ17" s="174"/>
      <c r="FK17" s="174"/>
      <c r="FL17" s="174"/>
      <c r="FM17" s="174"/>
      <c r="FN17" s="174"/>
      <c r="FO17" s="174"/>
      <c r="FP17" s="174"/>
      <c r="FQ17" s="174"/>
      <c r="FR17" s="174"/>
      <c r="FS17" s="174"/>
      <c r="FT17" s="174"/>
      <c r="FU17" s="189"/>
      <c r="FV17" s="187" t="s">
        <v>189</v>
      </c>
      <c r="FW17" s="187"/>
      <c r="FX17" s="187"/>
      <c r="FY17" s="187"/>
      <c r="FZ17" s="187"/>
      <c r="GA17" s="187"/>
      <c r="GB17" s="187"/>
      <c r="GC17" s="187"/>
      <c r="GD17" s="187"/>
      <c r="GE17" s="187"/>
      <c r="GF17" s="187"/>
      <c r="GG17" s="187"/>
      <c r="GH17" s="187"/>
      <c r="GI17" s="187"/>
      <c r="GJ17" s="187"/>
      <c r="GK17" s="191"/>
      <c r="GL17" s="174" t="s">
        <v>189</v>
      </c>
      <c r="GM17" s="174"/>
      <c r="GN17" s="174"/>
      <c r="GO17" s="174"/>
      <c r="GP17" s="174"/>
      <c r="GQ17" s="174"/>
      <c r="GR17" s="174"/>
      <c r="GS17" s="174"/>
      <c r="GT17" s="174"/>
      <c r="GU17" s="174"/>
      <c r="GV17" s="174"/>
      <c r="GW17" s="175"/>
    </row>
    <row r="18" spans="1:222" ht="15" customHeight="1" thickBot="1" x14ac:dyDescent="0.5">
      <c r="A18" s="20"/>
      <c r="B18" s="20"/>
      <c r="C18" s="20"/>
      <c r="D18" s="20"/>
      <c r="E18" s="20"/>
      <c r="F18" s="20"/>
      <c r="G18" s="20"/>
      <c r="H18" s="20"/>
      <c r="I18" s="20"/>
      <c r="J18" s="20"/>
      <c r="S18" s="194"/>
      <c r="T18" s="176"/>
      <c r="U18" s="176"/>
      <c r="V18" s="176"/>
      <c r="W18" s="176"/>
      <c r="X18" s="176"/>
      <c r="Y18" s="199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71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  <c r="BE18" s="176"/>
      <c r="BF18" s="176"/>
      <c r="BG18" s="176"/>
      <c r="BH18" s="176"/>
      <c r="BI18" s="176"/>
      <c r="BJ18" s="176"/>
      <c r="BK18" s="176"/>
      <c r="BL18" s="176"/>
      <c r="BM18" s="176"/>
      <c r="BN18" s="176"/>
      <c r="BO18" s="176"/>
      <c r="BP18" s="177"/>
      <c r="BR18" s="194"/>
      <c r="BS18" s="176"/>
      <c r="BT18" s="176"/>
      <c r="BU18" s="176"/>
      <c r="BV18" s="176"/>
      <c r="BW18" s="176"/>
      <c r="BX18" s="176"/>
      <c r="BY18" s="176"/>
      <c r="BZ18" s="176"/>
      <c r="CA18" s="176"/>
      <c r="CB18" s="176"/>
      <c r="CC18" s="176"/>
      <c r="CD18" s="176"/>
      <c r="CE18" s="176"/>
      <c r="CF18" s="176"/>
      <c r="CG18" s="176"/>
      <c r="CH18" s="176"/>
      <c r="CI18" s="176"/>
      <c r="CJ18" s="176"/>
      <c r="CK18" s="109"/>
      <c r="CL18" s="176"/>
      <c r="CM18" s="176"/>
      <c r="CN18" s="176"/>
      <c r="CO18" s="176"/>
      <c r="CP18" s="176"/>
      <c r="CQ18" s="176"/>
      <c r="CR18" s="176"/>
      <c r="CS18" s="176"/>
      <c r="CT18" s="176"/>
      <c r="CU18" s="176"/>
      <c r="CV18" s="176"/>
      <c r="CW18" s="176"/>
      <c r="CX18" s="176"/>
      <c r="CY18" s="201"/>
      <c r="CZ18" s="176"/>
      <c r="DA18" s="176"/>
      <c r="DB18" s="176"/>
      <c r="DC18" s="176"/>
      <c r="DD18" s="176"/>
      <c r="DE18" s="176"/>
      <c r="DF18" s="176"/>
      <c r="DG18" s="176"/>
      <c r="DH18" s="176"/>
      <c r="DI18" s="176"/>
      <c r="DJ18" s="176"/>
      <c r="DK18" s="176"/>
      <c r="DL18" s="176"/>
      <c r="DM18" s="176"/>
      <c r="DN18" s="176"/>
      <c r="DO18" s="176"/>
      <c r="DP18" s="176"/>
      <c r="DQ18" s="176"/>
      <c r="DR18" s="176"/>
      <c r="DS18" s="176"/>
      <c r="DT18" s="176"/>
      <c r="DU18" s="176"/>
      <c r="DV18" s="176"/>
      <c r="DW18" s="176"/>
      <c r="DX18" s="177"/>
      <c r="DZ18" s="194"/>
      <c r="EA18" s="176"/>
      <c r="EB18" s="176"/>
      <c r="EC18" s="176"/>
      <c r="ED18" s="176"/>
      <c r="EE18" s="176"/>
      <c r="EF18" s="69"/>
      <c r="EG18" s="176"/>
      <c r="EH18" s="176"/>
      <c r="EI18" s="176"/>
      <c r="EJ18" s="176"/>
      <c r="EK18" s="176"/>
      <c r="EL18" s="176"/>
      <c r="EM18" s="176"/>
      <c r="EN18" s="176"/>
      <c r="EO18" s="176"/>
      <c r="EP18" s="176"/>
      <c r="EQ18" s="176"/>
      <c r="ER18" s="69"/>
      <c r="ES18" s="176"/>
      <c r="ET18" s="176"/>
      <c r="EU18" s="176"/>
      <c r="EV18" s="176"/>
      <c r="EW18" s="176"/>
      <c r="EX18" s="176"/>
      <c r="EY18" s="176"/>
      <c r="EZ18" s="176"/>
      <c r="FA18" s="176"/>
      <c r="FB18" s="176"/>
      <c r="FC18" s="176"/>
      <c r="FD18" s="176"/>
      <c r="FE18" s="177"/>
      <c r="FG18" s="194"/>
      <c r="FH18" s="176"/>
      <c r="FI18" s="176"/>
      <c r="FJ18" s="176"/>
      <c r="FK18" s="176"/>
      <c r="FL18" s="176"/>
      <c r="FM18" s="176"/>
      <c r="FN18" s="176"/>
      <c r="FO18" s="176"/>
      <c r="FP18" s="176"/>
      <c r="FQ18" s="176"/>
      <c r="FR18" s="176"/>
      <c r="FS18" s="176"/>
      <c r="FT18" s="176"/>
      <c r="FU18" s="190"/>
      <c r="FV18" s="188"/>
      <c r="FW18" s="188"/>
      <c r="FX18" s="188"/>
      <c r="FY18" s="188"/>
      <c r="FZ18" s="188"/>
      <c r="GA18" s="188"/>
      <c r="GB18" s="188"/>
      <c r="GC18" s="188"/>
      <c r="GD18" s="188"/>
      <c r="GE18" s="188"/>
      <c r="GF18" s="188"/>
      <c r="GG18" s="188"/>
      <c r="GH18" s="188"/>
      <c r="GI18" s="188"/>
      <c r="GJ18" s="188"/>
      <c r="GK18" s="192"/>
      <c r="GL18" s="176"/>
      <c r="GM18" s="176"/>
      <c r="GN18" s="176"/>
      <c r="GO18" s="176"/>
      <c r="GP18" s="176"/>
      <c r="GQ18" s="176"/>
      <c r="GR18" s="176"/>
      <c r="GS18" s="176"/>
      <c r="GT18" s="176"/>
      <c r="GU18" s="176"/>
      <c r="GV18" s="176"/>
      <c r="GW18" s="177"/>
    </row>
    <row r="19" spans="1:222" ht="15.75" customHeight="1" thickBot="1" x14ac:dyDescent="0.45">
      <c r="O19" s="193" t="s">
        <v>148</v>
      </c>
      <c r="P19" s="174"/>
      <c r="Q19" s="175"/>
      <c r="S19" s="186" t="s">
        <v>74</v>
      </c>
      <c r="T19" s="178"/>
      <c r="U19" s="178"/>
      <c r="V19" s="178"/>
      <c r="W19" s="178"/>
      <c r="X19" s="179"/>
      <c r="Z19" s="186" t="s">
        <v>75</v>
      </c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9"/>
      <c r="AS19" s="152" t="s">
        <v>76</v>
      </c>
      <c r="AT19" s="153"/>
      <c r="AU19" s="153"/>
      <c r="AV19" s="153"/>
      <c r="AW19" s="153"/>
      <c r="AX19" s="153"/>
      <c r="AY19" s="153"/>
      <c r="AZ19" s="153"/>
      <c r="BA19" s="153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/>
      <c r="BL19" s="153"/>
      <c r="BM19" s="153"/>
      <c r="BN19" s="153"/>
      <c r="BO19" s="153"/>
      <c r="BP19" s="154"/>
      <c r="BR19" s="186" t="s">
        <v>77</v>
      </c>
      <c r="BS19" s="178"/>
      <c r="BT19" s="178"/>
      <c r="BU19" s="178"/>
      <c r="BV19" s="178"/>
      <c r="BW19" s="178"/>
      <c r="BX19" s="178"/>
      <c r="BY19" s="178"/>
      <c r="BZ19" s="178"/>
      <c r="CA19" s="178"/>
      <c r="CB19" s="178"/>
      <c r="CC19" s="178"/>
      <c r="CD19" s="178"/>
      <c r="CE19" s="178"/>
      <c r="CF19" s="178"/>
      <c r="CG19" s="178"/>
      <c r="CH19" s="178"/>
      <c r="CI19" s="178"/>
      <c r="CJ19" s="179"/>
      <c r="CK19" s="54"/>
      <c r="CL19" s="186" t="s">
        <v>78</v>
      </c>
      <c r="CM19" s="178"/>
      <c r="CN19" s="178"/>
      <c r="CO19" s="178"/>
      <c r="CP19" s="178"/>
      <c r="CQ19" s="178"/>
      <c r="CR19" s="178"/>
      <c r="CS19" s="178"/>
      <c r="CT19" s="178"/>
      <c r="CU19" s="178"/>
      <c r="CV19" s="178"/>
      <c r="CW19" s="178"/>
      <c r="CX19" s="179"/>
      <c r="CY19" s="73"/>
      <c r="CZ19" s="152" t="s">
        <v>79</v>
      </c>
      <c r="DA19" s="153"/>
      <c r="DB19" s="153"/>
      <c r="DC19" s="153"/>
      <c r="DD19" s="153"/>
      <c r="DE19" s="153"/>
      <c r="DF19" s="153"/>
      <c r="DG19" s="153"/>
      <c r="DH19" s="153"/>
      <c r="DI19" s="153"/>
      <c r="DJ19" s="153"/>
      <c r="DK19" s="153"/>
      <c r="DL19" s="153"/>
      <c r="DM19" s="153"/>
      <c r="DN19" s="153"/>
      <c r="DO19" s="153"/>
      <c r="DP19" s="153"/>
      <c r="DQ19" s="153"/>
      <c r="DR19" s="153"/>
      <c r="DS19" s="153"/>
      <c r="DT19" s="153"/>
      <c r="DU19" s="153"/>
      <c r="DV19" s="153"/>
      <c r="DW19" s="153"/>
      <c r="DX19" s="154"/>
      <c r="DZ19" s="186" t="s">
        <v>184</v>
      </c>
      <c r="EA19" s="178"/>
      <c r="EB19" s="178"/>
      <c r="EC19" s="178"/>
      <c r="ED19" s="178"/>
      <c r="EE19" s="178"/>
      <c r="EF19" s="66"/>
      <c r="EG19" s="178" t="s">
        <v>182</v>
      </c>
      <c r="EH19" s="178"/>
      <c r="EI19" s="178"/>
      <c r="EJ19" s="178"/>
      <c r="EK19" s="178"/>
      <c r="EL19" s="178"/>
      <c r="EM19" s="178"/>
      <c r="EN19" s="178"/>
      <c r="EO19" s="178"/>
      <c r="EP19" s="178"/>
      <c r="EQ19" s="178"/>
      <c r="ER19" s="66"/>
      <c r="ES19" s="178" t="s">
        <v>185</v>
      </c>
      <c r="ET19" s="178"/>
      <c r="EU19" s="178"/>
      <c r="EV19" s="178"/>
      <c r="EW19" s="178"/>
      <c r="EX19" s="178"/>
      <c r="EY19" s="178"/>
      <c r="EZ19" s="178"/>
      <c r="FA19" s="178"/>
      <c r="FB19" s="178"/>
      <c r="FC19" s="178"/>
      <c r="FD19" s="178"/>
      <c r="FE19" s="179"/>
      <c r="FG19" s="186" t="s">
        <v>81</v>
      </c>
      <c r="FH19" s="178"/>
      <c r="FI19" s="178"/>
      <c r="FJ19" s="178"/>
      <c r="FK19" s="178"/>
      <c r="FL19" s="178"/>
      <c r="FM19" s="178"/>
      <c r="FN19" s="178"/>
      <c r="FO19" s="178"/>
      <c r="FP19" s="178"/>
      <c r="FQ19" s="178"/>
      <c r="FR19" s="178"/>
      <c r="FS19" s="178"/>
      <c r="FT19" s="179"/>
      <c r="FV19" s="186" t="s">
        <v>80</v>
      </c>
      <c r="FW19" s="178"/>
      <c r="FX19" s="178"/>
      <c r="FY19" s="178"/>
      <c r="FZ19" s="178"/>
      <c r="GA19" s="178"/>
      <c r="GB19" s="178"/>
      <c r="GC19" s="178"/>
      <c r="GD19" s="178"/>
      <c r="GE19" s="178"/>
      <c r="GF19" s="178"/>
      <c r="GG19" s="178"/>
      <c r="GH19" s="178"/>
      <c r="GI19" s="178"/>
      <c r="GJ19" s="179"/>
      <c r="GL19" s="186" t="s">
        <v>81</v>
      </c>
      <c r="GM19" s="178"/>
      <c r="GN19" s="178"/>
      <c r="GO19" s="178"/>
      <c r="GP19" s="178"/>
      <c r="GQ19" s="178"/>
      <c r="GR19" s="178"/>
      <c r="GS19" s="178"/>
      <c r="GT19" s="178"/>
      <c r="GU19" s="178"/>
      <c r="GV19" s="178"/>
      <c r="GW19" s="179"/>
    </row>
    <row r="20" spans="1:222" ht="15.75" customHeight="1" thickBot="1" x14ac:dyDescent="0.45">
      <c r="O20" s="223"/>
      <c r="P20" s="224"/>
      <c r="Q20" s="225"/>
      <c r="R20" s="30"/>
      <c r="S20" s="186"/>
      <c r="T20" s="178"/>
      <c r="U20" s="178"/>
      <c r="V20" s="178"/>
      <c r="W20" s="178"/>
      <c r="X20" s="179"/>
      <c r="Z20" s="186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9"/>
      <c r="AS20" s="155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7"/>
      <c r="BR20" s="186"/>
      <c r="BS20" s="178"/>
      <c r="BT20" s="178"/>
      <c r="BU20" s="178"/>
      <c r="BV20" s="178"/>
      <c r="BW20" s="178"/>
      <c r="BX20" s="178"/>
      <c r="BY20" s="178"/>
      <c r="BZ20" s="178"/>
      <c r="CA20" s="178"/>
      <c r="CB20" s="178"/>
      <c r="CC20" s="178"/>
      <c r="CD20" s="178"/>
      <c r="CE20" s="178"/>
      <c r="CF20" s="178"/>
      <c r="CG20" s="178"/>
      <c r="CH20" s="178"/>
      <c r="CI20" s="178"/>
      <c r="CJ20" s="179"/>
      <c r="CK20" s="54"/>
      <c r="CL20" s="186"/>
      <c r="CM20" s="178"/>
      <c r="CN20" s="178"/>
      <c r="CO20" s="178"/>
      <c r="CP20" s="178"/>
      <c r="CQ20" s="178"/>
      <c r="CR20" s="178"/>
      <c r="CS20" s="178"/>
      <c r="CT20" s="178"/>
      <c r="CU20" s="178"/>
      <c r="CV20" s="178"/>
      <c r="CW20" s="178"/>
      <c r="CX20" s="179"/>
      <c r="CY20" s="132"/>
      <c r="CZ20" s="155"/>
      <c r="DA20" s="156"/>
      <c r="DB20" s="156"/>
      <c r="DC20" s="156"/>
      <c r="DD20" s="156"/>
      <c r="DE20" s="156"/>
      <c r="DF20" s="156"/>
      <c r="DG20" s="156"/>
      <c r="DH20" s="156"/>
      <c r="DI20" s="156"/>
      <c r="DJ20" s="156"/>
      <c r="DK20" s="156"/>
      <c r="DL20" s="156"/>
      <c r="DM20" s="156"/>
      <c r="DN20" s="156"/>
      <c r="DO20" s="156"/>
      <c r="DP20" s="156"/>
      <c r="DQ20" s="156"/>
      <c r="DR20" s="156"/>
      <c r="DS20" s="156"/>
      <c r="DT20" s="156"/>
      <c r="DU20" s="156"/>
      <c r="DV20" s="156"/>
      <c r="DW20" s="156"/>
      <c r="DX20" s="157"/>
      <c r="DZ20" s="155"/>
      <c r="EA20" s="156"/>
      <c r="EB20" s="156"/>
      <c r="EC20" s="156"/>
      <c r="ED20" s="156"/>
      <c r="EE20" s="156"/>
      <c r="EF20" s="67"/>
      <c r="EG20" s="156"/>
      <c r="EH20" s="156"/>
      <c r="EI20" s="156"/>
      <c r="EJ20" s="156"/>
      <c r="EK20" s="156"/>
      <c r="EL20" s="156"/>
      <c r="EM20" s="156"/>
      <c r="EN20" s="156"/>
      <c r="EO20" s="156"/>
      <c r="EP20" s="156"/>
      <c r="EQ20" s="156"/>
      <c r="ER20" s="67"/>
      <c r="ES20" s="178"/>
      <c r="ET20" s="178"/>
      <c r="EU20" s="178"/>
      <c r="EV20" s="178"/>
      <c r="EW20" s="178"/>
      <c r="EX20" s="178"/>
      <c r="EY20" s="178"/>
      <c r="EZ20" s="178"/>
      <c r="FA20" s="178"/>
      <c r="FB20" s="178"/>
      <c r="FC20" s="178"/>
      <c r="FD20" s="178"/>
      <c r="FE20" s="179"/>
      <c r="FG20" s="155"/>
      <c r="FH20" s="156"/>
      <c r="FI20" s="156"/>
      <c r="FJ20" s="156"/>
      <c r="FK20" s="156"/>
      <c r="FL20" s="156"/>
      <c r="FM20" s="156"/>
      <c r="FN20" s="156"/>
      <c r="FO20" s="156"/>
      <c r="FP20" s="156"/>
      <c r="FQ20" s="156"/>
      <c r="FR20" s="156"/>
      <c r="FS20" s="156"/>
      <c r="FT20" s="157"/>
      <c r="FV20" s="155"/>
      <c r="FW20" s="156"/>
      <c r="FX20" s="156"/>
      <c r="FY20" s="156"/>
      <c r="FZ20" s="156"/>
      <c r="GA20" s="156"/>
      <c r="GB20" s="156"/>
      <c r="GC20" s="156"/>
      <c r="GD20" s="156"/>
      <c r="GE20" s="156"/>
      <c r="GF20" s="156"/>
      <c r="GG20" s="156"/>
      <c r="GH20" s="156"/>
      <c r="GI20" s="156"/>
      <c r="GJ20" s="157"/>
      <c r="GL20" s="155"/>
      <c r="GM20" s="156"/>
      <c r="GN20" s="156"/>
      <c r="GO20" s="156"/>
      <c r="GP20" s="156"/>
      <c r="GQ20" s="156"/>
      <c r="GR20" s="156"/>
      <c r="GS20" s="156"/>
      <c r="GT20" s="156"/>
      <c r="GU20" s="156"/>
      <c r="GV20" s="156"/>
      <c r="GW20" s="157"/>
      <c r="HA20" s="173" t="s">
        <v>195</v>
      </c>
      <c r="HB20" s="173"/>
      <c r="HC20" s="173" t="s">
        <v>196</v>
      </c>
      <c r="HD20" s="173"/>
      <c r="HE20" s="173" t="s">
        <v>197</v>
      </c>
      <c r="HF20" s="173"/>
      <c r="HG20" s="173" t="s">
        <v>198</v>
      </c>
      <c r="HH20" s="173"/>
      <c r="HI20" s="173" t="s">
        <v>199</v>
      </c>
      <c r="HJ20" s="173"/>
      <c r="HK20" s="173" t="s">
        <v>200</v>
      </c>
      <c r="HL20" s="173"/>
      <c r="HM20" s="226" t="s">
        <v>201</v>
      </c>
      <c r="HN20" s="227"/>
    </row>
    <row r="21" spans="1:222" x14ac:dyDescent="0.25">
      <c r="A21" s="33"/>
      <c r="B21" s="34" t="s">
        <v>0</v>
      </c>
      <c r="C21" s="34" t="s">
        <v>132</v>
      </c>
      <c r="D21" s="34" t="s">
        <v>7</v>
      </c>
      <c r="E21" s="34" t="s">
        <v>1</v>
      </c>
      <c r="F21" s="34" t="s">
        <v>2</v>
      </c>
      <c r="G21" s="34" t="s">
        <v>8</v>
      </c>
      <c r="H21" s="34" t="s">
        <v>5</v>
      </c>
      <c r="I21" s="34" t="s">
        <v>3</v>
      </c>
      <c r="J21" s="34" t="s">
        <v>161</v>
      </c>
      <c r="K21" s="34" t="s">
        <v>162</v>
      </c>
      <c r="L21" s="34" t="s">
        <v>159</v>
      </c>
      <c r="M21" s="34" t="s">
        <v>160</v>
      </c>
      <c r="N21" s="47"/>
      <c r="O21" s="34" t="s">
        <v>18</v>
      </c>
      <c r="P21" s="34"/>
      <c r="Q21" s="34" t="s">
        <v>17</v>
      </c>
      <c r="R21" s="55"/>
      <c r="S21" s="56" t="s">
        <v>126</v>
      </c>
      <c r="T21" s="56" t="s">
        <v>121</v>
      </c>
      <c r="U21" s="56" t="s">
        <v>24</v>
      </c>
      <c r="V21" s="56" t="s">
        <v>91</v>
      </c>
      <c r="W21" s="56" t="s">
        <v>64</v>
      </c>
      <c r="X21" s="56" t="s">
        <v>84</v>
      </c>
      <c r="Y21" s="47"/>
      <c r="Z21" s="34" t="s">
        <v>85</v>
      </c>
      <c r="AA21" s="34" t="s">
        <v>21</v>
      </c>
      <c r="AB21" s="34" t="s">
        <v>86</v>
      </c>
      <c r="AC21" s="34"/>
      <c r="AD21" s="34" t="s">
        <v>87</v>
      </c>
      <c r="AE21" s="34" t="s">
        <v>88</v>
      </c>
      <c r="AF21" s="34" t="s">
        <v>93</v>
      </c>
      <c r="AG21" s="34" t="s">
        <v>124</v>
      </c>
      <c r="AH21" s="34" t="s">
        <v>100</v>
      </c>
      <c r="AI21" s="34" t="s">
        <v>127</v>
      </c>
      <c r="AJ21" s="34" t="s">
        <v>127</v>
      </c>
      <c r="AK21" s="34" t="s">
        <v>89</v>
      </c>
      <c r="AL21" s="34" t="s">
        <v>129</v>
      </c>
      <c r="AM21" s="34" t="s">
        <v>167</v>
      </c>
      <c r="AN21" s="34" t="s">
        <v>90</v>
      </c>
      <c r="AO21" s="129" t="s">
        <v>168</v>
      </c>
      <c r="AP21" s="129" t="s">
        <v>169</v>
      </c>
      <c r="AQ21" s="129" t="s">
        <v>170</v>
      </c>
      <c r="AR21" s="47"/>
      <c r="AS21" s="50" t="s">
        <v>163</v>
      </c>
      <c r="AT21" s="50" t="s">
        <v>24</v>
      </c>
      <c r="AU21" s="50" t="s">
        <v>91</v>
      </c>
      <c r="AV21" s="50" t="s">
        <v>85</v>
      </c>
      <c r="AW21" s="52" t="s">
        <v>21</v>
      </c>
      <c r="AX21" s="52" t="s">
        <v>86</v>
      </c>
      <c r="AY21" s="52"/>
      <c r="AZ21" s="52" t="s">
        <v>87</v>
      </c>
      <c r="BA21" s="52" t="s">
        <v>92</v>
      </c>
      <c r="BB21" s="34" t="s">
        <v>83</v>
      </c>
      <c r="BC21" s="34" t="s">
        <v>174</v>
      </c>
      <c r="BD21" s="52" t="s">
        <v>124</v>
      </c>
      <c r="BE21" s="34" t="s">
        <v>100</v>
      </c>
      <c r="BF21" s="34" t="s">
        <v>127</v>
      </c>
      <c r="BG21" s="34" t="s">
        <v>127</v>
      </c>
      <c r="BH21" s="34" t="s">
        <v>89</v>
      </c>
      <c r="BI21" s="34" t="s">
        <v>129</v>
      </c>
      <c r="BJ21" s="34" t="s">
        <v>167</v>
      </c>
      <c r="BK21" s="34" t="s">
        <v>90</v>
      </c>
      <c r="BL21" s="129" t="s">
        <v>168</v>
      </c>
      <c r="BM21" s="129" t="s">
        <v>169</v>
      </c>
      <c r="BN21" s="129" t="s">
        <v>170</v>
      </c>
      <c r="BO21" s="123" t="s">
        <v>94</v>
      </c>
      <c r="BP21" s="123" t="s">
        <v>6</v>
      </c>
      <c r="BQ21" s="57"/>
      <c r="BR21" s="34" t="s">
        <v>24</v>
      </c>
      <c r="BS21" s="34" t="s">
        <v>82</v>
      </c>
      <c r="BT21" s="34" t="s">
        <v>99</v>
      </c>
      <c r="BU21" s="34" t="s">
        <v>158</v>
      </c>
      <c r="BV21" s="34" t="s">
        <v>131</v>
      </c>
      <c r="BW21" s="34" t="s">
        <v>139</v>
      </c>
      <c r="BX21" s="34" t="s">
        <v>4</v>
      </c>
      <c r="BY21" s="34" t="s">
        <v>133</v>
      </c>
      <c r="BZ21" s="34" t="s">
        <v>134</v>
      </c>
      <c r="CA21" s="34" t="s">
        <v>95</v>
      </c>
      <c r="CB21" s="34" t="s">
        <v>96</v>
      </c>
      <c r="CC21" s="34" t="s">
        <v>22</v>
      </c>
      <c r="CD21" s="34" t="s">
        <v>166</v>
      </c>
      <c r="CE21" s="45" t="s">
        <v>136</v>
      </c>
      <c r="CF21" s="34" t="s">
        <v>137</v>
      </c>
      <c r="CG21" s="34" t="s">
        <v>138</v>
      </c>
      <c r="CH21" s="34" t="s">
        <v>140</v>
      </c>
      <c r="CI21" s="34" t="s">
        <v>141</v>
      </c>
      <c r="CJ21" s="34" t="s">
        <v>142</v>
      </c>
      <c r="CK21" s="47"/>
      <c r="CL21" s="34" t="s">
        <v>144</v>
      </c>
      <c r="CM21" s="34" t="s">
        <v>97</v>
      </c>
      <c r="CN21" s="58" t="s">
        <v>143</v>
      </c>
      <c r="CO21" s="58" t="s">
        <v>145</v>
      </c>
      <c r="CP21" s="59" t="s">
        <v>146</v>
      </c>
      <c r="CQ21" s="59" t="s">
        <v>147</v>
      </c>
      <c r="CR21" s="34" t="s">
        <v>150</v>
      </c>
      <c r="CS21" s="34" t="s">
        <v>151</v>
      </c>
      <c r="CT21" s="34" t="s">
        <v>152</v>
      </c>
      <c r="CU21" s="34" t="s">
        <v>153</v>
      </c>
      <c r="CV21" s="129" t="s">
        <v>154</v>
      </c>
      <c r="CW21" s="129" t="s">
        <v>154</v>
      </c>
      <c r="CX21" s="129" t="s">
        <v>157</v>
      </c>
      <c r="CY21" s="47"/>
      <c r="CZ21" s="34" t="s">
        <v>141</v>
      </c>
      <c r="DA21" s="34" t="s">
        <v>142</v>
      </c>
      <c r="DB21" s="34" t="s">
        <v>163</v>
      </c>
      <c r="DC21" s="34" t="s">
        <v>141</v>
      </c>
      <c r="DD21" s="34" t="s">
        <v>163</v>
      </c>
      <c r="DE21" s="34" t="s">
        <v>142</v>
      </c>
      <c r="DF21" s="34" t="s">
        <v>144</v>
      </c>
      <c r="DG21" s="34" t="s">
        <v>97</v>
      </c>
      <c r="DH21" s="34" t="s">
        <v>22</v>
      </c>
      <c r="DI21" s="34" t="s">
        <v>166</v>
      </c>
      <c r="DJ21" s="34" t="s">
        <v>96</v>
      </c>
      <c r="DK21" s="34" t="s">
        <v>136</v>
      </c>
      <c r="DL21" s="34" t="s">
        <v>98</v>
      </c>
      <c r="DM21" s="34" t="s">
        <v>98</v>
      </c>
      <c r="DN21" s="59" t="s">
        <v>146</v>
      </c>
      <c r="DO21" s="59" t="s">
        <v>147</v>
      </c>
      <c r="DP21" s="34" t="s">
        <v>150</v>
      </c>
      <c r="DQ21" s="34" t="s">
        <v>151</v>
      </c>
      <c r="DR21" s="34" t="s">
        <v>152</v>
      </c>
      <c r="DS21" s="34" t="s">
        <v>153</v>
      </c>
      <c r="DT21" s="129" t="s">
        <v>154</v>
      </c>
      <c r="DU21" s="129" t="s">
        <v>154</v>
      </c>
      <c r="DV21" s="129" t="s">
        <v>157</v>
      </c>
      <c r="DW21" s="123" t="s">
        <v>94</v>
      </c>
      <c r="DX21" s="124" t="s">
        <v>6</v>
      </c>
      <c r="DY21" s="47"/>
      <c r="DZ21" s="38" t="s">
        <v>18</v>
      </c>
      <c r="EA21" s="38" t="s">
        <v>82</v>
      </c>
      <c r="EB21" s="38" t="s">
        <v>99</v>
      </c>
      <c r="EC21" s="38" t="s">
        <v>83</v>
      </c>
      <c r="ED21" s="38" t="s">
        <v>175</v>
      </c>
      <c r="EE21" s="38" t="s">
        <v>126</v>
      </c>
      <c r="EF21" s="64"/>
      <c r="EG21" s="65" t="s">
        <v>121</v>
      </c>
      <c r="EH21" s="38" t="s">
        <v>24</v>
      </c>
      <c r="EI21" s="65" t="s">
        <v>91</v>
      </c>
      <c r="EJ21" s="65" t="s">
        <v>64</v>
      </c>
      <c r="EK21" s="65" t="s">
        <v>84</v>
      </c>
      <c r="EL21" s="38" t="s">
        <v>174</v>
      </c>
      <c r="EM21" s="38" t="s">
        <v>124</v>
      </c>
      <c r="EN21" s="38" t="s">
        <v>100</v>
      </c>
      <c r="EO21" s="38" t="s">
        <v>176</v>
      </c>
      <c r="EP21" s="38" t="s">
        <v>177</v>
      </c>
      <c r="EQ21" s="131" t="s">
        <v>179</v>
      </c>
      <c r="ER21" s="73"/>
      <c r="ES21" s="33" t="s">
        <v>163</v>
      </c>
      <c r="ET21" s="34" t="s">
        <v>181</v>
      </c>
      <c r="EU21" s="34" t="s">
        <v>91</v>
      </c>
      <c r="EV21" s="34" t="s">
        <v>64</v>
      </c>
      <c r="EW21" s="34" t="s">
        <v>84</v>
      </c>
      <c r="EX21" s="34" t="s">
        <v>93</v>
      </c>
      <c r="EY21" s="34" t="s">
        <v>124</v>
      </c>
      <c r="EZ21" s="34" t="s">
        <v>100</v>
      </c>
      <c r="FA21" s="34" t="s">
        <v>176</v>
      </c>
      <c r="FB21" s="34" t="s">
        <v>177</v>
      </c>
      <c r="FC21" s="129" t="s">
        <v>179</v>
      </c>
      <c r="FD21" s="123" t="s">
        <v>94</v>
      </c>
      <c r="FE21" s="124" t="s">
        <v>6</v>
      </c>
      <c r="FG21" s="75" t="s">
        <v>187</v>
      </c>
      <c r="FH21" s="76" t="s">
        <v>0</v>
      </c>
      <c r="FI21" s="56" t="s">
        <v>188</v>
      </c>
      <c r="FJ21" s="76" t="s">
        <v>18</v>
      </c>
      <c r="FK21" s="34" t="s">
        <v>82</v>
      </c>
      <c r="FL21" s="34" t="s">
        <v>99</v>
      </c>
      <c r="FM21" s="34" t="s">
        <v>175</v>
      </c>
      <c r="FN21" s="76" t="s">
        <v>101</v>
      </c>
      <c r="FO21" s="76" t="s">
        <v>102</v>
      </c>
      <c r="FP21" s="76" t="s">
        <v>204</v>
      </c>
      <c r="FQ21" s="76" t="s">
        <v>103</v>
      </c>
      <c r="FR21" s="76" t="s">
        <v>104</v>
      </c>
      <c r="FS21" s="76" t="s">
        <v>105</v>
      </c>
      <c r="FT21" s="78" t="s">
        <v>106</v>
      </c>
      <c r="FV21" s="85" t="s">
        <v>4</v>
      </c>
      <c r="FW21" s="76" t="s">
        <v>107</v>
      </c>
      <c r="FX21" s="76" t="s">
        <v>108</v>
      </c>
      <c r="FY21" s="76" t="s">
        <v>109</v>
      </c>
      <c r="FZ21" s="76" t="s">
        <v>110</v>
      </c>
      <c r="GA21" s="76" t="s">
        <v>111</v>
      </c>
      <c r="GB21" s="87" t="s">
        <v>112</v>
      </c>
      <c r="GC21" s="76" t="s">
        <v>190</v>
      </c>
      <c r="GD21" s="87" t="s">
        <v>89</v>
      </c>
      <c r="GE21" s="76" t="s">
        <v>129</v>
      </c>
      <c r="GF21" s="76" t="s">
        <v>191</v>
      </c>
      <c r="GG21" s="76" t="s">
        <v>113</v>
      </c>
      <c r="GH21" s="110" t="s">
        <v>167</v>
      </c>
      <c r="GI21" s="110" t="s">
        <v>192</v>
      </c>
      <c r="GJ21" s="111" t="s">
        <v>193</v>
      </c>
      <c r="GL21" s="118" t="s">
        <v>163</v>
      </c>
      <c r="GM21" s="118" t="s">
        <v>194</v>
      </c>
      <c r="GN21" s="119" t="s">
        <v>190</v>
      </c>
      <c r="GO21" s="120" t="s">
        <v>89</v>
      </c>
      <c r="GP21" s="119" t="s">
        <v>129</v>
      </c>
      <c r="GQ21" s="119" t="s">
        <v>191</v>
      </c>
      <c r="GR21" s="119" t="s">
        <v>113</v>
      </c>
      <c r="GS21" s="121" t="s">
        <v>167</v>
      </c>
      <c r="GT21" s="121" t="s">
        <v>192</v>
      </c>
      <c r="GU21" s="122" t="s">
        <v>193</v>
      </c>
      <c r="GV21" s="123" t="s">
        <v>94</v>
      </c>
      <c r="GW21" s="124" t="s">
        <v>6</v>
      </c>
      <c r="HA21" s="173">
        <f>AB1</f>
        <v>0.3</v>
      </c>
      <c r="HB21" s="173"/>
      <c r="HC21" s="173">
        <f>AB2</f>
        <v>0.08</v>
      </c>
      <c r="HD21" s="173"/>
      <c r="HE21" s="173">
        <f>BP23</f>
        <v>79.657230897512306</v>
      </c>
      <c r="HF21" s="173"/>
      <c r="HG21" s="173">
        <f>FE23</f>
        <v>78.806797827432106</v>
      </c>
      <c r="HH21" s="173"/>
      <c r="HI21" s="173">
        <f>DX23</f>
        <v>26.130351050620526</v>
      </c>
      <c r="HJ21" s="173"/>
      <c r="HK21" s="173">
        <f ca="1">GW23</f>
        <v>35.410212704889069</v>
      </c>
      <c r="HL21" s="173"/>
      <c r="HM21" s="173">
        <f ca="1">SUM(HE21:HL21)</f>
        <v>220.00459248045399</v>
      </c>
      <c r="HN21" s="173"/>
    </row>
    <row r="22" spans="1:222" ht="15.75" thickBot="1" x14ac:dyDescent="0.3">
      <c r="A22" s="35"/>
      <c r="B22" s="60"/>
      <c r="C22" s="60"/>
      <c r="D22" s="60"/>
      <c r="E22" s="60"/>
      <c r="F22" s="60"/>
      <c r="G22" s="60"/>
      <c r="H22" s="60"/>
      <c r="I22" s="60"/>
      <c r="J22" s="60" t="s">
        <v>31</v>
      </c>
      <c r="K22" s="60" t="s">
        <v>116</v>
      </c>
      <c r="L22" s="60" t="s">
        <v>31</v>
      </c>
      <c r="M22" s="60" t="s">
        <v>116</v>
      </c>
      <c r="N22" s="61"/>
      <c r="O22" s="60" t="s">
        <v>45</v>
      </c>
      <c r="P22" s="60"/>
      <c r="Q22" s="60" t="s">
        <v>45</v>
      </c>
      <c r="R22" s="62"/>
      <c r="S22" s="60" t="s">
        <v>31</v>
      </c>
      <c r="T22" s="60" t="s">
        <v>114</v>
      </c>
      <c r="U22" s="60" t="s">
        <v>45</v>
      </c>
      <c r="V22" s="60" t="s">
        <v>45</v>
      </c>
      <c r="W22" s="60" t="s">
        <v>45</v>
      </c>
      <c r="X22" s="60" t="s">
        <v>45</v>
      </c>
      <c r="Y22" s="48"/>
      <c r="Z22" s="36"/>
      <c r="AA22" s="36"/>
      <c r="AB22" s="36" t="s">
        <v>114</v>
      </c>
      <c r="AC22" s="36"/>
      <c r="AD22" s="36" t="s">
        <v>114</v>
      </c>
      <c r="AE22" s="36" t="s">
        <v>114</v>
      </c>
      <c r="AF22" s="36" t="s">
        <v>125</v>
      </c>
      <c r="AG22" s="36" t="s">
        <v>114</v>
      </c>
      <c r="AH22" s="36" t="s">
        <v>114</v>
      </c>
      <c r="AI22" s="36" t="s">
        <v>173</v>
      </c>
      <c r="AJ22" s="36" t="s">
        <v>172</v>
      </c>
      <c r="AK22" s="36" t="s">
        <v>114</v>
      </c>
      <c r="AL22" s="36" t="s">
        <v>115</v>
      </c>
      <c r="AM22" s="36"/>
      <c r="AN22" s="36"/>
      <c r="AO22" s="130"/>
      <c r="AP22" s="130"/>
      <c r="AQ22" s="130" t="s">
        <v>171</v>
      </c>
      <c r="AR22" s="48"/>
      <c r="AS22" s="51"/>
      <c r="AT22" s="51"/>
      <c r="AU22" s="51"/>
      <c r="AV22" s="51"/>
      <c r="AW22" s="36"/>
      <c r="AX22" s="36"/>
      <c r="AY22" s="36"/>
      <c r="AZ22" s="36"/>
      <c r="BA22" s="36"/>
      <c r="BB22" s="36"/>
      <c r="BC22" s="36"/>
      <c r="BD22" s="36"/>
      <c r="BE22" s="36" t="s">
        <v>114</v>
      </c>
      <c r="BF22" s="36" t="s">
        <v>173</v>
      </c>
      <c r="BG22" s="36" t="s">
        <v>172</v>
      </c>
      <c r="BH22" s="36" t="s">
        <v>114</v>
      </c>
      <c r="BI22" s="36" t="s">
        <v>115</v>
      </c>
      <c r="BJ22" s="36"/>
      <c r="BK22" s="36"/>
      <c r="BL22" s="130"/>
      <c r="BM22" s="130"/>
      <c r="BN22" s="130" t="s">
        <v>171</v>
      </c>
      <c r="BO22" s="125" t="s">
        <v>186</v>
      </c>
      <c r="BP22" s="125" t="s">
        <v>30</v>
      </c>
      <c r="BQ22" s="63"/>
      <c r="BR22" s="36"/>
      <c r="BS22" s="36" t="s">
        <v>45</v>
      </c>
      <c r="BT22" s="36" t="s">
        <v>45</v>
      </c>
      <c r="BU22" s="36" t="s">
        <v>45</v>
      </c>
      <c r="BV22" s="36"/>
      <c r="BW22" s="36"/>
      <c r="BX22" s="36"/>
      <c r="BY22" s="36" t="s">
        <v>116</v>
      </c>
      <c r="BZ22" s="36"/>
      <c r="CA22" s="36" t="s">
        <v>116</v>
      </c>
      <c r="CB22" s="36" t="s">
        <v>116</v>
      </c>
      <c r="CC22" s="36" t="s">
        <v>125</v>
      </c>
      <c r="CD22" s="36"/>
      <c r="CE22" s="36" t="s">
        <v>117</v>
      </c>
      <c r="CF22" s="36" t="s">
        <v>117</v>
      </c>
      <c r="CG22" s="36"/>
      <c r="CH22" s="36"/>
      <c r="CI22" s="36"/>
      <c r="CJ22" s="36"/>
      <c r="CK22" s="48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130" t="s">
        <v>155</v>
      </c>
      <c r="CW22" s="130" t="s">
        <v>156</v>
      </c>
      <c r="CX22" s="130"/>
      <c r="CY22" s="48"/>
      <c r="CZ22" s="36" t="s">
        <v>164</v>
      </c>
      <c r="DA22" s="36" t="s">
        <v>164</v>
      </c>
      <c r="DB22" s="36" t="s">
        <v>155</v>
      </c>
      <c r="DC22" s="36" t="s">
        <v>165</v>
      </c>
      <c r="DD22" s="36" t="s">
        <v>156</v>
      </c>
      <c r="DE22" s="36" t="s">
        <v>165</v>
      </c>
      <c r="DF22" s="36"/>
      <c r="DG22" s="36"/>
      <c r="DH22" s="36"/>
      <c r="DI22" s="36"/>
      <c r="DJ22" s="36"/>
      <c r="DK22" s="36"/>
      <c r="DL22" s="36" t="s">
        <v>155</v>
      </c>
      <c r="DM22" s="36" t="s">
        <v>156</v>
      </c>
      <c r="DN22" s="36"/>
      <c r="DO22" s="36"/>
      <c r="DP22" s="36"/>
      <c r="DQ22" s="36"/>
      <c r="DR22" s="36"/>
      <c r="DS22" s="36"/>
      <c r="DT22" s="130" t="s">
        <v>155</v>
      </c>
      <c r="DU22" s="130" t="s">
        <v>156</v>
      </c>
      <c r="DV22" s="130"/>
      <c r="DW22" s="125" t="s">
        <v>186</v>
      </c>
      <c r="DX22" s="126" t="s">
        <v>30</v>
      </c>
      <c r="DY22" s="48"/>
      <c r="DZ22" s="36"/>
      <c r="EA22" s="36" t="s">
        <v>45</v>
      </c>
      <c r="EB22" s="36" t="s">
        <v>45</v>
      </c>
      <c r="EC22" s="36" t="s">
        <v>45</v>
      </c>
      <c r="ED22" s="36" t="s">
        <v>45</v>
      </c>
      <c r="EE22" s="36" t="s">
        <v>31</v>
      </c>
      <c r="EF22" s="48"/>
      <c r="EG22" s="60" t="s">
        <v>114</v>
      </c>
      <c r="EH22" s="36" t="s">
        <v>45</v>
      </c>
      <c r="EI22" s="60" t="s">
        <v>45</v>
      </c>
      <c r="EJ22" s="60" t="s">
        <v>45</v>
      </c>
      <c r="EK22" s="60" t="s">
        <v>45</v>
      </c>
      <c r="EL22" s="36"/>
      <c r="EM22" s="36" t="s">
        <v>114</v>
      </c>
      <c r="EN22" s="36" t="s">
        <v>114</v>
      </c>
      <c r="EO22" s="36" t="s">
        <v>114</v>
      </c>
      <c r="EP22" s="36" t="s">
        <v>114</v>
      </c>
      <c r="EQ22" s="130" t="s">
        <v>180</v>
      </c>
      <c r="ER22" s="74"/>
      <c r="ES22" s="35"/>
      <c r="ET22" s="36"/>
      <c r="EU22" s="36" t="s">
        <v>45</v>
      </c>
      <c r="EV22" s="36" t="s">
        <v>45</v>
      </c>
      <c r="EW22" s="36" t="s">
        <v>45</v>
      </c>
      <c r="EX22" s="36" t="s">
        <v>61</v>
      </c>
      <c r="EY22" s="36" t="s">
        <v>114</v>
      </c>
      <c r="EZ22" s="36" t="s">
        <v>114</v>
      </c>
      <c r="FA22" s="36" t="s">
        <v>114</v>
      </c>
      <c r="FB22" s="36" t="s">
        <v>114</v>
      </c>
      <c r="FC22" s="130" t="s">
        <v>180</v>
      </c>
      <c r="FD22" s="125" t="s">
        <v>186</v>
      </c>
      <c r="FE22" s="126" t="s">
        <v>30</v>
      </c>
      <c r="FG22" s="35"/>
      <c r="FH22" s="77" t="s">
        <v>45</v>
      </c>
      <c r="FI22" s="36" t="s">
        <v>45</v>
      </c>
      <c r="FJ22" s="77" t="s">
        <v>45</v>
      </c>
      <c r="FK22" s="36" t="s">
        <v>45</v>
      </c>
      <c r="FL22" s="36" t="s">
        <v>45</v>
      </c>
      <c r="FM22" s="36" t="s">
        <v>45</v>
      </c>
      <c r="FN22" s="77" t="s">
        <v>45</v>
      </c>
      <c r="FO22" s="77" t="s">
        <v>31</v>
      </c>
      <c r="FP22" s="77"/>
      <c r="FQ22" s="77" t="s">
        <v>31</v>
      </c>
      <c r="FR22" s="77" t="s">
        <v>61</v>
      </c>
      <c r="FS22" s="77" t="s">
        <v>45</v>
      </c>
      <c r="FT22" s="79" t="s">
        <v>45</v>
      </c>
      <c r="FV22" s="35"/>
      <c r="FW22" s="77" t="s">
        <v>31</v>
      </c>
      <c r="FX22" s="77" t="s">
        <v>117</v>
      </c>
      <c r="FY22" s="77" t="s">
        <v>45</v>
      </c>
      <c r="FZ22" s="77" t="s">
        <v>45</v>
      </c>
      <c r="GA22" s="86" t="s">
        <v>115</v>
      </c>
      <c r="GB22" s="86" t="s">
        <v>45</v>
      </c>
      <c r="GC22" s="86" t="s">
        <v>115</v>
      </c>
      <c r="GD22" s="86" t="s">
        <v>115</v>
      </c>
      <c r="GE22" s="86" t="s">
        <v>115</v>
      </c>
      <c r="GF22" s="86" t="s">
        <v>114</v>
      </c>
      <c r="GG22" s="72" t="s">
        <v>118</v>
      </c>
      <c r="GH22" s="112" t="s">
        <v>119</v>
      </c>
      <c r="GI22" s="112" t="s">
        <v>120</v>
      </c>
      <c r="GJ22" s="113"/>
      <c r="GL22" s="2"/>
      <c r="GM22" s="2"/>
      <c r="GN22" s="115" t="s">
        <v>115</v>
      </c>
      <c r="GO22" s="115" t="s">
        <v>115</v>
      </c>
      <c r="GP22" s="115" t="s">
        <v>115</v>
      </c>
      <c r="GQ22" s="115" t="s">
        <v>114</v>
      </c>
      <c r="GR22" s="72" t="s">
        <v>118</v>
      </c>
      <c r="GS22" s="112" t="s">
        <v>119</v>
      </c>
      <c r="GT22" s="112" t="s">
        <v>120</v>
      </c>
      <c r="GU22" s="116"/>
      <c r="GV22" s="125" t="s">
        <v>186</v>
      </c>
      <c r="GW22" s="126" t="s">
        <v>30</v>
      </c>
    </row>
    <row r="23" spans="1:222" x14ac:dyDescent="0.25">
      <c r="B23">
        <f t="shared" ref="B23:B86" si="0">P23/1000</f>
        <v>0</v>
      </c>
      <c r="C23">
        <f t="shared" ref="C23:C45" si="1">IF(B23&lt;3.5,2.5,((B23-3.5)/6)*-1.25+2.5)</f>
        <v>2.5</v>
      </c>
      <c r="D23">
        <f>0.4*0.5*(C23+160*SQRT(1-(2*B23/19)^2)/(19*PI()))/C23</f>
        <v>0.41444034437644844</v>
      </c>
      <c r="E23">
        <f t="shared" ref="E23:E86" si="2">(D23+D24)/2</f>
        <v>0.41429820808863194</v>
      </c>
      <c r="F23">
        <f t="shared" ref="F23:F86" si="3">(B24-B23)*(C23+C24)/2</f>
        <v>1.2224999999999999</v>
      </c>
      <c r="G23" s="1">
        <f>0.5*0.976*96.6^2*F23*E23</f>
        <v>2306.4072658365158</v>
      </c>
      <c r="I23">
        <f>G23+H23</f>
        <v>2306.4072658365158</v>
      </c>
      <c r="J23">
        <f t="shared" ref="J23:J86" si="4">(J24+I23)</f>
        <v>25330.129238327016</v>
      </c>
      <c r="K23">
        <f t="shared" ref="K23:K85" si="5">K24+(J24+J23)*(B24-B23)/2</f>
        <v>92307.6605093041</v>
      </c>
      <c r="L23">
        <f>J23*2.5*1.5</f>
        <v>94987.984643726319</v>
      </c>
      <c r="M23">
        <f>K23*2.5*1.5</f>
        <v>346153.72690989036</v>
      </c>
      <c r="O23">
        <f>0.4*C23</f>
        <v>1</v>
      </c>
      <c r="P23">
        <f>0/1000</f>
        <v>0</v>
      </c>
      <c r="Q23">
        <f>0.144*C23</f>
        <v>0.36</v>
      </c>
      <c r="S23">
        <f>M23/Q23</f>
        <v>961538.13030525099</v>
      </c>
      <c r="T23">
        <f t="shared" ref="T23:T86" si="6">$AA$9*$AA$8*SQRT(0.000001*S23/(O23*$AA$10))</f>
        <v>191.68256987566079</v>
      </c>
      <c r="U23">
        <f>0.65*K23/(Q23*O23*T23*1000000)</f>
        <v>8.6949277318757899E-4</v>
      </c>
      <c r="V23">
        <f>2.25*U23</f>
        <v>1.9563587396720528E-3</v>
      </c>
      <c r="W23">
        <f t="shared" ref="W23:W86" si="7">O23/$AE$2</f>
        <v>0.08</v>
      </c>
      <c r="X23">
        <f>0.65*W23</f>
        <v>5.2000000000000005E-2</v>
      </c>
      <c r="Z23">
        <f>U23/W23</f>
        <v>1.0868659664844738E-2</v>
      </c>
      <c r="AA23">
        <v>5.5650000000000004</v>
      </c>
      <c r="AB23">
        <f t="shared" ref="AB23:AB86" si="8">AA23*$AG$6*Z23^2</f>
        <v>49.960956045249695</v>
      </c>
      <c r="AC23">
        <v>0.745</v>
      </c>
      <c r="AD23">
        <f>AB23*AC23</f>
        <v>37.22091225371102</v>
      </c>
      <c r="AE23">
        <f t="shared" ref="AE23:AE86" si="9">SQRT(AD23*$AH$6)</f>
        <v>134.63500387179133</v>
      </c>
      <c r="AF23">
        <f t="shared" ref="AF23:AF86" si="10">O23*U23+(X23-U23/2)*V23*$AE$2</f>
        <v>2.1304944553124936E-3</v>
      </c>
      <c r="AG23">
        <f>S23*0.000001/AF23</f>
        <v>451.32158307551936</v>
      </c>
      <c r="AH23">
        <f>DK23/U23*0.000001</f>
        <v>67.974950282072754</v>
      </c>
      <c r="AI23">
        <f t="shared" ref="AI23:AI86" si="11">$AD$9*$AG$6*Z23^2</f>
        <v>32.499310131860533</v>
      </c>
      <c r="AJ23">
        <f t="shared" ref="AJ23:AJ86" si="12">$AD$10*$AG$6*Z23^2</f>
        <v>56.739127081038276</v>
      </c>
      <c r="AK23">
        <f>MIN(AI23,AJ23)</f>
        <v>32.499310131860533</v>
      </c>
      <c r="AL23">
        <f t="shared" ref="AL23:AL86" si="13">$AD$8*$AG$6*Z23^2</f>
        <v>44.888549905884709</v>
      </c>
      <c r="AM23">
        <f t="shared" ref="AM23:AM86" si="14">AG23/AL23+(AH23/$AE$6)^2</f>
        <v>10.096443318437661</v>
      </c>
      <c r="AN23">
        <f>MIN(AE23,AB23,AK23,AL23)</f>
        <v>32.499310131860533</v>
      </c>
      <c r="AO23" s="39" t="str">
        <f>IF(AM23&lt;=1,"PASS","FAILED")</f>
        <v>FAILED</v>
      </c>
      <c r="AP23" s="39" t="str">
        <f>IF(AG23&lt;AN23,"PASS","FAILED")</f>
        <v>FAILED</v>
      </c>
      <c r="AQ23" s="39" t="str">
        <f>IF(AND(AO23="PASS",AP23="PASS"),"PASS","FAILED")</f>
        <v>FAILED</v>
      </c>
      <c r="AS23" s="9">
        <v>3</v>
      </c>
      <c r="AT23" s="9">
        <f t="shared" ref="AT23:AT86" si="15">U23*AS23</f>
        <v>2.608478319562737E-3</v>
      </c>
      <c r="AU23" s="9">
        <f>2.25*AT23</f>
        <v>5.8690762190161585E-3</v>
      </c>
      <c r="AV23" s="9">
        <f>AT23/W23</f>
        <v>3.2605978994534213E-2</v>
      </c>
      <c r="AW23">
        <v>5.5650000000000004</v>
      </c>
      <c r="AX23">
        <f t="shared" ref="AX23:AX86" si="16">AW23*$AG$6*AV23^2</f>
        <v>449.64860440724721</v>
      </c>
      <c r="AY23">
        <v>0.745</v>
      </c>
      <c r="AZ23">
        <f>AY23*AX23</f>
        <v>334.98821028339916</v>
      </c>
      <c r="BA23">
        <f t="shared" ref="BA23:BA86" si="17">SQRT(AZ23*$AH$6)</f>
        <v>403.90501161537401</v>
      </c>
      <c r="BB23">
        <f>SQRT((3.818%*C23/2)^2+O23^2)</f>
        <v>1.0011381900741776</v>
      </c>
      <c r="BC23">
        <f>BB23*AT23+(X23-AT23/2)*AU23*$AE$2</f>
        <v>6.3306633180979935E-3</v>
      </c>
      <c r="BD23">
        <f>S23/BC23*0.000001</f>
        <v>151.8858422870826</v>
      </c>
      <c r="BE23">
        <f>DK23/AT23*0.000001</f>
        <v>22.658316760690916</v>
      </c>
      <c r="BF23">
        <f t="shared" ref="BF23:BF86" si="18">AV23^2*$AG$6*$AD$9</f>
        <v>292.49379118674483</v>
      </c>
      <c r="BG23">
        <f t="shared" ref="BG23:BG86" si="19">AV23^2*$AG$6*$AD$10</f>
        <v>510.65214372934457</v>
      </c>
      <c r="BH23">
        <f>MIN(BF23,BG23)</f>
        <v>292.49379118674483</v>
      </c>
      <c r="BI23">
        <f t="shared" ref="BI23:BI86" si="20">$AD$8*$AG$6*AV23^2</f>
        <v>403.99694915296243</v>
      </c>
      <c r="BJ23">
        <f t="shared" ref="BJ23:BJ86" si="21">BD23/BI23+(BE23/$AE$6)^2</f>
        <v>0.38064386205293882</v>
      </c>
      <c r="BK23">
        <f>MIN(AX23,BA23,BH23,BI23)</f>
        <v>292.49379118674483</v>
      </c>
      <c r="BL23" s="39" t="str">
        <f>IF(BJ23&lt;=1,"PASS","FAILED")</f>
        <v>PASS</v>
      </c>
      <c r="BM23" s="39" t="str">
        <f>IF(BD23&lt;BK23,"PASS","FAILED")</f>
        <v>PASS</v>
      </c>
      <c r="BN23" s="39" t="str">
        <f>IF(AND(BL23="PASS",BM23="PASS"),"PASS","FAILED")</f>
        <v>PASS</v>
      </c>
      <c r="BO23" s="127">
        <f>(EC23*AT23+(X23-AT23/2)*AU23*$AE$2)*(B24-B23)</f>
        <v>3.0956943625499189E-3</v>
      </c>
      <c r="BP23" s="127">
        <f>SUM(BO23:BO87)*AK6</f>
        <v>79.657230897512306</v>
      </c>
      <c r="BR23">
        <f t="shared" ref="BR23:BR86" si="22">U23</f>
        <v>8.6949277318757899E-4</v>
      </c>
      <c r="BS23">
        <f t="shared" ref="BS23:BS86" si="23">0.144*C23</f>
        <v>0.36</v>
      </c>
      <c r="BT23">
        <f t="shared" ref="BT23:BT86" si="24">0.10582*C23</f>
        <v>0.26455000000000001</v>
      </c>
      <c r="BU23">
        <f>(BS23+BT23)</f>
        <v>0.62454999999999994</v>
      </c>
      <c r="BV23">
        <f t="shared" ref="BV23:BV86" si="25">0.4*C23</f>
        <v>1</v>
      </c>
      <c r="BW23">
        <f t="shared" ref="BW23:BW86" si="26">0.15*C23</f>
        <v>0.375</v>
      </c>
      <c r="BX23">
        <f t="shared" ref="BX23:BX86" si="27">L23</f>
        <v>94987.984643726319</v>
      </c>
      <c r="BY23">
        <f>BX23*BW23</f>
        <v>35620.494241397369</v>
      </c>
      <c r="BZ23">
        <f t="shared" ref="BZ23:BZ86" si="28">F23</f>
        <v>1.2224999999999999</v>
      </c>
      <c r="CA23">
        <f t="shared" ref="CA23:CA86" si="29">0.5*0.967*96.6^2*$BY$6*BZ23*C23*2.5*1.5</f>
        <v>1292.7390985195311</v>
      </c>
      <c r="CB23">
        <f>CA23+BY23</f>
        <v>36913.2333399169</v>
      </c>
      <c r="CC23">
        <f t="shared" ref="CC23:CC86" si="30">2*BR23*O23+(BS23-2*BR23)*BR23+(BT23-2*BR23)*BR23</f>
        <v>2.2790031871389588E-3</v>
      </c>
      <c r="CD23">
        <f t="shared" ref="CD23:CD86" si="31">BU23/2*O23</f>
        <v>0.31227499999999997</v>
      </c>
      <c r="CE23">
        <f>CB23/(2*CD23)</f>
        <v>59103.728028047241</v>
      </c>
      <c r="CF23">
        <f t="shared" ref="CF23:CF86" si="32">BX23/(BU23)</f>
        <v>152090.28043187308</v>
      </c>
      <c r="CG23">
        <f t="shared" ref="CG23:CG86" si="33">CF23+2*BW23*CE23/O23</f>
        <v>196418.07645290851</v>
      </c>
      <c r="CH23">
        <f t="shared" ref="CH23:CH86" si="34">CF23-2*BW23*CE23/O23</f>
        <v>107762.48441083764</v>
      </c>
      <c r="CI23">
        <f t="shared" ref="CI23:CI86" si="35">CG23/($AE$6*1000000)</f>
        <v>5.9340808596044863E-4</v>
      </c>
      <c r="CJ23">
        <f t="shared" ref="CJ23:CJ86" si="36">ABS(CH23/($AE$6*1000000))</f>
        <v>3.2556641815963036E-4</v>
      </c>
      <c r="CL23">
        <f t="shared" ref="CL23:CM54" si="37">BS23</f>
        <v>0.36</v>
      </c>
      <c r="CM23">
        <f t="shared" si="37"/>
        <v>0.26455000000000001</v>
      </c>
      <c r="CN23">
        <f>CI23/CL23</f>
        <v>1.6483557943345797E-3</v>
      </c>
      <c r="CO23">
        <f>CJ23/CM23</f>
        <v>1.230642291285694E-3</v>
      </c>
      <c r="CP23">
        <f t="shared" ref="CP23:CQ54" si="38">$AD$8*$AG$6*CN23^2</f>
        <v>1.0324891933922256</v>
      </c>
      <c r="CQ23">
        <f t="shared" si="38"/>
        <v>0.57550257065834309</v>
      </c>
      <c r="CR23">
        <f>CE23*0.000001/CI23</f>
        <v>99.600476344008854</v>
      </c>
      <c r="CS23">
        <f>CE23*0.000001/CJ23</f>
        <v>181.54123008801156</v>
      </c>
      <c r="CT23">
        <f t="shared" ref="CT23:CU54" si="39">MIN(CP23,$AE$6)</f>
        <v>1.0324891933922256</v>
      </c>
      <c r="CU23">
        <f t="shared" si="39"/>
        <v>0.57550257065834309</v>
      </c>
      <c r="CV23" s="39" t="str">
        <f>IF(CT23/CR23&gt;=1, "PASS","FAILED")</f>
        <v>FAILED</v>
      </c>
      <c r="CW23" s="39" t="str">
        <f>IF(CU23/CS23&gt;=1,"PASS","FAILED")</f>
        <v>FAILED</v>
      </c>
      <c r="CX23" s="39" t="str">
        <f>IF(AND(CV23="PASS",  CW23="PASS"), "PASS","FAILED")</f>
        <v>FAILED</v>
      </c>
      <c r="CZ23">
        <f>CI23</f>
        <v>5.9340808596044863E-4</v>
      </c>
      <c r="DA23">
        <f>CJ23</f>
        <v>3.2556641815963036E-4</v>
      </c>
      <c r="DB23">
        <v>5</v>
      </c>
      <c r="DC23">
        <f>DB23*CZ23</f>
        <v>2.9670404298022431E-3</v>
      </c>
      <c r="DD23">
        <v>7</v>
      </c>
      <c r="DE23">
        <f>DA23*DD23</f>
        <v>2.2789649271174124E-3</v>
      </c>
      <c r="DF23">
        <f>CL23</f>
        <v>0.36</v>
      </c>
      <c r="DG23">
        <f>CM23</f>
        <v>0.26455000000000001</v>
      </c>
      <c r="DH23">
        <f t="shared" ref="DH23:DH86" si="40">2*O23*BR23+(DF23-2*BR23)*DC23+(DG23-2*BR23)*DE23</f>
        <v>3.4008975450809872E-3</v>
      </c>
      <c r="DI23">
        <f>CD23</f>
        <v>0.31227499999999997</v>
      </c>
      <c r="DJ23">
        <f>CB23</f>
        <v>36913.2333399169</v>
      </c>
      <c r="DK23">
        <f>DJ23/(2*DI23)</f>
        <v>59103.728028047241</v>
      </c>
      <c r="DL23">
        <f>DC23/DF23</f>
        <v>8.2417789716728983E-3</v>
      </c>
      <c r="DM23">
        <f>DE23/DG23</f>
        <v>8.6144960389998582E-3</v>
      </c>
      <c r="DN23">
        <f t="shared" ref="DN23:DO54" si="41">$CM$4*$CS$2*DL23^2</f>
        <v>25.812229834805642</v>
      </c>
      <c r="DO23">
        <f t="shared" si="41"/>
        <v>28.199625962258814</v>
      </c>
      <c r="DP23">
        <f>(DK23/DC23)*0.000001</f>
        <v>19.92009526880177</v>
      </c>
      <c r="DQ23">
        <f>(DK23/DE23)*0.000001</f>
        <v>25.93446144114451</v>
      </c>
      <c r="DR23">
        <f>MIN(DN23,$CQ$2)</f>
        <v>25.812229834805642</v>
      </c>
      <c r="DS23">
        <f>MIN(DO23,$CQ$2)</f>
        <v>28.199625962258814</v>
      </c>
      <c r="DT23" s="39" t="str">
        <f>IF(DR23/DP23&gt;=1, "PASS","FAILED")</f>
        <v>PASS</v>
      </c>
      <c r="DU23" s="39" t="str">
        <f>IF(DS23/DQ23&gt;=1, "PASS","FAILED")</f>
        <v>PASS</v>
      </c>
      <c r="DV23" s="39" t="str">
        <f>IF(AND(DT23="PASS", DU23="PASS"), "PASS","FAILED")</f>
        <v>PASS</v>
      </c>
      <c r="DW23" s="39">
        <f>(DC23*BS23+DE23*BT23)*(B24-B23)</f>
        <v>8.1713598111068453E-4</v>
      </c>
      <c r="DX23" s="39">
        <f>SUM(DW23:DW87)*CX2</f>
        <v>26.130351050620526</v>
      </c>
      <c r="DZ23">
        <f>O23</f>
        <v>1</v>
      </c>
      <c r="EA23">
        <f>BS23</f>
        <v>0.36</v>
      </c>
      <c r="EB23">
        <f>BT23</f>
        <v>0.26455000000000001</v>
      </c>
      <c r="EC23">
        <f>SQRT(DZ23^2+((EA23-EB23)/2)^2)</f>
        <v>1.0011381900741776</v>
      </c>
      <c r="ED23">
        <f>BU23/2</f>
        <v>0.31227499999999997</v>
      </c>
      <c r="EE23">
        <f>S23</f>
        <v>961538.13030525099</v>
      </c>
      <c r="EG23">
        <f>T23</f>
        <v>191.68256987566079</v>
      </c>
      <c r="EH23">
        <f>AT23</f>
        <v>2.608478319562737E-3</v>
      </c>
      <c r="EI23">
        <f>V23</f>
        <v>1.9563587396720528E-3</v>
      </c>
      <c r="EJ23">
        <f>W23</f>
        <v>0.08</v>
      </c>
      <c r="EK23">
        <f>X23</f>
        <v>5.2000000000000005E-2</v>
      </c>
      <c r="EL23">
        <f>AF23</f>
        <v>2.1304944553124936E-3</v>
      </c>
      <c r="EM23">
        <f>AG23</f>
        <v>451.32158307551936</v>
      </c>
      <c r="EN23">
        <f>AH23</f>
        <v>67.974950282072754</v>
      </c>
      <c r="EO23">
        <f>SQRT(EM23^2+3*EN23^2)</f>
        <v>466.42572071804068</v>
      </c>
      <c r="EP23">
        <f t="shared" ref="EP23:EP86" si="42">$EI$6</f>
        <v>483</v>
      </c>
      <c r="EQ23" s="39" t="str">
        <f>IF(EP23/EO23&gt;=1,"PASS","FAILED")</f>
        <v>PASS</v>
      </c>
      <c r="ES23">
        <v>1</v>
      </c>
      <c r="ET23">
        <f>ES23*EH23</f>
        <v>2.608478319562737E-3</v>
      </c>
      <c r="EU23">
        <f>2.25*ET23</f>
        <v>5.8690762190161585E-3</v>
      </c>
      <c r="EV23">
        <f>EJ23</f>
        <v>0.08</v>
      </c>
      <c r="EW23">
        <f>EK23</f>
        <v>5.2000000000000005E-2</v>
      </c>
      <c r="EX23">
        <f>ET23*DZ23+(EW23-ET23/2)*EU23*$AE$2</f>
        <v>6.3276943739659598E-3</v>
      </c>
      <c r="EY23">
        <f>EE23/EX23*0.000001</f>
        <v>151.95710688261246</v>
      </c>
      <c r="EZ23">
        <f>DK23/ET23*0.000001</f>
        <v>22.658316760690916</v>
      </c>
      <c r="FA23">
        <f>SQRT(EY23^2+3*EZ23^2)</f>
        <v>156.94317534514565</v>
      </c>
      <c r="FB23">
        <f t="shared" ref="FB23:FB86" si="43">$EI$6</f>
        <v>483</v>
      </c>
      <c r="FC23" s="39" t="str">
        <f>IF(FB23/FA23&gt;=1,"PASS","FAILED")</f>
        <v>PASS</v>
      </c>
      <c r="FD23" s="127">
        <f>((EC23*ET23)+(EW23-ET23/2)*EU23*$AE$2)*(B24-B23)</f>
        <v>3.0956943625499189E-3</v>
      </c>
      <c r="FE23" s="127">
        <f>SUM(FD23:FD87)*$ER$6</f>
        <v>78.806797827432106</v>
      </c>
      <c r="FG23">
        <v>1</v>
      </c>
      <c r="FH23">
        <v>0</v>
      </c>
      <c r="FI23">
        <f>IF(FH23&lt;3.5,2.5,((FH23-3.5)/6)*-1.25+2.5)</f>
        <v>2.5</v>
      </c>
      <c r="FJ23">
        <f>0.4*FI23</f>
        <v>1</v>
      </c>
      <c r="FK23">
        <f>0.144*FI23</f>
        <v>0.36</v>
      </c>
      <c r="FL23">
        <f>0.10582*FI23</f>
        <v>0.26455000000000001</v>
      </c>
      <c r="FM23">
        <f>(FK23+FL23)/2</f>
        <v>0.31227499999999997</v>
      </c>
      <c r="FN23">
        <f t="shared" ref="FN23:FN53" si="44">FI23*$FJ$8</f>
        <v>0.75</v>
      </c>
      <c r="FO23">
        <f t="shared" ref="FO23:FO53" si="45">0.5*$FJ$11*$FJ$10^2*$FJ$9*(FH24-FH23)*FN23</f>
        <v>775.828125</v>
      </c>
      <c r="FP23">
        <f t="shared" ref="FP23:FP51" si="46">FP24+FO23</f>
        <v>20190.926953125003</v>
      </c>
      <c r="FQ23">
        <f>FN23*FP23/FL23</f>
        <v>57241.335153444532</v>
      </c>
      <c r="FR23">
        <f t="shared" ref="FR23:FR53" si="47">FQ23/$FR$5*0.000001</f>
        <v>1.1753867587976289E-4</v>
      </c>
      <c r="FS23">
        <v>2E-3</v>
      </c>
      <c r="FT23">
        <f>FR23/FS23</f>
        <v>5.8769337939881448E-2</v>
      </c>
      <c r="FV23">
        <f t="shared" ref="FV23:FV53" ca="1" si="48">FORECAST(FH23,OFFSET($L$23,MATCH(FH23,$B$23:$B$87,1)-1,0,2),OFFSET($B$23,MATCH(FH23,$B$23:$B$87,1)-1,0,2))</f>
        <v>94987.984643726319</v>
      </c>
      <c r="FW23">
        <f ca="1">FV23-FV24</f>
        <v>5306.1516852067143</v>
      </c>
      <c r="FX23">
        <f ca="1">FW23/(FK23+FL23)</f>
        <v>8495.9597873776565</v>
      </c>
      <c r="FY23">
        <f ca="1">ABS(FX23/$FN$5*0.000001)</f>
        <v>2.5667552227727058E-5</v>
      </c>
      <c r="FZ23">
        <v>2E-3</v>
      </c>
      <c r="GA23">
        <f ca="1">FORECAST(FH23,OFFSET($BD$23,MATCH(FH23,$B$23:$B$87,1)-1,0,2),OFFSET($B$23,MATCH(FH23,$B$23:$B$87,1)-1,0,2))</f>
        <v>151.8858422870826</v>
      </c>
      <c r="GB23">
        <f ca="1">FORECAST(FH23,OFFSET($AT$23,MATCH(FH23,$B$23:$B$87,1)-1,0,2),OFFSET($B$23,MATCH(FH23,$B$23:$B$87,1)-1,0,2))</f>
        <v>2.6084783195627365E-3</v>
      </c>
      <c r="GC23">
        <f t="shared" ref="GC23:GC53" ca="1" si="49">((2*(GA23*1000000)^2*GB23*$FK$1)/($FQ$5*1000000*FM23*FY23))*0.000001</f>
        <v>59.270392871277259</v>
      </c>
      <c r="GD23">
        <f ca="1">$FM$8*$FQ$5*(FY23/FJ23)^2</f>
        <v>1.8125544906333503E-4</v>
      </c>
      <c r="GE23">
        <f ca="1">$FM$7*$FQ$5*(FY23/(FJ23/3))^2</f>
        <v>3.6050807548508629E-3</v>
      </c>
      <c r="GF23">
        <f ca="1">(FX23/FY23)*0.000001</f>
        <v>331</v>
      </c>
      <c r="GG23">
        <f ca="1">MIN(GE23,$FN$5)</f>
        <v>3.6050807548508629E-3</v>
      </c>
      <c r="GH23" s="39" t="str">
        <f ca="1">IF(GC23&lt;GD23,"PASS","FAILED")</f>
        <v>FAILED</v>
      </c>
      <c r="GI23" s="39" t="str">
        <f ca="1">IF(GF23&lt;=GG23,"PASS","FAILED")</f>
        <v>FAILED</v>
      </c>
      <c r="GJ23" s="39" t="str">
        <f ca="1">IF(AND(GH23="PASS",GI23="PASS"),"PASS","FAILED")</f>
        <v>FAILED</v>
      </c>
      <c r="GL23">
        <v>70</v>
      </c>
      <c r="GM23">
        <f ca="1">GL23*FY23</f>
        <v>1.7967286559408941E-3</v>
      </c>
      <c r="GN23">
        <f ca="1">((2*(GA23*1000000)^2*GB23*$FK$1)/($FQ$5*1000000*FM23*GM23))*0.000001</f>
        <v>0.84671989816110371</v>
      </c>
      <c r="GO23">
        <f ca="1">$FM$8*$FQ$5*(GM23/FJ23)^2</f>
        <v>0.88815170041034175</v>
      </c>
      <c r="GP23">
        <f ca="1">$FM$7*$FQ$5*(GM23/(FJ23/3))^2</f>
        <v>17.664895698769232</v>
      </c>
      <c r="GQ23">
        <f ca="1">(FX23/GM23)*0.000001</f>
        <v>4.7285714285714286</v>
      </c>
      <c r="GR23">
        <f ca="1">MIN(GP23,GQ23)</f>
        <v>4.7285714285714286</v>
      </c>
      <c r="GS23" s="39" t="str">
        <f ca="1">IF(GN23&lt;GO23,"PASS","FAILED")</f>
        <v>PASS</v>
      </c>
      <c r="GT23" s="39" t="str">
        <f ca="1">IF(GQ23&lt;=GR23,"PASS","FAILED")</f>
        <v>PASS</v>
      </c>
      <c r="GU23" s="39" t="str">
        <f ca="1">IF(AND(GS23="PASS",GT23="PASS"),"PASS","FAILED")</f>
        <v>PASS</v>
      </c>
      <c r="GV23" s="137">
        <f ca="1">((FK23-2*FZ23)+(FL23-2*FZ23))*(FJ23/2)*GM23+2*FZ23*FT23*FJ23</f>
        <v>7.8896387816970487E-4</v>
      </c>
      <c r="GW23" s="138">
        <f ca="1">SUM(GV23:GV53)*$FU$5</f>
        <v>35.410212704889069</v>
      </c>
    </row>
    <row r="24" spans="1:222" x14ac:dyDescent="0.25">
      <c r="B24">
        <f t="shared" si="0"/>
        <v>0.48899999999999999</v>
      </c>
      <c r="C24">
        <f t="shared" si="1"/>
        <v>2.5</v>
      </c>
      <c r="D24">
        <f t="shared" ref="D24:D87" si="50">0.4*0.5*(C24+160*SQRT(1-(2*B24/19)^2)/(19*PI()))/C24</f>
        <v>0.41415607180081537</v>
      </c>
      <c r="E24">
        <f t="shared" si="2"/>
        <v>0.41372852636781532</v>
      </c>
      <c r="F24">
        <f t="shared" si="3"/>
        <v>1.2224999999999999</v>
      </c>
      <c r="G24" s="1">
        <f t="shared" ref="G24:G87" si="51">0.5*0.976*96.6^2*F24*E24</f>
        <v>2303.2358351268163</v>
      </c>
      <c r="I24">
        <f t="shared" ref="I24:I87" si="52">G24+H24</f>
        <v>2303.2358351268163</v>
      </c>
      <c r="J24">
        <f t="shared" si="4"/>
        <v>23023.721972490501</v>
      </c>
      <c r="K24">
        <f t="shared" si="5"/>
        <v>80485.143888259219</v>
      </c>
      <c r="L24">
        <f t="shared" ref="L24:M87" si="53">J24*2.5*1.5</f>
        <v>86338.957396839382</v>
      </c>
      <c r="M24">
        <f t="shared" si="53"/>
        <v>301819.28958097205</v>
      </c>
      <c r="O24">
        <f t="shared" ref="O24:O87" si="54">0.4*C24</f>
        <v>1</v>
      </c>
      <c r="P24">
        <v>489</v>
      </c>
      <c r="Q24">
        <f t="shared" ref="Q24:Q87" si="55">0.144*C24</f>
        <v>0.36</v>
      </c>
      <c r="S24">
        <f t="shared" ref="S24:S87" si="56">M24/Q24</f>
        <v>838386.91550270014</v>
      </c>
      <c r="T24">
        <f t="shared" si="6"/>
        <v>178.98705141244562</v>
      </c>
      <c r="U24">
        <f t="shared" ref="U24:U86" si="57">0.65*K24/(Q24*O24*T24*1000000)</f>
        <v>8.1190453465970693E-4</v>
      </c>
      <c r="V24">
        <f t="shared" ref="V24:V87" si="58">2.25*U24</f>
        <v>1.8267852029843405E-3</v>
      </c>
      <c r="W24">
        <f t="shared" si="7"/>
        <v>0.08</v>
      </c>
      <c r="X24">
        <f t="shared" ref="X24:X87" si="59">0.65*W24</f>
        <v>5.2000000000000005E-2</v>
      </c>
      <c r="Z24">
        <f t="shared" ref="Z24:Z87" si="60">U24/W24</f>
        <v>1.0148806683246336E-2</v>
      </c>
      <c r="AA24">
        <v>5.5650000000000004</v>
      </c>
      <c r="AB24">
        <f t="shared" si="8"/>
        <v>43.562091314096399</v>
      </c>
      <c r="AC24">
        <v>0.745</v>
      </c>
      <c r="AD24">
        <f t="shared" ref="AD24:AD87" si="61">AB24*AC24</f>
        <v>32.453758029001818</v>
      </c>
      <c r="AE24">
        <f t="shared" si="9"/>
        <v>125.71785935229683</v>
      </c>
      <c r="AF24">
        <f t="shared" si="10"/>
        <v>1.9900450716610766E-3</v>
      </c>
      <c r="AG24">
        <f t="shared" ref="AG24:AG87" si="62">S24*0.000001/AF24</f>
        <v>421.2904157004366</v>
      </c>
      <c r="AH24">
        <f t="shared" ref="AH24:AH87" si="63">DK24/U24*0.000001</f>
        <v>66.400137339555755</v>
      </c>
      <c r="AI24">
        <f t="shared" si="11"/>
        <v>28.336885994075281</v>
      </c>
      <c r="AJ24">
        <f t="shared" si="12"/>
        <v>49.472132453744692</v>
      </c>
      <c r="AK24">
        <f t="shared" ref="AK24:AK87" si="64">MIN(AI24,AJ24)</f>
        <v>28.336885994075281</v>
      </c>
      <c r="AL24">
        <f t="shared" si="13"/>
        <v>39.139345295684087</v>
      </c>
      <c r="AM24">
        <f t="shared" si="14"/>
        <v>10.804101774907949</v>
      </c>
      <c r="AN24">
        <f t="shared" ref="AN24:AN87" si="65">MIN(AE24,AB24,AK24,AL24)</f>
        <v>28.336885994075281</v>
      </c>
      <c r="AO24" s="39" t="str">
        <f t="shared" ref="AO24:AO87" si="66">IF(AM24&lt;=1,"PASS","FAILED")</f>
        <v>FAILED</v>
      </c>
      <c r="AP24" s="39" t="str">
        <f t="shared" ref="AP24:AP87" si="67">IF(AG24&lt;AN24,"PASS","FAILED")</f>
        <v>FAILED</v>
      </c>
      <c r="AQ24" s="39" t="str">
        <f t="shared" ref="AQ24:AQ87" si="68">IF(AND(AO24="PASS",AP24="PASS"),"PASS","FAILED")</f>
        <v>FAILED</v>
      </c>
      <c r="AS24" s="9">
        <v>3</v>
      </c>
      <c r="AT24">
        <f t="shared" si="15"/>
        <v>2.435713603979121E-3</v>
      </c>
      <c r="AU24" s="9">
        <f t="shared" ref="AU24:AU87" si="69">2.25*AT24</f>
        <v>5.4803556089530227E-3</v>
      </c>
      <c r="AV24" s="9">
        <f t="shared" ref="AV24:AV87" si="70">AT24/W24</f>
        <v>3.0446420049739013E-2</v>
      </c>
      <c r="AW24">
        <v>5.5650000000000004</v>
      </c>
      <c r="AX24">
        <f t="shared" si="16"/>
        <v>392.0588218268677</v>
      </c>
      <c r="AY24">
        <v>0.745</v>
      </c>
      <c r="AZ24">
        <f t="shared" ref="AZ24:AZ87" si="71">AY24*AX24</f>
        <v>292.08382226101645</v>
      </c>
      <c r="BA24">
        <f t="shared" si="17"/>
        <v>377.15357805689052</v>
      </c>
      <c r="BB24">
        <f t="shared" ref="BB24:BB87" si="72">SQRT((3.818%*C24/2)^2+O24^2)</f>
        <v>1.0011381900741776</v>
      </c>
      <c r="BC24">
        <f t="shared" ref="BC24:BC87" si="73">BB24*AT24+(X24-AT24/2)*AU24*$AE$2</f>
        <v>5.917288450400111E-3</v>
      </c>
      <c r="BD24">
        <f t="shared" ref="BD24:BD87" si="74">S24/BC24*0.000001</f>
        <v>141.68430735297528</v>
      </c>
      <c r="BE24">
        <f t="shared" ref="BE24:BE87" si="75">DK24/AT24*0.000001</f>
        <v>22.133379113185249</v>
      </c>
      <c r="BF24">
        <f t="shared" si="18"/>
        <v>255.03197394667762</v>
      </c>
      <c r="BG24">
        <f t="shared" si="19"/>
        <v>445.24919208370238</v>
      </c>
      <c r="BH24">
        <f t="shared" ref="BH24:BH87" si="76">MIN(BF24,BG24)</f>
        <v>255.03197394667762</v>
      </c>
      <c r="BI24">
        <f t="shared" si="20"/>
        <v>352.25410766115692</v>
      </c>
      <c r="BJ24">
        <f t="shared" si="21"/>
        <v>0.40669323228497134</v>
      </c>
      <c r="BK24">
        <f t="shared" ref="BK24:BK87" si="77">MIN(AX24,BA24,BH24,BI24)</f>
        <v>255.03197394667762</v>
      </c>
      <c r="BL24" s="39" t="str">
        <f t="shared" ref="BL24:BL87" si="78">IF(BJ24&lt;=1,"PASS","FAILED")</f>
        <v>PASS</v>
      </c>
      <c r="BM24" s="39" t="str">
        <f t="shared" ref="BM24:BM87" si="79">IF(BD24&lt;BK24,"PASS","FAILED")</f>
        <v>PASS</v>
      </c>
      <c r="BN24" s="39" t="str">
        <f t="shared" ref="BN24:BN87" si="80">IF(AND(BL24="PASS",BM24="PASS"),"PASS","FAILED")</f>
        <v>PASS</v>
      </c>
      <c r="BO24" s="127">
        <f t="shared" ref="BO24:BO87" si="81">(EC24*AT24+(X24-AT24/2)*AU24*$AE$2)*(B25-B24)</f>
        <v>2.8935540522456544E-3</v>
      </c>
      <c r="BP24" s="127"/>
      <c r="BR24">
        <f t="shared" si="22"/>
        <v>8.1190453465970693E-4</v>
      </c>
      <c r="BS24">
        <f t="shared" si="23"/>
        <v>0.36</v>
      </c>
      <c r="BT24">
        <f t="shared" si="24"/>
        <v>0.26455000000000001</v>
      </c>
      <c r="BU24">
        <f t="shared" ref="BU24:BU87" si="82">(BS24+BT24)</f>
        <v>0.62454999999999994</v>
      </c>
      <c r="BV24">
        <f t="shared" si="25"/>
        <v>1</v>
      </c>
      <c r="BW24">
        <f t="shared" si="26"/>
        <v>0.375</v>
      </c>
      <c r="BX24">
        <f>L24</f>
        <v>86338.957396839382</v>
      </c>
      <c r="BY24">
        <f t="shared" ref="BY24:BY87" si="83">BX24*BW24</f>
        <v>32377.109023814766</v>
      </c>
      <c r="BZ24">
        <f t="shared" si="28"/>
        <v>1.2224999999999999</v>
      </c>
      <c r="CA24">
        <f t="shared" si="29"/>
        <v>1292.7390985195311</v>
      </c>
      <c r="CB24">
        <f>CA24+BY24</f>
        <v>33669.848122334297</v>
      </c>
      <c r="CC24">
        <f t="shared" si="30"/>
        <v>2.1282472905475298E-3</v>
      </c>
      <c r="CD24">
        <f t="shared" si="31"/>
        <v>0.31227499999999997</v>
      </c>
      <c r="CE24">
        <f t="shared" ref="CE24:CE87" si="84">CB24/(2*CD24)</f>
        <v>53910.572608012648</v>
      </c>
      <c r="CF24">
        <f t="shared" si="32"/>
        <v>138241.86597844752</v>
      </c>
      <c r="CG24">
        <f t="shared" si="33"/>
        <v>178674.79543445702</v>
      </c>
      <c r="CH24">
        <f t="shared" si="34"/>
        <v>97808.936522438031</v>
      </c>
      <c r="CI24">
        <f t="shared" si="35"/>
        <v>5.3980300735485506E-4</v>
      </c>
      <c r="CJ24">
        <f t="shared" si="36"/>
        <v>2.9549527650283392E-4</v>
      </c>
      <c r="CL24">
        <f t="shared" si="37"/>
        <v>0.36</v>
      </c>
      <c r="CM24">
        <f t="shared" si="37"/>
        <v>0.26455000000000001</v>
      </c>
      <c r="CN24">
        <f t="shared" ref="CN24:CO87" si="85">CI24/CL24</f>
        <v>1.4994527982079308E-3</v>
      </c>
      <c r="CO24">
        <f t="shared" si="85"/>
        <v>1.1169732621539744E-3</v>
      </c>
      <c r="CP24">
        <f t="shared" si="38"/>
        <v>0.85437630374036566</v>
      </c>
      <c r="CQ24">
        <f t="shared" si="38"/>
        <v>0.47409912197941861</v>
      </c>
      <c r="CR24">
        <f>CE24*0.000001/CI24</f>
        <v>99.870826715444693</v>
      </c>
      <c r="CS24">
        <f t="shared" ref="CS24:CS87" si="86">CE24*0.000001/CJ24</f>
        <v>182.44140226551343</v>
      </c>
      <c r="CT24">
        <f t="shared" si="39"/>
        <v>0.85437630374036566</v>
      </c>
      <c r="CU24">
        <f t="shared" si="39"/>
        <v>0.47409912197941861</v>
      </c>
      <c r="CV24" s="39" t="str">
        <f t="shared" ref="CV24:CV87" si="87">IF(CT24/CR24&gt;=1, "PASS","FAILED")</f>
        <v>FAILED</v>
      </c>
      <c r="CW24" s="39" t="str">
        <f t="shared" ref="CW24:CW87" si="88">IF(CU24/CS24&gt;=1,"PASS","FAILED")</f>
        <v>FAILED</v>
      </c>
      <c r="CX24" s="39" t="str">
        <f t="shared" ref="CX24:CX87" si="89">IF(AND(CV24="PASS",  CW24="PASS"), "PASS","FAILED")</f>
        <v>FAILED</v>
      </c>
      <c r="CZ24">
        <f t="shared" ref="CZ24:DA87" si="90">CI24</f>
        <v>5.3980300735485506E-4</v>
      </c>
      <c r="DA24">
        <f t="shared" si="90"/>
        <v>2.9549527650283392E-4</v>
      </c>
      <c r="DB24">
        <v>5</v>
      </c>
      <c r="DC24">
        <f t="shared" ref="DC24:DC87" si="91">DB24*CZ24</f>
        <v>2.6990150367742754E-3</v>
      </c>
      <c r="DD24">
        <v>8</v>
      </c>
      <c r="DE24">
        <f t="shared" ref="DE24:DE87" si="92">DA24*DD24</f>
        <v>2.3639622120226714E-3</v>
      </c>
      <c r="DF24">
        <f t="shared" ref="DF24:DG87" si="93">CL24</f>
        <v>0.36</v>
      </c>
      <c r="DG24">
        <f t="shared" si="93"/>
        <v>0.26455000000000001</v>
      </c>
      <c r="DH24">
        <f t="shared" si="40"/>
        <v>3.2126193773743964E-3</v>
      </c>
      <c r="DI24">
        <f t="shared" ref="DI24:DI87" si="94">CD24</f>
        <v>0.31227499999999997</v>
      </c>
      <c r="DJ24">
        <f t="shared" ref="DJ24:DJ87" si="95">CB24</f>
        <v>33669.848122334297</v>
      </c>
      <c r="DK24">
        <f t="shared" ref="DK24:DK87" si="96">DJ24/(2*DI24)</f>
        <v>53910.572608012648</v>
      </c>
      <c r="DL24">
        <f t="shared" ref="DL24:DL87" si="97">DC24/DF24</f>
        <v>7.4972639910396545E-3</v>
      </c>
      <c r="DM24">
        <f t="shared" ref="DM24:DM87" si="98">DE24/DG24</f>
        <v>8.9357860972317949E-3</v>
      </c>
      <c r="DN24">
        <f t="shared" si="41"/>
        <v>21.359407593509143</v>
      </c>
      <c r="DO24">
        <f t="shared" si="41"/>
        <v>30.342343806682791</v>
      </c>
      <c r="DP24">
        <f t="shared" ref="DP24:DP87" si="99">(DK24/DC24)*0.000001</f>
        <v>19.974165343088938</v>
      </c>
      <c r="DQ24">
        <f t="shared" ref="DQ24:DQ87" si="100">(DK24/DE24)*0.000001</f>
        <v>22.805175283189179</v>
      </c>
      <c r="DR24">
        <f t="shared" ref="DR24:DS87" si="101">MIN(DN24,$CQ$2)</f>
        <v>21.359407593509143</v>
      </c>
      <c r="DS24">
        <f t="shared" si="101"/>
        <v>30.342343806682791</v>
      </c>
      <c r="DT24" s="39" t="str">
        <f t="shared" ref="DT24:DU39" si="102">IF(DR24/DP24&gt;=1, "PASS","FAILED")</f>
        <v>PASS</v>
      </c>
      <c r="DU24" s="39" t="str">
        <f t="shared" si="102"/>
        <v>PASS</v>
      </c>
      <c r="DV24" s="39" t="str">
        <f t="shared" ref="DV24:DV87" si="103">IF(AND(DT24="PASS", DU24="PASS"), "PASS","FAILED")</f>
        <v>PASS</v>
      </c>
      <c r="DW24" s="39">
        <f t="shared" ref="DW24:DW87" si="104">(DC24*BS24+DE24*BT24)*(B25-B24)</f>
        <v>7.809484604339457E-4</v>
      </c>
      <c r="DX24" s="39"/>
      <c r="DZ24">
        <f t="shared" ref="DZ24:DZ87" si="105">O24</f>
        <v>1</v>
      </c>
      <c r="EA24">
        <f>BS24</f>
        <v>0.36</v>
      </c>
      <c r="EB24">
        <f t="shared" ref="EB24:EB87" si="106">BT24</f>
        <v>0.26455000000000001</v>
      </c>
      <c r="EC24">
        <f t="shared" ref="EC24:EC87" si="107">SQRT(DZ24^2+((EA24-EB24)/2)^2)</f>
        <v>1.0011381900741776</v>
      </c>
      <c r="ED24">
        <f t="shared" ref="ED24:ED87" si="108">BU24/2</f>
        <v>0.31227499999999997</v>
      </c>
      <c r="EE24">
        <f t="shared" ref="EE24:EE87" si="109">S24</f>
        <v>838386.91550270014</v>
      </c>
      <c r="EG24">
        <f t="shared" ref="EG24:EG87" si="110">T24</f>
        <v>178.98705141244562</v>
      </c>
      <c r="EH24">
        <f t="shared" ref="EH24:EH87" si="111">AT24</f>
        <v>2.435713603979121E-3</v>
      </c>
      <c r="EI24">
        <f t="shared" ref="EI24:EK87" si="112">V24</f>
        <v>1.8267852029843405E-3</v>
      </c>
      <c r="EJ24">
        <f t="shared" si="112"/>
        <v>0.08</v>
      </c>
      <c r="EK24">
        <f t="shared" si="112"/>
        <v>5.2000000000000005E-2</v>
      </c>
      <c r="EL24">
        <f t="shared" ref="EL24:EN87" si="113">AF24</f>
        <v>1.9900450716610766E-3</v>
      </c>
      <c r="EM24">
        <f t="shared" si="113"/>
        <v>421.2904157004366</v>
      </c>
      <c r="EN24">
        <f t="shared" si="113"/>
        <v>66.400137339555755</v>
      </c>
      <c r="EO24">
        <f t="shared" ref="EO24:EO87" si="114">SQRT(EM24^2+3*EN24^2)</f>
        <v>436.70647931669424</v>
      </c>
      <c r="EP24">
        <f t="shared" si="42"/>
        <v>483</v>
      </c>
      <c r="EQ24" s="39" t="str">
        <f t="shared" ref="EQ24:EQ87" si="115">IF(EP24/EO24&gt;=1,"PASS","FAILED")</f>
        <v>PASS</v>
      </c>
      <c r="ES24">
        <v>1</v>
      </c>
      <c r="ET24">
        <f t="shared" ref="ET24:ET87" si="116">ES24*EH24</f>
        <v>2.435713603979121E-3</v>
      </c>
      <c r="EU24">
        <f t="shared" ref="EU24:EU87" si="117">2.25*ET24</f>
        <v>5.4803556089530227E-3</v>
      </c>
      <c r="EV24">
        <f t="shared" ref="EV24:EW87" si="118">EJ24</f>
        <v>0.08</v>
      </c>
      <c r="EW24">
        <f t="shared" si="118"/>
        <v>5.2000000000000005E-2</v>
      </c>
      <c r="EX24">
        <f t="shared" ref="EX24:EX87" si="119">ET24*DZ24+(EW24-ET24/2)*EU24*$AE$2</f>
        <v>5.9145161453525233E-3</v>
      </c>
      <c r="EY24">
        <f t="shared" ref="EY24:EY87" si="120">EE24/EX24*0.000001</f>
        <v>141.75071889210807</v>
      </c>
      <c r="EZ24">
        <f t="shared" ref="EZ24:EZ87" si="121">DK24/ET24*0.000001</f>
        <v>22.133379113185249</v>
      </c>
      <c r="FA24">
        <f t="shared" ref="FA24:FA87" si="122">SQRT(EY24^2+3*EZ24^2)</f>
        <v>146.84320113418053</v>
      </c>
      <c r="FB24">
        <f t="shared" si="43"/>
        <v>483</v>
      </c>
      <c r="FC24" s="39" t="str">
        <f t="shared" ref="FC24:FC87" si="123">IF(FB24/FA24&gt;=1,"PASS","FAILED")</f>
        <v>PASS</v>
      </c>
      <c r="FD24" s="127">
        <f t="shared" ref="FD24:FD87" si="124">((EC24*ET24)+(EW24-ET24/2)*EU24*$AE$2)*(B25-B24)</f>
        <v>2.8935540522456544E-3</v>
      </c>
      <c r="FE24" s="127"/>
      <c r="FG24">
        <v>2</v>
      </c>
      <c r="FH24">
        <f t="shared" ref="FH24:FH53" si="125">IF((FH23+$FK$1)&lt;9.5,FH23+$FK$1,9.5)</f>
        <v>0.3</v>
      </c>
      <c r="FI24">
        <f t="shared" ref="FI24:FI53" si="126">IF(FH24&lt;3.5,2.5,((FH24-3.5)/6)*-1.25+2.5)</f>
        <v>2.5</v>
      </c>
      <c r="FJ24">
        <f t="shared" ref="FJ24:FJ53" si="127">0.4*FI24</f>
        <v>1</v>
      </c>
      <c r="FK24">
        <f t="shared" ref="FK24:FK53" si="128">0.144*FI24</f>
        <v>0.36</v>
      </c>
      <c r="FL24">
        <f t="shared" ref="FL24:FL53" si="129">0.10582*FI24</f>
        <v>0.26455000000000001</v>
      </c>
      <c r="FM24">
        <f t="shared" ref="FM24:FM53" si="130">(FK24+FL24)/2</f>
        <v>0.31227499999999997</v>
      </c>
      <c r="FN24">
        <f t="shared" si="44"/>
        <v>0.75</v>
      </c>
      <c r="FO24">
        <f t="shared" si="45"/>
        <v>775.828125</v>
      </c>
      <c r="FP24">
        <f t="shared" si="46"/>
        <v>19415.098828125003</v>
      </c>
      <c r="FQ24">
        <f t="shared" ref="FQ24:FQ53" si="131">FN24*FP24/FL24</f>
        <v>55041.8602195946</v>
      </c>
      <c r="FR24">
        <f t="shared" si="47"/>
        <v>1.1302230024557412E-4</v>
      </c>
      <c r="FS24">
        <v>2E-3</v>
      </c>
      <c r="FT24">
        <f t="shared" ref="FT24:FT53" si="132">FR24/FS24</f>
        <v>5.6511150122787061E-2</v>
      </c>
      <c r="FV24">
        <f t="shared" ca="1" si="48"/>
        <v>89681.832958519604</v>
      </c>
      <c r="FW24">
        <f t="shared" ref="FW24:FW53" ca="1" si="133">FV24-FV25</f>
        <v>5303.4520777774305</v>
      </c>
      <c r="FX24">
        <f t="shared" ref="FX24:FX53" ca="1" si="134">FW24/(FK24+FL24)</f>
        <v>8491.6373033022664</v>
      </c>
      <c r="FY24">
        <f t="shared" ref="FY24:FY53" ca="1" si="135">ABS(FX24/$FN$5*0.000001)</f>
        <v>2.5654493363450956E-5</v>
      </c>
      <c r="FZ24">
        <v>2E-3</v>
      </c>
      <c r="GA24">
        <f t="shared" ref="GA24:GA53" ca="1" si="136">FORECAST(FH24,OFFSET($BD$23,MATCH(FH24,$B$23:$B$87,1)-1,0,2),OFFSET($B$23,MATCH(FH24,$B$23:$B$87,1)-1,0,2))</f>
        <v>145.6272318980597</v>
      </c>
      <c r="GB24">
        <f t="shared" ref="GB24:GB53" ca="1" si="137">FORECAST(FH24,OFFSET($AT$23,MATCH(FH24,$B$23:$B$87,1)-1,0,2),OFFSET($B$23,MATCH(FH24,$B$23:$B$87,1)-1,0,2))</f>
        <v>2.5024876965053034E-3</v>
      </c>
      <c r="GC24">
        <f t="shared" ca="1" si="49"/>
        <v>52.299090754975182</v>
      </c>
      <c r="GD24">
        <f t="shared" ref="GD24:GD53" ca="1" si="138">$FM$8*$FQ$5*(FY24/FJ24)^2</f>
        <v>1.8107106154078924E-4</v>
      </c>
      <c r="GE24">
        <f t="shared" ref="GE24:GE53" ca="1" si="139">$FM$7*$FQ$5*(FY24/(FJ24/3))^2</f>
        <v>3.6014133787118313E-3</v>
      </c>
      <c r="GF24">
        <f t="shared" ref="GF24:GF53" ca="1" si="140">(FX24/FY24)*0.000001</f>
        <v>331</v>
      </c>
      <c r="GG24">
        <f t="shared" ref="GG24:GG53" ca="1" si="141">MIN(GE24,$FN$5)</f>
        <v>3.6014133787118313E-3</v>
      </c>
      <c r="GH24" s="39" t="str">
        <f t="shared" ref="GH24:GH53" ca="1" si="142">IF(GC24&lt;GD24,"PASS","FAILED")</f>
        <v>FAILED</v>
      </c>
      <c r="GI24" s="39" t="str">
        <f t="shared" ref="GI24:GI53" ca="1" si="143">IF(GF24&lt;=GG24,"PASS","FAILED")</f>
        <v>FAILED</v>
      </c>
      <c r="GJ24" s="39" t="str">
        <f t="shared" ref="GJ24:GJ53" ca="1" si="144">IF(AND(GH24="PASS",GI24="PASS"),"PASS","FAILED")</f>
        <v>FAILED</v>
      </c>
      <c r="GL24">
        <v>70</v>
      </c>
      <c r="GM24">
        <f t="shared" ref="GM24:GM53" ca="1" si="145">GL24*FY24</f>
        <v>1.7958145354415669E-3</v>
      </c>
      <c r="GN24">
        <f t="shared" ref="GN24:GN53" ca="1" si="146">((2*(GA24*1000000)^2*GB24*$FK$1)/($FQ$5*1000000*FM24*GM24))*0.000001</f>
        <v>0.7471298679282169</v>
      </c>
      <c r="GO24">
        <f t="shared" ref="GO24:GO53" ca="1" si="147">$FM$8*$FQ$5*(GM24/FJ24)^2</f>
        <v>0.88724820154986728</v>
      </c>
      <c r="GP24">
        <f t="shared" ref="GP24:GP53" ca="1" si="148">$FM$7*$FQ$5*(GM24/(FJ24/3))^2</f>
        <v>17.646925555687972</v>
      </c>
      <c r="GQ24">
        <f t="shared" ref="GQ24:GQ53" ca="1" si="149">(FX24/GM24)*0.000001</f>
        <v>4.7285714285714278</v>
      </c>
      <c r="GR24">
        <f t="shared" ref="GR24:GR53" ca="1" si="150">MIN(GP24,GQ24)</f>
        <v>4.7285714285714278</v>
      </c>
      <c r="GS24" s="39" t="str">
        <f t="shared" ref="GS24:GS53" ca="1" si="151">IF(GN24&lt;GO24,"PASS","FAILED")</f>
        <v>PASS</v>
      </c>
      <c r="GT24" s="39" t="str">
        <f t="shared" ref="GT24:GT53" ca="1" si="152">IF(GQ24&lt;=GR24,"PASS","FAILED")</f>
        <v>PASS</v>
      </c>
      <c r="GU24" s="39" t="str">
        <f t="shared" ref="GU24:GU53" ca="1" si="153">IF(AND(GS24="PASS",GT24="PASS"),"PASS","FAILED")</f>
        <v>PASS</v>
      </c>
      <c r="GV24" s="137">
        <f t="shared" ref="GV24:GV53" ca="1" si="154">((FK24-2*FZ24)+(FL24-2*FZ24))*(FJ24/2)*GM24+2*FZ24*FT24*FJ24</f>
        <v>7.7964932640439721E-4</v>
      </c>
      <c r="GW24" s="138"/>
    </row>
    <row r="25" spans="1:222" x14ac:dyDescent="0.25">
      <c r="B25">
        <f t="shared" si="0"/>
        <v>0.97799999999999998</v>
      </c>
      <c r="C25">
        <f t="shared" si="1"/>
        <v>2.5</v>
      </c>
      <c r="D25">
        <f t="shared" si="50"/>
        <v>0.41330098093481527</v>
      </c>
      <c r="E25">
        <f t="shared" si="2"/>
        <v>0.41308217518053636</v>
      </c>
      <c r="F25">
        <f t="shared" si="3"/>
        <v>0.42999999999999983</v>
      </c>
      <c r="G25" s="1">
        <f t="shared" si="51"/>
        <v>808.8704793753933</v>
      </c>
      <c r="I25">
        <f t="shared" si="52"/>
        <v>808.8704793753933</v>
      </c>
      <c r="J25">
        <f t="shared" si="4"/>
        <v>20720.486137363685</v>
      </c>
      <c r="K25">
        <f t="shared" si="5"/>
        <v>69789.685005399879</v>
      </c>
      <c r="L25">
        <f t="shared" si="53"/>
        <v>77701.823015113812</v>
      </c>
      <c r="M25">
        <f t="shared" si="53"/>
        <v>261711.31877024955</v>
      </c>
      <c r="O25">
        <f t="shared" si="54"/>
        <v>1</v>
      </c>
      <c r="P25">
        <v>978</v>
      </c>
      <c r="Q25">
        <f t="shared" si="55"/>
        <v>0.36</v>
      </c>
      <c r="S25">
        <f t="shared" si="56"/>
        <v>726975.88547291548</v>
      </c>
      <c r="T25">
        <f t="shared" si="6"/>
        <v>166.67074255970786</v>
      </c>
      <c r="U25">
        <f t="shared" si="57"/>
        <v>7.5603643175004573E-4</v>
      </c>
      <c r="V25">
        <f t="shared" si="58"/>
        <v>1.7010819714376028E-3</v>
      </c>
      <c r="W25">
        <f t="shared" si="7"/>
        <v>0.08</v>
      </c>
      <c r="X25">
        <f t="shared" si="59"/>
        <v>5.2000000000000005E-2</v>
      </c>
      <c r="Z25">
        <f t="shared" si="60"/>
        <v>9.4504553968755723E-3</v>
      </c>
      <c r="AA25">
        <v>5.5650000000000004</v>
      </c>
      <c r="AB25">
        <f t="shared" si="8"/>
        <v>37.773239682693053</v>
      </c>
      <c r="AC25">
        <v>0.745</v>
      </c>
      <c r="AD25">
        <f t="shared" si="61"/>
        <v>28.141063563606323</v>
      </c>
      <c r="AE25">
        <f t="shared" si="9"/>
        <v>117.06706605820563</v>
      </c>
      <c r="AF25">
        <f t="shared" si="10"/>
        <v>1.8537017135357376E-3</v>
      </c>
      <c r="AG25">
        <f t="shared" si="62"/>
        <v>392.17522439804344</v>
      </c>
      <c r="AH25">
        <f t="shared" si="63"/>
        <v>62.672559990757001</v>
      </c>
      <c r="AI25">
        <f t="shared" si="11"/>
        <v>24.571271815157022</v>
      </c>
      <c r="AJ25">
        <f t="shared" si="12"/>
        <v>42.89791101430729</v>
      </c>
      <c r="AK25">
        <f t="shared" si="64"/>
        <v>24.571271815157022</v>
      </c>
      <c r="AL25">
        <f t="shared" si="13"/>
        <v>33.938220739167157</v>
      </c>
      <c r="AM25">
        <f t="shared" si="14"/>
        <v>11.591413111233614</v>
      </c>
      <c r="AN25">
        <f t="shared" si="65"/>
        <v>24.571271815157022</v>
      </c>
      <c r="AO25" s="39" t="str">
        <f t="shared" si="66"/>
        <v>FAILED</v>
      </c>
      <c r="AP25" s="39" t="str">
        <f t="shared" si="67"/>
        <v>FAILED</v>
      </c>
      <c r="AQ25" s="39" t="str">
        <f t="shared" si="68"/>
        <v>FAILED</v>
      </c>
      <c r="AS25" s="9">
        <v>3</v>
      </c>
      <c r="AT25">
        <f t="shared" si="15"/>
        <v>2.2681092952501372E-3</v>
      </c>
      <c r="AU25" s="9">
        <f t="shared" si="69"/>
        <v>5.1032459143128088E-3</v>
      </c>
      <c r="AV25" s="9">
        <f t="shared" si="70"/>
        <v>2.8351366190626715E-2</v>
      </c>
      <c r="AW25">
        <v>5.5650000000000004</v>
      </c>
      <c r="AX25">
        <f t="shared" si="16"/>
        <v>339.95915714423745</v>
      </c>
      <c r="AY25">
        <v>0.745</v>
      </c>
      <c r="AZ25">
        <f t="shared" si="71"/>
        <v>253.2695720724569</v>
      </c>
      <c r="BA25">
        <f t="shared" si="17"/>
        <v>351.20119817461688</v>
      </c>
      <c r="BB25">
        <f t="shared" si="72"/>
        <v>1.0011381900741776</v>
      </c>
      <c r="BC25">
        <f t="shared" si="73"/>
        <v>5.5154586822017161E-3</v>
      </c>
      <c r="BD25">
        <f t="shared" si="74"/>
        <v>131.80696789894435</v>
      </c>
      <c r="BE25">
        <f t="shared" si="75"/>
        <v>20.890853330252334</v>
      </c>
      <c r="BF25">
        <f t="shared" si="18"/>
        <v>221.1414463364132</v>
      </c>
      <c r="BG25">
        <f t="shared" si="19"/>
        <v>386.0811991287656</v>
      </c>
      <c r="BH25">
        <f t="shared" si="76"/>
        <v>221.1414463364132</v>
      </c>
      <c r="BI25">
        <f t="shared" si="20"/>
        <v>305.44398665250441</v>
      </c>
      <c r="BJ25">
        <f t="shared" si="21"/>
        <v>0.43550924608694663</v>
      </c>
      <c r="BK25">
        <f t="shared" si="77"/>
        <v>221.1414463364132</v>
      </c>
      <c r="BL25" s="39" t="str">
        <f t="shared" si="78"/>
        <v>PASS</v>
      </c>
      <c r="BM25" s="39" t="str">
        <f t="shared" si="79"/>
        <v>PASS</v>
      </c>
      <c r="BN25" s="39" t="str">
        <f t="shared" si="80"/>
        <v>PASS</v>
      </c>
      <c r="BO25" s="127">
        <f t="shared" si="81"/>
        <v>9.486588933386948E-4</v>
      </c>
      <c r="BP25" s="127"/>
      <c r="BR25">
        <f t="shared" si="22"/>
        <v>7.5603643175004573E-4</v>
      </c>
      <c r="BS25">
        <f t="shared" si="23"/>
        <v>0.36</v>
      </c>
      <c r="BT25">
        <f t="shared" si="24"/>
        <v>0.26455000000000001</v>
      </c>
      <c r="BU25">
        <f t="shared" si="82"/>
        <v>0.62454999999999994</v>
      </c>
      <c r="BV25">
        <f t="shared" si="25"/>
        <v>1</v>
      </c>
      <c r="BW25">
        <f t="shared" si="26"/>
        <v>0.375</v>
      </c>
      <c r="BX25">
        <f t="shared" si="27"/>
        <v>77701.823015113812</v>
      </c>
      <c r="BY25">
        <f t="shared" si="83"/>
        <v>29138.183630667678</v>
      </c>
      <c r="BZ25">
        <f t="shared" si="28"/>
        <v>0.42999999999999983</v>
      </c>
      <c r="CA25">
        <f t="shared" si="29"/>
        <v>454.70577698437478</v>
      </c>
      <c r="CB25">
        <f t="shared" ref="CB25:CB87" si="155">CA25+BY25</f>
        <v>29592.889407652052</v>
      </c>
      <c r="CC25">
        <f t="shared" si="30"/>
        <v>1.9819690526050493E-3</v>
      </c>
      <c r="CD25">
        <f t="shared" si="31"/>
        <v>0.31227499999999997</v>
      </c>
      <c r="CE25">
        <f t="shared" si="84"/>
        <v>47382.738624052603</v>
      </c>
      <c r="CF25">
        <f t="shared" si="32"/>
        <v>124412.49381973232</v>
      </c>
      <c r="CG25">
        <f t="shared" si="33"/>
        <v>159949.54778777176</v>
      </c>
      <c r="CH25">
        <f t="shared" si="34"/>
        <v>88875.439851692878</v>
      </c>
      <c r="CI25">
        <f t="shared" si="35"/>
        <v>4.8323126219870625E-4</v>
      </c>
      <c r="CJ25">
        <f t="shared" si="36"/>
        <v>2.6850586057913258E-4</v>
      </c>
      <c r="CL25">
        <f t="shared" si="37"/>
        <v>0.36</v>
      </c>
      <c r="CM25">
        <f t="shared" si="37"/>
        <v>0.26455000000000001</v>
      </c>
      <c r="CN25">
        <f t="shared" si="85"/>
        <v>1.3423090616630729E-3</v>
      </c>
      <c r="CO25">
        <f t="shared" si="85"/>
        <v>1.0149531679422891E-3</v>
      </c>
      <c r="CP25">
        <f t="shared" si="38"/>
        <v>0.68468157446866384</v>
      </c>
      <c r="CQ25">
        <f t="shared" si="38"/>
        <v>0.39144937458411355</v>
      </c>
      <c r="CR25">
        <f t="shared" ref="CR25:CR87" si="156">CE25*0.000001/CI25</f>
        <v>98.053959523356895</v>
      </c>
      <c r="CS25">
        <f t="shared" si="86"/>
        <v>176.46817288030189</v>
      </c>
      <c r="CT25">
        <f t="shared" si="39"/>
        <v>0.68468157446866384</v>
      </c>
      <c r="CU25">
        <f t="shared" si="39"/>
        <v>0.39144937458411355</v>
      </c>
      <c r="CV25" s="39" t="str">
        <f t="shared" si="87"/>
        <v>FAILED</v>
      </c>
      <c r="CW25" s="39" t="str">
        <f t="shared" si="88"/>
        <v>FAILED</v>
      </c>
      <c r="CX25" s="39" t="str">
        <f t="shared" si="89"/>
        <v>FAILED</v>
      </c>
      <c r="CZ25">
        <f t="shared" si="90"/>
        <v>4.8323126219870625E-4</v>
      </c>
      <c r="DA25">
        <f t="shared" si="90"/>
        <v>2.6850586057913258E-4</v>
      </c>
      <c r="DB25">
        <v>6</v>
      </c>
      <c r="DC25">
        <f t="shared" si="91"/>
        <v>2.8993875731922374E-3</v>
      </c>
      <c r="DD25">
        <v>8</v>
      </c>
      <c r="DE25">
        <f t="shared" si="92"/>
        <v>2.1480468846330606E-3</v>
      </c>
      <c r="DF25">
        <f t="shared" si="93"/>
        <v>0.36</v>
      </c>
      <c r="DG25">
        <f t="shared" si="93"/>
        <v>0.26455000000000001</v>
      </c>
      <c r="DH25">
        <f t="shared" si="40"/>
        <v>3.116486104505E-3</v>
      </c>
      <c r="DI25">
        <f t="shared" si="94"/>
        <v>0.31227499999999997</v>
      </c>
      <c r="DJ25">
        <f t="shared" si="95"/>
        <v>29592.889407652052</v>
      </c>
      <c r="DK25">
        <f t="shared" si="96"/>
        <v>47382.738624052603</v>
      </c>
      <c r="DL25">
        <f t="shared" si="97"/>
        <v>8.0538543699784377E-3</v>
      </c>
      <c r="DM25">
        <f t="shared" si="98"/>
        <v>8.1196253435383125E-3</v>
      </c>
      <c r="DN25">
        <f t="shared" si="41"/>
        <v>24.648536680871896</v>
      </c>
      <c r="DO25">
        <f t="shared" si="41"/>
        <v>25.052759973383267</v>
      </c>
      <c r="DP25">
        <f t="shared" si="99"/>
        <v>16.342326587226147</v>
      </c>
      <c r="DQ25">
        <f t="shared" si="100"/>
        <v>22.058521610037737</v>
      </c>
      <c r="DR25">
        <f t="shared" si="101"/>
        <v>24.648536680871896</v>
      </c>
      <c r="DS25">
        <f t="shared" si="101"/>
        <v>25.052759973383267</v>
      </c>
      <c r="DT25" s="39" t="str">
        <f t="shared" si="102"/>
        <v>PASS</v>
      </c>
      <c r="DU25" s="39" t="str">
        <f t="shared" si="102"/>
        <v>PASS</v>
      </c>
      <c r="DV25" s="39" t="str">
        <f t="shared" si="103"/>
        <v>PASS</v>
      </c>
      <c r="DW25" s="39">
        <f t="shared" si="104"/>
        <v>2.7727179670476753E-4</v>
      </c>
      <c r="DX25" s="39"/>
      <c r="DZ25">
        <f t="shared" si="105"/>
        <v>1</v>
      </c>
      <c r="EA25">
        <f t="shared" ref="EA25:EA87" si="157">BS25</f>
        <v>0.36</v>
      </c>
      <c r="EB25">
        <f t="shared" si="106"/>
        <v>0.26455000000000001</v>
      </c>
      <c r="EC25">
        <f t="shared" si="107"/>
        <v>1.0011381900741776</v>
      </c>
      <c r="ED25">
        <f t="shared" si="108"/>
        <v>0.31227499999999997</v>
      </c>
      <c r="EE25">
        <f t="shared" si="109"/>
        <v>726975.88547291548</v>
      </c>
      <c r="EG25">
        <f t="shared" si="110"/>
        <v>166.67074255970786</v>
      </c>
      <c r="EH25">
        <f t="shared" si="111"/>
        <v>2.2681092952501372E-3</v>
      </c>
      <c r="EI25">
        <f t="shared" si="112"/>
        <v>1.7010819714376028E-3</v>
      </c>
      <c r="EJ25">
        <f t="shared" si="112"/>
        <v>0.08</v>
      </c>
      <c r="EK25">
        <f t="shared" si="112"/>
        <v>5.2000000000000005E-2</v>
      </c>
      <c r="EL25">
        <f t="shared" si="113"/>
        <v>1.8537017135357376E-3</v>
      </c>
      <c r="EM25">
        <f t="shared" si="113"/>
        <v>392.17522439804344</v>
      </c>
      <c r="EN25">
        <f t="shared" si="113"/>
        <v>62.672559990757001</v>
      </c>
      <c r="EO25">
        <f t="shared" si="114"/>
        <v>406.92131421079534</v>
      </c>
      <c r="EP25">
        <f t="shared" si="42"/>
        <v>483</v>
      </c>
      <c r="EQ25" s="39" t="str">
        <f t="shared" si="115"/>
        <v>PASS</v>
      </c>
      <c r="ES25">
        <v>1</v>
      </c>
      <c r="ET25">
        <f t="shared" si="116"/>
        <v>2.2681092952501372E-3</v>
      </c>
      <c r="EU25">
        <f t="shared" si="117"/>
        <v>5.1032459143128088E-3</v>
      </c>
      <c r="EV25">
        <f t="shared" si="118"/>
        <v>0.08</v>
      </c>
      <c r="EW25">
        <f t="shared" si="118"/>
        <v>5.2000000000000005E-2</v>
      </c>
      <c r="EX25">
        <f t="shared" si="119"/>
        <v>5.5128771427147127E-3</v>
      </c>
      <c r="EY25">
        <f t="shared" si="120"/>
        <v>131.8686897337476</v>
      </c>
      <c r="EZ25">
        <f t="shared" si="121"/>
        <v>20.890853330252334</v>
      </c>
      <c r="FA25">
        <f t="shared" si="122"/>
        <v>136.74295078977102</v>
      </c>
      <c r="FB25">
        <f t="shared" si="43"/>
        <v>483</v>
      </c>
      <c r="FC25" s="39" t="str">
        <f t="shared" si="123"/>
        <v>PASS</v>
      </c>
      <c r="FD25" s="127">
        <f t="shared" si="124"/>
        <v>9.486588933386948E-4</v>
      </c>
      <c r="FE25" s="127"/>
      <c r="FG25">
        <v>3</v>
      </c>
      <c r="FH25">
        <f t="shared" si="125"/>
        <v>0.6</v>
      </c>
      <c r="FI25">
        <f t="shared" si="126"/>
        <v>2.5</v>
      </c>
      <c r="FJ25">
        <f t="shared" si="127"/>
        <v>1</v>
      </c>
      <c r="FK25">
        <f t="shared" si="128"/>
        <v>0.36</v>
      </c>
      <c r="FL25">
        <f t="shared" si="129"/>
        <v>0.26455000000000001</v>
      </c>
      <c r="FM25">
        <f t="shared" si="130"/>
        <v>0.31227499999999997</v>
      </c>
      <c r="FN25">
        <f t="shared" si="44"/>
        <v>0.75</v>
      </c>
      <c r="FO25">
        <f t="shared" si="45"/>
        <v>775.82812499999977</v>
      </c>
      <c r="FP25">
        <f t="shared" si="46"/>
        <v>18639.270703125003</v>
      </c>
      <c r="FQ25">
        <f t="shared" si="131"/>
        <v>52842.385285744669</v>
      </c>
      <c r="FR25">
        <f t="shared" si="47"/>
        <v>1.0850592461138535E-4</v>
      </c>
      <c r="FS25">
        <v>2E-3</v>
      </c>
      <c r="FT25">
        <f t="shared" si="132"/>
        <v>5.4252962305692674E-2</v>
      </c>
      <c r="FV25">
        <f t="shared" ca="1" si="48"/>
        <v>84378.380880742174</v>
      </c>
      <c r="FW25">
        <f t="shared" ca="1" si="133"/>
        <v>5298.8554489114031</v>
      </c>
      <c r="FX25">
        <f t="shared" ca="1" si="134"/>
        <v>8484.2773979847952</v>
      </c>
      <c r="FY25">
        <f t="shared" ca="1" si="135"/>
        <v>2.5632257999954064E-5</v>
      </c>
      <c r="FZ25">
        <v>2E-3</v>
      </c>
      <c r="GA25">
        <f t="shared" ca="1" si="136"/>
        <v>139.44221189408486</v>
      </c>
      <c r="GB25">
        <f t="shared" ca="1" si="137"/>
        <v>2.3976684541449351E-3</v>
      </c>
      <c r="GC25">
        <f t="shared" ca="1" si="49"/>
        <v>45.982357209067132</v>
      </c>
      <c r="GD25">
        <f t="shared" ca="1" si="138"/>
        <v>1.8075732031647864E-4</v>
      </c>
      <c r="GE25">
        <f t="shared" ca="1" si="139"/>
        <v>3.5951732217642165E-3</v>
      </c>
      <c r="GF25">
        <f t="shared" ca="1" si="140"/>
        <v>331</v>
      </c>
      <c r="GG25">
        <f t="shared" ca="1" si="141"/>
        <v>3.5951732217642165E-3</v>
      </c>
      <c r="GH25" s="39" t="str">
        <f t="shared" ca="1" si="142"/>
        <v>FAILED</v>
      </c>
      <c r="GI25" s="39" t="str">
        <f t="shared" ca="1" si="143"/>
        <v>FAILED</v>
      </c>
      <c r="GJ25" s="39" t="str">
        <f t="shared" ca="1" si="144"/>
        <v>FAILED</v>
      </c>
      <c r="GL25">
        <v>70</v>
      </c>
      <c r="GM25">
        <f t="shared" ca="1" si="145"/>
        <v>1.7942580599967844E-3</v>
      </c>
      <c r="GN25">
        <f t="shared" ca="1" si="146"/>
        <v>0.65689081727238763</v>
      </c>
      <c r="GO25">
        <f t="shared" ca="1" si="147"/>
        <v>0.88571086955074529</v>
      </c>
      <c r="GP25">
        <f t="shared" ca="1" si="148"/>
        <v>17.616348786644657</v>
      </c>
      <c r="GQ25">
        <f t="shared" ca="1" si="149"/>
        <v>4.7285714285714286</v>
      </c>
      <c r="GR25">
        <f t="shared" ca="1" si="150"/>
        <v>4.7285714285714286</v>
      </c>
      <c r="GS25" s="39" t="str">
        <f t="shared" ca="1" si="151"/>
        <v>PASS</v>
      </c>
      <c r="GT25" s="39" t="str">
        <f t="shared" ca="1" si="152"/>
        <v>PASS</v>
      </c>
      <c r="GU25" s="39" t="str">
        <f t="shared" ca="1" si="153"/>
        <v>PASS</v>
      </c>
      <c r="GV25" s="137">
        <f t="shared" ca="1" si="154"/>
        <v>7.7013675266827931E-4</v>
      </c>
      <c r="GW25" s="138"/>
    </row>
    <row r="26" spans="1:222" x14ac:dyDescent="0.25">
      <c r="B26">
        <f t="shared" si="0"/>
        <v>1.1499999999999999</v>
      </c>
      <c r="C26">
        <f t="shared" si="1"/>
        <v>2.5</v>
      </c>
      <c r="D26">
        <f t="shared" si="50"/>
        <v>0.41286336942625745</v>
      </c>
      <c r="E26">
        <f t="shared" si="2"/>
        <v>0.41282858067762951</v>
      </c>
      <c r="F26">
        <f t="shared" si="3"/>
        <v>6.2500000000000333E-2</v>
      </c>
      <c r="G26" s="1">
        <f t="shared" si="51"/>
        <v>117.49620744439891</v>
      </c>
      <c r="I26">
        <f t="shared" si="52"/>
        <v>117.49620744439891</v>
      </c>
      <c r="J26">
        <f t="shared" si="4"/>
        <v>19911.615657988292</v>
      </c>
      <c r="K26">
        <f t="shared" si="5"/>
        <v>66295.324250999605</v>
      </c>
      <c r="L26">
        <f t="shared" si="53"/>
        <v>74668.558717456093</v>
      </c>
      <c r="M26">
        <f t="shared" si="53"/>
        <v>248607.46594124852</v>
      </c>
      <c r="O26">
        <f t="shared" si="54"/>
        <v>1</v>
      </c>
      <c r="P26">
        <v>1150</v>
      </c>
      <c r="Q26">
        <f t="shared" si="55"/>
        <v>0.36</v>
      </c>
      <c r="S26">
        <f t="shared" si="56"/>
        <v>690576.29428124591</v>
      </c>
      <c r="T26">
        <f t="shared" si="6"/>
        <v>162.4445707215913</v>
      </c>
      <c r="U26">
        <f t="shared" si="57"/>
        <v>7.3686606130960938E-4</v>
      </c>
      <c r="V26">
        <f t="shared" si="58"/>
        <v>1.6579486379466211E-3</v>
      </c>
      <c r="W26">
        <f t="shared" si="7"/>
        <v>0.08</v>
      </c>
      <c r="X26">
        <f t="shared" si="59"/>
        <v>5.2000000000000005E-2</v>
      </c>
      <c r="Z26">
        <f t="shared" si="60"/>
        <v>9.2108257663701173E-3</v>
      </c>
      <c r="AA26">
        <v>5.5650000000000004</v>
      </c>
      <c r="AB26">
        <f t="shared" si="8"/>
        <v>35.881938320556998</v>
      </c>
      <c r="AC26">
        <v>0.745</v>
      </c>
      <c r="AD26">
        <f t="shared" si="61"/>
        <v>26.732044048814963</v>
      </c>
      <c r="AE26">
        <f t="shared" si="9"/>
        <v>114.09866542502979</v>
      </c>
      <c r="AF26">
        <f t="shared" si="10"/>
        <v>1.8068971379580547E-3</v>
      </c>
      <c r="AG26">
        <f t="shared" si="62"/>
        <v>382.18904650081799</v>
      </c>
      <c r="AH26">
        <f t="shared" si="63"/>
        <v>60.986981719287563</v>
      </c>
      <c r="AI26">
        <f t="shared" si="11"/>
        <v>23.340991324423417</v>
      </c>
      <c r="AJ26">
        <f t="shared" si="12"/>
        <v>40.750018002860777</v>
      </c>
      <c r="AK26">
        <f t="shared" si="64"/>
        <v>23.340991324423417</v>
      </c>
      <c r="AL26">
        <f t="shared" si="13"/>
        <v>32.238938293402512</v>
      </c>
      <c r="AM26">
        <f t="shared" si="14"/>
        <v>11.888837678879602</v>
      </c>
      <c r="AN26">
        <f t="shared" si="65"/>
        <v>23.340991324423417</v>
      </c>
      <c r="AO26" s="39" t="str">
        <f t="shared" si="66"/>
        <v>FAILED</v>
      </c>
      <c r="AP26" s="39" t="str">
        <f t="shared" si="67"/>
        <v>FAILED</v>
      </c>
      <c r="AQ26" s="39" t="str">
        <f t="shared" si="68"/>
        <v>FAILED</v>
      </c>
      <c r="AS26" s="9">
        <v>3</v>
      </c>
      <c r="AT26">
        <f t="shared" si="15"/>
        <v>2.2105981839288281E-3</v>
      </c>
      <c r="AU26" s="9">
        <f t="shared" si="69"/>
        <v>4.9738459138398633E-3</v>
      </c>
      <c r="AV26" s="9">
        <f t="shared" si="70"/>
        <v>2.763247729911035E-2</v>
      </c>
      <c r="AW26">
        <v>5.5650000000000004</v>
      </c>
      <c r="AX26">
        <f t="shared" si="16"/>
        <v>322.93744488501295</v>
      </c>
      <c r="AY26">
        <v>0.745</v>
      </c>
      <c r="AZ26">
        <f t="shared" si="71"/>
        <v>240.58839643933464</v>
      </c>
      <c r="BA26">
        <f t="shared" si="17"/>
        <v>342.29599627508935</v>
      </c>
      <c r="BB26">
        <f t="shared" si="72"/>
        <v>1.0011381900741776</v>
      </c>
      <c r="BC26">
        <f t="shared" si="73"/>
        <v>5.3773942666839559E-3</v>
      </c>
      <c r="BD26">
        <f t="shared" si="74"/>
        <v>128.4221055836955</v>
      </c>
      <c r="BE26">
        <f t="shared" si="75"/>
        <v>20.32899390642919</v>
      </c>
      <c r="BF26">
        <f t="shared" si="18"/>
        <v>210.06892191981075</v>
      </c>
      <c r="BG26">
        <f t="shared" si="19"/>
        <v>366.75016202574693</v>
      </c>
      <c r="BH26">
        <f t="shared" si="76"/>
        <v>210.06892191981075</v>
      </c>
      <c r="BI26">
        <f t="shared" si="20"/>
        <v>290.15044464062254</v>
      </c>
      <c r="BJ26">
        <f t="shared" si="21"/>
        <v>0.44637727008474409</v>
      </c>
      <c r="BK26">
        <f t="shared" si="77"/>
        <v>210.06892191981075</v>
      </c>
      <c r="BL26" s="39" t="str">
        <f t="shared" si="78"/>
        <v>PASS</v>
      </c>
      <c r="BM26" s="39" t="str">
        <f t="shared" si="79"/>
        <v>PASS</v>
      </c>
      <c r="BN26" s="39" t="str">
        <f t="shared" si="80"/>
        <v>PASS</v>
      </c>
      <c r="BO26" s="127">
        <f t="shared" si="81"/>
        <v>1.3443485666709962E-4</v>
      </c>
      <c r="BP26" s="127"/>
      <c r="BR26">
        <f t="shared" si="22"/>
        <v>7.3686606130960938E-4</v>
      </c>
      <c r="BS26">
        <f t="shared" si="23"/>
        <v>0.36</v>
      </c>
      <c r="BT26">
        <f t="shared" si="24"/>
        <v>0.26455000000000001</v>
      </c>
      <c r="BU26">
        <f t="shared" si="82"/>
        <v>0.62454999999999994</v>
      </c>
      <c r="BV26">
        <f t="shared" si="25"/>
        <v>1</v>
      </c>
      <c r="BW26">
        <f t="shared" si="26"/>
        <v>0.375</v>
      </c>
      <c r="BX26">
        <f t="shared" si="27"/>
        <v>74668.558717456093</v>
      </c>
      <c r="BY26">
        <f t="shared" si="83"/>
        <v>28000.709519046035</v>
      </c>
      <c r="BZ26">
        <f t="shared" si="28"/>
        <v>6.2500000000000333E-2</v>
      </c>
      <c r="CA26">
        <f t="shared" si="29"/>
        <v>66.090955957031596</v>
      </c>
      <c r="CB26">
        <f t="shared" si="155"/>
        <v>28066.800475003067</v>
      </c>
      <c r="CC26">
        <f t="shared" si="30"/>
        <v>1.9317699348408955E-3</v>
      </c>
      <c r="CD26">
        <f t="shared" si="31"/>
        <v>0.31227499999999997</v>
      </c>
      <c r="CE26">
        <f t="shared" si="84"/>
        <v>44939.237010652578</v>
      </c>
      <c r="CF26">
        <f t="shared" si="32"/>
        <v>119555.77410528557</v>
      </c>
      <c r="CG26">
        <f t="shared" si="33"/>
        <v>153260.201863275</v>
      </c>
      <c r="CH26">
        <f t="shared" si="34"/>
        <v>85851.346347296145</v>
      </c>
      <c r="CI26">
        <f t="shared" si="35"/>
        <v>4.6302175789509064E-4</v>
      </c>
      <c r="CJ26">
        <f t="shared" si="36"/>
        <v>2.5936962642687659E-4</v>
      </c>
      <c r="CL26">
        <f t="shared" si="37"/>
        <v>0.36</v>
      </c>
      <c r="CM26">
        <f t="shared" si="37"/>
        <v>0.26455000000000001</v>
      </c>
      <c r="CN26">
        <f t="shared" si="85"/>
        <v>1.2861715497085851E-3</v>
      </c>
      <c r="CO26">
        <f t="shared" si="85"/>
        <v>9.8041816831176171E-4</v>
      </c>
      <c r="CP26">
        <f t="shared" si="38"/>
        <v>0.62861015700631773</v>
      </c>
      <c r="CQ26">
        <f t="shared" si="38"/>
        <v>0.36526351820720016</v>
      </c>
      <c r="CR26">
        <f t="shared" si="156"/>
        <v>97.056426062886459</v>
      </c>
      <c r="CS26">
        <f t="shared" si="86"/>
        <v>173.2632985201225</v>
      </c>
      <c r="CT26">
        <f t="shared" si="39"/>
        <v>0.62861015700631773</v>
      </c>
      <c r="CU26">
        <f t="shared" si="39"/>
        <v>0.36526351820720016</v>
      </c>
      <c r="CV26" s="39" t="str">
        <f t="shared" si="87"/>
        <v>FAILED</v>
      </c>
      <c r="CW26" s="39" t="str">
        <f t="shared" si="88"/>
        <v>FAILED</v>
      </c>
      <c r="CX26" s="39" t="str">
        <f t="shared" si="89"/>
        <v>FAILED</v>
      </c>
      <c r="CZ26">
        <f t="shared" si="90"/>
        <v>4.6302175789509064E-4</v>
      </c>
      <c r="DA26">
        <f t="shared" si="90"/>
        <v>2.5936962642687659E-4</v>
      </c>
      <c r="DB26">
        <v>6</v>
      </c>
      <c r="DC26">
        <f t="shared" si="91"/>
        <v>2.778130547370544E-3</v>
      </c>
      <c r="DD26">
        <v>8</v>
      </c>
      <c r="DE26">
        <f t="shared" si="92"/>
        <v>2.0749570114150127E-3</v>
      </c>
      <c r="DF26">
        <f t="shared" si="93"/>
        <v>0.36</v>
      </c>
      <c r="DG26">
        <f t="shared" si="93"/>
        <v>0.26455000000000001</v>
      </c>
      <c r="DH26">
        <f t="shared" si="40"/>
        <v>3.0156368460131904E-3</v>
      </c>
      <c r="DI26">
        <f t="shared" si="94"/>
        <v>0.31227499999999997</v>
      </c>
      <c r="DJ26">
        <f t="shared" si="95"/>
        <v>28066.800475003067</v>
      </c>
      <c r="DK26">
        <f t="shared" si="96"/>
        <v>44939.237010652578</v>
      </c>
      <c r="DL26">
        <f t="shared" si="97"/>
        <v>7.7170292982515114E-3</v>
      </c>
      <c r="DM26">
        <f t="shared" si="98"/>
        <v>7.8433453464940937E-3</v>
      </c>
      <c r="DN26">
        <f t="shared" si="41"/>
        <v>22.629965652227444</v>
      </c>
      <c r="DO26">
        <f t="shared" si="41"/>
        <v>23.37686516526081</v>
      </c>
      <c r="DP26">
        <f t="shared" si="99"/>
        <v>16.176071010481074</v>
      </c>
      <c r="DQ26">
        <f t="shared" si="100"/>
        <v>21.657912315015317</v>
      </c>
      <c r="DR26">
        <f t="shared" si="101"/>
        <v>22.629965652227444</v>
      </c>
      <c r="DS26">
        <f t="shared" si="101"/>
        <v>23.37686516526081</v>
      </c>
      <c r="DT26" s="39" t="str">
        <f t="shared" si="102"/>
        <v>PASS</v>
      </c>
      <c r="DU26" s="39" t="str">
        <f t="shared" si="102"/>
        <v>PASS</v>
      </c>
      <c r="DV26" s="39" t="str">
        <f t="shared" si="103"/>
        <v>PASS</v>
      </c>
      <c r="DW26" s="39">
        <f t="shared" si="104"/>
        <v>3.8726421860581144E-5</v>
      </c>
      <c r="DX26" s="39"/>
      <c r="DZ26">
        <f t="shared" si="105"/>
        <v>1</v>
      </c>
      <c r="EA26">
        <f t="shared" si="157"/>
        <v>0.36</v>
      </c>
      <c r="EB26">
        <f t="shared" si="106"/>
        <v>0.26455000000000001</v>
      </c>
      <c r="EC26">
        <f t="shared" si="107"/>
        <v>1.0011381900741776</v>
      </c>
      <c r="ED26">
        <f t="shared" si="108"/>
        <v>0.31227499999999997</v>
      </c>
      <c r="EE26">
        <f t="shared" si="109"/>
        <v>690576.29428124591</v>
      </c>
      <c r="EG26">
        <f t="shared" si="110"/>
        <v>162.4445707215913</v>
      </c>
      <c r="EH26">
        <f t="shared" si="111"/>
        <v>2.2105981839288281E-3</v>
      </c>
      <c r="EI26">
        <f t="shared" si="112"/>
        <v>1.6579486379466211E-3</v>
      </c>
      <c r="EJ26">
        <f t="shared" si="112"/>
        <v>0.08</v>
      </c>
      <c r="EK26">
        <f t="shared" si="112"/>
        <v>5.2000000000000005E-2</v>
      </c>
      <c r="EL26">
        <f t="shared" si="113"/>
        <v>1.8068971379580547E-3</v>
      </c>
      <c r="EM26">
        <f t="shared" si="113"/>
        <v>382.18904650081799</v>
      </c>
      <c r="EN26">
        <f t="shared" si="113"/>
        <v>60.986981719287563</v>
      </c>
      <c r="EO26">
        <f t="shared" si="114"/>
        <v>396.51822541075023</v>
      </c>
      <c r="EP26">
        <f t="shared" si="42"/>
        <v>483</v>
      </c>
      <c r="EQ26" s="39" t="str">
        <f t="shared" si="115"/>
        <v>PASS</v>
      </c>
      <c r="ES26">
        <v>1</v>
      </c>
      <c r="ET26">
        <f t="shared" si="116"/>
        <v>2.2105981839288281E-3</v>
      </c>
      <c r="EU26">
        <f t="shared" si="117"/>
        <v>4.9738459138398633E-3</v>
      </c>
      <c r="EV26">
        <f t="shared" si="118"/>
        <v>0.08</v>
      </c>
      <c r="EW26">
        <f t="shared" si="118"/>
        <v>5.2000000000000005E-2</v>
      </c>
      <c r="EX26">
        <f t="shared" si="119"/>
        <v>5.3748781857730129E-3</v>
      </c>
      <c r="EY26">
        <f t="shared" si="120"/>
        <v>128.48222237094802</v>
      </c>
      <c r="EZ26">
        <f t="shared" si="121"/>
        <v>20.32899390642919</v>
      </c>
      <c r="FA26">
        <f t="shared" si="122"/>
        <v>133.21968865419495</v>
      </c>
      <c r="FB26">
        <f t="shared" si="43"/>
        <v>483</v>
      </c>
      <c r="FC26" s="39" t="str">
        <f t="shared" si="123"/>
        <v>PASS</v>
      </c>
      <c r="FD26" s="127">
        <f t="shared" si="124"/>
        <v>1.3443485666709962E-4</v>
      </c>
      <c r="FE26" s="127"/>
      <c r="FG26">
        <v>4</v>
      </c>
      <c r="FH26">
        <f t="shared" si="125"/>
        <v>0.89999999999999991</v>
      </c>
      <c r="FI26">
        <f t="shared" si="126"/>
        <v>2.5</v>
      </c>
      <c r="FJ26">
        <f t="shared" si="127"/>
        <v>1</v>
      </c>
      <c r="FK26">
        <f t="shared" si="128"/>
        <v>0.36</v>
      </c>
      <c r="FL26">
        <f t="shared" si="129"/>
        <v>0.26455000000000001</v>
      </c>
      <c r="FM26">
        <f t="shared" si="130"/>
        <v>0.31227499999999997</v>
      </c>
      <c r="FN26">
        <f t="shared" si="44"/>
        <v>0.75</v>
      </c>
      <c r="FO26">
        <f t="shared" si="45"/>
        <v>775.82812500000023</v>
      </c>
      <c r="FP26">
        <f t="shared" si="46"/>
        <v>17863.442578125003</v>
      </c>
      <c r="FQ26">
        <f t="shared" si="131"/>
        <v>50642.91035189473</v>
      </c>
      <c r="FR26">
        <f t="shared" si="47"/>
        <v>1.0398954897719657E-4</v>
      </c>
      <c r="FS26">
        <v>2E-3</v>
      </c>
      <c r="FT26">
        <f t="shared" si="132"/>
        <v>5.1994774488598287E-2</v>
      </c>
      <c r="FV26">
        <f t="shared" ca="1" si="48"/>
        <v>79079.525431830771</v>
      </c>
      <c r="FW26">
        <f t="shared" ca="1" si="133"/>
        <v>5292.009132211082</v>
      </c>
      <c r="FX26">
        <f t="shared" ca="1" si="134"/>
        <v>8473.3153986247416</v>
      </c>
      <c r="FY26">
        <f t="shared" ca="1" si="135"/>
        <v>2.5599140177114023E-5</v>
      </c>
      <c r="FZ26">
        <v>2E-3</v>
      </c>
      <c r="GA26">
        <f t="shared" ca="1" si="136"/>
        <v>133.38249443762416</v>
      </c>
      <c r="GB26">
        <f t="shared" ca="1" si="137"/>
        <v>2.2948437248633499E-3</v>
      </c>
      <c r="GC26">
        <f t="shared" ca="1" si="49"/>
        <v>40.320494415299287</v>
      </c>
      <c r="GD26">
        <f t="shared" ca="1" si="138"/>
        <v>1.8029053181440856E-4</v>
      </c>
      <c r="GE26">
        <f t="shared" ca="1" si="139"/>
        <v>3.5858890305628236E-3</v>
      </c>
      <c r="GF26">
        <f t="shared" ca="1" si="140"/>
        <v>331</v>
      </c>
      <c r="GG26">
        <f t="shared" ca="1" si="141"/>
        <v>3.5858890305628236E-3</v>
      </c>
      <c r="GH26" s="39" t="str">
        <f t="shared" ca="1" si="142"/>
        <v>FAILED</v>
      </c>
      <c r="GI26" s="39" t="str">
        <f t="shared" ca="1" si="143"/>
        <v>FAILED</v>
      </c>
      <c r="GJ26" s="39" t="str">
        <f t="shared" ca="1" si="144"/>
        <v>FAILED</v>
      </c>
      <c r="GL26">
        <v>70</v>
      </c>
      <c r="GM26">
        <f t="shared" ca="1" si="145"/>
        <v>1.7919398123979816E-3</v>
      </c>
      <c r="GN26">
        <f t="shared" ca="1" si="146"/>
        <v>0.57600706307570415</v>
      </c>
      <c r="GO26">
        <f t="shared" ca="1" si="147"/>
        <v>0.88342360589060198</v>
      </c>
      <c r="GP26">
        <f t="shared" ca="1" si="148"/>
        <v>17.570856249757828</v>
      </c>
      <c r="GQ26">
        <f t="shared" ca="1" si="149"/>
        <v>4.7285714285714286</v>
      </c>
      <c r="GR26">
        <f t="shared" ca="1" si="150"/>
        <v>4.7285714285714286</v>
      </c>
      <c r="GS26" s="39" t="str">
        <f t="shared" ca="1" si="151"/>
        <v>PASS</v>
      </c>
      <c r="GT26" s="39" t="str">
        <f t="shared" ca="1" si="152"/>
        <v>PASS</v>
      </c>
      <c r="GU26" s="39" t="str">
        <f t="shared" ca="1" si="153"/>
        <v>PASS</v>
      </c>
      <c r="GV26" s="137">
        <f t="shared" ca="1" si="154"/>
        <v>7.6038934362138079E-4</v>
      </c>
      <c r="GW26" s="138"/>
    </row>
    <row r="27" spans="1:222" x14ac:dyDescent="0.25">
      <c r="B27">
        <f t="shared" si="0"/>
        <v>1.175</v>
      </c>
      <c r="C27">
        <f t="shared" si="1"/>
        <v>2.5</v>
      </c>
      <c r="D27">
        <f t="shared" si="50"/>
        <v>0.41279379192900151</v>
      </c>
      <c r="E27">
        <f t="shared" si="2"/>
        <v>0.41266073801789593</v>
      </c>
      <c r="F27">
        <f t="shared" si="3"/>
        <v>0.22749999999999992</v>
      </c>
      <c r="G27" s="1">
        <f t="shared" si="51"/>
        <v>427.5123118155978</v>
      </c>
      <c r="I27">
        <f t="shared" si="52"/>
        <v>427.5123118155978</v>
      </c>
      <c r="J27">
        <f t="shared" si="4"/>
        <v>19794.119450543894</v>
      </c>
      <c r="K27">
        <f t="shared" si="5"/>
        <v>65799.002562142952</v>
      </c>
      <c r="L27">
        <f t="shared" si="53"/>
        <v>74227.947939539605</v>
      </c>
      <c r="M27">
        <f t="shared" si="53"/>
        <v>246746.25960803608</v>
      </c>
      <c r="O27">
        <f t="shared" si="54"/>
        <v>1</v>
      </c>
      <c r="P27">
        <v>1175</v>
      </c>
      <c r="Q27">
        <f t="shared" si="55"/>
        <v>0.36</v>
      </c>
      <c r="S27">
        <f>M27/Q27</f>
        <v>685406.27668898914</v>
      </c>
      <c r="T27">
        <f t="shared" si="6"/>
        <v>161.83535557733282</v>
      </c>
      <c r="U27">
        <f t="shared" si="57"/>
        <v>7.3410259582814847E-4</v>
      </c>
      <c r="V27">
        <f t="shared" si="58"/>
        <v>1.6517308406133341E-3</v>
      </c>
      <c r="W27">
        <f t="shared" si="7"/>
        <v>0.08</v>
      </c>
      <c r="X27">
        <f t="shared" si="59"/>
        <v>5.2000000000000005E-2</v>
      </c>
      <c r="Z27">
        <f t="shared" si="60"/>
        <v>9.1762824478518554E-3</v>
      </c>
      <c r="AA27">
        <v>5.5650000000000004</v>
      </c>
      <c r="AB27">
        <f t="shared" si="8"/>
        <v>35.613307245471198</v>
      </c>
      <c r="AC27">
        <v>0.745</v>
      </c>
      <c r="AD27">
        <f t="shared" si="61"/>
        <v>26.531913897876041</v>
      </c>
      <c r="AE27">
        <f t="shared" si="9"/>
        <v>113.67076171234902</v>
      </c>
      <c r="AF27">
        <f t="shared" si="10"/>
        <v>1.8001492678661676E-3</v>
      </c>
      <c r="AG27">
        <f t="shared" si="62"/>
        <v>380.74969055285351</v>
      </c>
      <c r="AH27">
        <f t="shared" si="63"/>
        <v>61.236739472467448</v>
      </c>
      <c r="AI27">
        <f t="shared" si="11"/>
        <v>23.166248378904889</v>
      </c>
      <c r="AJ27">
        <f t="shared" si="12"/>
        <v>40.444941921182021</v>
      </c>
      <c r="AK27">
        <f t="shared" si="64"/>
        <v>23.166248378904889</v>
      </c>
      <c r="AL27">
        <f t="shared" si="13"/>
        <v>31.997580633846535</v>
      </c>
      <c r="AM27">
        <f t="shared" si="14"/>
        <v>11.933554425172076</v>
      </c>
      <c r="AN27">
        <f t="shared" si="65"/>
        <v>23.166248378904889</v>
      </c>
      <c r="AO27" s="39" t="str">
        <f t="shared" si="66"/>
        <v>FAILED</v>
      </c>
      <c r="AP27" s="39" t="str">
        <f t="shared" si="67"/>
        <v>FAILED</v>
      </c>
      <c r="AQ27" s="39" t="str">
        <f t="shared" si="68"/>
        <v>FAILED</v>
      </c>
      <c r="AS27" s="9">
        <v>3</v>
      </c>
      <c r="AT27">
        <f t="shared" si="15"/>
        <v>2.2023077874844454E-3</v>
      </c>
      <c r="AU27" s="9">
        <f t="shared" si="69"/>
        <v>4.9551925218400024E-3</v>
      </c>
      <c r="AV27" s="9">
        <f t="shared" si="70"/>
        <v>2.7528847343555568E-2</v>
      </c>
      <c r="AW27">
        <v>5.5650000000000004</v>
      </c>
      <c r="AX27">
        <f t="shared" si="16"/>
        <v>320.5197652092408</v>
      </c>
      <c r="AY27">
        <v>0.745</v>
      </c>
      <c r="AZ27">
        <f t="shared" si="71"/>
        <v>238.78722508088438</v>
      </c>
      <c r="BA27">
        <f t="shared" si="17"/>
        <v>341.01228513704706</v>
      </c>
      <c r="BB27">
        <f t="shared" si="72"/>
        <v>1.0011381900741776</v>
      </c>
      <c r="BC27">
        <f t="shared" si="73"/>
        <v>5.3574842022986154E-3</v>
      </c>
      <c r="BD27">
        <f t="shared" si="74"/>
        <v>127.93435329121777</v>
      </c>
      <c r="BE27">
        <f t="shared" si="75"/>
        <v>20.412246490822483</v>
      </c>
      <c r="BF27">
        <f t="shared" si="18"/>
        <v>208.49623541014404</v>
      </c>
      <c r="BG27">
        <f t="shared" si="19"/>
        <v>364.00447729063819</v>
      </c>
      <c r="BH27">
        <f t="shared" si="76"/>
        <v>208.49623541014404</v>
      </c>
      <c r="BI27">
        <f t="shared" si="20"/>
        <v>287.97822570461886</v>
      </c>
      <c r="BJ27">
        <f t="shared" si="21"/>
        <v>0.44805308592515025</v>
      </c>
      <c r="BK27">
        <f t="shared" si="77"/>
        <v>208.49623541014404</v>
      </c>
      <c r="BL27" s="39" t="str">
        <f t="shared" si="78"/>
        <v>PASS</v>
      </c>
      <c r="BM27" s="39" t="str">
        <f t="shared" si="79"/>
        <v>PASS</v>
      </c>
      <c r="BN27" s="39" t="str">
        <f t="shared" si="80"/>
        <v>PASS</v>
      </c>
      <c r="BO27" s="127">
        <f t="shared" si="81"/>
        <v>4.8753106240917384E-4</v>
      </c>
      <c r="BP27" s="127"/>
      <c r="BR27">
        <f t="shared" si="22"/>
        <v>7.3410259582814847E-4</v>
      </c>
      <c r="BS27">
        <f t="shared" si="23"/>
        <v>0.36</v>
      </c>
      <c r="BT27">
        <f t="shared" si="24"/>
        <v>0.26455000000000001</v>
      </c>
      <c r="BU27">
        <f t="shared" si="82"/>
        <v>0.62454999999999994</v>
      </c>
      <c r="BV27">
        <f t="shared" si="25"/>
        <v>1</v>
      </c>
      <c r="BW27">
        <f t="shared" si="26"/>
        <v>0.375</v>
      </c>
      <c r="BX27">
        <f t="shared" si="27"/>
        <v>74227.947939539605</v>
      </c>
      <c r="BY27">
        <f t="shared" si="83"/>
        <v>27835.48047732735</v>
      </c>
      <c r="BZ27">
        <f t="shared" si="28"/>
        <v>0.22749999999999992</v>
      </c>
      <c r="CA27">
        <f t="shared" si="29"/>
        <v>240.57107968359367</v>
      </c>
      <c r="CB27">
        <f t="shared" si="155"/>
        <v>28076.051557010942</v>
      </c>
      <c r="CC27">
        <f t="shared" si="30"/>
        <v>1.9245333413959605E-3</v>
      </c>
      <c r="CD27">
        <f t="shared" si="31"/>
        <v>0.31227499999999997</v>
      </c>
      <c r="CE27">
        <f t="shared" si="84"/>
        <v>44954.0494067904</v>
      </c>
      <c r="CF27">
        <f t="shared" si="32"/>
        <v>118850.28891127949</v>
      </c>
      <c r="CG27">
        <f t="shared" si="33"/>
        <v>152565.8259663723</v>
      </c>
      <c r="CH27">
        <f t="shared" si="34"/>
        <v>85134.751856186689</v>
      </c>
      <c r="CI27">
        <f t="shared" si="35"/>
        <v>4.6092394551774111E-4</v>
      </c>
      <c r="CJ27">
        <f t="shared" si="36"/>
        <v>2.5720468838727099E-4</v>
      </c>
      <c r="CL27">
        <f t="shared" si="37"/>
        <v>0.36</v>
      </c>
      <c r="CM27">
        <f t="shared" si="37"/>
        <v>0.26455000000000001</v>
      </c>
      <c r="CN27">
        <f t="shared" si="85"/>
        <v>1.2803442931048365E-3</v>
      </c>
      <c r="CO27">
        <f t="shared" si="85"/>
        <v>9.7223469433857859E-4</v>
      </c>
      <c r="CP27">
        <f t="shared" si="38"/>
        <v>0.62292697337672698</v>
      </c>
      <c r="CQ27">
        <f t="shared" si="38"/>
        <v>0.35919131433273915</v>
      </c>
      <c r="CR27">
        <f t="shared" si="156"/>
        <v>97.530297230045079</v>
      </c>
      <c r="CS27">
        <f t="shared" si="86"/>
        <v>174.77927672571602</v>
      </c>
      <c r="CT27">
        <f t="shared" si="39"/>
        <v>0.62292697337672698</v>
      </c>
      <c r="CU27">
        <f t="shared" si="39"/>
        <v>0.35919131433273915</v>
      </c>
      <c r="CV27" s="39" t="str">
        <f t="shared" si="87"/>
        <v>FAILED</v>
      </c>
      <c r="CW27" s="39" t="str">
        <f t="shared" si="88"/>
        <v>FAILED</v>
      </c>
      <c r="CX27" s="39" t="str">
        <f t="shared" si="89"/>
        <v>FAILED</v>
      </c>
      <c r="CZ27">
        <f t="shared" si="90"/>
        <v>4.6092394551774111E-4</v>
      </c>
      <c r="DA27">
        <f t="shared" si="90"/>
        <v>2.5720468838727099E-4</v>
      </c>
      <c r="DB27">
        <v>6</v>
      </c>
      <c r="DC27">
        <f t="shared" si="91"/>
        <v>2.7655436731064465E-3</v>
      </c>
      <c r="DD27">
        <v>8</v>
      </c>
      <c r="DE27">
        <f t="shared" si="92"/>
        <v>2.0576375070981679E-3</v>
      </c>
      <c r="DF27">
        <f t="shared" si="93"/>
        <v>0.36</v>
      </c>
      <c r="DG27">
        <f t="shared" si="93"/>
        <v>0.26455000000000001</v>
      </c>
      <c r="DH27">
        <f t="shared" si="40"/>
        <v>3.0010674968283624E-3</v>
      </c>
      <c r="DI27">
        <f t="shared" si="94"/>
        <v>0.31227499999999997</v>
      </c>
      <c r="DJ27">
        <f t="shared" si="95"/>
        <v>28076.051557010942</v>
      </c>
      <c r="DK27">
        <f t="shared" si="96"/>
        <v>44954.0494067904</v>
      </c>
      <c r="DL27">
        <f t="shared" si="97"/>
        <v>7.6820657586290182E-3</v>
      </c>
      <c r="DM27">
        <f t="shared" si="98"/>
        <v>7.7778775547086287E-3</v>
      </c>
      <c r="DN27">
        <f t="shared" si="41"/>
        <v>22.425371041562165</v>
      </c>
      <c r="DO27">
        <f t="shared" si="41"/>
        <v>22.988244117295306</v>
      </c>
      <c r="DP27">
        <f t="shared" si="99"/>
        <v>16.255049538340849</v>
      </c>
      <c r="DQ27">
        <f t="shared" si="100"/>
        <v>21.847409590714506</v>
      </c>
      <c r="DR27">
        <f t="shared" si="101"/>
        <v>22.425371041562165</v>
      </c>
      <c r="DS27">
        <f t="shared" si="101"/>
        <v>22.988244117295306</v>
      </c>
      <c r="DT27" s="39" t="str">
        <f t="shared" si="102"/>
        <v>PASS</v>
      </c>
      <c r="DU27" s="39" t="str">
        <f t="shared" si="102"/>
        <v>PASS</v>
      </c>
      <c r="DV27" s="39" t="str">
        <f t="shared" si="103"/>
        <v>PASS</v>
      </c>
      <c r="DW27" s="39">
        <f t="shared" si="104"/>
        <v>1.4013487895872379E-4</v>
      </c>
      <c r="DX27" s="39"/>
      <c r="DZ27">
        <f t="shared" si="105"/>
        <v>1</v>
      </c>
      <c r="EA27">
        <f t="shared" si="157"/>
        <v>0.36</v>
      </c>
      <c r="EB27">
        <f t="shared" si="106"/>
        <v>0.26455000000000001</v>
      </c>
      <c r="EC27">
        <f t="shared" si="107"/>
        <v>1.0011381900741776</v>
      </c>
      <c r="ED27">
        <f t="shared" si="108"/>
        <v>0.31227499999999997</v>
      </c>
      <c r="EE27">
        <f t="shared" si="109"/>
        <v>685406.27668898914</v>
      </c>
      <c r="EG27">
        <f t="shared" si="110"/>
        <v>161.83535557733282</v>
      </c>
      <c r="EH27">
        <f t="shared" si="111"/>
        <v>2.2023077874844454E-3</v>
      </c>
      <c r="EI27">
        <f t="shared" si="112"/>
        <v>1.6517308406133341E-3</v>
      </c>
      <c r="EJ27">
        <f t="shared" si="112"/>
        <v>0.08</v>
      </c>
      <c r="EK27">
        <f t="shared" si="112"/>
        <v>5.2000000000000005E-2</v>
      </c>
      <c r="EL27">
        <f t="shared" si="113"/>
        <v>1.8001492678661676E-3</v>
      </c>
      <c r="EM27">
        <f t="shared" si="113"/>
        <v>380.74969055285351</v>
      </c>
      <c r="EN27">
        <f t="shared" si="113"/>
        <v>61.236739472467448</v>
      </c>
      <c r="EO27">
        <f t="shared" si="114"/>
        <v>395.24693754632722</v>
      </c>
      <c r="EP27">
        <f t="shared" si="42"/>
        <v>483</v>
      </c>
      <c r="EQ27" s="39" t="str">
        <f t="shared" si="115"/>
        <v>PASS</v>
      </c>
      <c r="ES27">
        <v>1</v>
      </c>
      <c r="ET27">
        <f t="shared" si="116"/>
        <v>2.2023077874844454E-3</v>
      </c>
      <c r="EU27">
        <f t="shared" si="117"/>
        <v>4.9551925218400024E-3</v>
      </c>
      <c r="EV27">
        <f t="shared" si="118"/>
        <v>0.08</v>
      </c>
      <c r="EW27">
        <f t="shared" si="118"/>
        <v>5.2000000000000005E-2</v>
      </c>
      <c r="EX27">
        <f t="shared" si="119"/>
        <v>5.3549775574346162E-3</v>
      </c>
      <c r="EY27">
        <f t="shared" si="120"/>
        <v>127.99423888105768</v>
      </c>
      <c r="EZ27">
        <f t="shared" si="121"/>
        <v>20.412246490822483</v>
      </c>
      <c r="FA27">
        <f t="shared" si="122"/>
        <v>132.78744145116866</v>
      </c>
      <c r="FB27">
        <f t="shared" si="43"/>
        <v>483</v>
      </c>
      <c r="FC27" s="39" t="str">
        <f t="shared" si="123"/>
        <v>PASS</v>
      </c>
      <c r="FD27" s="127">
        <f t="shared" si="124"/>
        <v>4.8753106240917384E-4</v>
      </c>
      <c r="FE27" s="127"/>
      <c r="FG27">
        <v>5</v>
      </c>
      <c r="FH27">
        <f t="shared" si="125"/>
        <v>1.2</v>
      </c>
      <c r="FI27">
        <f t="shared" si="126"/>
        <v>2.5</v>
      </c>
      <c r="FJ27">
        <f t="shared" si="127"/>
        <v>1</v>
      </c>
      <c r="FK27">
        <f t="shared" si="128"/>
        <v>0.36</v>
      </c>
      <c r="FL27">
        <f t="shared" si="129"/>
        <v>0.26455000000000001</v>
      </c>
      <c r="FM27">
        <f t="shared" si="130"/>
        <v>0.31227499999999997</v>
      </c>
      <c r="FN27">
        <f t="shared" si="44"/>
        <v>0.75</v>
      </c>
      <c r="FO27">
        <f t="shared" si="45"/>
        <v>775.82812500000023</v>
      </c>
      <c r="FP27">
        <f t="shared" si="46"/>
        <v>17087.614453125003</v>
      </c>
      <c r="FQ27">
        <f t="shared" si="131"/>
        <v>48443.435418044799</v>
      </c>
      <c r="FR27">
        <f t="shared" si="47"/>
        <v>9.9473173343007796E-5</v>
      </c>
      <c r="FS27">
        <v>2E-3</v>
      </c>
      <c r="FT27">
        <f t="shared" si="132"/>
        <v>4.9736586671503893E-2</v>
      </c>
      <c r="FV27">
        <f t="shared" ca="1" si="48"/>
        <v>73787.516299619689</v>
      </c>
      <c r="FW27">
        <f t="shared" ca="1" si="133"/>
        <v>5279.2348529565061</v>
      </c>
      <c r="FX27">
        <f t="shared" ca="1" si="134"/>
        <v>8452.8618252445867</v>
      </c>
      <c r="FY27">
        <f t="shared" ca="1" si="135"/>
        <v>2.5537346904062194E-5</v>
      </c>
      <c r="FZ27">
        <v>2E-3</v>
      </c>
      <c r="GA27">
        <f t="shared" ca="1" si="136"/>
        <v>127.44919020568356</v>
      </c>
      <c r="GB27">
        <f t="shared" ca="1" si="137"/>
        <v>2.1940595736624977E-3</v>
      </c>
      <c r="GC27">
        <f t="shared" ca="1" si="49"/>
        <v>35.281516268188021</v>
      </c>
      <c r="GD27">
        <f t="shared" ca="1" si="138"/>
        <v>1.7942118262749193E-4</v>
      </c>
      <c r="GE27">
        <f t="shared" ca="1" si="139"/>
        <v>3.5685981075081266E-3</v>
      </c>
      <c r="GF27">
        <f t="shared" ca="1" si="140"/>
        <v>331</v>
      </c>
      <c r="GG27">
        <f t="shared" ca="1" si="141"/>
        <v>3.5685981075081266E-3</v>
      </c>
      <c r="GH27" s="39" t="str">
        <f t="shared" ca="1" si="142"/>
        <v>FAILED</v>
      </c>
      <c r="GI27" s="39" t="str">
        <f t="shared" ca="1" si="143"/>
        <v>FAILED</v>
      </c>
      <c r="GJ27" s="39" t="str">
        <f t="shared" ca="1" si="144"/>
        <v>FAILED</v>
      </c>
      <c r="GL27">
        <v>60</v>
      </c>
      <c r="GM27">
        <f t="shared" ca="1" si="145"/>
        <v>1.5322408142437317E-3</v>
      </c>
      <c r="GN27">
        <f t="shared" ca="1" si="146"/>
        <v>0.58802527113646696</v>
      </c>
      <c r="GO27">
        <f t="shared" ca="1" si="147"/>
        <v>0.64591625745897097</v>
      </c>
      <c r="GP27">
        <f t="shared" ca="1" si="148"/>
        <v>12.846953187029259</v>
      </c>
      <c r="GQ27">
        <f t="shared" ca="1" si="149"/>
        <v>5.5166666666666666</v>
      </c>
      <c r="GR27">
        <f t="shared" ca="1" si="150"/>
        <v>5.5166666666666666</v>
      </c>
      <c r="GS27" s="39" t="str">
        <f t="shared" ca="1" si="151"/>
        <v>PASS</v>
      </c>
      <c r="GT27" s="39" t="str">
        <f t="shared" ca="1" si="152"/>
        <v>PASS</v>
      </c>
      <c r="GU27" s="39" t="str">
        <f t="shared" ca="1" si="153"/>
        <v>PASS</v>
      </c>
      <c r="GV27" s="137">
        <f t="shared" ca="1" si="154"/>
        <v>6.7129788369700192E-4</v>
      </c>
      <c r="GW27" s="138"/>
    </row>
    <row r="28" spans="1:222" x14ac:dyDescent="0.25">
      <c r="B28">
        <f t="shared" si="0"/>
        <v>1.266</v>
      </c>
      <c r="C28">
        <f t="shared" si="1"/>
        <v>2.5</v>
      </c>
      <c r="D28">
        <f t="shared" si="50"/>
        <v>0.41252768410679036</v>
      </c>
      <c r="E28">
        <f t="shared" si="2"/>
        <v>0.41235170132143317</v>
      </c>
      <c r="F28">
        <f t="shared" si="3"/>
        <v>0.27749999999999997</v>
      </c>
      <c r="G28" s="1">
        <f t="shared" si="51"/>
        <v>521.08053821734222</v>
      </c>
      <c r="I28">
        <f t="shared" si="52"/>
        <v>521.08053821734222</v>
      </c>
      <c r="J28">
        <f t="shared" si="4"/>
        <v>19366.607138728297</v>
      </c>
      <c r="K28">
        <f t="shared" si="5"/>
        <v>64017.189502331064</v>
      </c>
      <c r="L28">
        <f t="shared" si="53"/>
        <v>72624.77677023111</v>
      </c>
      <c r="M28">
        <f t="shared" si="53"/>
        <v>240064.46063374152</v>
      </c>
      <c r="O28">
        <f t="shared" si="54"/>
        <v>1</v>
      </c>
      <c r="P28">
        <v>1266</v>
      </c>
      <c r="Q28">
        <f t="shared" si="55"/>
        <v>0.36</v>
      </c>
      <c r="S28">
        <f t="shared" si="56"/>
        <v>666845.7239826154</v>
      </c>
      <c r="T28">
        <f t="shared" si="6"/>
        <v>159.62909560195934</v>
      </c>
      <c r="U28">
        <f t="shared" si="57"/>
        <v>7.240947630575181E-4</v>
      </c>
      <c r="V28">
        <f t="shared" si="58"/>
        <v>1.6292132168794157E-3</v>
      </c>
      <c r="W28">
        <f t="shared" si="7"/>
        <v>0.08</v>
      </c>
      <c r="X28">
        <f t="shared" si="59"/>
        <v>5.2000000000000005E-2</v>
      </c>
      <c r="Z28">
        <f t="shared" si="60"/>
        <v>9.0511845382189766E-3</v>
      </c>
      <c r="AA28">
        <v>5.5650000000000004</v>
      </c>
      <c r="AB28">
        <f t="shared" si="8"/>
        <v>34.648911836997584</v>
      </c>
      <c r="AC28">
        <v>0.745</v>
      </c>
      <c r="AD28">
        <f t="shared" si="61"/>
        <v>25.813439318563201</v>
      </c>
      <c r="AE28">
        <f t="shared" si="9"/>
        <v>112.12111731578615</v>
      </c>
      <c r="AF28">
        <f t="shared" si="10"/>
        <v>1.7757101992900981E-3</v>
      </c>
      <c r="AG28">
        <f t="shared" si="62"/>
        <v>375.53747466743732</v>
      </c>
      <c r="AH28">
        <f t="shared" si="63"/>
        <v>60.870639123357044</v>
      </c>
      <c r="AI28">
        <f t="shared" si="11"/>
        <v>22.53891479783131</v>
      </c>
      <c r="AJ28">
        <f t="shared" si="12"/>
        <v>39.349707602843615</v>
      </c>
      <c r="AK28">
        <f t="shared" si="64"/>
        <v>22.53891479783131</v>
      </c>
      <c r="AL28">
        <f t="shared" si="13"/>
        <v>31.131097787059822</v>
      </c>
      <c r="AM28">
        <f t="shared" si="14"/>
        <v>12.096916637912054</v>
      </c>
      <c r="AN28">
        <f t="shared" si="65"/>
        <v>22.53891479783131</v>
      </c>
      <c r="AO28" s="39" t="str">
        <f t="shared" si="66"/>
        <v>FAILED</v>
      </c>
      <c r="AP28" s="39" t="str">
        <f t="shared" si="67"/>
        <v>FAILED</v>
      </c>
      <c r="AQ28" s="39" t="str">
        <f t="shared" si="68"/>
        <v>FAILED</v>
      </c>
      <c r="AS28" s="9">
        <v>3</v>
      </c>
      <c r="AT28">
        <f t="shared" si="15"/>
        <v>2.1722842891725544E-3</v>
      </c>
      <c r="AU28" s="9">
        <f t="shared" si="69"/>
        <v>4.8876396506382473E-3</v>
      </c>
      <c r="AV28" s="9">
        <f t="shared" si="70"/>
        <v>2.715355361465693E-2</v>
      </c>
      <c r="AW28">
        <v>5.5650000000000004</v>
      </c>
      <c r="AX28">
        <f t="shared" si="16"/>
        <v>311.84020653297824</v>
      </c>
      <c r="AY28">
        <v>0.745</v>
      </c>
      <c r="AZ28">
        <f t="shared" si="71"/>
        <v>232.32095386706879</v>
      </c>
      <c r="BA28">
        <f t="shared" si="17"/>
        <v>336.36335194735841</v>
      </c>
      <c r="BB28">
        <f t="shared" si="72"/>
        <v>1.0011381900741776</v>
      </c>
      <c r="BC28">
        <f t="shared" si="73"/>
        <v>5.2853641418522789E-3</v>
      </c>
      <c r="BD28">
        <f t="shared" si="74"/>
        <v>126.1683596598732</v>
      </c>
      <c r="BE28">
        <f t="shared" si="75"/>
        <v>20.290213041119017</v>
      </c>
      <c r="BF28">
        <f t="shared" si="18"/>
        <v>202.85023318048181</v>
      </c>
      <c r="BG28">
        <f t="shared" si="19"/>
        <v>354.14736842559256</v>
      </c>
      <c r="BH28">
        <f t="shared" si="76"/>
        <v>202.85023318048181</v>
      </c>
      <c r="BI28">
        <f t="shared" si="20"/>
        <v>280.17988008353836</v>
      </c>
      <c r="BJ28">
        <f t="shared" si="21"/>
        <v>0.45406964886720186</v>
      </c>
      <c r="BK28">
        <f t="shared" si="77"/>
        <v>202.85023318048181</v>
      </c>
      <c r="BL28" s="39" t="str">
        <f t="shared" si="78"/>
        <v>PASS</v>
      </c>
      <c r="BM28" s="39" t="str">
        <f t="shared" si="79"/>
        <v>PASS</v>
      </c>
      <c r="BN28" s="39" t="str">
        <f t="shared" si="80"/>
        <v>PASS</v>
      </c>
      <c r="BO28" s="127">
        <f t="shared" si="81"/>
        <v>5.866754197456029E-4</v>
      </c>
      <c r="BP28" s="127"/>
      <c r="BR28">
        <f t="shared" si="22"/>
        <v>7.240947630575181E-4</v>
      </c>
      <c r="BS28">
        <f t="shared" si="23"/>
        <v>0.36</v>
      </c>
      <c r="BT28">
        <f t="shared" si="24"/>
        <v>0.26455000000000001</v>
      </c>
      <c r="BU28">
        <f t="shared" si="82"/>
        <v>0.62454999999999994</v>
      </c>
      <c r="BV28">
        <f t="shared" si="25"/>
        <v>1</v>
      </c>
      <c r="BW28">
        <f t="shared" si="26"/>
        <v>0.375</v>
      </c>
      <c r="BX28">
        <f t="shared" si="27"/>
        <v>72624.77677023111</v>
      </c>
      <c r="BY28">
        <f t="shared" si="83"/>
        <v>27234.291288836666</v>
      </c>
      <c r="BZ28">
        <f t="shared" si="28"/>
        <v>0.27749999999999997</v>
      </c>
      <c r="CA28">
        <f t="shared" si="29"/>
        <v>293.44384444921877</v>
      </c>
      <c r="CB28">
        <f t="shared" si="155"/>
        <v>27527.735133285885</v>
      </c>
      <c r="CC28">
        <f t="shared" si="30"/>
        <v>1.8983256574790599E-3</v>
      </c>
      <c r="CD28">
        <f t="shared" si="31"/>
        <v>0.31227499999999997</v>
      </c>
      <c r="CE28">
        <f t="shared" si="84"/>
        <v>44076.111013186914</v>
      </c>
      <c r="CF28">
        <f t="shared" si="32"/>
        <v>116283.36685650647</v>
      </c>
      <c r="CG28">
        <f t="shared" si="33"/>
        <v>149340.45011639665</v>
      </c>
      <c r="CH28">
        <f t="shared" si="34"/>
        <v>83226.283596616297</v>
      </c>
      <c r="CI28">
        <f t="shared" si="35"/>
        <v>4.5117960760240677E-4</v>
      </c>
      <c r="CJ28">
        <f t="shared" si="36"/>
        <v>2.5143892325261719E-4</v>
      </c>
      <c r="CL28">
        <f t="shared" si="37"/>
        <v>0.36</v>
      </c>
      <c r="CM28">
        <f t="shared" si="37"/>
        <v>0.26455000000000001</v>
      </c>
      <c r="CN28">
        <f t="shared" si="85"/>
        <v>1.2532766877844633E-3</v>
      </c>
      <c r="CO28">
        <f t="shared" si="85"/>
        <v>9.5044008033497325E-4</v>
      </c>
      <c r="CP28">
        <f t="shared" si="38"/>
        <v>0.59686693333471807</v>
      </c>
      <c r="CQ28">
        <f t="shared" si="38"/>
        <v>0.34326781159671715</v>
      </c>
      <c r="CR28">
        <f t="shared" si="156"/>
        <v>97.690831479307732</v>
      </c>
      <c r="CS28">
        <f t="shared" si="86"/>
        <v>175.29549698597879</v>
      </c>
      <c r="CT28">
        <f t="shared" si="39"/>
        <v>0.59686693333471807</v>
      </c>
      <c r="CU28">
        <f t="shared" si="39"/>
        <v>0.34326781159671715</v>
      </c>
      <c r="CV28" s="39" t="str">
        <f t="shared" si="87"/>
        <v>FAILED</v>
      </c>
      <c r="CW28" s="39" t="str">
        <f t="shared" si="88"/>
        <v>FAILED</v>
      </c>
      <c r="CX28" s="39" t="str">
        <f t="shared" si="89"/>
        <v>FAILED</v>
      </c>
      <c r="CZ28">
        <f t="shared" si="90"/>
        <v>4.5117960760240677E-4</v>
      </c>
      <c r="DA28">
        <f t="shared" si="90"/>
        <v>2.5143892325261719E-4</v>
      </c>
      <c r="DB28">
        <v>6</v>
      </c>
      <c r="DC28">
        <f t="shared" si="91"/>
        <v>2.7070776456144408E-3</v>
      </c>
      <c r="DD28">
        <v>8</v>
      </c>
      <c r="DE28">
        <f t="shared" si="92"/>
        <v>2.0115113860209376E-3</v>
      </c>
      <c r="DF28">
        <f t="shared" si="93"/>
        <v>0.36</v>
      </c>
      <c r="DG28">
        <f t="shared" si="93"/>
        <v>0.26455000000000001</v>
      </c>
      <c r="DH28">
        <f t="shared" si="40"/>
        <v>2.9480494044944183E-3</v>
      </c>
      <c r="DI28">
        <f t="shared" si="94"/>
        <v>0.31227499999999997</v>
      </c>
      <c r="DJ28">
        <f t="shared" si="95"/>
        <v>27527.735133285885</v>
      </c>
      <c r="DK28">
        <f t="shared" si="96"/>
        <v>44076.111013186914</v>
      </c>
      <c r="DL28">
        <f t="shared" si="97"/>
        <v>7.5196601267067805E-3</v>
      </c>
      <c r="DM28">
        <f t="shared" si="98"/>
        <v>7.603520642679786E-3</v>
      </c>
      <c r="DN28">
        <f t="shared" si="41"/>
        <v>21.487209600049859</v>
      </c>
      <c r="DO28">
        <f t="shared" si="41"/>
        <v>21.969139942189898</v>
      </c>
      <c r="DP28">
        <f t="shared" si="99"/>
        <v>16.281805246551286</v>
      </c>
      <c r="DQ28">
        <f t="shared" si="100"/>
        <v>21.911937123247352</v>
      </c>
      <c r="DR28">
        <f t="shared" si="101"/>
        <v>21.487209600049859</v>
      </c>
      <c r="DS28">
        <f t="shared" si="101"/>
        <v>21.969139942189898</v>
      </c>
      <c r="DT28" s="39" t="str">
        <f t="shared" si="102"/>
        <v>PASS</v>
      </c>
      <c r="DU28" s="39" t="str">
        <f t="shared" si="102"/>
        <v>PASS</v>
      </c>
      <c r="DV28" s="39" t="str">
        <f t="shared" si="103"/>
        <v>PASS</v>
      </c>
      <c r="DW28" s="39">
        <f t="shared" si="104"/>
        <v>1.6724295514482717E-4</v>
      </c>
      <c r="DX28" s="39"/>
      <c r="DZ28">
        <f t="shared" si="105"/>
        <v>1</v>
      </c>
      <c r="EA28">
        <f t="shared" si="157"/>
        <v>0.36</v>
      </c>
      <c r="EB28">
        <f t="shared" si="106"/>
        <v>0.26455000000000001</v>
      </c>
      <c r="EC28">
        <f t="shared" si="107"/>
        <v>1.0011381900741776</v>
      </c>
      <c r="ED28">
        <f t="shared" si="108"/>
        <v>0.31227499999999997</v>
      </c>
      <c r="EE28">
        <f t="shared" si="109"/>
        <v>666845.7239826154</v>
      </c>
      <c r="EG28">
        <f t="shared" si="110"/>
        <v>159.62909560195934</v>
      </c>
      <c r="EH28">
        <f t="shared" si="111"/>
        <v>2.1722842891725544E-3</v>
      </c>
      <c r="EI28">
        <f t="shared" si="112"/>
        <v>1.6292132168794157E-3</v>
      </c>
      <c r="EJ28">
        <f t="shared" si="112"/>
        <v>0.08</v>
      </c>
      <c r="EK28">
        <f t="shared" si="112"/>
        <v>5.2000000000000005E-2</v>
      </c>
      <c r="EL28">
        <f t="shared" si="113"/>
        <v>1.7757101992900981E-3</v>
      </c>
      <c r="EM28">
        <f t="shared" si="113"/>
        <v>375.53747466743732</v>
      </c>
      <c r="EN28">
        <f t="shared" si="113"/>
        <v>60.870639123357044</v>
      </c>
      <c r="EO28">
        <f t="shared" si="114"/>
        <v>390.05653308392874</v>
      </c>
      <c r="EP28">
        <f t="shared" si="42"/>
        <v>483</v>
      </c>
      <c r="EQ28" s="39" t="str">
        <f t="shared" si="115"/>
        <v>PASS</v>
      </c>
      <c r="ES28">
        <v>1</v>
      </c>
      <c r="ET28">
        <f t="shared" si="116"/>
        <v>2.1722842891725544E-3</v>
      </c>
      <c r="EU28">
        <f t="shared" si="117"/>
        <v>4.8876396506382473E-3</v>
      </c>
      <c r="EV28">
        <f t="shared" si="118"/>
        <v>0.08</v>
      </c>
      <c r="EW28">
        <f t="shared" si="118"/>
        <v>5.2000000000000005E-2</v>
      </c>
      <c r="EX28">
        <f t="shared" si="119"/>
        <v>5.2828916694360514E-3</v>
      </c>
      <c r="EY28">
        <f t="shared" si="120"/>
        <v>126.22740834165187</v>
      </c>
      <c r="EZ28">
        <f t="shared" si="121"/>
        <v>20.290213041119017</v>
      </c>
      <c r="FA28">
        <f t="shared" si="122"/>
        <v>131.02838185832911</v>
      </c>
      <c r="FB28">
        <f t="shared" si="43"/>
        <v>483</v>
      </c>
      <c r="FC28" s="39" t="str">
        <f t="shared" si="123"/>
        <v>PASS</v>
      </c>
      <c r="FD28" s="127">
        <f t="shared" si="124"/>
        <v>5.866754197456029E-4</v>
      </c>
      <c r="FE28" s="127"/>
      <c r="FG28">
        <v>6</v>
      </c>
      <c r="FH28">
        <f t="shared" si="125"/>
        <v>1.5</v>
      </c>
      <c r="FI28">
        <f t="shared" si="126"/>
        <v>2.5</v>
      </c>
      <c r="FJ28">
        <f t="shared" si="127"/>
        <v>1</v>
      </c>
      <c r="FK28">
        <f t="shared" si="128"/>
        <v>0.36</v>
      </c>
      <c r="FL28">
        <f t="shared" si="129"/>
        <v>0.26455000000000001</v>
      </c>
      <c r="FM28">
        <f t="shared" si="130"/>
        <v>0.31227499999999997</v>
      </c>
      <c r="FN28">
        <f t="shared" si="44"/>
        <v>0.75</v>
      </c>
      <c r="FO28">
        <f t="shared" si="45"/>
        <v>775.82812500000023</v>
      </c>
      <c r="FP28">
        <f t="shared" si="46"/>
        <v>16311.786328125001</v>
      </c>
      <c r="FQ28">
        <f t="shared" si="131"/>
        <v>46243.96048419486</v>
      </c>
      <c r="FR28">
        <f t="shared" si="47"/>
        <v>9.4956797708819007E-5</v>
      </c>
      <c r="FS28">
        <v>2E-3</v>
      </c>
      <c r="FT28">
        <f t="shared" si="132"/>
        <v>4.74783988544095E-2</v>
      </c>
      <c r="FV28">
        <f t="shared" ca="1" si="48"/>
        <v>68508.281446663183</v>
      </c>
      <c r="FW28">
        <f t="shared" ca="1" si="133"/>
        <v>5266.6183832346651</v>
      </c>
      <c r="FX28">
        <f t="shared" ca="1" si="134"/>
        <v>8432.6609290443776</v>
      </c>
      <c r="FY28">
        <f t="shared" ca="1" si="135"/>
        <v>2.5476317006176366E-5</v>
      </c>
      <c r="FZ28">
        <v>2E-3</v>
      </c>
      <c r="GA28">
        <f t="shared" ca="1" si="136"/>
        <v>121.70887594205001</v>
      </c>
      <c r="GB28">
        <f t="shared" ca="1" si="137"/>
        <v>2.09641663006789E-3</v>
      </c>
      <c r="GC28">
        <f t="shared" ca="1" si="49"/>
        <v>30.816683349263652</v>
      </c>
      <c r="GD28">
        <f t="shared" ca="1" si="138"/>
        <v>1.7856463538216147E-4</v>
      </c>
      <c r="GE28">
        <f t="shared" ca="1" si="139"/>
        <v>3.5515618087059737E-3</v>
      </c>
      <c r="GF28">
        <f t="shared" ca="1" si="140"/>
        <v>331</v>
      </c>
      <c r="GG28">
        <f t="shared" ca="1" si="141"/>
        <v>3.5515618087059737E-3</v>
      </c>
      <c r="GH28" s="39" t="str">
        <f t="shared" ca="1" si="142"/>
        <v>FAILED</v>
      </c>
      <c r="GI28" s="39" t="str">
        <f t="shared" ca="1" si="143"/>
        <v>FAILED</v>
      </c>
      <c r="GJ28" s="39" t="str">
        <f t="shared" ca="1" si="144"/>
        <v>FAILED</v>
      </c>
      <c r="GL28">
        <v>60</v>
      </c>
      <c r="GM28">
        <f t="shared" ca="1" si="145"/>
        <v>1.5285790203705819E-3</v>
      </c>
      <c r="GN28">
        <f t="shared" ca="1" si="146"/>
        <v>0.51361138915439408</v>
      </c>
      <c r="GO28">
        <f t="shared" ca="1" si="147"/>
        <v>0.64283268737578125</v>
      </c>
      <c r="GP28">
        <f t="shared" ca="1" si="148"/>
        <v>12.785622511341508</v>
      </c>
      <c r="GQ28">
        <f t="shared" ca="1" si="149"/>
        <v>5.5166666666666666</v>
      </c>
      <c r="GR28">
        <f t="shared" ca="1" si="150"/>
        <v>5.5166666666666666</v>
      </c>
      <c r="GS28" s="39" t="str">
        <f t="shared" ca="1" si="151"/>
        <v>PASS</v>
      </c>
      <c r="GT28" s="39" t="str">
        <f t="shared" ca="1" si="152"/>
        <v>PASS</v>
      </c>
      <c r="GU28" s="39" t="str">
        <f t="shared" ca="1" si="153"/>
        <v>PASS</v>
      </c>
      <c r="GV28" s="137">
        <f t="shared" ca="1" si="154"/>
        <v>6.6113629292237905E-4</v>
      </c>
      <c r="GW28" s="138"/>
    </row>
    <row r="29" spans="1:222" x14ac:dyDescent="0.25">
      <c r="B29">
        <f t="shared" si="0"/>
        <v>1.377</v>
      </c>
      <c r="C29">
        <f t="shared" si="1"/>
        <v>2.5</v>
      </c>
      <c r="D29">
        <f t="shared" si="50"/>
        <v>0.41217571853607593</v>
      </c>
      <c r="E29">
        <f t="shared" si="2"/>
        <v>0.41206565489278424</v>
      </c>
      <c r="F29">
        <f t="shared" si="3"/>
        <v>0.16249999999999987</v>
      </c>
      <c r="G29" s="1">
        <f t="shared" si="51"/>
        <v>304.92557983790459</v>
      </c>
      <c r="I29">
        <f t="shared" si="52"/>
        <v>304.92557983790459</v>
      </c>
      <c r="J29">
        <f t="shared" si="4"/>
        <v>18845.526600510955</v>
      </c>
      <c r="K29">
        <f t="shared" si="5"/>
        <v>61896.41607980329</v>
      </c>
      <c r="L29">
        <f t="shared" si="53"/>
        <v>70670.724751916088</v>
      </c>
      <c r="M29">
        <f t="shared" si="53"/>
        <v>232111.56029926235</v>
      </c>
      <c r="O29">
        <f t="shared" si="54"/>
        <v>1</v>
      </c>
      <c r="P29">
        <v>1377</v>
      </c>
      <c r="Q29">
        <f t="shared" si="55"/>
        <v>0.36</v>
      </c>
      <c r="S29">
        <f t="shared" si="56"/>
        <v>644754.3341646177</v>
      </c>
      <c r="T29">
        <f t="shared" si="6"/>
        <v>156.9627152668358</v>
      </c>
      <c r="U29">
        <f t="shared" si="57"/>
        <v>7.1199977479925747E-4</v>
      </c>
      <c r="V29">
        <f t="shared" si="58"/>
        <v>1.6019994932983293E-3</v>
      </c>
      <c r="W29">
        <f t="shared" si="7"/>
        <v>0.08</v>
      </c>
      <c r="X29">
        <f t="shared" si="59"/>
        <v>5.2000000000000005E-2</v>
      </c>
      <c r="Z29">
        <f t="shared" si="60"/>
        <v>8.8999971849907187E-3</v>
      </c>
      <c r="AA29">
        <v>5.5650000000000004</v>
      </c>
      <c r="AB29">
        <f t="shared" si="8"/>
        <v>33.501056207678907</v>
      </c>
      <c r="AC29">
        <v>0.745</v>
      </c>
      <c r="AD29">
        <f t="shared" si="61"/>
        <v>24.958286874720784</v>
      </c>
      <c r="AE29">
        <f t="shared" si="9"/>
        <v>110.24829117945104</v>
      </c>
      <c r="AF29">
        <f t="shared" si="10"/>
        <v>1.7461705499528159E-3</v>
      </c>
      <c r="AG29">
        <f t="shared" si="62"/>
        <v>369.23903806649349</v>
      </c>
      <c r="AH29">
        <f t="shared" si="63"/>
        <v>59.983337900053733</v>
      </c>
      <c r="AI29">
        <f t="shared" si="11"/>
        <v>21.792241414518891</v>
      </c>
      <c r="AJ29">
        <f t="shared" si="12"/>
        <v>38.046123132530219</v>
      </c>
      <c r="AK29">
        <f t="shared" si="64"/>
        <v>21.792241414518891</v>
      </c>
      <c r="AL29">
        <f t="shared" si="13"/>
        <v>30.099780959280235</v>
      </c>
      <c r="AM29">
        <f t="shared" si="14"/>
        <v>12.300007106542216</v>
      </c>
      <c r="AN29">
        <f t="shared" si="65"/>
        <v>21.792241414518891</v>
      </c>
      <c r="AO29" s="39" t="str">
        <f t="shared" si="66"/>
        <v>FAILED</v>
      </c>
      <c r="AP29" s="39" t="str">
        <f t="shared" si="67"/>
        <v>FAILED</v>
      </c>
      <c r="AQ29" s="39" t="str">
        <f t="shared" si="68"/>
        <v>FAILED</v>
      </c>
      <c r="AS29" s="9">
        <v>3</v>
      </c>
      <c r="AT29">
        <f t="shared" si="15"/>
        <v>2.1359993243977725E-3</v>
      </c>
      <c r="AU29" s="9">
        <f t="shared" si="69"/>
        <v>4.805998479894988E-3</v>
      </c>
      <c r="AV29" s="9">
        <f t="shared" si="70"/>
        <v>2.6699991554972154E-2</v>
      </c>
      <c r="AW29">
        <v>5.5650000000000004</v>
      </c>
      <c r="AX29">
        <f t="shared" si="16"/>
        <v>301.50950586911006</v>
      </c>
      <c r="AY29">
        <v>0.745</v>
      </c>
      <c r="AZ29">
        <f t="shared" si="71"/>
        <v>224.624581872487</v>
      </c>
      <c r="BA29">
        <f t="shared" si="17"/>
        <v>330.74487353835309</v>
      </c>
      <c r="BB29">
        <f t="shared" si="72"/>
        <v>1.0011381900741776</v>
      </c>
      <c r="BC29">
        <f t="shared" si="73"/>
        <v>5.198169450145792E-3</v>
      </c>
      <c r="BD29">
        <f t="shared" si="74"/>
        <v>124.03488196148248</v>
      </c>
      <c r="BE29">
        <f t="shared" si="75"/>
        <v>19.99444596668458</v>
      </c>
      <c r="BF29">
        <f t="shared" si="18"/>
        <v>196.13017273066995</v>
      </c>
      <c r="BG29">
        <f t="shared" si="19"/>
        <v>342.41510819277187</v>
      </c>
      <c r="BH29">
        <f t="shared" si="76"/>
        <v>196.13017273066995</v>
      </c>
      <c r="BI29">
        <f t="shared" si="20"/>
        <v>270.89802863352202</v>
      </c>
      <c r="BJ29">
        <f t="shared" si="21"/>
        <v>0.46151448288549513</v>
      </c>
      <c r="BK29">
        <f t="shared" si="77"/>
        <v>196.13017273066995</v>
      </c>
      <c r="BL29" s="39" t="str">
        <f t="shared" si="78"/>
        <v>PASS</v>
      </c>
      <c r="BM29" s="39" t="str">
        <f t="shared" si="79"/>
        <v>PASS</v>
      </c>
      <c r="BN29" s="39" t="str">
        <f t="shared" si="80"/>
        <v>PASS</v>
      </c>
      <c r="BO29" s="127">
        <f t="shared" si="81"/>
        <v>3.3788101425947619E-4</v>
      </c>
      <c r="BP29" s="127"/>
      <c r="BR29">
        <f t="shared" si="22"/>
        <v>7.1199977479925747E-4</v>
      </c>
      <c r="BS29">
        <f t="shared" si="23"/>
        <v>0.36</v>
      </c>
      <c r="BT29">
        <f t="shared" si="24"/>
        <v>0.26455000000000001</v>
      </c>
      <c r="BU29">
        <f t="shared" si="82"/>
        <v>0.62454999999999994</v>
      </c>
      <c r="BV29">
        <f t="shared" si="25"/>
        <v>1</v>
      </c>
      <c r="BW29">
        <f t="shared" si="26"/>
        <v>0.375</v>
      </c>
      <c r="BX29">
        <f t="shared" si="27"/>
        <v>70670.724751916088</v>
      </c>
      <c r="BY29">
        <f t="shared" si="83"/>
        <v>26501.521781968535</v>
      </c>
      <c r="BZ29">
        <f t="shared" si="28"/>
        <v>0.16249999999999987</v>
      </c>
      <c r="CA29">
        <f t="shared" si="29"/>
        <v>171.83648548828114</v>
      </c>
      <c r="CB29">
        <f t="shared" si="155"/>
        <v>26673.358267456817</v>
      </c>
      <c r="CC29">
        <f t="shared" si="30"/>
        <v>1.8666512342321343E-3</v>
      </c>
      <c r="CD29">
        <f t="shared" si="31"/>
        <v>0.31227499999999997</v>
      </c>
      <c r="CE29">
        <f t="shared" si="84"/>
        <v>42708.123076546028</v>
      </c>
      <c r="CF29">
        <f t="shared" si="32"/>
        <v>113154.63093734064</v>
      </c>
      <c r="CG29">
        <f t="shared" si="33"/>
        <v>145185.72324475017</v>
      </c>
      <c r="CH29">
        <f t="shared" si="34"/>
        <v>81123.538629931121</v>
      </c>
      <c r="CI29">
        <f t="shared" si="35"/>
        <v>4.3862756267296126E-4</v>
      </c>
      <c r="CJ29">
        <f t="shared" si="36"/>
        <v>2.4508621942577377E-4</v>
      </c>
      <c r="CL29">
        <f t="shared" si="37"/>
        <v>0.36</v>
      </c>
      <c r="CM29">
        <f t="shared" si="37"/>
        <v>0.26455000000000001</v>
      </c>
      <c r="CN29">
        <f t="shared" si="85"/>
        <v>1.2184098963137814E-3</v>
      </c>
      <c r="CO29">
        <f t="shared" si="85"/>
        <v>9.2642683585626067E-4</v>
      </c>
      <c r="CP29">
        <f t="shared" si="38"/>
        <v>0.56411861666543661</v>
      </c>
      <c r="CQ29">
        <f t="shared" si="38"/>
        <v>0.32614133923396432</v>
      </c>
      <c r="CR29">
        <f t="shared" si="156"/>
        <v>97.367622810308916</v>
      </c>
      <c r="CS29">
        <f t="shared" si="86"/>
        <v>174.25754567763656</v>
      </c>
      <c r="CT29">
        <f t="shared" si="39"/>
        <v>0.56411861666543661</v>
      </c>
      <c r="CU29">
        <f t="shared" si="39"/>
        <v>0.32614133923396432</v>
      </c>
      <c r="CV29" s="39" t="str">
        <f t="shared" si="87"/>
        <v>FAILED</v>
      </c>
      <c r="CW29" s="39" t="str">
        <f t="shared" si="88"/>
        <v>FAILED</v>
      </c>
      <c r="CX29" s="39" t="str">
        <f t="shared" si="89"/>
        <v>FAILED</v>
      </c>
      <c r="CZ29">
        <f t="shared" si="90"/>
        <v>4.3862756267296126E-4</v>
      </c>
      <c r="DA29">
        <f t="shared" si="90"/>
        <v>2.4508621942577377E-4</v>
      </c>
      <c r="DB29">
        <v>6</v>
      </c>
      <c r="DC29">
        <f t="shared" si="91"/>
        <v>2.6317653760377677E-3</v>
      </c>
      <c r="DD29">
        <v>9</v>
      </c>
      <c r="DE29">
        <f t="shared" si="92"/>
        <v>2.2057759748319639E-3</v>
      </c>
      <c r="DF29">
        <f t="shared" si="93"/>
        <v>0.36</v>
      </c>
      <c r="DG29">
        <f t="shared" si="93"/>
        <v>0.26455000000000001</v>
      </c>
      <c r="DH29">
        <f t="shared" si="40"/>
        <v>2.9480844624091042E-3</v>
      </c>
      <c r="DI29">
        <f t="shared" si="94"/>
        <v>0.31227499999999997</v>
      </c>
      <c r="DJ29">
        <f t="shared" si="95"/>
        <v>26673.358267456817</v>
      </c>
      <c r="DK29">
        <f t="shared" si="96"/>
        <v>42708.123076546028</v>
      </c>
      <c r="DL29">
        <f t="shared" si="97"/>
        <v>7.3104593778826879E-3</v>
      </c>
      <c r="DM29">
        <f t="shared" si="98"/>
        <v>8.3378415227063456E-3</v>
      </c>
      <c r="DN29">
        <f t="shared" si="41"/>
        <v>20.308270199955714</v>
      </c>
      <c r="DO29">
        <f t="shared" si="41"/>
        <v>26.417448477951105</v>
      </c>
      <c r="DP29">
        <f t="shared" si="99"/>
        <v>16.227937135051484</v>
      </c>
      <c r="DQ29">
        <f t="shared" si="100"/>
        <v>19.361949519737397</v>
      </c>
      <c r="DR29">
        <f t="shared" si="101"/>
        <v>20.308270199955714</v>
      </c>
      <c r="DS29">
        <f t="shared" si="101"/>
        <v>26.417448477951105</v>
      </c>
      <c r="DT29" s="39" t="str">
        <f t="shared" si="102"/>
        <v>PASS</v>
      </c>
      <c r="DU29" s="39" t="str">
        <f t="shared" si="102"/>
        <v>PASS</v>
      </c>
      <c r="DV29" s="39" t="str">
        <f t="shared" si="103"/>
        <v>PASS</v>
      </c>
      <c r="DW29" s="39">
        <f t="shared" si="104"/>
        <v>9.9513282018500425E-5</v>
      </c>
      <c r="DX29" s="39"/>
      <c r="DZ29">
        <f t="shared" si="105"/>
        <v>1</v>
      </c>
      <c r="EA29">
        <f t="shared" si="157"/>
        <v>0.36</v>
      </c>
      <c r="EB29">
        <f t="shared" si="106"/>
        <v>0.26455000000000001</v>
      </c>
      <c r="EC29">
        <f t="shared" si="107"/>
        <v>1.0011381900741776</v>
      </c>
      <c r="ED29">
        <f t="shared" si="108"/>
        <v>0.31227499999999997</v>
      </c>
      <c r="EE29">
        <f t="shared" si="109"/>
        <v>644754.3341646177</v>
      </c>
      <c r="EG29">
        <f t="shared" si="110"/>
        <v>156.9627152668358</v>
      </c>
      <c r="EH29">
        <f t="shared" si="111"/>
        <v>2.1359993243977725E-3</v>
      </c>
      <c r="EI29">
        <f t="shared" si="112"/>
        <v>1.6019994932983293E-3</v>
      </c>
      <c r="EJ29">
        <f t="shared" si="112"/>
        <v>0.08</v>
      </c>
      <c r="EK29">
        <f t="shared" si="112"/>
        <v>5.2000000000000005E-2</v>
      </c>
      <c r="EL29">
        <f t="shared" si="113"/>
        <v>1.7461705499528159E-3</v>
      </c>
      <c r="EM29">
        <f t="shared" si="113"/>
        <v>369.23903806649349</v>
      </c>
      <c r="EN29">
        <f t="shared" si="113"/>
        <v>59.983337900053733</v>
      </c>
      <c r="EO29">
        <f t="shared" si="114"/>
        <v>383.57720175887084</v>
      </c>
      <c r="EP29">
        <f t="shared" si="42"/>
        <v>483</v>
      </c>
      <c r="EQ29" s="39" t="str">
        <f t="shared" si="115"/>
        <v>PASS</v>
      </c>
      <c r="ES29">
        <v>1</v>
      </c>
      <c r="ET29">
        <f t="shared" si="116"/>
        <v>2.1359993243977725E-3</v>
      </c>
      <c r="EU29">
        <f t="shared" si="117"/>
        <v>4.805998479894988E-3</v>
      </c>
      <c r="EV29">
        <f t="shared" si="118"/>
        <v>0.08</v>
      </c>
      <c r="EW29">
        <f t="shared" si="118"/>
        <v>5.2000000000000005E-2</v>
      </c>
      <c r="EX29">
        <f t="shared" si="119"/>
        <v>5.1957382769163129E-3</v>
      </c>
      <c r="EY29">
        <f t="shared" si="120"/>
        <v>124.0929199665695</v>
      </c>
      <c r="EZ29">
        <f t="shared" si="121"/>
        <v>19.99444596668458</v>
      </c>
      <c r="FA29">
        <f t="shared" si="122"/>
        <v>128.83472511079236</v>
      </c>
      <c r="FB29">
        <f t="shared" si="43"/>
        <v>483</v>
      </c>
      <c r="FC29" s="39" t="str">
        <f t="shared" si="123"/>
        <v>PASS</v>
      </c>
      <c r="FD29" s="127">
        <f t="shared" si="124"/>
        <v>3.3788101425947619E-4</v>
      </c>
      <c r="FE29" s="127"/>
      <c r="FG29">
        <v>7</v>
      </c>
      <c r="FH29">
        <f t="shared" si="125"/>
        <v>1.8</v>
      </c>
      <c r="FI29">
        <f t="shared" si="126"/>
        <v>2.5</v>
      </c>
      <c r="FJ29">
        <f t="shared" si="127"/>
        <v>1</v>
      </c>
      <c r="FK29">
        <f t="shared" si="128"/>
        <v>0.36</v>
      </c>
      <c r="FL29">
        <f t="shared" si="129"/>
        <v>0.26455000000000001</v>
      </c>
      <c r="FM29">
        <f t="shared" si="130"/>
        <v>0.31227499999999997</v>
      </c>
      <c r="FN29">
        <f t="shared" si="44"/>
        <v>0.75</v>
      </c>
      <c r="FO29">
        <f t="shared" si="45"/>
        <v>775.82812500000023</v>
      </c>
      <c r="FP29">
        <f t="shared" si="46"/>
        <v>15535.958203125001</v>
      </c>
      <c r="FQ29">
        <f t="shared" si="131"/>
        <v>44044.485550344929</v>
      </c>
      <c r="FR29">
        <f t="shared" si="47"/>
        <v>9.0440422074630246E-5</v>
      </c>
      <c r="FS29">
        <v>2E-3</v>
      </c>
      <c r="FT29">
        <f t="shared" si="132"/>
        <v>4.5220211037315119E-2</v>
      </c>
      <c r="FV29">
        <f t="shared" ca="1" si="48"/>
        <v>63241.663063428517</v>
      </c>
      <c r="FW29">
        <f t="shared" ca="1" si="133"/>
        <v>5248.9513270594689</v>
      </c>
      <c r="FX29">
        <f t="shared" ca="1" si="134"/>
        <v>8404.373272051027</v>
      </c>
      <c r="FY29">
        <f t="shared" ca="1" si="135"/>
        <v>2.5390855806800686E-5</v>
      </c>
      <c r="FZ29">
        <v>2E-3</v>
      </c>
      <c r="GA29">
        <f t="shared" ca="1" si="136"/>
        <v>116.13373001588249</v>
      </c>
      <c r="GB29">
        <f t="shared" ca="1" si="137"/>
        <v>2.001487263194492E-3</v>
      </c>
      <c r="GC29">
        <f t="shared" ca="1" si="49"/>
        <v>26.877735932044654</v>
      </c>
      <c r="GD29">
        <f t="shared" ca="1" si="138"/>
        <v>1.7736864208251185E-4</v>
      </c>
      <c r="GE29">
        <f t="shared" ca="1" si="139"/>
        <v>3.5277740966687442E-3</v>
      </c>
      <c r="GF29">
        <f t="shared" ca="1" si="140"/>
        <v>331</v>
      </c>
      <c r="GG29">
        <f t="shared" ca="1" si="141"/>
        <v>3.5277740966687442E-3</v>
      </c>
      <c r="GH29" s="39" t="str">
        <f t="shared" ca="1" si="142"/>
        <v>FAILED</v>
      </c>
      <c r="GI29" s="39" t="str">
        <f t="shared" ca="1" si="143"/>
        <v>FAILED</v>
      </c>
      <c r="GJ29" s="39" t="str">
        <f t="shared" ca="1" si="144"/>
        <v>FAILED</v>
      </c>
      <c r="GL29">
        <v>60</v>
      </c>
      <c r="GM29">
        <f t="shared" ca="1" si="145"/>
        <v>1.5234513484080412E-3</v>
      </c>
      <c r="GN29">
        <f t="shared" ca="1" si="146"/>
        <v>0.44796226553407764</v>
      </c>
      <c r="GO29">
        <f t="shared" ca="1" si="147"/>
        <v>0.63852711149704267</v>
      </c>
      <c r="GP29">
        <f t="shared" ca="1" si="148"/>
        <v>12.699986748007483</v>
      </c>
      <c r="GQ29">
        <f t="shared" ca="1" si="149"/>
        <v>5.5166666666666657</v>
      </c>
      <c r="GR29">
        <f t="shared" ca="1" si="150"/>
        <v>5.5166666666666657</v>
      </c>
      <c r="GS29" s="39" t="str">
        <f t="shared" ca="1" si="151"/>
        <v>PASS</v>
      </c>
      <c r="GT29" s="39" t="str">
        <f t="shared" ca="1" si="152"/>
        <v>PASS</v>
      </c>
      <c r="GU29" s="39" t="str">
        <f t="shared" ca="1" si="153"/>
        <v>PASS</v>
      </c>
      <c r="GV29" s="137">
        <f t="shared" ca="1" si="154"/>
        <v>6.5052280857974933E-4</v>
      </c>
      <c r="GW29" s="138"/>
    </row>
    <row r="30" spans="1:222" x14ac:dyDescent="0.25">
      <c r="B30">
        <f t="shared" si="0"/>
        <v>1.4419999999999999</v>
      </c>
      <c r="C30">
        <f t="shared" si="1"/>
        <v>2.5</v>
      </c>
      <c r="D30">
        <f t="shared" si="50"/>
        <v>0.4119555912494926</v>
      </c>
      <c r="E30">
        <f t="shared" si="2"/>
        <v>0.41151821949648848</v>
      </c>
      <c r="F30">
        <f t="shared" si="3"/>
        <v>0.58250000000000024</v>
      </c>
      <c r="G30" s="1">
        <f t="shared" si="51"/>
        <v>1091.588803404846</v>
      </c>
      <c r="I30">
        <f t="shared" si="52"/>
        <v>1091.588803404846</v>
      </c>
      <c r="J30">
        <f t="shared" si="4"/>
        <v>18540.60102067305</v>
      </c>
      <c r="K30">
        <f t="shared" si="5"/>
        <v>60681.366932114812</v>
      </c>
      <c r="L30">
        <f t="shared" si="53"/>
        <v>69527.253827523935</v>
      </c>
      <c r="M30">
        <f t="shared" si="53"/>
        <v>227555.12599543051</v>
      </c>
      <c r="O30">
        <f t="shared" si="54"/>
        <v>1</v>
      </c>
      <c r="P30">
        <v>1442</v>
      </c>
      <c r="Q30">
        <f t="shared" si="55"/>
        <v>0.36</v>
      </c>
      <c r="S30">
        <f t="shared" si="56"/>
        <v>632097.57220952923</v>
      </c>
      <c r="T30">
        <f t="shared" si="6"/>
        <v>155.41446183383383</v>
      </c>
      <c r="U30">
        <f t="shared" si="57"/>
        <v>7.0497673054473122E-4</v>
      </c>
      <c r="V30">
        <f t="shared" si="58"/>
        <v>1.5861976437256452E-3</v>
      </c>
      <c r="W30">
        <f t="shared" si="7"/>
        <v>0.08</v>
      </c>
      <c r="X30">
        <f t="shared" si="59"/>
        <v>5.2000000000000005E-2</v>
      </c>
      <c r="Z30">
        <f t="shared" si="60"/>
        <v>8.8122091318091397E-3</v>
      </c>
      <c r="AA30">
        <v>5.5650000000000004</v>
      </c>
      <c r="AB30">
        <f t="shared" si="8"/>
        <v>32.843418296312223</v>
      </c>
      <c r="AC30">
        <v>0.745</v>
      </c>
      <c r="AD30">
        <f t="shared" si="61"/>
        <v>24.468346630752606</v>
      </c>
      <c r="AE30">
        <f t="shared" si="9"/>
        <v>109.16082085243093</v>
      </c>
      <c r="AF30">
        <f t="shared" si="10"/>
        <v>1.729016246285954E-3</v>
      </c>
      <c r="AG30">
        <f t="shared" si="62"/>
        <v>365.58220523798917</v>
      </c>
      <c r="AH30">
        <f t="shared" si="63"/>
        <v>60.615714393574912</v>
      </c>
      <c r="AI30">
        <f t="shared" si="11"/>
        <v>21.364451793827534</v>
      </c>
      <c r="AJ30">
        <f t="shared" si="12"/>
        <v>37.299263905245866</v>
      </c>
      <c r="AK30">
        <f t="shared" si="64"/>
        <v>21.364451793827534</v>
      </c>
      <c r="AL30">
        <f t="shared" si="13"/>
        <v>29.508911317441349</v>
      </c>
      <c r="AM30">
        <f t="shared" si="14"/>
        <v>12.422410960985406</v>
      </c>
      <c r="AN30">
        <f t="shared" si="65"/>
        <v>21.364451793827534</v>
      </c>
      <c r="AO30" s="39" t="str">
        <f t="shared" si="66"/>
        <v>FAILED</v>
      </c>
      <c r="AP30" s="39" t="str">
        <f t="shared" si="67"/>
        <v>FAILED</v>
      </c>
      <c r="AQ30" s="39" t="str">
        <f t="shared" si="68"/>
        <v>FAILED</v>
      </c>
      <c r="AS30" s="9">
        <v>3</v>
      </c>
      <c r="AT30">
        <f t="shared" si="15"/>
        <v>2.1149301916341939E-3</v>
      </c>
      <c r="AU30" s="9">
        <f t="shared" si="69"/>
        <v>4.7585929311769366E-3</v>
      </c>
      <c r="AV30" s="9">
        <f t="shared" si="70"/>
        <v>2.6436627395427424E-2</v>
      </c>
      <c r="AW30">
        <v>5.5650000000000004</v>
      </c>
      <c r="AX30">
        <f t="shared" si="16"/>
        <v>295.59076466681012</v>
      </c>
      <c r="AY30">
        <v>0.745</v>
      </c>
      <c r="AZ30">
        <f t="shared" si="71"/>
        <v>220.21511967677353</v>
      </c>
      <c r="BA30">
        <f t="shared" si="17"/>
        <v>327.48246255729282</v>
      </c>
      <c r="BB30">
        <f t="shared" si="72"/>
        <v>1.0011381900741776</v>
      </c>
      <c r="BC30">
        <f t="shared" si="73"/>
        <v>5.1475222153268795E-3</v>
      </c>
      <c r="BD30">
        <f t="shared" si="74"/>
        <v>122.79647289863897</v>
      </c>
      <c r="BE30">
        <f t="shared" si="75"/>
        <v>20.205238131191635</v>
      </c>
      <c r="BF30">
        <f t="shared" si="18"/>
        <v>192.28006614444791</v>
      </c>
      <c r="BG30">
        <f t="shared" si="19"/>
        <v>335.69337514721292</v>
      </c>
      <c r="BH30">
        <f t="shared" si="76"/>
        <v>192.28006614444791</v>
      </c>
      <c r="BI30">
        <f t="shared" si="20"/>
        <v>265.58020185697222</v>
      </c>
      <c r="BJ30">
        <f t="shared" si="21"/>
        <v>0.46609683324152412</v>
      </c>
      <c r="BK30">
        <f t="shared" si="77"/>
        <v>192.28006614444791</v>
      </c>
      <c r="BL30" s="39" t="str">
        <f t="shared" si="78"/>
        <v>PASS</v>
      </c>
      <c r="BM30" s="39" t="str">
        <f t="shared" si="79"/>
        <v>PASS</v>
      </c>
      <c r="BN30" s="39" t="str">
        <f t="shared" si="80"/>
        <v>PASS</v>
      </c>
      <c r="BO30" s="127">
        <f t="shared" si="81"/>
        <v>1.1993726761711633E-3</v>
      </c>
      <c r="BP30" s="127"/>
      <c r="BR30">
        <f t="shared" si="22"/>
        <v>7.0497673054473122E-4</v>
      </c>
      <c r="BS30">
        <f t="shared" si="23"/>
        <v>0.36</v>
      </c>
      <c r="BT30">
        <f t="shared" si="24"/>
        <v>0.26455000000000001</v>
      </c>
      <c r="BU30">
        <f t="shared" si="82"/>
        <v>0.62454999999999994</v>
      </c>
      <c r="BV30">
        <f t="shared" si="25"/>
        <v>1</v>
      </c>
      <c r="BW30">
        <f t="shared" si="26"/>
        <v>0.375</v>
      </c>
      <c r="BX30">
        <f t="shared" si="27"/>
        <v>69527.253827523935</v>
      </c>
      <c r="BY30">
        <f t="shared" si="83"/>
        <v>26072.720185321476</v>
      </c>
      <c r="BZ30">
        <f t="shared" si="28"/>
        <v>0.58250000000000024</v>
      </c>
      <c r="CA30">
        <f t="shared" si="29"/>
        <v>615.96770951953158</v>
      </c>
      <c r="CB30">
        <f t="shared" si="155"/>
        <v>26688.687894841009</v>
      </c>
      <c r="CC30">
        <f t="shared" si="30"/>
        <v>1.8482587093887363E-3</v>
      </c>
      <c r="CD30">
        <f t="shared" si="31"/>
        <v>0.31227499999999997</v>
      </c>
      <c r="CE30">
        <f t="shared" si="84"/>
        <v>42732.668152815648</v>
      </c>
      <c r="CF30">
        <f t="shared" si="32"/>
        <v>111323.7592306844</v>
      </c>
      <c r="CG30">
        <f t="shared" si="33"/>
        <v>143373.26034529615</v>
      </c>
      <c r="CH30">
        <f t="shared" si="34"/>
        <v>79274.25811607267</v>
      </c>
      <c r="CI30">
        <f t="shared" si="35"/>
        <v>4.3315184394349289E-4</v>
      </c>
      <c r="CJ30">
        <f t="shared" si="36"/>
        <v>2.3949926923284794E-4</v>
      </c>
      <c r="CL30">
        <f t="shared" si="37"/>
        <v>0.36</v>
      </c>
      <c r="CM30">
        <f t="shared" si="37"/>
        <v>0.26455000000000001</v>
      </c>
      <c r="CN30">
        <f t="shared" si="85"/>
        <v>1.2031995665097025E-3</v>
      </c>
      <c r="CO30">
        <f t="shared" si="85"/>
        <v>9.0530814300830817E-4</v>
      </c>
      <c r="CP30">
        <f t="shared" si="38"/>
        <v>0.55012189480267171</v>
      </c>
      <c r="CQ30">
        <f t="shared" si="38"/>
        <v>0.31144147684291751</v>
      </c>
      <c r="CR30">
        <f t="shared" si="156"/>
        <v>98.655168505736199</v>
      </c>
      <c r="CS30">
        <f t="shared" si="86"/>
        <v>178.42504609594337</v>
      </c>
      <c r="CT30">
        <f t="shared" si="39"/>
        <v>0.55012189480267171</v>
      </c>
      <c r="CU30">
        <f t="shared" si="39"/>
        <v>0.31144147684291751</v>
      </c>
      <c r="CV30" s="39" t="str">
        <f t="shared" si="87"/>
        <v>FAILED</v>
      </c>
      <c r="CW30" s="39" t="str">
        <f t="shared" si="88"/>
        <v>FAILED</v>
      </c>
      <c r="CX30" s="39" t="str">
        <f t="shared" si="89"/>
        <v>FAILED</v>
      </c>
      <c r="CZ30">
        <f t="shared" si="90"/>
        <v>4.3315184394349289E-4</v>
      </c>
      <c r="DA30">
        <f t="shared" si="90"/>
        <v>2.3949926923284794E-4</v>
      </c>
      <c r="DB30">
        <v>6</v>
      </c>
      <c r="DC30">
        <f t="shared" si="91"/>
        <v>2.5989110636609573E-3</v>
      </c>
      <c r="DD30">
        <v>9</v>
      </c>
      <c r="DE30">
        <f t="shared" si="92"/>
        <v>2.1554934230956315E-3</v>
      </c>
      <c r="DF30">
        <f t="shared" si="93"/>
        <v>0.36</v>
      </c>
      <c r="DG30">
        <f t="shared" si="93"/>
        <v>0.26455000000000001</v>
      </c>
      <c r="DH30">
        <f t="shared" si="40"/>
        <v>2.9090937400258346E-3</v>
      </c>
      <c r="DI30">
        <f t="shared" si="94"/>
        <v>0.31227499999999997</v>
      </c>
      <c r="DJ30">
        <f t="shared" si="95"/>
        <v>26688.687894841009</v>
      </c>
      <c r="DK30">
        <f t="shared" si="96"/>
        <v>42732.668152815648</v>
      </c>
      <c r="DL30">
        <f t="shared" si="97"/>
        <v>7.2191973990582154E-3</v>
      </c>
      <c r="DM30">
        <f t="shared" si="98"/>
        <v>8.1477732870747742E-3</v>
      </c>
      <c r="DN30">
        <f t="shared" si="41"/>
        <v>19.804388212896182</v>
      </c>
      <c r="DO30">
        <f t="shared" si="41"/>
        <v>25.226759624276323</v>
      </c>
      <c r="DP30">
        <f t="shared" si="99"/>
        <v>16.442528084289368</v>
      </c>
      <c r="DQ30">
        <f t="shared" si="100"/>
        <v>19.825005121771483</v>
      </c>
      <c r="DR30">
        <f t="shared" si="101"/>
        <v>19.804388212896182</v>
      </c>
      <c r="DS30">
        <f t="shared" si="101"/>
        <v>25.226759624276323</v>
      </c>
      <c r="DT30" s="39" t="str">
        <f t="shared" si="102"/>
        <v>PASS</v>
      </c>
      <c r="DU30" s="39" t="str">
        <f t="shared" si="102"/>
        <v>PASS</v>
      </c>
      <c r="DV30" s="39" t="str">
        <f t="shared" si="103"/>
        <v>PASS</v>
      </c>
      <c r="DW30" s="39">
        <f t="shared" si="104"/>
        <v>3.5086159794350938E-4</v>
      </c>
      <c r="DX30" s="39"/>
      <c r="DZ30">
        <f t="shared" si="105"/>
        <v>1</v>
      </c>
      <c r="EA30">
        <f t="shared" si="157"/>
        <v>0.36</v>
      </c>
      <c r="EB30">
        <f t="shared" si="106"/>
        <v>0.26455000000000001</v>
      </c>
      <c r="EC30">
        <f t="shared" si="107"/>
        <v>1.0011381900741776</v>
      </c>
      <c r="ED30">
        <f t="shared" si="108"/>
        <v>0.31227499999999997</v>
      </c>
      <c r="EE30">
        <f t="shared" si="109"/>
        <v>632097.57220952923</v>
      </c>
      <c r="EG30">
        <f t="shared" si="110"/>
        <v>155.41446183383383</v>
      </c>
      <c r="EH30">
        <f t="shared" si="111"/>
        <v>2.1149301916341939E-3</v>
      </c>
      <c r="EI30">
        <f t="shared" si="112"/>
        <v>1.5861976437256452E-3</v>
      </c>
      <c r="EJ30">
        <f t="shared" si="112"/>
        <v>0.08</v>
      </c>
      <c r="EK30">
        <f t="shared" si="112"/>
        <v>5.2000000000000005E-2</v>
      </c>
      <c r="EL30">
        <f t="shared" si="113"/>
        <v>1.729016246285954E-3</v>
      </c>
      <c r="EM30">
        <f t="shared" si="113"/>
        <v>365.58220523798917</v>
      </c>
      <c r="EN30">
        <f t="shared" si="113"/>
        <v>60.615714393574912</v>
      </c>
      <c r="EO30">
        <f t="shared" si="114"/>
        <v>380.35922925702954</v>
      </c>
      <c r="EP30">
        <f t="shared" si="42"/>
        <v>483</v>
      </c>
      <c r="EQ30" s="39" t="str">
        <f t="shared" si="115"/>
        <v>PASS</v>
      </c>
      <c r="ES30">
        <v>1</v>
      </c>
      <c r="ET30">
        <f t="shared" si="116"/>
        <v>2.1149301916341939E-3</v>
      </c>
      <c r="EU30">
        <f t="shared" si="117"/>
        <v>4.7585929311769366E-3</v>
      </c>
      <c r="EV30">
        <f t="shared" si="118"/>
        <v>0.08</v>
      </c>
      <c r="EW30">
        <f t="shared" si="118"/>
        <v>5.2000000000000005E-2</v>
      </c>
      <c r="EX30">
        <f t="shared" si="119"/>
        <v>5.1451150227751832E-3</v>
      </c>
      <c r="EY30">
        <f t="shared" si="120"/>
        <v>122.85392443346915</v>
      </c>
      <c r="EZ30">
        <f t="shared" si="121"/>
        <v>20.205238131191635</v>
      </c>
      <c r="FA30">
        <f t="shared" si="122"/>
        <v>127.74130769848502</v>
      </c>
      <c r="FB30">
        <f t="shared" si="43"/>
        <v>483</v>
      </c>
      <c r="FC30" s="39" t="str">
        <f t="shared" si="123"/>
        <v>PASS</v>
      </c>
      <c r="FD30" s="127">
        <f t="shared" si="124"/>
        <v>1.1993726761711633E-3</v>
      </c>
      <c r="FE30" s="127"/>
      <c r="FG30">
        <v>8</v>
      </c>
      <c r="FH30">
        <f t="shared" si="125"/>
        <v>2.1</v>
      </c>
      <c r="FI30">
        <f t="shared" si="126"/>
        <v>2.5</v>
      </c>
      <c r="FJ30">
        <f t="shared" si="127"/>
        <v>1</v>
      </c>
      <c r="FK30">
        <f t="shared" si="128"/>
        <v>0.36</v>
      </c>
      <c r="FL30">
        <f t="shared" si="129"/>
        <v>0.26455000000000001</v>
      </c>
      <c r="FM30">
        <f t="shared" si="130"/>
        <v>0.31227499999999997</v>
      </c>
      <c r="FN30">
        <f t="shared" si="44"/>
        <v>0.75</v>
      </c>
      <c r="FO30">
        <f t="shared" si="45"/>
        <v>775.82812499999955</v>
      </c>
      <c r="FP30">
        <f t="shared" si="46"/>
        <v>14760.130078125001</v>
      </c>
      <c r="FQ30">
        <f t="shared" si="131"/>
        <v>41845.01061649499</v>
      </c>
      <c r="FR30">
        <f t="shared" si="47"/>
        <v>8.5924046440441458E-5</v>
      </c>
      <c r="FS30">
        <v>2E-3</v>
      </c>
      <c r="FT30">
        <f t="shared" si="132"/>
        <v>4.2962023220220726E-2</v>
      </c>
      <c r="FV30">
        <f t="shared" ca="1" si="48"/>
        <v>57992.711736369049</v>
      </c>
      <c r="FW30">
        <f t="shared" ca="1" si="133"/>
        <v>5229.6131939765255</v>
      </c>
      <c r="FX30">
        <f t="shared" ca="1" si="134"/>
        <v>8373.4099655376285</v>
      </c>
      <c r="FY30">
        <f t="shared" ca="1" si="135"/>
        <v>2.5297311074131808E-5</v>
      </c>
      <c r="FZ30">
        <v>2E-3</v>
      </c>
      <c r="GA30">
        <f t="shared" ca="1" si="136"/>
        <v>110.77723717360507</v>
      </c>
      <c r="GB30">
        <f t="shared" ca="1" si="137"/>
        <v>1.9101766001108859E-3</v>
      </c>
      <c r="GC30">
        <f t="shared" ca="1" si="49"/>
        <v>23.426135956630066</v>
      </c>
      <c r="GD30">
        <f t="shared" ca="1" si="138"/>
        <v>1.760641300585925E-4</v>
      </c>
      <c r="GE30">
        <f t="shared" ca="1" si="139"/>
        <v>3.5018280011653771E-3</v>
      </c>
      <c r="GF30">
        <f t="shared" ca="1" si="140"/>
        <v>331</v>
      </c>
      <c r="GG30">
        <f t="shared" ca="1" si="141"/>
        <v>3.5018280011653771E-3</v>
      </c>
      <c r="GH30" s="39" t="str">
        <f t="shared" ca="1" si="142"/>
        <v>FAILED</v>
      </c>
      <c r="GI30" s="39" t="str">
        <f t="shared" ca="1" si="143"/>
        <v>FAILED</v>
      </c>
      <c r="GJ30" s="39" t="str">
        <f t="shared" ca="1" si="144"/>
        <v>FAILED</v>
      </c>
      <c r="GL30">
        <v>140</v>
      </c>
      <c r="GM30">
        <f t="shared" ca="1" si="145"/>
        <v>3.5416235503784531E-3</v>
      </c>
      <c r="GN30">
        <f t="shared" ca="1" si="146"/>
        <v>0.1673295425473576</v>
      </c>
      <c r="GO30">
        <f t="shared" ca="1" si="147"/>
        <v>3.4508569491484131</v>
      </c>
      <c r="GP30">
        <f t="shared" ca="1" si="148"/>
        <v>68.63582882284139</v>
      </c>
      <c r="GQ30">
        <f t="shared" ca="1" si="149"/>
        <v>2.3642857142857139</v>
      </c>
      <c r="GR30">
        <f t="shared" ca="1" si="150"/>
        <v>2.3642857142857139</v>
      </c>
      <c r="GS30" s="39" t="str">
        <f t="shared" ca="1" si="151"/>
        <v>PASS</v>
      </c>
      <c r="GT30" s="39" t="str">
        <f t="shared" ca="1" si="152"/>
        <v>PASS</v>
      </c>
      <c r="GU30" s="39" t="str">
        <f t="shared" ca="1" si="153"/>
        <v>PASS</v>
      </c>
      <c r="GV30" s="137">
        <f t="shared" ca="1" si="154"/>
        <v>1.2636420928738004E-3</v>
      </c>
      <c r="GW30" s="138"/>
    </row>
    <row r="31" spans="1:222" x14ac:dyDescent="0.25">
      <c r="B31">
        <f t="shared" si="0"/>
        <v>1.675</v>
      </c>
      <c r="C31">
        <f t="shared" si="1"/>
        <v>2.5</v>
      </c>
      <c r="D31">
        <f t="shared" si="50"/>
        <v>0.41108084774348441</v>
      </c>
      <c r="E31">
        <f t="shared" si="2"/>
        <v>0.41085954228305732</v>
      </c>
      <c r="F31">
        <f t="shared" si="3"/>
        <v>0.26499999999999968</v>
      </c>
      <c r="G31" s="1">
        <f t="shared" si="51"/>
        <v>495.80776803043153</v>
      </c>
      <c r="I31">
        <f t="shared" si="52"/>
        <v>495.80776803043153</v>
      </c>
      <c r="J31">
        <f t="shared" si="4"/>
        <v>17449.012217268202</v>
      </c>
      <c r="K31">
        <f t="shared" si="5"/>
        <v>56488.576989894653</v>
      </c>
      <c r="L31">
        <f t="shared" si="53"/>
        <v>65433.795814755758</v>
      </c>
      <c r="M31">
        <f t="shared" si="53"/>
        <v>211832.16371210496</v>
      </c>
      <c r="O31">
        <f t="shared" si="54"/>
        <v>1</v>
      </c>
      <c r="P31">
        <v>1675</v>
      </c>
      <c r="Q31">
        <f t="shared" si="55"/>
        <v>0.36</v>
      </c>
      <c r="S31">
        <f t="shared" si="56"/>
        <v>588422.67697806936</v>
      </c>
      <c r="T31">
        <f t="shared" si="6"/>
        <v>149.94917079549498</v>
      </c>
      <c r="U31">
        <f t="shared" si="57"/>
        <v>6.8018558201054266E-4</v>
      </c>
      <c r="V31">
        <f t="shared" si="58"/>
        <v>1.530417559523721E-3</v>
      </c>
      <c r="W31">
        <f t="shared" si="7"/>
        <v>0.08</v>
      </c>
      <c r="X31">
        <f t="shared" si="59"/>
        <v>5.2000000000000005E-2</v>
      </c>
      <c r="Z31">
        <f t="shared" si="60"/>
        <v>8.5023197751317829E-3</v>
      </c>
      <c r="AA31">
        <v>5.5650000000000004</v>
      </c>
      <c r="AB31">
        <f t="shared" si="8"/>
        <v>30.574096412793008</v>
      </c>
      <c r="AC31">
        <v>0.745</v>
      </c>
      <c r="AD31">
        <f t="shared" si="61"/>
        <v>22.777701827530791</v>
      </c>
      <c r="AE31">
        <f t="shared" si="9"/>
        <v>105.32208120810894</v>
      </c>
      <c r="AF31">
        <f t="shared" si="10"/>
        <v>1.6684509459606877E-3</v>
      </c>
      <c r="AG31">
        <f t="shared" si="62"/>
        <v>352.67604265060237</v>
      </c>
      <c r="AH31">
        <f t="shared" si="63"/>
        <v>58.421187400271343</v>
      </c>
      <c r="AI31">
        <f t="shared" si="11"/>
        <v>19.8882711616012</v>
      </c>
      <c r="AJ31">
        <f t="shared" si="12"/>
        <v>34.722064569425299</v>
      </c>
      <c r="AK31">
        <f t="shared" si="64"/>
        <v>19.8882711616012</v>
      </c>
      <c r="AL31">
        <f t="shared" si="13"/>
        <v>27.469987792266853</v>
      </c>
      <c r="AM31">
        <f t="shared" si="14"/>
        <v>12.869746724805495</v>
      </c>
      <c r="AN31">
        <f t="shared" si="65"/>
        <v>19.8882711616012</v>
      </c>
      <c r="AO31" s="39" t="str">
        <f t="shared" si="66"/>
        <v>FAILED</v>
      </c>
      <c r="AP31" s="39" t="str">
        <f t="shared" si="67"/>
        <v>FAILED</v>
      </c>
      <c r="AQ31" s="39" t="str">
        <f t="shared" si="68"/>
        <v>FAILED</v>
      </c>
      <c r="AS31" s="9">
        <v>3</v>
      </c>
      <c r="AT31">
        <f t="shared" si="15"/>
        <v>2.0405567460316278E-3</v>
      </c>
      <c r="AU31" s="9">
        <f t="shared" si="69"/>
        <v>4.5912526785711625E-3</v>
      </c>
      <c r="AV31" s="9">
        <f t="shared" si="70"/>
        <v>2.5506959325395345E-2</v>
      </c>
      <c r="AW31">
        <v>5.5650000000000004</v>
      </c>
      <c r="AX31">
        <f t="shared" si="16"/>
        <v>275.16686771513702</v>
      </c>
      <c r="AY31">
        <v>0.745</v>
      </c>
      <c r="AZ31">
        <f t="shared" si="71"/>
        <v>204.99931644777706</v>
      </c>
      <c r="BA31">
        <f t="shared" si="17"/>
        <v>315.96624362432681</v>
      </c>
      <c r="BB31">
        <f t="shared" si="72"/>
        <v>1.0011381900741776</v>
      </c>
      <c r="BC31">
        <f t="shared" si="73"/>
        <v>4.9686390808745496E-3</v>
      </c>
      <c r="BD31">
        <f t="shared" si="74"/>
        <v>118.42733340061777</v>
      </c>
      <c r="BE31">
        <f t="shared" si="75"/>
        <v>19.473729133423785</v>
      </c>
      <c r="BF31">
        <f t="shared" si="18"/>
        <v>178.99444045441075</v>
      </c>
      <c r="BG31">
        <f t="shared" si="19"/>
        <v>312.49858112482764</v>
      </c>
      <c r="BH31">
        <f t="shared" si="76"/>
        <v>178.99444045441075</v>
      </c>
      <c r="BI31">
        <f t="shared" si="20"/>
        <v>247.22989013040157</v>
      </c>
      <c r="BJ31">
        <f t="shared" si="21"/>
        <v>0.48247837713745989</v>
      </c>
      <c r="BK31">
        <f t="shared" si="77"/>
        <v>178.99444045441075</v>
      </c>
      <c r="BL31" s="39" t="str">
        <f t="shared" si="78"/>
        <v>PASS</v>
      </c>
      <c r="BM31" s="39" t="str">
        <f t="shared" si="79"/>
        <v>PASS</v>
      </c>
      <c r="BN31" s="39" t="str">
        <f t="shared" si="80"/>
        <v>PASS</v>
      </c>
      <c r="BO31" s="127">
        <f t="shared" si="81"/>
        <v>5.2667574257270167E-4</v>
      </c>
      <c r="BP31" s="127"/>
      <c r="BR31">
        <f t="shared" si="22"/>
        <v>6.8018558201054266E-4</v>
      </c>
      <c r="BS31">
        <f t="shared" si="23"/>
        <v>0.36</v>
      </c>
      <c r="BT31">
        <f t="shared" si="24"/>
        <v>0.26455000000000001</v>
      </c>
      <c r="BU31">
        <f t="shared" si="82"/>
        <v>0.62454999999999994</v>
      </c>
      <c r="BV31">
        <f t="shared" si="25"/>
        <v>1</v>
      </c>
      <c r="BW31">
        <f t="shared" si="26"/>
        <v>0.375</v>
      </c>
      <c r="BX31">
        <f t="shared" si="27"/>
        <v>65433.795814755758</v>
      </c>
      <c r="BY31">
        <f t="shared" si="83"/>
        <v>24537.67343053341</v>
      </c>
      <c r="BZ31">
        <f t="shared" si="28"/>
        <v>0.26499999999999968</v>
      </c>
      <c r="CA31">
        <f t="shared" si="29"/>
        <v>280.22565325781216</v>
      </c>
      <c r="CB31">
        <f t="shared" si="155"/>
        <v>24817.899083791221</v>
      </c>
      <c r="CC31">
        <f t="shared" si="30"/>
        <v>1.7833304595618695E-3</v>
      </c>
      <c r="CD31">
        <f t="shared" si="31"/>
        <v>0.31227499999999997</v>
      </c>
      <c r="CE31">
        <f t="shared" si="84"/>
        <v>39737.24935360055</v>
      </c>
      <c r="CF31">
        <f t="shared" si="32"/>
        <v>104769.50734890043</v>
      </c>
      <c r="CG31">
        <f t="shared" si="33"/>
        <v>134572.44436410084</v>
      </c>
      <c r="CH31">
        <f t="shared" si="34"/>
        <v>74966.570333700016</v>
      </c>
      <c r="CI31">
        <f t="shared" si="35"/>
        <v>4.0656327602447382E-4</v>
      </c>
      <c r="CJ31">
        <f t="shared" si="36"/>
        <v>2.2648510674833842E-4</v>
      </c>
      <c r="CL31">
        <f t="shared" si="37"/>
        <v>0.36</v>
      </c>
      <c r="CM31">
        <f t="shared" si="37"/>
        <v>0.26455000000000001</v>
      </c>
      <c r="CN31">
        <f t="shared" si="85"/>
        <v>1.1293424334013161E-3</v>
      </c>
      <c r="CO31">
        <f t="shared" si="85"/>
        <v>8.5611455962327887E-4</v>
      </c>
      <c r="CP31">
        <f t="shared" si="38"/>
        <v>0.48465744611470635</v>
      </c>
      <c r="CQ31">
        <f t="shared" si="38"/>
        <v>0.27851421289560507</v>
      </c>
      <c r="CR31">
        <f t="shared" si="156"/>
        <v>97.739396785086143</v>
      </c>
      <c r="CS31">
        <f t="shared" si="86"/>
        <v>175.4519311406867</v>
      </c>
      <c r="CT31">
        <f t="shared" si="39"/>
        <v>0.48465744611470635</v>
      </c>
      <c r="CU31">
        <f t="shared" si="39"/>
        <v>0.27851421289560507</v>
      </c>
      <c r="CV31" s="39" t="str">
        <f t="shared" si="87"/>
        <v>FAILED</v>
      </c>
      <c r="CW31" s="39" t="str">
        <f t="shared" si="88"/>
        <v>FAILED</v>
      </c>
      <c r="CX31" s="39" t="str">
        <f t="shared" si="89"/>
        <v>FAILED</v>
      </c>
      <c r="CZ31">
        <f t="shared" si="90"/>
        <v>4.0656327602447382E-4</v>
      </c>
      <c r="DA31">
        <f t="shared" si="90"/>
        <v>2.2648510674833842E-4</v>
      </c>
      <c r="DB31">
        <v>6</v>
      </c>
      <c r="DC31">
        <f t="shared" si="91"/>
        <v>2.4393796561468428E-3</v>
      </c>
      <c r="DD31">
        <v>9</v>
      </c>
      <c r="DE31">
        <f t="shared" si="92"/>
        <v>2.0383659607350457E-3</v>
      </c>
      <c r="DF31">
        <f t="shared" si="93"/>
        <v>0.36</v>
      </c>
      <c r="DG31">
        <f t="shared" si="93"/>
        <v>0.26455000000000001</v>
      </c>
      <c r="DH31">
        <f t="shared" si="40"/>
        <v>2.7717061591293773E-3</v>
      </c>
      <c r="DI31">
        <f t="shared" si="94"/>
        <v>0.31227499999999997</v>
      </c>
      <c r="DJ31">
        <f t="shared" si="95"/>
        <v>24817.899083791221</v>
      </c>
      <c r="DK31">
        <f t="shared" si="96"/>
        <v>39737.24935360055</v>
      </c>
      <c r="DL31">
        <f t="shared" si="97"/>
        <v>6.7760546004078971E-3</v>
      </c>
      <c r="DM31">
        <f t="shared" si="98"/>
        <v>7.705031036609509E-3</v>
      </c>
      <c r="DN31">
        <f t="shared" si="41"/>
        <v>17.447668060129431</v>
      </c>
      <c r="DO31">
        <f t="shared" si="41"/>
        <v>22.559651244544007</v>
      </c>
      <c r="DP31">
        <f t="shared" si="99"/>
        <v>16.289899464181026</v>
      </c>
      <c r="DQ31">
        <f t="shared" si="100"/>
        <v>19.494659015631857</v>
      </c>
      <c r="DR31">
        <f t="shared" si="101"/>
        <v>17.447668060129431</v>
      </c>
      <c r="DS31">
        <f t="shared" si="101"/>
        <v>22.559651244544007</v>
      </c>
      <c r="DT31" s="39" t="str">
        <f t="shared" si="102"/>
        <v>PASS</v>
      </c>
      <c r="DU31" s="39" t="str">
        <f t="shared" si="102"/>
        <v>PASS</v>
      </c>
      <c r="DV31" s="39" t="str">
        <f t="shared" si="103"/>
        <v>PASS</v>
      </c>
      <c r="DW31" s="39">
        <f t="shared" si="104"/>
        <v>1.5024719745928373E-4</v>
      </c>
      <c r="DX31" s="39"/>
      <c r="DZ31">
        <f t="shared" si="105"/>
        <v>1</v>
      </c>
      <c r="EA31">
        <f t="shared" si="157"/>
        <v>0.36</v>
      </c>
      <c r="EB31">
        <f t="shared" si="106"/>
        <v>0.26455000000000001</v>
      </c>
      <c r="EC31">
        <f t="shared" si="107"/>
        <v>1.0011381900741776</v>
      </c>
      <c r="ED31">
        <f t="shared" si="108"/>
        <v>0.31227499999999997</v>
      </c>
      <c r="EE31">
        <f t="shared" si="109"/>
        <v>588422.67697806936</v>
      </c>
      <c r="EG31">
        <f t="shared" si="110"/>
        <v>149.94917079549498</v>
      </c>
      <c r="EH31">
        <f t="shared" si="111"/>
        <v>2.0405567460316278E-3</v>
      </c>
      <c r="EI31">
        <f t="shared" si="112"/>
        <v>1.530417559523721E-3</v>
      </c>
      <c r="EJ31">
        <f t="shared" si="112"/>
        <v>0.08</v>
      </c>
      <c r="EK31">
        <f t="shared" si="112"/>
        <v>5.2000000000000005E-2</v>
      </c>
      <c r="EL31">
        <f t="shared" si="113"/>
        <v>1.6684509459606877E-3</v>
      </c>
      <c r="EM31">
        <f t="shared" si="113"/>
        <v>352.67604265060237</v>
      </c>
      <c r="EN31">
        <f t="shared" si="113"/>
        <v>58.421187400271343</v>
      </c>
      <c r="EO31">
        <f t="shared" si="114"/>
        <v>366.90529632517212</v>
      </c>
      <c r="EP31">
        <f t="shared" si="42"/>
        <v>483</v>
      </c>
      <c r="EQ31" s="39" t="str">
        <f t="shared" si="115"/>
        <v>PASS</v>
      </c>
      <c r="ES31">
        <v>1</v>
      </c>
      <c r="ET31">
        <f t="shared" si="116"/>
        <v>2.0405567460316278E-3</v>
      </c>
      <c r="EU31">
        <f t="shared" si="117"/>
        <v>4.5912526785711625E-3</v>
      </c>
      <c r="EV31">
        <f t="shared" si="118"/>
        <v>0.08</v>
      </c>
      <c r="EW31">
        <f t="shared" si="118"/>
        <v>5.2000000000000005E-2</v>
      </c>
      <c r="EX31">
        <f t="shared" si="119"/>
        <v>4.9663165394404204E-3</v>
      </c>
      <c r="EY31">
        <f t="shared" si="120"/>
        <v>118.48271698049473</v>
      </c>
      <c r="EZ31">
        <f t="shared" si="121"/>
        <v>19.473729133423785</v>
      </c>
      <c r="FA31">
        <f t="shared" si="122"/>
        <v>123.19022932913911</v>
      </c>
      <c r="FB31">
        <f t="shared" si="43"/>
        <v>483</v>
      </c>
      <c r="FC31" s="39" t="str">
        <f t="shared" si="123"/>
        <v>PASS</v>
      </c>
      <c r="FD31" s="127">
        <f t="shared" si="124"/>
        <v>5.2667574257270167E-4</v>
      </c>
      <c r="FE31" s="127"/>
      <c r="FG31">
        <v>9</v>
      </c>
      <c r="FH31">
        <f t="shared" si="125"/>
        <v>2.4</v>
      </c>
      <c r="FI31">
        <f t="shared" si="126"/>
        <v>2.5</v>
      </c>
      <c r="FJ31">
        <f t="shared" si="127"/>
        <v>1</v>
      </c>
      <c r="FK31">
        <f t="shared" si="128"/>
        <v>0.36</v>
      </c>
      <c r="FL31">
        <f t="shared" si="129"/>
        <v>0.26455000000000001</v>
      </c>
      <c r="FM31">
        <f t="shared" si="130"/>
        <v>0.31227499999999997</v>
      </c>
      <c r="FN31">
        <f t="shared" si="44"/>
        <v>0.75</v>
      </c>
      <c r="FO31">
        <f t="shared" si="45"/>
        <v>775.82812499999955</v>
      </c>
      <c r="FP31">
        <f t="shared" si="46"/>
        <v>13984.301953125001</v>
      </c>
      <c r="FQ31">
        <f t="shared" si="131"/>
        <v>39645.535682645059</v>
      </c>
      <c r="FR31">
        <f t="shared" si="47"/>
        <v>8.1407670806252683E-5</v>
      </c>
      <c r="FS31">
        <v>2E-3</v>
      </c>
      <c r="FT31">
        <f t="shared" si="132"/>
        <v>4.0703835403126339E-2</v>
      </c>
      <c r="FV31">
        <f t="shared" ca="1" si="48"/>
        <v>52763.098542392523</v>
      </c>
      <c r="FW31">
        <f t="shared" ca="1" si="133"/>
        <v>1736.7963679923923</v>
      </c>
      <c r="FX31">
        <f t="shared" ca="1" si="134"/>
        <v>2780.8764198100912</v>
      </c>
      <c r="FY31">
        <f t="shared" ca="1" si="135"/>
        <v>8.4014393347736895E-6</v>
      </c>
      <c r="FZ31">
        <v>2E-3</v>
      </c>
      <c r="GA31">
        <f t="shared" ca="1" si="136"/>
        <v>105.65028220651524</v>
      </c>
      <c r="GB31">
        <f t="shared" ca="1" si="137"/>
        <v>1.8226908492274588E-3</v>
      </c>
      <c r="GC31">
        <f t="shared" ca="1" si="49"/>
        <v>61.221093350418712</v>
      </c>
      <c r="GD31">
        <f t="shared" ca="1" si="138"/>
        <v>1.9419120398315214E-5</v>
      </c>
      <c r="GE31">
        <f t="shared" ca="1" si="139"/>
        <v>3.8623664880626949E-4</v>
      </c>
      <c r="GF31">
        <f t="shared" ca="1" si="140"/>
        <v>331</v>
      </c>
      <c r="GG31">
        <f t="shared" ca="1" si="141"/>
        <v>3.8623664880626949E-4</v>
      </c>
      <c r="GH31" s="39" t="str">
        <f t="shared" ca="1" si="142"/>
        <v>FAILED</v>
      </c>
      <c r="GI31" s="39" t="str">
        <f t="shared" ca="1" si="143"/>
        <v>FAILED</v>
      </c>
      <c r="GJ31" s="39" t="str">
        <f t="shared" ca="1" si="144"/>
        <v>FAILED</v>
      </c>
      <c r="GL31">
        <v>150</v>
      </c>
      <c r="GM31">
        <f t="shared" ca="1" si="145"/>
        <v>1.2602159002160535E-3</v>
      </c>
      <c r="GN31">
        <f t="shared" ca="1" si="146"/>
        <v>0.40814062233612475</v>
      </c>
      <c r="GO31">
        <f t="shared" ca="1" si="147"/>
        <v>0.43693020896209234</v>
      </c>
      <c r="GP31">
        <f t="shared" ca="1" si="148"/>
        <v>8.6903245981410642</v>
      </c>
      <c r="GQ31">
        <f t="shared" ca="1" si="149"/>
        <v>2.2066666666666666</v>
      </c>
      <c r="GR31">
        <f t="shared" ca="1" si="150"/>
        <v>2.2066666666666666</v>
      </c>
      <c r="GS31" s="39" t="str">
        <f t="shared" ca="1" si="151"/>
        <v>PASS</v>
      </c>
      <c r="GT31" s="39" t="str">
        <f t="shared" ca="1" si="152"/>
        <v>PASS</v>
      </c>
      <c r="GU31" s="39" t="str">
        <f t="shared" ca="1" si="153"/>
        <v>PASS</v>
      </c>
      <c r="GV31" s="137">
        <f t="shared" ca="1" si="154"/>
        <v>5.5130839825160924E-4</v>
      </c>
      <c r="GW31" s="138"/>
    </row>
    <row r="32" spans="1:222" x14ac:dyDescent="0.25">
      <c r="B32">
        <f t="shared" si="0"/>
        <v>1.7809999999999999</v>
      </c>
      <c r="C32">
        <f t="shared" si="1"/>
        <v>2.5</v>
      </c>
      <c r="D32">
        <f t="shared" si="50"/>
        <v>0.41063823682263018</v>
      </c>
      <c r="E32">
        <f t="shared" si="2"/>
        <v>0.41034990190983744</v>
      </c>
      <c r="F32">
        <f t="shared" si="3"/>
        <v>0.32250000000000001</v>
      </c>
      <c r="G32" s="1">
        <f t="shared" si="51"/>
        <v>602.64024051217768</v>
      </c>
      <c r="I32">
        <f t="shared" si="52"/>
        <v>602.64024051217768</v>
      </c>
      <c r="J32">
        <f t="shared" si="4"/>
        <v>16953.204449237772</v>
      </c>
      <c r="K32">
        <f t="shared" si="5"/>
        <v>54665.259506569841</v>
      </c>
      <c r="L32">
        <f t="shared" si="53"/>
        <v>63574.516684641647</v>
      </c>
      <c r="M32">
        <f t="shared" si="53"/>
        <v>204994.72314963688</v>
      </c>
      <c r="O32">
        <f t="shared" si="54"/>
        <v>1</v>
      </c>
      <c r="P32">
        <v>1781</v>
      </c>
      <c r="Q32">
        <f t="shared" si="55"/>
        <v>0.36</v>
      </c>
      <c r="S32">
        <f t="shared" si="56"/>
        <v>569429.78652676917</v>
      </c>
      <c r="T32">
        <f t="shared" si="6"/>
        <v>147.50931909381649</v>
      </c>
      <c r="U32">
        <f t="shared" si="57"/>
        <v>6.6911815202129043E-4</v>
      </c>
      <c r="V32">
        <f t="shared" si="58"/>
        <v>1.5055158420479034E-3</v>
      </c>
      <c r="W32">
        <f t="shared" si="7"/>
        <v>0.08</v>
      </c>
      <c r="X32">
        <f t="shared" si="59"/>
        <v>5.2000000000000005E-2</v>
      </c>
      <c r="Z32">
        <f t="shared" si="60"/>
        <v>8.3639769002661294E-3</v>
      </c>
      <c r="AA32">
        <v>5.5650000000000004</v>
      </c>
      <c r="AB32">
        <f t="shared" si="8"/>
        <v>29.587236989227144</v>
      </c>
      <c r="AC32">
        <v>0.745</v>
      </c>
      <c r="AD32">
        <f t="shared" si="61"/>
        <v>22.042491556974223</v>
      </c>
      <c r="AE32">
        <f t="shared" si="9"/>
        <v>103.60836543564641</v>
      </c>
      <c r="AF32">
        <f t="shared" si="10"/>
        <v>1.6414073994894911E-3</v>
      </c>
      <c r="AG32">
        <f t="shared" si="62"/>
        <v>346.9155717854523</v>
      </c>
      <c r="AH32">
        <f t="shared" si="63"/>
        <v>57.864569889094717</v>
      </c>
      <c r="AI32">
        <f t="shared" si="11"/>
        <v>19.246324869901571</v>
      </c>
      <c r="AJ32">
        <f t="shared" si="12"/>
        <v>33.601318557397221</v>
      </c>
      <c r="AK32">
        <f t="shared" si="64"/>
        <v>19.246324869901571</v>
      </c>
      <c r="AL32">
        <f t="shared" si="13"/>
        <v>26.583321643510459</v>
      </c>
      <c r="AM32">
        <f t="shared" si="14"/>
        <v>13.0806824261738</v>
      </c>
      <c r="AN32">
        <f t="shared" si="65"/>
        <v>19.246324869901571</v>
      </c>
      <c r="AO32" s="39" t="str">
        <f t="shared" si="66"/>
        <v>FAILED</v>
      </c>
      <c r="AP32" s="39" t="str">
        <f t="shared" si="67"/>
        <v>FAILED</v>
      </c>
      <c r="AQ32" s="39" t="str">
        <f t="shared" si="68"/>
        <v>FAILED</v>
      </c>
      <c r="AS32" s="9">
        <v>3</v>
      </c>
      <c r="AT32">
        <f t="shared" si="15"/>
        <v>2.0073544560638714E-3</v>
      </c>
      <c r="AU32" s="9">
        <f t="shared" si="69"/>
        <v>4.5165475261437103E-3</v>
      </c>
      <c r="AV32" s="9">
        <f t="shared" si="70"/>
        <v>2.5091930700798393E-2</v>
      </c>
      <c r="AW32">
        <v>5.5650000000000004</v>
      </c>
      <c r="AX32">
        <f t="shared" si="16"/>
        <v>266.28513290304443</v>
      </c>
      <c r="AY32">
        <v>0.745</v>
      </c>
      <c r="AZ32">
        <f t="shared" si="71"/>
        <v>198.3824240127681</v>
      </c>
      <c r="BA32">
        <f t="shared" si="17"/>
        <v>310.82509630693926</v>
      </c>
      <c r="BB32">
        <f t="shared" si="72"/>
        <v>1.0011381900741776</v>
      </c>
      <c r="BC32">
        <f t="shared" si="73"/>
        <v>4.8887306502081018E-3</v>
      </c>
      <c r="BD32">
        <f t="shared" si="74"/>
        <v>116.47804456204391</v>
      </c>
      <c r="BE32">
        <f t="shared" si="75"/>
        <v>19.28818996303157</v>
      </c>
      <c r="BF32">
        <f t="shared" si="18"/>
        <v>173.21692382911422</v>
      </c>
      <c r="BG32">
        <f t="shared" si="19"/>
        <v>302.41186701657512</v>
      </c>
      <c r="BH32">
        <f t="shared" si="76"/>
        <v>173.21692382911422</v>
      </c>
      <c r="BI32">
        <f t="shared" si="20"/>
        <v>239.24989479159422</v>
      </c>
      <c r="BJ32">
        <f t="shared" si="21"/>
        <v>0.49024247693130169</v>
      </c>
      <c r="BK32">
        <f t="shared" si="77"/>
        <v>173.21692382911422</v>
      </c>
      <c r="BL32" s="39" t="str">
        <f t="shared" si="78"/>
        <v>PASS</v>
      </c>
      <c r="BM32" s="39" t="str">
        <f t="shared" si="79"/>
        <v>PASS</v>
      </c>
      <c r="BN32" s="39" t="str">
        <f t="shared" si="80"/>
        <v>PASS</v>
      </c>
      <c r="BO32" s="127">
        <f t="shared" si="81"/>
        <v>6.3064625387684512E-4</v>
      </c>
      <c r="BP32" s="127"/>
      <c r="BR32">
        <f t="shared" si="22"/>
        <v>6.6911815202129043E-4</v>
      </c>
      <c r="BS32">
        <f t="shared" si="23"/>
        <v>0.36</v>
      </c>
      <c r="BT32">
        <f t="shared" si="24"/>
        <v>0.26455000000000001</v>
      </c>
      <c r="BU32">
        <f t="shared" si="82"/>
        <v>0.62454999999999994</v>
      </c>
      <c r="BV32">
        <f t="shared" si="25"/>
        <v>1</v>
      </c>
      <c r="BW32">
        <f t="shared" si="26"/>
        <v>0.375</v>
      </c>
      <c r="BX32">
        <f t="shared" si="27"/>
        <v>63574.516684641647</v>
      </c>
      <c r="BY32">
        <f t="shared" si="83"/>
        <v>23840.443756740617</v>
      </c>
      <c r="BZ32">
        <f t="shared" si="28"/>
        <v>0.32250000000000001</v>
      </c>
      <c r="CA32">
        <f t="shared" si="29"/>
        <v>341.02933273828125</v>
      </c>
      <c r="CB32">
        <f t="shared" si="155"/>
        <v>24181.473089478899</v>
      </c>
      <c r="CC32">
        <f t="shared" si="30"/>
        <v>1.7543431694820202E-3</v>
      </c>
      <c r="CD32">
        <f t="shared" si="31"/>
        <v>0.31227499999999997</v>
      </c>
      <c r="CE32">
        <f t="shared" si="84"/>
        <v>38718.234071697865</v>
      </c>
      <c r="CF32">
        <f t="shared" si="32"/>
        <v>101792.51730788832</v>
      </c>
      <c r="CG32">
        <f t="shared" si="33"/>
        <v>130831.19286166172</v>
      </c>
      <c r="CH32">
        <f t="shared" si="34"/>
        <v>72753.841754114925</v>
      </c>
      <c r="CI32">
        <f t="shared" si="35"/>
        <v>3.9526040139474842E-4</v>
      </c>
      <c r="CJ32">
        <f t="shared" si="36"/>
        <v>2.1980012614536231E-4</v>
      </c>
      <c r="CL32">
        <f t="shared" si="37"/>
        <v>0.36</v>
      </c>
      <c r="CM32">
        <f t="shared" si="37"/>
        <v>0.26455000000000001</v>
      </c>
      <c r="CN32">
        <f t="shared" si="85"/>
        <v>1.0979455594298567E-3</v>
      </c>
      <c r="CO32">
        <f t="shared" si="85"/>
        <v>8.3084530767477713E-4</v>
      </c>
      <c r="CP32">
        <f t="shared" si="38"/>
        <v>0.45808409155926155</v>
      </c>
      <c r="CQ32">
        <f t="shared" si="38"/>
        <v>0.26231549160837414</v>
      </c>
      <c r="CR32">
        <f t="shared" si="156"/>
        <v>97.956268665096502</v>
      </c>
      <c r="CS32">
        <f t="shared" si="86"/>
        <v>176.15201024084945</v>
      </c>
      <c r="CT32">
        <f t="shared" si="39"/>
        <v>0.45808409155926155</v>
      </c>
      <c r="CU32">
        <f t="shared" si="39"/>
        <v>0.26231549160837414</v>
      </c>
      <c r="CV32" s="39" t="str">
        <f t="shared" si="87"/>
        <v>FAILED</v>
      </c>
      <c r="CW32" s="39" t="str">
        <f t="shared" si="88"/>
        <v>FAILED</v>
      </c>
      <c r="CX32" s="39" t="str">
        <f t="shared" si="89"/>
        <v>FAILED</v>
      </c>
      <c r="CZ32">
        <f t="shared" si="90"/>
        <v>3.9526040139474842E-4</v>
      </c>
      <c r="DA32">
        <f t="shared" si="90"/>
        <v>2.1980012614536231E-4</v>
      </c>
      <c r="DB32">
        <v>6</v>
      </c>
      <c r="DC32">
        <f t="shared" si="91"/>
        <v>2.3715624083684907E-3</v>
      </c>
      <c r="DD32">
        <v>9</v>
      </c>
      <c r="DE32">
        <f t="shared" si="92"/>
        <v>1.9782011353082609E-3</v>
      </c>
      <c r="DF32">
        <f t="shared" si="93"/>
        <v>0.36</v>
      </c>
      <c r="DG32">
        <f t="shared" si="93"/>
        <v>0.26455000000000001</v>
      </c>
      <c r="DH32">
        <f t="shared" si="40"/>
        <v>2.7095108699128887E-3</v>
      </c>
      <c r="DI32">
        <f t="shared" si="94"/>
        <v>0.31227499999999997</v>
      </c>
      <c r="DJ32">
        <f t="shared" si="95"/>
        <v>24181.473089478899</v>
      </c>
      <c r="DK32">
        <f t="shared" si="96"/>
        <v>38718.234071697865</v>
      </c>
      <c r="DL32">
        <f t="shared" si="97"/>
        <v>6.5876733565791408E-3</v>
      </c>
      <c r="DM32">
        <f t="shared" si="98"/>
        <v>7.4776077690729952E-3</v>
      </c>
      <c r="DN32">
        <f t="shared" si="41"/>
        <v>16.491027296133417</v>
      </c>
      <c r="DO32">
        <f t="shared" si="41"/>
        <v>21.24755482027831</v>
      </c>
      <c r="DP32">
        <f t="shared" si="99"/>
        <v>16.326044777516081</v>
      </c>
      <c r="DQ32">
        <f t="shared" si="100"/>
        <v>19.572445582316607</v>
      </c>
      <c r="DR32">
        <f t="shared" si="101"/>
        <v>16.491027296133417</v>
      </c>
      <c r="DS32">
        <f t="shared" si="101"/>
        <v>21.24755482027831</v>
      </c>
      <c r="DT32" s="39" t="str">
        <f t="shared" si="102"/>
        <v>PASS</v>
      </c>
      <c r="DU32" s="39" t="str">
        <f t="shared" si="102"/>
        <v>PASS</v>
      </c>
      <c r="DV32" s="39" t="str">
        <f t="shared" si="103"/>
        <v>PASS</v>
      </c>
      <c r="DW32" s="39">
        <f t="shared" si="104"/>
        <v>1.7764532947924097E-4</v>
      </c>
      <c r="DX32" s="39"/>
      <c r="DZ32">
        <f t="shared" si="105"/>
        <v>1</v>
      </c>
      <c r="EA32">
        <f t="shared" si="157"/>
        <v>0.36</v>
      </c>
      <c r="EB32">
        <f t="shared" si="106"/>
        <v>0.26455000000000001</v>
      </c>
      <c r="EC32">
        <f t="shared" si="107"/>
        <v>1.0011381900741776</v>
      </c>
      <c r="ED32">
        <f t="shared" si="108"/>
        <v>0.31227499999999997</v>
      </c>
      <c r="EE32">
        <f t="shared" si="109"/>
        <v>569429.78652676917</v>
      </c>
      <c r="EG32">
        <f t="shared" si="110"/>
        <v>147.50931909381649</v>
      </c>
      <c r="EH32">
        <f t="shared" si="111"/>
        <v>2.0073544560638714E-3</v>
      </c>
      <c r="EI32">
        <f t="shared" si="112"/>
        <v>1.5055158420479034E-3</v>
      </c>
      <c r="EJ32">
        <f t="shared" si="112"/>
        <v>0.08</v>
      </c>
      <c r="EK32">
        <f t="shared" si="112"/>
        <v>5.2000000000000005E-2</v>
      </c>
      <c r="EL32">
        <f t="shared" si="113"/>
        <v>1.6414073994894911E-3</v>
      </c>
      <c r="EM32">
        <f t="shared" si="113"/>
        <v>346.9155717854523</v>
      </c>
      <c r="EN32">
        <f t="shared" si="113"/>
        <v>57.864569889094717</v>
      </c>
      <c r="EO32">
        <f t="shared" si="114"/>
        <v>361.10294832994248</v>
      </c>
      <c r="EP32">
        <f t="shared" si="42"/>
        <v>483</v>
      </c>
      <c r="EQ32" s="39" t="str">
        <f t="shared" si="115"/>
        <v>PASS</v>
      </c>
      <c r="ES32">
        <v>1</v>
      </c>
      <c r="ET32">
        <f t="shared" si="116"/>
        <v>2.0073544560638714E-3</v>
      </c>
      <c r="EU32">
        <f t="shared" si="117"/>
        <v>4.5165475261437103E-3</v>
      </c>
      <c r="EV32">
        <f t="shared" si="118"/>
        <v>0.08</v>
      </c>
      <c r="EW32">
        <f t="shared" si="118"/>
        <v>5.2000000000000005E-2</v>
      </c>
      <c r="EX32">
        <f t="shared" si="119"/>
        <v>4.8864458992908533E-3</v>
      </c>
      <c r="EY32">
        <f t="shared" si="120"/>
        <v>116.53250609188322</v>
      </c>
      <c r="EZ32">
        <f t="shared" si="121"/>
        <v>19.28818996303157</v>
      </c>
      <c r="FA32">
        <f t="shared" si="122"/>
        <v>121.22676186471689</v>
      </c>
      <c r="FB32">
        <f t="shared" si="43"/>
        <v>483</v>
      </c>
      <c r="FC32" s="39" t="str">
        <f t="shared" si="123"/>
        <v>PASS</v>
      </c>
      <c r="FD32" s="127">
        <f t="shared" si="124"/>
        <v>6.3064625387684512E-4</v>
      </c>
      <c r="FE32" s="127"/>
      <c r="FG32">
        <v>10</v>
      </c>
      <c r="FH32">
        <f t="shared" si="125"/>
        <v>2.6999999999999997</v>
      </c>
      <c r="FI32">
        <f t="shared" si="126"/>
        <v>2.5</v>
      </c>
      <c r="FJ32">
        <f t="shared" si="127"/>
        <v>1</v>
      </c>
      <c r="FK32">
        <f t="shared" si="128"/>
        <v>0.36</v>
      </c>
      <c r="FL32">
        <f t="shared" si="129"/>
        <v>0.26455000000000001</v>
      </c>
      <c r="FM32">
        <f t="shared" si="130"/>
        <v>0.31227499999999997</v>
      </c>
      <c r="FN32">
        <f t="shared" si="44"/>
        <v>0.75</v>
      </c>
      <c r="FO32">
        <f t="shared" si="45"/>
        <v>775.82812499999955</v>
      </c>
      <c r="FP32">
        <f t="shared" si="46"/>
        <v>13208.473828125001</v>
      </c>
      <c r="FQ32">
        <f t="shared" si="131"/>
        <v>37446.060748795127</v>
      </c>
      <c r="FR32">
        <f t="shared" si="47"/>
        <v>7.6891295172063921E-5</v>
      </c>
      <c r="FS32">
        <v>2E-3</v>
      </c>
      <c r="FT32">
        <f t="shared" si="132"/>
        <v>3.8445647586031959E-2</v>
      </c>
      <c r="FV32">
        <f t="shared" ca="1" si="48"/>
        <v>51026.302174400131</v>
      </c>
      <c r="FW32">
        <f t="shared" ca="1" si="133"/>
        <v>-3488.8663148867054</v>
      </c>
      <c r="FX32">
        <f t="shared" ca="1" si="134"/>
        <v>-5586.2081737037961</v>
      </c>
      <c r="FY32">
        <f t="shared" ca="1" si="135"/>
        <v>1.687676185409002E-5</v>
      </c>
      <c r="FZ32">
        <v>2E-3</v>
      </c>
      <c r="GA32">
        <f t="shared" ca="1" si="136"/>
        <v>100.64360131152262</v>
      </c>
      <c r="GB32">
        <f t="shared" ca="1" si="137"/>
        <v>1.7371650522714879E-3</v>
      </c>
      <c r="GC32">
        <f t="shared" ca="1" si="49"/>
        <v>26.358745688887485</v>
      </c>
      <c r="GD32">
        <f t="shared" ca="1" si="138"/>
        <v>7.8361078947790272E-5</v>
      </c>
      <c r="GE32">
        <f t="shared" ca="1" si="139"/>
        <v>1.5585628961991434E-3</v>
      </c>
      <c r="GF32">
        <f t="shared" ca="1" si="140"/>
        <v>-330.99999999999994</v>
      </c>
      <c r="GG32">
        <f t="shared" ca="1" si="141"/>
        <v>1.5585628961991434E-3</v>
      </c>
      <c r="GH32" s="39" t="str">
        <f t="shared" ca="1" si="142"/>
        <v>FAILED</v>
      </c>
      <c r="GI32" s="39" t="str">
        <f t="shared" ca="1" si="143"/>
        <v>PASS</v>
      </c>
      <c r="GJ32" s="39" t="str">
        <f t="shared" ca="1" si="144"/>
        <v>FAILED</v>
      </c>
      <c r="GL32">
        <v>70</v>
      </c>
      <c r="GM32">
        <f t="shared" ca="1" si="145"/>
        <v>1.1813733297863015E-3</v>
      </c>
      <c r="GN32">
        <f t="shared" ca="1" si="146"/>
        <v>0.37655350984124969</v>
      </c>
      <c r="GO32">
        <f t="shared" ca="1" si="147"/>
        <v>0.38396928684417231</v>
      </c>
      <c r="GP32">
        <f t="shared" ca="1" si="148"/>
        <v>7.6369581913758031</v>
      </c>
      <c r="GQ32">
        <f t="shared" ca="1" si="149"/>
        <v>-4.7285714285714278</v>
      </c>
      <c r="GR32">
        <f t="shared" ca="1" si="150"/>
        <v>-4.7285714285714278</v>
      </c>
      <c r="GS32" s="39" t="str">
        <f t="shared" ca="1" si="151"/>
        <v>PASS</v>
      </c>
      <c r="GT32" s="39" t="str">
        <f t="shared" ca="1" si="152"/>
        <v>PASS</v>
      </c>
      <c r="GU32" s="39" t="str">
        <f t="shared" ca="1" si="153"/>
        <v>PASS</v>
      </c>
      <c r="GV32" s="137">
        <f t="shared" ca="1" si="154"/>
        <v>5.1797045358399987E-4</v>
      </c>
      <c r="GW32" s="138"/>
    </row>
    <row r="33" spans="2:205" x14ac:dyDescent="0.25">
      <c r="B33">
        <f t="shared" si="0"/>
        <v>1.91</v>
      </c>
      <c r="C33">
        <f t="shared" si="1"/>
        <v>2.5</v>
      </c>
      <c r="D33">
        <f t="shared" si="50"/>
        <v>0.41006156699704466</v>
      </c>
      <c r="E33">
        <f t="shared" si="2"/>
        <v>0.40988909317688765</v>
      </c>
      <c r="F33">
        <f t="shared" si="3"/>
        <v>0.18250000000000044</v>
      </c>
      <c r="G33" s="1">
        <f t="shared" si="51"/>
        <v>340.64600958296921</v>
      </c>
      <c r="I33">
        <f t="shared" si="52"/>
        <v>340.64600958296921</v>
      </c>
      <c r="J33">
        <f t="shared" si="4"/>
        <v>16350.564208725595</v>
      </c>
      <c r="K33">
        <f t="shared" si="5"/>
        <v>52517.166428131204</v>
      </c>
      <c r="L33">
        <f t="shared" si="53"/>
        <v>61314.615782720983</v>
      </c>
      <c r="M33">
        <f t="shared" si="53"/>
        <v>196939.37410549202</v>
      </c>
      <c r="O33">
        <f t="shared" si="54"/>
        <v>1</v>
      </c>
      <c r="P33">
        <v>1910</v>
      </c>
      <c r="Q33">
        <f t="shared" si="55"/>
        <v>0.36</v>
      </c>
      <c r="S33">
        <f t="shared" si="56"/>
        <v>547053.81695970008</v>
      </c>
      <c r="T33">
        <f t="shared" si="6"/>
        <v>144.58205526713019</v>
      </c>
      <c r="U33">
        <f t="shared" si="57"/>
        <v>6.558397681590113E-4</v>
      </c>
      <c r="V33">
        <f t="shared" si="58"/>
        <v>1.4756394783577754E-3</v>
      </c>
      <c r="W33">
        <f t="shared" si="7"/>
        <v>0.08</v>
      </c>
      <c r="X33">
        <f t="shared" si="59"/>
        <v>5.2000000000000005E-2</v>
      </c>
      <c r="Z33">
        <f t="shared" si="60"/>
        <v>8.1979971019876408E-3</v>
      </c>
      <c r="AA33">
        <v>5.5650000000000004</v>
      </c>
      <c r="AB33">
        <f t="shared" si="8"/>
        <v>28.424594763426605</v>
      </c>
      <c r="AC33">
        <v>0.745</v>
      </c>
      <c r="AD33">
        <f t="shared" si="61"/>
        <v>21.176323098752821</v>
      </c>
      <c r="AE33">
        <f t="shared" si="9"/>
        <v>101.55229859088678</v>
      </c>
      <c r="AF33">
        <f t="shared" si="10"/>
        <v>1.6089567850079878E-3</v>
      </c>
      <c r="AG33">
        <f t="shared" si="62"/>
        <v>340.00528917685261</v>
      </c>
      <c r="AH33">
        <f t="shared" si="63"/>
        <v>56.60571026169756</v>
      </c>
      <c r="AI33">
        <f t="shared" si="11"/>
        <v>18.490032891932486</v>
      </c>
      <c r="AJ33">
        <f t="shared" si="12"/>
        <v>32.280941402489866</v>
      </c>
      <c r="AK33">
        <f t="shared" si="64"/>
        <v>18.490032891932486</v>
      </c>
      <c r="AL33">
        <f t="shared" si="13"/>
        <v>25.53871946399515</v>
      </c>
      <c r="AM33">
        <f t="shared" si="14"/>
        <v>13.342571527519535</v>
      </c>
      <c r="AN33">
        <f t="shared" si="65"/>
        <v>18.490032891932486</v>
      </c>
      <c r="AO33" s="39" t="str">
        <f t="shared" si="66"/>
        <v>FAILED</v>
      </c>
      <c r="AP33" s="39" t="str">
        <f t="shared" si="67"/>
        <v>FAILED</v>
      </c>
      <c r="AQ33" s="39" t="str">
        <f t="shared" si="68"/>
        <v>FAILED</v>
      </c>
      <c r="AS33" s="9">
        <v>3</v>
      </c>
      <c r="AT33">
        <f t="shared" si="15"/>
        <v>1.9675193044770339E-3</v>
      </c>
      <c r="AU33" s="9">
        <f t="shared" si="69"/>
        <v>4.4269184350733265E-3</v>
      </c>
      <c r="AV33" s="9">
        <f t="shared" si="70"/>
        <v>2.4593991305962924E-2</v>
      </c>
      <c r="AW33">
        <v>5.5650000000000004</v>
      </c>
      <c r="AX33">
        <f t="shared" si="16"/>
        <v>255.82135287083946</v>
      </c>
      <c r="AY33">
        <v>0.745</v>
      </c>
      <c r="AZ33">
        <f t="shared" si="71"/>
        <v>190.58690788877539</v>
      </c>
      <c r="BA33">
        <f t="shared" si="17"/>
        <v>304.65689577266033</v>
      </c>
      <c r="BB33">
        <f t="shared" si="72"/>
        <v>1.0011381900741776</v>
      </c>
      <c r="BC33">
        <f t="shared" si="73"/>
        <v>4.7928179014656049E-3</v>
      </c>
      <c r="BD33">
        <f t="shared" si="74"/>
        <v>114.14033001179023</v>
      </c>
      <c r="BE33">
        <f t="shared" si="75"/>
        <v>18.868570087232523</v>
      </c>
      <c r="BF33">
        <f t="shared" si="18"/>
        <v>166.41029602739241</v>
      </c>
      <c r="BG33">
        <f t="shared" si="19"/>
        <v>290.52847262240886</v>
      </c>
      <c r="BH33">
        <f t="shared" si="76"/>
        <v>166.41029602739241</v>
      </c>
      <c r="BI33">
        <f t="shared" si="20"/>
        <v>229.84847517595634</v>
      </c>
      <c r="BJ33">
        <f t="shared" si="21"/>
        <v>0.49983900009168386</v>
      </c>
      <c r="BK33">
        <f t="shared" si="77"/>
        <v>166.41029602739241</v>
      </c>
      <c r="BL33" s="39" t="str">
        <f t="shared" si="78"/>
        <v>PASS</v>
      </c>
      <c r="BM33" s="39" t="str">
        <f t="shared" si="79"/>
        <v>PASS</v>
      </c>
      <c r="BN33" s="39" t="str">
        <f t="shared" si="80"/>
        <v>PASS</v>
      </c>
      <c r="BO33" s="127">
        <f t="shared" si="81"/>
        <v>3.4987570680698998E-4</v>
      </c>
      <c r="BP33" s="127"/>
      <c r="BR33">
        <f t="shared" si="22"/>
        <v>6.558397681590113E-4</v>
      </c>
      <c r="BS33">
        <f t="shared" si="23"/>
        <v>0.36</v>
      </c>
      <c r="BT33">
        <f t="shared" si="24"/>
        <v>0.26455000000000001</v>
      </c>
      <c r="BU33">
        <f t="shared" si="82"/>
        <v>0.62454999999999994</v>
      </c>
      <c r="BV33">
        <f t="shared" si="25"/>
        <v>1</v>
      </c>
      <c r="BW33">
        <f t="shared" si="26"/>
        <v>0.375</v>
      </c>
      <c r="BX33">
        <f t="shared" si="27"/>
        <v>61314.615782720983</v>
      </c>
      <c r="BY33">
        <f t="shared" si="83"/>
        <v>22992.98091852037</v>
      </c>
      <c r="BZ33">
        <f t="shared" si="28"/>
        <v>0.18250000000000044</v>
      </c>
      <c r="CA33">
        <f t="shared" si="29"/>
        <v>192.98559139453172</v>
      </c>
      <c r="CB33">
        <f t="shared" si="155"/>
        <v>23185.966509914902</v>
      </c>
      <c r="CC33">
        <f t="shared" si="30"/>
        <v>1.7195637603157378E-3</v>
      </c>
      <c r="CD33">
        <f t="shared" si="31"/>
        <v>0.31227499999999997</v>
      </c>
      <c r="CE33">
        <f t="shared" si="84"/>
        <v>37124.275894507897</v>
      </c>
      <c r="CF33">
        <f t="shared" si="32"/>
        <v>98174.070583173467</v>
      </c>
      <c r="CG33">
        <f t="shared" si="33"/>
        <v>126017.27750405439</v>
      </c>
      <c r="CH33">
        <f t="shared" si="34"/>
        <v>70330.863662292541</v>
      </c>
      <c r="CI33">
        <f t="shared" si="35"/>
        <v>3.8071685046542114E-4</v>
      </c>
      <c r="CJ33">
        <f t="shared" si="36"/>
        <v>2.124799506413672E-4</v>
      </c>
      <c r="CL33">
        <f t="shared" si="37"/>
        <v>0.36</v>
      </c>
      <c r="CM33">
        <f t="shared" si="37"/>
        <v>0.26455000000000001</v>
      </c>
      <c r="CN33">
        <f t="shared" si="85"/>
        <v>1.0575468068483921E-3</v>
      </c>
      <c r="CO33">
        <f t="shared" si="85"/>
        <v>8.0317501659938457E-4</v>
      </c>
      <c r="CP33">
        <f t="shared" si="38"/>
        <v>0.42499399449658748</v>
      </c>
      <c r="CQ33">
        <f t="shared" si="38"/>
        <v>0.24513424076998025</v>
      </c>
      <c r="CR33">
        <f t="shared" si="156"/>
        <v>97.511512424847965</v>
      </c>
      <c r="CS33">
        <f t="shared" si="86"/>
        <v>174.71895951805752</v>
      </c>
      <c r="CT33">
        <f t="shared" si="39"/>
        <v>0.42499399449658748</v>
      </c>
      <c r="CU33">
        <f t="shared" si="39"/>
        <v>0.24513424076998025</v>
      </c>
      <c r="CV33" s="39" t="str">
        <f t="shared" si="87"/>
        <v>FAILED</v>
      </c>
      <c r="CW33" s="39" t="str">
        <f t="shared" si="88"/>
        <v>FAILED</v>
      </c>
      <c r="CX33" s="39" t="str">
        <f t="shared" si="89"/>
        <v>FAILED</v>
      </c>
      <c r="CZ33">
        <f t="shared" si="90"/>
        <v>3.8071685046542114E-4</v>
      </c>
      <c r="DA33">
        <f t="shared" si="90"/>
        <v>2.124799506413672E-4</v>
      </c>
      <c r="DB33">
        <v>7</v>
      </c>
      <c r="DC33">
        <f t="shared" si="91"/>
        <v>2.6650179532579478E-3</v>
      </c>
      <c r="DD33">
        <v>9</v>
      </c>
      <c r="DE33">
        <f t="shared" si="92"/>
        <v>1.9123195557723049E-3</v>
      </c>
      <c r="DF33">
        <f t="shared" si="93"/>
        <v>0.36</v>
      </c>
      <c r="DG33">
        <f t="shared" si="93"/>
        <v>0.26455000000000001</v>
      </c>
      <c r="DH33">
        <f t="shared" si="40"/>
        <v>2.7709861380290314E-3</v>
      </c>
      <c r="DI33">
        <f t="shared" si="94"/>
        <v>0.31227499999999997</v>
      </c>
      <c r="DJ33">
        <f t="shared" si="95"/>
        <v>23185.966509914902</v>
      </c>
      <c r="DK33">
        <f t="shared" si="96"/>
        <v>37124.275894507897</v>
      </c>
      <c r="DL33">
        <f t="shared" si="97"/>
        <v>7.4028276479387442E-3</v>
      </c>
      <c r="DM33">
        <f t="shared" si="98"/>
        <v>7.2285751493944622E-3</v>
      </c>
      <c r="DN33">
        <f t="shared" si="41"/>
        <v>20.824705730332784</v>
      </c>
      <c r="DO33">
        <f t="shared" si="41"/>
        <v>19.855873502368404</v>
      </c>
      <c r="DP33">
        <f t="shared" si="99"/>
        <v>13.930216060692567</v>
      </c>
      <c r="DQ33">
        <f t="shared" si="100"/>
        <v>19.413217724228613</v>
      </c>
      <c r="DR33">
        <f t="shared" si="101"/>
        <v>20.824705730332784</v>
      </c>
      <c r="DS33">
        <f t="shared" si="101"/>
        <v>19.855873502368404</v>
      </c>
      <c r="DT33" s="39" t="str">
        <f t="shared" si="102"/>
        <v>PASS</v>
      </c>
      <c r="DU33" s="39" t="str">
        <f t="shared" si="102"/>
        <v>PASS</v>
      </c>
      <c r="DV33" s="39" t="str">
        <f t="shared" si="103"/>
        <v>PASS</v>
      </c>
      <c r="DW33" s="39">
        <f t="shared" si="104"/>
        <v>1.0696767392062725E-4</v>
      </c>
      <c r="DX33" s="39"/>
      <c r="DZ33">
        <f t="shared" si="105"/>
        <v>1</v>
      </c>
      <c r="EA33">
        <f t="shared" si="157"/>
        <v>0.36</v>
      </c>
      <c r="EB33">
        <f t="shared" si="106"/>
        <v>0.26455000000000001</v>
      </c>
      <c r="EC33">
        <f t="shared" si="107"/>
        <v>1.0011381900741776</v>
      </c>
      <c r="ED33">
        <f t="shared" si="108"/>
        <v>0.31227499999999997</v>
      </c>
      <c r="EE33">
        <f t="shared" si="109"/>
        <v>547053.81695970008</v>
      </c>
      <c r="EG33">
        <f t="shared" si="110"/>
        <v>144.58205526713019</v>
      </c>
      <c r="EH33">
        <f t="shared" si="111"/>
        <v>1.9675193044770339E-3</v>
      </c>
      <c r="EI33">
        <f t="shared" si="112"/>
        <v>1.4756394783577754E-3</v>
      </c>
      <c r="EJ33">
        <f t="shared" si="112"/>
        <v>0.08</v>
      </c>
      <c r="EK33">
        <f t="shared" si="112"/>
        <v>5.2000000000000005E-2</v>
      </c>
      <c r="EL33">
        <f t="shared" si="113"/>
        <v>1.6089567850079878E-3</v>
      </c>
      <c r="EM33">
        <f t="shared" si="113"/>
        <v>340.00528917685261</v>
      </c>
      <c r="EN33">
        <f t="shared" si="113"/>
        <v>56.60571026169756</v>
      </c>
      <c r="EO33">
        <f t="shared" si="114"/>
        <v>353.85903403887954</v>
      </c>
      <c r="EP33">
        <f t="shared" si="42"/>
        <v>483</v>
      </c>
      <c r="EQ33" s="39" t="str">
        <f t="shared" si="115"/>
        <v>PASS</v>
      </c>
      <c r="ES33">
        <v>1</v>
      </c>
      <c r="ET33">
        <f t="shared" si="116"/>
        <v>1.9675193044770339E-3</v>
      </c>
      <c r="EU33">
        <f t="shared" si="117"/>
        <v>4.4269184350733265E-3</v>
      </c>
      <c r="EV33">
        <f t="shared" si="118"/>
        <v>0.08</v>
      </c>
      <c r="EW33">
        <f t="shared" si="118"/>
        <v>5.2000000000000005E-2</v>
      </c>
      <c r="EX33">
        <f t="shared" si="119"/>
        <v>4.7905784905224961E-3</v>
      </c>
      <c r="EY33">
        <f t="shared" si="120"/>
        <v>114.19368622014464</v>
      </c>
      <c r="EZ33">
        <f t="shared" si="121"/>
        <v>18.868570087232523</v>
      </c>
      <c r="FA33">
        <f t="shared" si="122"/>
        <v>118.77822520965394</v>
      </c>
      <c r="FB33">
        <f t="shared" si="43"/>
        <v>483</v>
      </c>
      <c r="FC33" s="39" t="str">
        <f t="shared" si="123"/>
        <v>PASS</v>
      </c>
      <c r="FD33" s="127">
        <f t="shared" si="124"/>
        <v>3.4987570680698998E-4</v>
      </c>
      <c r="FE33" s="127"/>
      <c r="FG33">
        <v>11</v>
      </c>
      <c r="FH33">
        <f t="shared" si="125"/>
        <v>2.9999999999999996</v>
      </c>
      <c r="FI33">
        <f t="shared" si="126"/>
        <v>2.5</v>
      </c>
      <c r="FJ33">
        <f t="shared" si="127"/>
        <v>1</v>
      </c>
      <c r="FK33">
        <f t="shared" si="128"/>
        <v>0.36</v>
      </c>
      <c r="FL33">
        <f t="shared" si="129"/>
        <v>0.26455000000000001</v>
      </c>
      <c r="FM33">
        <f t="shared" si="130"/>
        <v>0.31227499999999997</v>
      </c>
      <c r="FN33">
        <f t="shared" si="44"/>
        <v>0.75</v>
      </c>
      <c r="FO33">
        <f t="shared" si="45"/>
        <v>775.82812499999955</v>
      </c>
      <c r="FP33">
        <f t="shared" si="46"/>
        <v>12432.645703125001</v>
      </c>
      <c r="FQ33">
        <f t="shared" si="131"/>
        <v>35246.585814945189</v>
      </c>
      <c r="FR33">
        <f t="shared" si="47"/>
        <v>7.2374919537875133E-5</v>
      </c>
      <c r="FS33">
        <v>2E-3</v>
      </c>
      <c r="FT33">
        <f t="shared" si="132"/>
        <v>3.6187459768937565E-2</v>
      </c>
      <c r="FV33">
        <f t="shared" ca="1" si="48"/>
        <v>54515.168489286836</v>
      </c>
      <c r="FW33">
        <f t="shared" ca="1" si="133"/>
        <v>5153.8626850880901</v>
      </c>
      <c r="FX33">
        <f t="shared" ca="1" si="134"/>
        <v>8252.1218238541205</v>
      </c>
      <c r="FY33">
        <f t="shared" ca="1" si="135"/>
        <v>2.4930881643063809E-5</v>
      </c>
      <c r="FZ33">
        <v>2E-3</v>
      </c>
      <c r="GA33">
        <f t="shared" ca="1" si="136"/>
        <v>95.220659261921782</v>
      </c>
      <c r="GB33">
        <f t="shared" ca="1" si="137"/>
        <v>1.6444427146760938E-3</v>
      </c>
      <c r="GC33">
        <f t="shared" ca="1" si="49"/>
        <v>15.11972601047877</v>
      </c>
      <c r="GD33">
        <f t="shared" ca="1" si="138"/>
        <v>1.7100052222576546E-4</v>
      </c>
      <c r="GE33">
        <f t="shared" ca="1" si="139"/>
        <v>3.4011153591864953E-3</v>
      </c>
      <c r="GF33">
        <f t="shared" ca="1" si="140"/>
        <v>331</v>
      </c>
      <c r="GG33">
        <f t="shared" ca="1" si="141"/>
        <v>3.4011153591864953E-3</v>
      </c>
      <c r="GH33" s="39" t="str">
        <f t="shared" ca="1" si="142"/>
        <v>FAILED</v>
      </c>
      <c r="GI33" s="39" t="str">
        <f t="shared" ca="1" si="143"/>
        <v>FAILED</v>
      </c>
      <c r="GJ33" s="39" t="str">
        <f t="shared" ca="1" si="144"/>
        <v>FAILED</v>
      </c>
      <c r="GL33">
        <v>55</v>
      </c>
      <c r="GM33">
        <f t="shared" ca="1" si="145"/>
        <v>1.3711984903685094E-3</v>
      </c>
      <c r="GN33">
        <f t="shared" ca="1" si="146"/>
        <v>0.27490410928143222</v>
      </c>
      <c r="GO33">
        <f t="shared" ca="1" si="147"/>
        <v>0.51727657973294039</v>
      </c>
      <c r="GP33">
        <f t="shared" ca="1" si="148"/>
        <v>10.288373961539147</v>
      </c>
      <c r="GQ33">
        <f t="shared" ca="1" si="149"/>
        <v>6.0181818181818185</v>
      </c>
      <c r="GR33">
        <f t="shared" ca="1" si="150"/>
        <v>6.0181818181818185</v>
      </c>
      <c r="GS33" s="39" t="str">
        <f t="shared" ca="1" si="151"/>
        <v>PASS</v>
      </c>
      <c r="GT33" s="39" t="str">
        <f t="shared" ca="1" si="152"/>
        <v>PASS</v>
      </c>
      <c r="GU33" s="39" t="str">
        <f t="shared" ca="1" si="153"/>
        <v>PASS</v>
      </c>
      <c r="GV33" s="137">
        <f t="shared" ca="1" si="154"/>
        <v>5.6745605369410248E-4</v>
      </c>
      <c r="GW33" s="138"/>
    </row>
    <row r="34" spans="2:205" x14ac:dyDescent="0.25">
      <c r="B34">
        <f t="shared" si="0"/>
        <v>1.9830000000000001</v>
      </c>
      <c r="C34">
        <f t="shared" si="1"/>
        <v>2.5</v>
      </c>
      <c r="D34">
        <f t="shared" si="50"/>
        <v>0.40971661935673065</v>
      </c>
      <c r="E34">
        <f t="shared" si="2"/>
        <v>0.40930964105017975</v>
      </c>
      <c r="F34">
        <f t="shared" si="3"/>
        <v>0.4049999999999998</v>
      </c>
      <c r="G34" s="1">
        <f t="shared" si="51"/>
        <v>754.88548076891243</v>
      </c>
      <c r="I34">
        <f t="shared" si="52"/>
        <v>754.88548076891243</v>
      </c>
      <c r="J34">
        <f t="shared" si="4"/>
        <v>16009.918199142625</v>
      </c>
      <c r="K34">
        <f t="shared" si="5"/>
        <v>51336.008820244009</v>
      </c>
      <c r="L34">
        <f t="shared" si="53"/>
        <v>60037.193246784838</v>
      </c>
      <c r="M34">
        <f t="shared" si="53"/>
        <v>192510.03307591501</v>
      </c>
      <c r="O34">
        <f t="shared" si="54"/>
        <v>1</v>
      </c>
      <c r="P34">
        <v>1983</v>
      </c>
      <c r="Q34">
        <f t="shared" si="55"/>
        <v>0.36</v>
      </c>
      <c r="S34">
        <f t="shared" si="56"/>
        <v>534750.09187754174</v>
      </c>
      <c r="T34">
        <f t="shared" si="6"/>
        <v>142.9469198035186</v>
      </c>
      <c r="U34">
        <f t="shared" si="57"/>
        <v>6.484226176600627E-4</v>
      </c>
      <c r="V34">
        <f t="shared" si="58"/>
        <v>1.4589508897351411E-3</v>
      </c>
      <c r="W34">
        <f t="shared" si="7"/>
        <v>0.08</v>
      </c>
      <c r="X34">
        <f t="shared" si="59"/>
        <v>5.2000000000000005E-2</v>
      </c>
      <c r="Z34">
        <f t="shared" si="60"/>
        <v>8.1052827207507838E-3</v>
      </c>
      <c r="AA34">
        <v>5.5650000000000004</v>
      </c>
      <c r="AB34">
        <f t="shared" si="8"/>
        <v>27.785300440457423</v>
      </c>
      <c r="AC34">
        <v>0.745</v>
      </c>
      <c r="AD34">
        <f t="shared" si="61"/>
        <v>20.70004882814078</v>
      </c>
      <c r="AE34">
        <f t="shared" si="9"/>
        <v>100.40380360974657</v>
      </c>
      <c r="AF34">
        <f t="shared" si="10"/>
        <v>1.5908280912694075E-3</v>
      </c>
      <c r="AG34">
        <f t="shared" si="62"/>
        <v>336.14574372447487</v>
      </c>
      <c r="AH34">
        <f t="shared" si="63"/>
        <v>56.651317297848685</v>
      </c>
      <c r="AI34">
        <f t="shared" si="11"/>
        <v>18.074175668365832</v>
      </c>
      <c r="AJ34">
        <f t="shared" si="12"/>
        <v>31.554914426539245</v>
      </c>
      <c r="AK34">
        <f t="shared" si="64"/>
        <v>18.074175668365832</v>
      </c>
      <c r="AL34">
        <f t="shared" si="13"/>
        <v>24.964331033654464</v>
      </c>
      <c r="AM34">
        <f t="shared" si="14"/>
        <v>13.494334125493678</v>
      </c>
      <c r="AN34">
        <f t="shared" si="65"/>
        <v>18.074175668365832</v>
      </c>
      <c r="AO34" s="39" t="str">
        <f t="shared" si="66"/>
        <v>FAILED</v>
      </c>
      <c r="AP34" s="39" t="str">
        <f t="shared" si="67"/>
        <v>FAILED</v>
      </c>
      <c r="AQ34" s="39" t="str">
        <f t="shared" si="68"/>
        <v>FAILED</v>
      </c>
      <c r="AS34" s="9">
        <v>3</v>
      </c>
      <c r="AT34">
        <f t="shared" si="15"/>
        <v>1.9452678529801881E-3</v>
      </c>
      <c r="AU34" s="9">
        <f t="shared" si="69"/>
        <v>4.3768526692054234E-3</v>
      </c>
      <c r="AV34" s="9">
        <f t="shared" si="70"/>
        <v>2.4315848162252351E-2</v>
      </c>
      <c r="AW34">
        <v>5.5650000000000004</v>
      </c>
      <c r="AX34">
        <f t="shared" si="16"/>
        <v>250.06770396411682</v>
      </c>
      <c r="AY34">
        <v>0.745</v>
      </c>
      <c r="AZ34">
        <f t="shared" si="71"/>
        <v>186.30043945326702</v>
      </c>
      <c r="BA34">
        <f t="shared" si="17"/>
        <v>301.21141082923975</v>
      </c>
      <c r="BB34">
        <f t="shared" si="72"/>
        <v>1.0011381900741776</v>
      </c>
      <c r="BC34">
        <f t="shared" si="73"/>
        <v>4.7392227300591186E-3</v>
      </c>
      <c r="BD34">
        <f t="shared" si="74"/>
        <v>112.83497787217759</v>
      </c>
      <c r="BE34">
        <f t="shared" si="75"/>
        <v>18.88377243261623</v>
      </c>
      <c r="BF34">
        <f t="shared" si="18"/>
        <v>162.66758101529251</v>
      </c>
      <c r="BG34">
        <f t="shared" si="19"/>
        <v>283.99422983885324</v>
      </c>
      <c r="BH34">
        <f t="shared" si="76"/>
        <v>162.66758101529251</v>
      </c>
      <c r="BI34">
        <f t="shared" si="20"/>
        <v>224.67897930289018</v>
      </c>
      <c r="BJ34">
        <f t="shared" si="21"/>
        <v>0.50546009549993598</v>
      </c>
      <c r="BK34">
        <f t="shared" si="77"/>
        <v>162.66758101529251</v>
      </c>
      <c r="BL34" s="39" t="str">
        <f t="shared" si="78"/>
        <v>PASS</v>
      </c>
      <c r="BM34" s="39" t="str">
        <f t="shared" si="79"/>
        <v>PASS</v>
      </c>
      <c r="BN34" s="39" t="str">
        <f t="shared" si="80"/>
        <v>PASS</v>
      </c>
      <c r="BO34" s="127">
        <f t="shared" si="81"/>
        <v>7.6775408226957683E-4</v>
      </c>
      <c r="BP34" s="127"/>
      <c r="BR34">
        <f t="shared" si="22"/>
        <v>6.484226176600627E-4</v>
      </c>
      <c r="BS34">
        <f t="shared" si="23"/>
        <v>0.36</v>
      </c>
      <c r="BT34">
        <f t="shared" si="24"/>
        <v>0.26455000000000001</v>
      </c>
      <c r="BU34">
        <f t="shared" si="82"/>
        <v>0.62454999999999994</v>
      </c>
      <c r="BV34">
        <f t="shared" si="25"/>
        <v>1</v>
      </c>
      <c r="BW34">
        <f t="shared" si="26"/>
        <v>0.375</v>
      </c>
      <c r="BX34">
        <f t="shared" si="27"/>
        <v>60037.193246784838</v>
      </c>
      <c r="BY34">
        <f t="shared" si="83"/>
        <v>22513.947467544313</v>
      </c>
      <c r="BZ34">
        <f t="shared" si="28"/>
        <v>0.4049999999999998</v>
      </c>
      <c r="CA34">
        <f t="shared" si="29"/>
        <v>428.26939460156223</v>
      </c>
      <c r="CB34">
        <f t="shared" si="155"/>
        <v>22942.216862145873</v>
      </c>
      <c r="CC34">
        <f t="shared" si="30"/>
        <v>1.7001357736153449E-3</v>
      </c>
      <c r="CD34">
        <f t="shared" si="31"/>
        <v>0.31227499999999997</v>
      </c>
      <c r="CE34">
        <f t="shared" si="84"/>
        <v>36733.995456161836</v>
      </c>
      <c r="CF34">
        <f t="shared" si="32"/>
        <v>96128.721874605471</v>
      </c>
      <c r="CG34">
        <f t="shared" si="33"/>
        <v>123679.21846672684</v>
      </c>
      <c r="CH34">
        <f t="shared" si="34"/>
        <v>68578.225282484098</v>
      </c>
      <c r="CI34">
        <f t="shared" si="35"/>
        <v>3.7365322799615364E-4</v>
      </c>
      <c r="CJ34">
        <f t="shared" si="36"/>
        <v>2.0718497064194593E-4</v>
      </c>
      <c r="CL34">
        <f t="shared" si="37"/>
        <v>0.36</v>
      </c>
      <c r="CM34">
        <f t="shared" si="37"/>
        <v>0.26455000000000001</v>
      </c>
      <c r="CN34">
        <f t="shared" si="85"/>
        <v>1.037925633322649E-3</v>
      </c>
      <c r="CO34">
        <f t="shared" si="85"/>
        <v>7.8315997218652775E-4</v>
      </c>
      <c r="CP34">
        <f t="shared" si="38"/>
        <v>0.40937005571712437</v>
      </c>
      <c r="CQ34">
        <f t="shared" si="38"/>
        <v>0.23306902597337709</v>
      </c>
      <c r="CR34">
        <f t="shared" si="156"/>
        <v>98.310392374129236</v>
      </c>
      <c r="CS34">
        <f t="shared" si="86"/>
        <v>177.30048343924037</v>
      </c>
      <c r="CT34">
        <f t="shared" si="39"/>
        <v>0.40937005571712437</v>
      </c>
      <c r="CU34">
        <f t="shared" si="39"/>
        <v>0.23306902597337709</v>
      </c>
      <c r="CV34" s="39" t="str">
        <f t="shared" si="87"/>
        <v>FAILED</v>
      </c>
      <c r="CW34" s="39" t="str">
        <f t="shared" si="88"/>
        <v>FAILED</v>
      </c>
      <c r="CX34" s="39" t="str">
        <f t="shared" si="89"/>
        <v>FAILED</v>
      </c>
      <c r="CZ34">
        <f t="shared" si="90"/>
        <v>3.7365322799615364E-4</v>
      </c>
      <c r="DA34">
        <f t="shared" si="90"/>
        <v>2.0718497064194593E-4</v>
      </c>
      <c r="DB34">
        <v>7</v>
      </c>
      <c r="DC34">
        <f t="shared" si="91"/>
        <v>2.6155725959730756E-3</v>
      </c>
      <c r="DD34">
        <v>10</v>
      </c>
      <c r="DE34">
        <f t="shared" si="92"/>
        <v>2.0718497064194591E-3</v>
      </c>
      <c r="DF34">
        <f t="shared" si="93"/>
        <v>0.36</v>
      </c>
      <c r="DG34">
        <f t="shared" si="93"/>
        <v>0.26455000000000001</v>
      </c>
      <c r="DH34">
        <f t="shared" si="40"/>
        <v>2.7804803484249097E-3</v>
      </c>
      <c r="DI34">
        <f t="shared" si="94"/>
        <v>0.31227499999999997</v>
      </c>
      <c r="DJ34">
        <f t="shared" si="95"/>
        <v>22942.216862145873</v>
      </c>
      <c r="DK34">
        <f t="shared" si="96"/>
        <v>36733.995456161836</v>
      </c>
      <c r="DL34">
        <f t="shared" si="97"/>
        <v>7.2654794332585437E-3</v>
      </c>
      <c r="DM34">
        <f t="shared" si="98"/>
        <v>7.8315997218652775E-3</v>
      </c>
      <c r="DN34">
        <f t="shared" si="41"/>
        <v>20.059132730139098</v>
      </c>
      <c r="DO34">
        <f t="shared" si="41"/>
        <v>23.306902597337711</v>
      </c>
      <c r="DP34">
        <f t="shared" si="99"/>
        <v>14.044341767732746</v>
      </c>
      <c r="DQ34">
        <f t="shared" si="100"/>
        <v>17.730048343924036</v>
      </c>
      <c r="DR34">
        <f t="shared" si="101"/>
        <v>20.059132730139098</v>
      </c>
      <c r="DS34">
        <f t="shared" si="101"/>
        <v>23.306902597337711</v>
      </c>
      <c r="DT34" s="39" t="str">
        <f t="shared" si="102"/>
        <v>PASS</v>
      </c>
      <c r="DU34" s="39" t="str">
        <f t="shared" si="102"/>
        <v>PASS</v>
      </c>
      <c r="DV34" s="39" t="str">
        <f t="shared" si="103"/>
        <v>PASS</v>
      </c>
      <c r="DW34" s="39">
        <f t="shared" si="104"/>
        <v>2.4133366385013907E-4</v>
      </c>
      <c r="DX34" s="39"/>
      <c r="DZ34">
        <f t="shared" si="105"/>
        <v>1</v>
      </c>
      <c r="EA34">
        <f t="shared" si="157"/>
        <v>0.36</v>
      </c>
      <c r="EB34">
        <f t="shared" si="106"/>
        <v>0.26455000000000001</v>
      </c>
      <c r="EC34">
        <f t="shared" si="107"/>
        <v>1.0011381900741776</v>
      </c>
      <c r="ED34">
        <f t="shared" si="108"/>
        <v>0.31227499999999997</v>
      </c>
      <c r="EE34">
        <f t="shared" si="109"/>
        <v>534750.09187754174</v>
      </c>
      <c r="EG34">
        <f t="shared" si="110"/>
        <v>142.9469198035186</v>
      </c>
      <c r="EH34">
        <f t="shared" si="111"/>
        <v>1.9452678529801881E-3</v>
      </c>
      <c r="EI34">
        <f t="shared" si="112"/>
        <v>1.4589508897351411E-3</v>
      </c>
      <c r="EJ34">
        <f t="shared" si="112"/>
        <v>0.08</v>
      </c>
      <c r="EK34">
        <f t="shared" si="112"/>
        <v>5.2000000000000005E-2</v>
      </c>
      <c r="EL34">
        <f t="shared" si="113"/>
        <v>1.5908280912694075E-3</v>
      </c>
      <c r="EM34">
        <f t="shared" si="113"/>
        <v>336.14574372447487</v>
      </c>
      <c r="EN34">
        <f t="shared" si="113"/>
        <v>56.651317297848685</v>
      </c>
      <c r="EO34">
        <f t="shared" si="114"/>
        <v>350.17435125780543</v>
      </c>
      <c r="EP34">
        <f t="shared" si="42"/>
        <v>483</v>
      </c>
      <c r="EQ34" s="39" t="str">
        <f t="shared" si="115"/>
        <v>PASS</v>
      </c>
      <c r="ES34">
        <v>1</v>
      </c>
      <c r="ET34">
        <f t="shared" si="116"/>
        <v>1.9452678529801881E-3</v>
      </c>
      <c r="EU34">
        <f t="shared" si="117"/>
        <v>4.3768526692054234E-3</v>
      </c>
      <c r="EV34">
        <f t="shared" si="118"/>
        <v>0.08</v>
      </c>
      <c r="EW34">
        <f t="shared" si="118"/>
        <v>5.2000000000000005E-2</v>
      </c>
      <c r="EX34">
        <f t="shared" si="119"/>
        <v>4.7370086454972399E-3</v>
      </c>
      <c r="EY34">
        <f t="shared" si="120"/>
        <v>112.88771710092783</v>
      </c>
      <c r="EZ34">
        <f t="shared" si="121"/>
        <v>18.88377243261623</v>
      </c>
      <c r="FA34">
        <f t="shared" si="122"/>
        <v>117.53053754713973</v>
      </c>
      <c r="FB34">
        <f t="shared" si="43"/>
        <v>483</v>
      </c>
      <c r="FC34" s="39" t="str">
        <f t="shared" si="123"/>
        <v>PASS</v>
      </c>
      <c r="FD34" s="127">
        <f t="shared" si="124"/>
        <v>7.6775408226957683E-4</v>
      </c>
      <c r="FE34" s="127"/>
      <c r="FG34">
        <v>12</v>
      </c>
      <c r="FH34">
        <f t="shared" si="125"/>
        <v>3.2999999999999994</v>
      </c>
      <c r="FI34">
        <f t="shared" si="126"/>
        <v>2.5</v>
      </c>
      <c r="FJ34">
        <f t="shared" si="127"/>
        <v>1</v>
      </c>
      <c r="FK34">
        <f t="shared" si="128"/>
        <v>0.36</v>
      </c>
      <c r="FL34">
        <f t="shared" si="129"/>
        <v>0.26455000000000001</v>
      </c>
      <c r="FM34">
        <f t="shared" si="130"/>
        <v>0.31227499999999997</v>
      </c>
      <c r="FN34">
        <f t="shared" si="44"/>
        <v>0.75</v>
      </c>
      <c r="FO34">
        <f t="shared" si="45"/>
        <v>775.82812499999955</v>
      </c>
      <c r="FP34">
        <f t="shared" si="46"/>
        <v>11656.817578125001</v>
      </c>
      <c r="FQ34">
        <f t="shared" si="131"/>
        <v>33047.110881095257</v>
      </c>
      <c r="FR34">
        <f t="shared" si="47"/>
        <v>6.7858543903686345E-5</v>
      </c>
      <c r="FS34">
        <v>2E-3</v>
      </c>
      <c r="FT34">
        <f t="shared" si="132"/>
        <v>3.3929271951843171E-2</v>
      </c>
      <c r="FV34">
        <f t="shared" ca="1" si="48"/>
        <v>49361.305804198746</v>
      </c>
      <c r="FW34">
        <f t="shared" ca="1" si="133"/>
        <v>4580.1931316785631</v>
      </c>
      <c r="FX34">
        <f t="shared" ca="1" si="134"/>
        <v>7333.5891949060342</v>
      </c>
      <c r="FY34">
        <f t="shared" ca="1" si="135"/>
        <v>2.2155858594882278E-5</v>
      </c>
      <c r="FZ34">
        <v>2E-3</v>
      </c>
      <c r="GA34">
        <f t="shared" ca="1" si="136"/>
        <v>89.605913362098804</v>
      </c>
      <c r="GB34">
        <f t="shared" ca="1" si="137"/>
        <v>1.5483393919793332E-3</v>
      </c>
      <c r="GC34">
        <f t="shared" ca="1" si="49"/>
        <v>14.185719280198782</v>
      </c>
      <c r="GD34">
        <f t="shared" ca="1" si="138"/>
        <v>1.3505147511942437E-4</v>
      </c>
      <c r="GE34">
        <f t="shared" ca="1" si="139"/>
        <v>2.6861066874581644E-3</v>
      </c>
      <c r="GF34">
        <f t="shared" ca="1" si="140"/>
        <v>331</v>
      </c>
      <c r="GG34">
        <f t="shared" ca="1" si="141"/>
        <v>2.6861066874581644E-3</v>
      </c>
      <c r="GH34" s="39" t="str">
        <f t="shared" ca="1" si="142"/>
        <v>FAILED</v>
      </c>
      <c r="GI34" s="39" t="str">
        <f t="shared" ca="1" si="143"/>
        <v>FAILED</v>
      </c>
      <c r="GJ34" s="39" t="str">
        <f t="shared" ca="1" si="144"/>
        <v>FAILED</v>
      </c>
      <c r="GL34">
        <v>55</v>
      </c>
      <c r="GM34">
        <f t="shared" ca="1" si="145"/>
        <v>1.2185722227185253E-3</v>
      </c>
      <c r="GN34">
        <f t="shared" ca="1" si="146"/>
        <v>0.25792216873088697</v>
      </c>
      <c r="GO34">
        <f t="shared" ca="1" si="147"/>
        <v>0.4085307122362587</v>
      </c>
      <c r="GP34">
        <f t="shared" ca="1" si="148"/>
        <v>8.125472729560947</v>
      </c>
      <c r="GQ34">
        <f t="shared" ca="1" si="149"/>
        <v>6.0181818181818185</v>
      </c>
      <c r="GR34">
        <f t="shared" ca="1" si="150"/>
        <v>6.0181818181818185</v>
      </c>
      <c r="GS34" s="39" t="str">
        <f t="shared" ca="1" si="151"/>
        <v>PASS</v>
      </c>
      <c r="GT34" s="39" t="str">
        <f t="shared" ca="1" si="152"/>
        <v>PASS</v>
      </c>
      <c r="GU34" s="39" t="str">
        <f t="shared" ca="1" si="153"/>
        <v>PASS</v>
      </c>
      <c r="GV34" s="137">
        <f t="shared" ca="1" si="154"/>
        <v>5.113724397659261E-4</v>
      </c>
      <c r="GW34" s="138"/>
    </row>
    <row r="35" spans="2:205" x14ac:dyDescent="0.25">
      <c r="B35">
        <f t="shared" si="0"/>
        <v>2.145</v>
      </c>
      <c r="C35">
        <f t="shared" si="1"/>
        <v>2.5</v>
      </c>
      <c r="D35">
        <f t="shared" si="50"/>
        <v>0.40890266274362891</v>
      </c>
      <c r="E35">
        <f t="shared" si="2"/>
        <v>0.40879699816459042</v>
      </c>
      <c r="F35">
        <f t="shared" si="3"/>
        <v>0.10000000000000009</v>
      </c>
      <c r="G35" s="1">
        <f t="shared" si="51"/>
        <v>186.1580293502071</v>
      </c>
      <c r="I35">
        <f t="shared" si="52"/>
        <v>186.1580293502071</v>
      </c>
      <c r="J35">
        <f t="shared" si="4"/>
        <v>15255.032718373712</v>
      </c>
      <c r="K35">
        <f t="shared" si="5"/>
        <v>48803.547795925188</v>
      </c>
      <c r="L35">
        <f t="shared" si="53"/>
        <v>57206.372693901423</v>
      </c>
      <c r="M35">
        <f t="shared" si="53"/>
        <v>183013.30423471943</v>
      </c>
      <c r="O35">
        <f t="shared" si="54"/>
        <v>1</v>
      </c>
      <c r="P35">
        <v>2145</v>
      </c>
      <c r="Q35">
        <f t="shared" si="55"/>
        <v>0.36</v>
      </c>
      <c r="S35">
        <f t="shared" si="56"/>
        <v>508370.28954088734</v>
      </c>
      <c r="T35">
        <f t="shared" si="6"/>
        <v>139.37646599541793</v>
      </c>
      <c r="U35">
        <f t="shared" si="57"/>
        <v>6.322266547973079E-4</v>
      </c>
      <c r="V35">
        <f t="shared" si="58"/>
        <v>1.4225099732939428E-3</v>
      </c>
      <c r="W35">
        <f t="shared" si="7"/>
        <v>0.08</v>
      </c>
      <c r="X35">
        <f t="shared" si="59"/>
        <v>5.2000000000000005E-2</v>
      </c>
      <c r="Z35">
        <f t="shared" si="60"/>
        <v>7.9028331849663493E-3</v>
      </c>
      <c r="AA35">
        <v>5.5650000000000004</v>
      </c>
      <c r="AB35">
        <f t="shared" si="8"/>
        <v>26.414621417457511</v>
      </c>
      <c r="AC35">
        <v>0.745</v>
      </c>
      <c r="AD35">
        <f t="shared" si="61"/>
        <v>19.678892956005846</v>
      </c>
      <c r="AE35">
        <f t="shared" si="9"/>
        <v>97.895969628860854</v>
      </c>
      <c r="AF35">
        <f t="shared" si="10"/>
        <v>1.5512372079269244E-3</v>
      </c>
      <c r="AG35">
        <f t="shared" si="62"/>
        <v>327.71924689730344</v>
      </c>
      <c r="AH35">
        <f t="shared" si="63"/>
        <v>54.597301565171342</v>
      </c>
      <c r="AI35">
        <f t="shared" si="11"/>
        <v>17.182556968768406</v>
      </c>
      <c r="AJ35">
        <f t="shared" si="12"/>
        <v>29.99827625486639</v>
      </c>
      <c r="AK35">
        <f t="shared" si="64"/>
        <v>17.182556968768406</v>
      </c>
      <c r="AL35">
        <f t="shared" si="13"/>
        <v>23.732813492774042</v>
      </c>
      <c r="AM35">
        <f t="shared" si="14"/>
        <v>13.835905049681735</v>
      </c>
      <c r="AN35">
        <f t="shared" si="65"/>
        <v>17.182556968768406</v>
      </c>
      <c r="AO35" s="39" t="str">
        <f t="shared" si="66"/>
        <v>FAILED</v>
      </c>
      <c r="AP35" s="39" t="str">
        <f t="shared" si="67"/>
        <v>FAILED</v>
      </c>
      <c r="AQ35" s="39" t="str">
        <f t="shared" si="68"/>
        <v>FAILED</v>
      </c>
      <c r="AS35" s="9">
        <v>3</v>
      </c>
      <c r="AT35">
        <f t="shared" si="15"/>
        <v>1.8966799643919236E-3</v>
      </c>
      <c r="AU35" s="9">
        <f t="shared" si="69"/>
        <v>4.2675299198818278E-3</v>
      </c>
      <c r="AV35" s="9">
        <f t="shared" si="70"/>
        <v>2.3708499554899044E-2</v>
      </c>
      <c r="AW35">
        <v>5.5650000000000004</v>
      </c>
      <c r="AX35">
        <f t="shared" si="16"/>
        <v>237.73159275711754</v>
      </c>
      <c r="AY35">
        <v>0.745</v>
      </c>
      <c r="AZ35">
        <f t="shared" si="71"/>
        <v>177.11003660405257</v>
      </c>
      <c r="BA35">
        <f t="shared" si="17"/>
        <v>293.68790888658253</v>
      </c>
      <c r="BB35">
        <f t="shared" si="72"/>
        <v>1.0011381900741776</v>
      </c>
      <c r="BC35">
        <f t="shared" si="73"/>
        <v>4.6221448290214556E-3</v>
      </c>
      <c r="BD35">
        <f t="shared" si="74"/>
        <v>109.98579844338485</v>
      </c>
      <c r="BE35">
        <f t="shared" si="75"/>
        <v>18.199100521723782</v>
      </c>
      <c r="BF35">
        <f t="shared" si="18"/>
        <v>154.64301271891563</v>
      </c>
      <c r="BG35">
        <f t="shared" si="19"/>
        <v>269.98448629379743</v>
      </c>
      <c r="BH35">
        <f t="shared" si="76"/>
        <v>154.64301271891563</v>
      </c>
      <c r="BI35">
        <f t="shared" si="20"/>
        <v>213.59532143496631</v>
      </c>
      <c r="BJ35">
        <f t="shared" si="21"/>
        <v>0.51794910511461167</v>
      </c>
      <c r="BK35">
        <f t="shared" si="77"/>
        <v>154.64301271891563</v>
      </c>
      <c r="BL35" s="39" t="str">
        <f t="shared" si="78"/>
        <v>PASS</v>
      </c>
      <c r="BM35" s="39" t="str">
        <f t="shared" si="79"/>
        <v>PASS</v>
      </c>
      <c r="BN35" s="39" t="str">
        <f t="shared" si="80"/>
        <v>PASS</v>
      </c>
      <c r="BO35" s="127">
        <f t="shared" si="81"/>
        <v>1.8488579316085839E-4</v>
      </c>
      <c r="BP35" s="127"/>
      <c r="BR35">
        <f t="shared" si="22"/>
        <v>6.322266547973079E-4</v>
      </c>
      <c r="BS35">
        <f t="shared" si="23"/>
        <v>0.36</v>
      </c>
      <c r="BT35">
        <f t="shared" si="24"/>
        <v>0.26455000000000001</v>
      </c>
      <c r="BU35">
        <f t="shared" si="82"/>
        <v>0.62454999999999994</v>
      </c>
      <c r="BV35">
        <f t="shared" si="25"/>
        <v>1</v>
      </c>
      <c r="BW35">
        <f t="shared" si="26"/>
        <v>0.375</v>
      </c>
      <c r="BX35">
        <f t="shared" si="27"/>
        <v>57206.372693901423</v>
      </c>
      <c r="BY35">
        <f t="shared" si="83"/>
        <v>21452.389760213035</v>
      </c>
      <c r="BZ35">
        <f t="shared" si="28"/>
        <v>0.10000000000000009</v>
      </c>
      <c r="CA35">
        <f t="shared" si="29"/>
        <v>105.74552953125009</v>
      </c>
      <c r="CB35">
        <f t="shared" si="155"/>
        <v>21558.135289744285</v>
      </c>
      <c r="CC35">
        <f t="shared" si="30"/>
        <v>1.6577116246761297E-3</v>
      </c>
      <c r="CD35">
        <f t="shared" si="31"/>
        <v>0.31227499999999997</v>
      </c>
      <c r="CE35">
        <f t="shared" si="84"/>
        <v>34517.869329508103</v>
      </c>
      <c r="CF35">
        <f t="shared" si="32"/>
        <v>91596.145535027506</v>
      </c>
      <c r="CG35">
        <f t="shared" si="33"/>
        <v>117484.54753215858</v>
      </c>
      <c r="CH35">
        <f t="shared" si="34"/>
        <v>65707.743537896429</v>
      </c>
      <c r="CI35">
        <f t="shared" si="35"/>
        <v>3.5493821006694437E-4</v>
      </c>
      <c r="CJ35">
        <f t="shared" si="36"/>
        <v>1.9851282035618256E-4</v>
      </c>
      <c r="CL35">
        <f t="shared" si="37"/>
        <v>0.36</v>
      </c>
      <c r="CM35">
        <f t="shared" si="37"/>
        <v>0.26455000000000001</v>
      </c>
      <c r="CN35">
        <f t="shared" si="85"/>
        <v>9.8593947240817889E-4</v>
      </c>
      <c r="CO35">
        <f t="shared" si="85"/>
        <v>7.503792113255814E-4</v>
      </c>
      <c r="CP35">
        <f t="shared" si="38"/>
        <v>0.36938912443595689</v>
      </c>
      <c r="CQ35">
        <f t="shared" si="38"/>
        <v>0.2139662051000486</v>
      </c>
      <c r="CR35">
        <f t="shared" si="156"/>
        <v>97.250361754508589</v>
      </c>
      <c r="CS35">
        <f t="shared" si="86"/>
        <v>173.88231786528573</v>
      </c>
      <c r="CT35">
        <f t="shared" si="39"/>
        <v>0.36938912443595689</v>
      </c>
      <c r="CU35">
        <f t="shared" si="39"/>
        <v>0.2139662051000486</v>
      </c>
      <c r="CV35" s="39" t="str">
        <f t="shared" si="87"/>
        <v>FAILED</v>
      </c>
      <c r="CW35" s="39" t="str">
        <f t="shared" si="88"/>
        <v>FAILED</v>
      </c>
      <c r="CX35" s="39" t="str">
        <f t="shared" si="89"/>
        <v>FAILED</v>
      </c>
      <c r="CZ35">
        <f t="shared" si="90"/>
        <v>3.5493821006694437E-4</v>
      </c>
      <c r="DA35">
        <f t="shared" si="90"/>
        <v>1.9851282035618256E-4</v>
      </c>
      <c r="DB35">
        <v>7</v>
      </c>
      <c r="DC35">
        <f t="shared" si="91"/>
        <v>2.4845674704686107E-3</v>
      </c>
      <c r="DD35">
        <v>10</v>
      </c>
      <c r="DE35">
        <f t="shared" si="92"/>
        <v>1.9851282035618254E-3</v>
      </c>
      <c r="DF35">
        <f t="shared" si="93"/>
        <v>0.36</v>
      </c>
      <c r="DG35">
        <f t="shared" si="93"/>
        <v>0.26455000000000001</v>
      </c>
      <c r="DH35">
        <f t="shared" si="40"/>
        <v>2.6784115437276882E-3</v>
      </c>
      <c r="DI35">
        <f t="shared" si="94"/>
        <v>0.31227499999999997</v>
      </c>
      <c r="DJ35">
        <f t="shared" si="95"/>
        <v>21558.135289744285</v>
      </c>
      <c r="DK35">
        <f t="shared" si="96"/>
        <v>34517.869329508103</v>
      </c>
      <c r="DL35">
        <f t="shared" si="97"/>
        <v>6.9015763068572518E-3</v>
      </c>
      <c r="DM35">
        <f t="shared" si="98"/>
        <v>7.5037921132558132E-3</v>
      </c>
      <c r="DN35">
        <f t="shared" si="41"/>
        <v>18.100067097361883</v>
      </c>
      <c r="DO35">
        <f t="shared" si="41"/>
        <v>21.396620510004855</v>
      </c>
      <c r="DP35">
        <f t="shared" si="99"/>
        <v>13.892908822072654</v>
      </c>
      <c r="DQ35">
        <f t="shared" si="100"/>
        <v>17.388231786528575</v>
      </c>
      <c r="DR35">
        <f t="shared" si="101"/>
        <v>18.100067097361883</v>
      </c>
      <c r="DS35">
        <f t="shared" si="101"/>
        <v>21.396620510004855</v>
      </c>
      <c r="DT35" s="39" t="str">
        <f t="shared" si="102"/>
        <v>PASS</v>
      </c>
      <c r="DU35" s="39" t="str">
        <f t="shared" si="102"/>
        <v>PASS</v>
      </c>
      <c r="DV35" s="39" t="str">
        <f t="shared" si="103"/>
        <v>PASS</v>
      </c>
      <c r="DW35" s="39">
        <f t="shared" si="104"/>
        <v>5.6784398224839284E-5</v>
      </c>
      <c r="DX35" s="39"/>
      <c r="DZ35">
        <f t="shared" si="105"/>
        <v>1</v>
      </c>
      <c r="EA35">
        <f t="shared" si="157"/>
        <v>0.36</v>
      </c>
      <c r="EB35">
        <f t="shared" si="106"/>
        <v>0.26455000000000001</v>
      </c>
      <c r="EC35">
        <f t="shared" si="107"/>
        <v>1.0011381900741776</v>
      </c>
      <c r="ED35">
        <f t="shared" si="108"/>
        <v>0.31227499999999997</v>
      </c>
      <c r="EE35">
        <f t="shared" si="109"/>
        <v>508370.28954088734</v>
      </c>
      <c r="EG35">
        <f t="shared" si="110"/>
        <v>139.37646599541793</v>
      </c>
      <c r="EH35">
        <f t="shared" si="111"/>
        <v>1.8966799643919236E-3</v>
      </c>
      <c r="EI35">
        <f t="shared" si="112"/>
        <v>1.4225099732939428E-3</v>
      </c>
      <c r="EJ35">
        <f t="shared" si="112"/>
        <v>0.08</v>
      </c>
      <c r="EK35">
        <f t="shared" si="112"/>
        <v>5.2000000000000005E-2</v>
      </c>
      <c r="EL35">
        <f t="shared" si="113"/>
        <v>1.5512372079269244E-3</v>
      </c>
      <c r="EM35">
        <f t="shared" si="113"/>
        <v>327.71924689730344</v>
      </c>
      <c r="EN35">
        <f t="shared" si="113"/>
        <v>54.597301565171342</v>
      </c>
      <c r="EO35">
        <f t="shared" si="114"/>
        <v>341.09016520786776</v>
      </c>
      <c r="EP35">
        <f t="shared" si="42"/>
        <v>483</v>
      </c>
      <c r="EQ35" s="39" t="str">
        <f t="shared" si="115"/>
        <v>PASS</v>
      </c>
      <c r="ES35">
        <v>1</v>
      </c>
      <c r="ET35">
        <f t="shared" si="116"/>
        <v>1.8966799643919236E-3</v>
      </c>
      <c r="EU35">
        <f t="shared" si="117"/>
        <v>4.2675299198818278E-3</v>
      </c>
      <c r="EV35">
        <f t="shared" si="118"/>
        <v>0.08</v>
      </c>
      <c r="EW35">
        <f t="shared" si="118"/>
        <v>5.2000000000000005E-2</v>
      </c>
      <c r="EX35">
        <f t="shared" si="119"/>
        <v>4.6199860467120938E-3</v>
      </c>
      <c r="EY35">
        <f t="shared" si="120"/>
        <v>110.0371915414505</v>
      </c>
      <c r="EZ35">
        <f t="shared" si="121"/>
        <v>18.199100521723782</v>
      </c>
      <c r="FA35">
        <f t="shared" si="122"/>
        <v>114.4631176481284</v>
      </c>
      <c r="FB35">
        <f t="shared" si="43"/>
        <v>483</v>
      </c>
      <c r="FC35" s="39" t="str">
        <f t="shared" si="123"/>
        <v>PASS</v>
      </c>
      <c r="FD35" s="127">
        <f t="shared" si="124"/>
        <v>1.8488579316085839E-4</v>
      </c>
      <c r="FE35" s="127"/>
      <c r="FG35">
        <v>13</v>
      </c>
      <c r="FH35">
        <f t="shared" si="125"/>
        <v>3.5999999999999992</v>
      </c>
      <c r="FI35">
        <f t="shared" si="126"/>
        <v>2.479166666666667</v>
      </c>
      <c r="FJ35">
        <f t="shared" si="127"/>
        <v>0.99166666666666681</v>
      </c>
      <c r="FK35">
        <f t="shared" si="128"/>
        <v>0.35700000000000004</v>
      </c>
      <c r="FL35">
        <f t="shared" si="129"/>
        <v>0.26234541666666666</v>
      </c>
      <c r="FM35">
        <f t="shared" si="130"/>
        <v>0.30967270833333338</v>
      </c>
      <c r="FN35">
        <f t="shared" si="44"/>
        <v>0.74375000000000002</v>
      </c>
      <c r="FO35">
        <f t="shared" si="45"/>
        <v>769.36289062499952</v>
      </c>
      <c r="FP35">
        <f t="shared" si="46"/>
        <v>10880.989453125001</v>
      </c>
      <c r="FQ35">
        <f t="shared" si="131"/>
        <v>30847.635947245326</v>
      </c>
      <c r="FR35">
        <f t="shared" si="47"/>
        <v>6.3342168269497583E-5</v>
      </c>
      <c r="FS35">
        <v>2E-3</v>
      </c>
      <c r="FT35">
        <f t="shared" si="132"/>
        <v>3.1671084134748791E-2</v>
      </c>
      <c r="FV35">
        <f t="shared" ca="1" si="48"/>
        <v>44781.112672520183</v>
      </c>
      <c r="FW35">
        <f t="shared" ca="1" si="133"/>
        <v>3443.0698135069615</v>
      </c>
      <c r="FX35">
        <f t="shared" ca="1" si="134"/>
        <v>5559.207706803827</v>
      </c>
      <c r="FY35">
        <f t="shared" ca="1" si="135"/>
        <v>1.6795189446537241E-5</v>
      </c>
      <c r="FZ35">
        <v>2E-3</v>
      </c>
      <c r="GA35">
        <f t="shared" ca="1" si="136"/>
        <v>84.95095077961048</v>
      </c>
      <c r="GB35">
        <f t="shared" ca="1" si="137"/>
        <v>1.468475075974307E-3</v>
      </c>
      <c r="GC35">
        <f t="shared" ca="1" si="49"/>
        <v>16.086178603305591</v>
      </c>
      <c r="GD35">
        <f t="shared" ca="1" si="138"/>
        <v>7.8915179019412913E-5</v>
      </c>
      <c r="GE35">
        <f t="shared" ca="1" si="139"/>
        <v>1.5695836711043449E-3</v>
      </c>
      <c r="GF35">
        <f t="shared" ca="1" si="140"/>
        <v>331</v>
      </c>
      <c r="GG35">
        <f t="shared" ca="1" si="141"/>
        <v>1.5695836711043449E-3</v>
      </c>
      <c r="GH35" s="39" t="str">
        <f t="shared" ca="1" si="142"/>
        <v>FAILED</v>
      </c>
      <c r="GI35" s="39" t="str">
        <f t="shared" ca="1" si="143"/>
        <v>FAILED</v>
      </c>
      <c r="GJ35" s="39" t="str">
        <f t="shared" ca="1" si="144"/>
        <v>FAILED</v>
      </c>
      <c r="GL35">
        <v>60</v>
      </c>
      <c r="GM35">
        <f t="shared" ca="1" si="145"/>
        <v>1.0077113667922345E-3</v>
      </c>
      <c r="GN35">
        <f t="shared" ca="1" si="146"/>
        <v>0.26810297672175987</v>
      </c>
      <c r="GO35">
        <f t="shared" ca="1" si="147"/>
        <v>0.28409464446988653</v>
      </c>
      <c r="GP35">
        <f t="shared" ca="1" si="148"/>
        <v>5.650501215975642</v>
      </c>
      <c r="GQ35">
        <f t="shared" ca="1" si="149"/>
        <v>5.5166666666666666</v>
      </c>
      <c r="GR35">
        <f t="shared" ca="1" si="150"/>
        <v>5.5166666666666666</v>
      </c>
      <c r="GS35" s="39" t="str">
        <f t="shared" ca="1" si="151"/>
        <v>PASS</v>
      </c>
      <c r="GT35" s="39" t="str">
        <f t="shared" ca="1" si="152"/>
        <v>PASS</v>
      </c>
      <c r="GU35" s="39" t="str">
        <f t="shared" ca="1" si="153"/>
        <v>PASS</v>
      </c>
      <c r="GV35" s="137">
        <f t="shared" ca="1" si="154"/>
        <v>4.3109158091762377E-4</v>
      </c>
      <c r="GW35" s="138"/>
    </row>
    <row r="36" spans="2:205" x14ac:dyDescent="0.25">
      <c r="B36">
        <f t="shared" si="0"/>
        <v>2.1850000000000001</v>
      </c>
      <c r="C36">
        <f t="shared" si="1"/>
        <v>2.5</v>
      </c>
      <c r="D36">
        <f t="shared" si="50"/>
        <v>0.40869133358555193</v>
      </c>
      <c r="E36">
        <f t="shared" si="2"/>
        <v>0.40814656515170328</v>
      </c>
      <c r="F36">
        <f t="shared" si="3"/>
        <v>0.4874999999999996</v>
      </c>
      <c r="G36" s="1">
        <f t="shared" si="51"/>
        <v>906.07644602252117</v>
      </c>
      <c r="I36">
        <f t="shared" si="52"/>
        <v>906.07644602252117</v>
      </c>
      <c r="J36">
        <f t="shared" si="4"/>
        <v>15068.874689023505</v>
      </c>
      <c r="K36">
        <f t="shared" si="5"/>
        <v>48197.069647777244</v>
      </c>
      <c r="L36">
        <f t="shared" si="53"/>
        <v>56508.280083838144</v>
      </c>
      <c r="M36">
        <f t="shared" si="53"/>
        <v>180739.01117916466</v>
      </c>
      <c r="O36">
        <f t="shared" si="54"/>
        <v>1</v>
      </c>
      <c r="P36">
        <v>2185</v>
      </c>
      <c r="Q36">
        <f t="shared" si="55"/>
        <v>0.36</v>
      </c>
      <c r="S36">
        <f t="shared" si="56"/>
        <v>502052.80883101298</v>
      </c>
      <c r="T36">
        <f t="shared" si="6"/>
        <v>138.50774806843853</v>
      </c>
      <c r="U36">
        <f t="shared" si="57"/>
        <v>6.2828605675578002E-4</v>
      </c>
      <c r="V36">
        <f t="shared" si="58"/>
        <v>1.4136436277005051E-3</v>
      </c>
      <c r="W36">
        <f t="shared" si="7"/>
        <v>0.08</v>
      </c>
      <c r="X36">
        <f t="shared" si="59"/>
        <v>5.2000000000000005E-2</v>
      </c>
      <c r="Z36">
        <f t="shared" si="60"/>
        <v>7.8535757094472507E-3</v>
      </c>
      <c r="AA36">
        <v>5.5650000000000004</v>
      </c>
      <c r="AB36">
        <f t="shared" si="8"/>
        <v>26.086368833274975</v>
      </c>
      <c r="AC36">
        <v>0.745</v>
      </c>
      <c r="AD36">
        <f t="shared" si="61"/>
        <v>19.434344780789857</v>
      </c>
      <c r="AE36">
        <f t="shared" si="9"/>
        <v>97.285794997238213</v>
      </c>
      <c r="AF36">
        <f t="shared" si="10"/>
        <v>1.5416033361329465E-3</v>
      </c>
      <c r="AG36">
        <f t="shared" si="62"/>
        <v>325.66925425213043</v>
      </c>
      <c r="AH36">
        <f t="shared" si="63"/>
        <v>55.316851723382968</v>
      </c>
      <c r="AI36">
        <f t="shared" si="11"/>
        <v>16.969030579776351</v>
      </c>
      <c r="AJ36">
        <f t="shared" si="12"/>
        <v>29.625489851985233</v>
      </c>
      <c r="AK36">
        <f t="shared" si="64"/>
        <v>16.969030579776351</v>
      </c>
      <c r="AL36">
        <f t="shared" si="13"/>
        <v>23.437887541127555</v>
      </c>
      <c r="AM36">
        <f t="shared" si="14"/>
        <v>13.922920987257461</v>
      </c>
      <c r="AN36">
        <f t="shared" si="65"/>
        <v>16.969030579776351</v>
      </c>
      <c r="AO36" s="39" t="str">
        <f t="shared" si="66"/>
        <v>FAILED</v>
      </c>
      <c r="AP36" s="39" t="str">
        <f t="shared" si="67"/>
        <v>FAILED</v>
      </c>
      <c r="AQ36" s="39" t="str">
        <f t="shared" si="68"/>
        <v>FAILED</v>
      </c>
      <c r="AS36" s="9">
        <v>3</v>
      </c>
      <c r="AT36">
        <f t="shared" si="15"/>
        <v>1.88485817026734E-3</v>
      </c>
      <c r="AU36" s="9">
        <f t="shared" si="69"/>
        <v>4.2409308831015151E-3</v>
      </c>
      <c r="AV36" s="9">
        <f t="shared" si="70"/>
        <v>2.356072712834175E-2</v>
      </c>
      <c r="AW36">
        <v>5.5650000000000004</v>
      </c>
      <c r="AX36">
        <f t="shared" si="16"/>
        <v>234.77731949947477</v>
      </c>
      <c r="AY36">
        <v>0.745</v>
      </c>
      <c r="AZ36">
        <f t="shared" si="71"/>
        <v>174.9091030271087</v>
      </c>
      <c r="BA36">
        <f t="shared" si="17"/>
        <v>291.85738499171464</v>
      </c>
      <c r="BB36">
        <f t="shared" si="72"/>
        <v>1.0011381900741776</v>
      </c>
      <c r="BC36">
        <f t="shared" si="73"/>
        <v>4.5936488634904992E-3</v>
      </c>
      <c r="BD36">
        <f t="shared" si="74"/>
        <v>109.29281356727961</v>
      </c>
      <c r="BE36">
        <f t="shared" si="75"/>
        <v>18.438950574460989</v>
      </c>
      <c r="BF36">
        <f t="shared" si="18"/>
        <v>152.72127521798717</v>
      </c>
      <c r="BG36">
        <f t="shared" si="19"/>
        <v>266.6294086678671</v>
      </c>
      <c r="BH36">
        <f t="shared" si="76"/>
        <v>152.72127521798717</v>
      </c>
      <c r="BI36">
        <f t="shared" si="20"/>
        <v>210.94098787014801</v>
      </c>
      <c r="BJ36">
        <f t="shared" si="21"/>
        <v>0.52122357427365451</v>
      </c>
      <c r="BK36">
        <f t="shared" si="77"/>
        <v>152.72127521798717</v>
      </c>
      <c r="BL36" s="39" t="str">
        <f t="shared" si="78"/>
        <v>PASS</v>
      </c>
      <c r="BM36" s="39" t="str">
        <f t="shared" si="79"/>
        <v>PASS</v>
      </c>
      <c r="BN36" s="39" t="str">
        <f t="shared" si="80"/>
        <v>PASS</v>
      </c>
      <c r="BO36" s="127">
        <f t="shared" si="81"/>
        <v>8.9576152838064665E-4</v>
      </c>
      <c r="BP36" s="127"/>
      <c r="BR36">
        <f t="shared" si="22"/>
        <v>6.2828605675578002E-4</v>
      </c>
      <c r="BS36">
        <f t="shared" si="23"/>
        <v>0.36</v>
      </c>
      <c r="BT36">
        <f t="shared" si="24"/>
        <v>0.26455000000000001</v>
      </c>
      <c r="BU36">
        <f t="shared" si="82"/>
        <v>0.62454999999999994</v>
      </c>
      <c r="BV36">
        <f t="shared" si="25"/>
        <v>1</v>
      </c>
      <c r="BW36">
        <f t="shared" si="26"/>
        <v>0.375</v>
      </c>
      <c r="BX36">
        <f t="shared" si="27"/>
        <v>56508.280083838144</v>
      </c>
      <c r="BY36">
        <f t="shared" si="83"/>
        <v>21190.605031439303</v>
      </c>
      <c r="BZ36">
        <f t="shared" si="28"/>
        <v>0.4874999999999996</v>
      </c>
      <c r="CA36">
        <f t="shared" si="29"/>
        <v>515.5094564648432</v>
      </c>
      <c r="CB36">
        <f t="shared" si="155"/>
        <v>21706.114487904146</v>
      </c>
      <c r="CC36">
        <f t="shared" si="30"/>
        <v>1.6473891967819275E-3</v>
      </c>
      <c r="CD36">
        <f t="shared" si="31"/>
        <v>0.31227499999999997</v>
      </c>
      <c r="CE36">
        <f t="shared" si="84"/>
        <v>34754.806641428462</v>
      </c>
      <c r="CF36">
        <f t="shared" si="32"/>
        <v>90478.392576796337</v>
      </c>
      <c r="CG36">
        <f t="shared" si="33"/>
        <v>116544.49755786768</v>
      </c>
      <c r="CH36">
        <f t="shared" si="34"/>
        <v>64412.287595724993</v>
      </c>
      <c r="CI36">
        <f t="shared" si="35"/>
        <v>3.5209817993313498E-4</v>
      </c>
      <c r="CJ36">
        <f t="shared" si="36"/>
        <v>1.9459905618043804E-4</v>
      </c>
      <c r="CL36">
        <f t="shared" si="37"/>
        <v>0.36</v>
      </c>
      <c r="CM36">
        <f t="shared" si="37"/>
        <v>0.26455000000000001</v>
      </c>
      <c r="CN36">
        <f t="shared" si="85"/>
        <v>9.7805049981426382E-4</v>
      </c>
      <c r="CO36">
        <f t="shared" si="85"/>
        <v>7.355851679472237E-4</v>
      </c>
      <c r="CP36">
        <f t="shared" si="38"/>
        <v>0.36350145647103393</v>
      </c>
      <c r="CQ36">
        <f t="shared" si="38"/>
        <v>0.20561250493549924</v>
      </c>
      <c r="CR36">
        <f t="shared" si="156"/>
        <v>98.707714558560212</v>
      </c>
      <c r="CS36">
        <f t="shared" si="86"/>
        <v>178.59699488574481</v>
      </c>
      <c r="CT36">
        <f t="shared" si="39"/>
        <v>0.36350145647103393</v>
      </c>
      <c r="CU36">
        <f t="shared" si="39"/>
        <v>0.20561250493549924</v>
      </c>
      <c r="CV36" s="39" t="str">
        <f t="shared" si="87"/>
        <v>FAILED</v>
      </c>
      <c r="CW36" s="39" t="str">
        <f t="shared" si="88"/>
        <v>FAILED</v>
      </c>
      <c r="CX36" s="39" t="str">
        <f t="shared" si="89"/>
        <v>FAILED</v>
      </c>
      <c r="CZ36">
        <f t="shared" si="90"/>
        <v>3.5209817993313498E-4</v>
      </c>
      <c r="DA36">
        <f t="shared" si="90"/>
        <v>1.9459905618043804E-4</v>
      </c>
      <c r="DB36">
        <v>7</v>
      </c>
      <c r="DC36">
        <f t="shared" si="91"/>
        <v>2.4646872595319447E-3</v>
      </c>
      <c r="DD36">
        <v>10</v>
      </c>
      <c r="DE36">
        <f t="shared" si="92"/>
        <v>1.9459905618043805E-3</v>
      </c>
      <c r="DF36">
        <f t="shared" si="93"/>
        <v>0.36</v>
      </c>
      <c r="DG36">
        <f t="shared" si="93"/>
        <v>0.26455000000000001</v>
      </c>
      <c r="DH36">
        <f t="shared" si="40"/>
        <v>2.6531289953164337E-3</v>
      </c>
      <c r="DI36">
        <f t="shared" si="94"/>
        <v>0.31227499999999997</v>
      </c>
      <c r="DJ36">
        <f t="shared" si="95"/>
        <v>21706.114487904146</v>
      </c>
      <c r="DK36">
        <f t="shared" si="96"/>
        <v>34754.806641428462</v>
      </c>
      <c r="DL36">
        <f t="shared" si="97"/>
        <v>6.8463534986998465E-3</v>
      </c>
      <c r="DM36">
        <f t="shared" si="98"/>
        <v>7.3558516794722372E-3</v>
      </c>
      <c r="DN36">
        <f t="shared" si="41"/>
        <v>17.81157136708066</v>
      </c>
      <c r="DO36">
        <f t="shared" si="41"/>
        <v>20.561250493549924</v>
      </c>
      <c r="DP36">
        <f t="shared" si="99"/>
        <v>14.101102079794316</v>
      </c>
      <c r="DQ36">
        <f t="shared" si="100"/>
        <v>17.859699488574481</v>
      </c>
      <c r="DR36">
        <f t="shared" si="101"/>
        <v>17.81157136708066</v>
      </c>
      <c r="DS36">
        <f t="shared" si="101"/>
        <v>20.561250493549924</v>
      </c>
      <c r="DT36" s="39" t="str">
        <f t="shared" si="102"/>
        <v>PASS</v>
      </c>
      <c r="DU36" s="39" t="str">
        <f t="shared" si="102"/>
        <v>PASS</v>
      </c>
      <c r="DV36" s="39" t="str">
        <f t="shared" si="103"/>
        <v>PASS</v>
      </c>
      <c r="DW36" s="39">
        <f t="shared" si="104"/>
        <v>2.7340934722858531E-4</v>
      </c>
      <c r="DX36" s="39"/>
      <c r="DZ36">
        <f t="shared" si="105"/>
        <v>1</v>
      </c>
      <c r="EA36">
        <f t="shared" si="157"/>
        <v>0.36</v>
      </c>
      <c r="EB36">
        <f t="shared" si="106"/>
        <v>0.26455000000000001</v>
      </c>
      <c r="EC36">
        <f t="shared" si="107"/>
        <v>1.0011381900741776</v>
      </c>
      <c r="ED36">
        <f t="shared" si="108"/>
        <v>0.31227499999999997</v>
      </c>
      <c r="EE36">
        <f t="shared" si="109"/>
        <v>502052.80883101298</v>
      </c>
      <c r="EG36">
        <f t="shared" si="110"/>
        <v>138.50774806843853</v>
      </c>
      <c r="EH36">
        <f t="shared" si="111"/>
        <v>1.88485817026734E-3</v>
      </c>
      <c r="EI36">
        <f t="shared" si="112"/>
        <v>1.4136436277005051E-3</v>
      </c>
      <c r="EJ36">
        <f t="shared" si="112"/>
        <v>0.08</v>
      </c>
      <c r="EK36">
        <f t="shared" si="112"/>
        <v>5.2000000000000005E-2</v>
      </c>
      <c r="EL36">
        <f t="shared" si="113"/>
        <v>1.5416033361329465E-3</v>
      </c>
      <c r="EM36">
        <f t="shared" si="113"/>
        <v>325.66925425213043</v>
      </c>
      <c r="EN36">
        <f t="shared" si="113"/>
        <v>55.316851723382968</v>
      </c>
      <c r="EO36">
        <f t="shared" si="114"/>
        <v>339.47065472423236</v>
      </c>
      <c r="EP36">
        <f t="shared" si="42"/>
        <v>483</v>
      </c>
      <c r="EQ36" s="39" t="str">
        <f t="shared" si="115"/>
        <v>PASS</v>
      </c>
      <c r="ES36">
        <v>1</v>
      </c>
      <c r="ET36">
        <f t="shared" si="116"/>
        <v>1.88485817026734E-3</v>
      </c>
      <c r="EU36">
        <f t="shared" si="117"/>
        <v>4.2409308831015151E-3</v>
      </c>
      <c r="EV36">
        <f t="shared" si="118"/>
        <v>0.08</v>
      </c>
      <c r="EW36">
        <f t="shared" si="118"/>
        <v>5.2000000000000005E-2</v>
      </c>
      <c r="EX36">
        <f t="shared" si="119"/>
        <v>4.5915035366298684E-3</v>
      </c>
      <c r="EY36">
        <f t="shared" si="120"/>
        <v>109.34387936887362</v>
      </c>
      <c r="EZ36">
        <f t="shared" si="121"/>
        <v>18.438950574460989</v>
      </c>
      <c r="FA36">
        <f t="shared" si="122"/>
        <v>113.91254825653331</v>
      </c>
      <c r="FB36">
        <f t="shared" si="43"/>
        <v>483</v>
      </c>
      <c r="FC36" s="39" t="str">
        <f t="shared" si="123"/>
        <v>PASS</v>
      </c>
      <c r="FD36" s="127">
        <f t="shared" si="124"/>
        <v>8.9576152838064665E-4</v>
      </c>
      <c r="FE36" s="127"/>
      <c r="FG36">
        <v>14</v>
      </c>
      <c r="FH36">
        <f t="shared" si="125"/>
        <v>3.899999999999999</v>
      </c>
      <c r="FI36">
        <f t="shared" si="126"/>
        <v>2.416666666666667</v>
      </c>
      <c r="FJ36">
        <f t="shared" si="127"/>
        <v>0.96666666666666679</v>
      </c>
      <c r="FK36">
        <f t="shared" si="128"/>
        <v>0.34800000000000003</v>
      </c>
      <c r="FL36">
        <f t="shared" si="129"/>
        <v>0.25573166666666669</v>
      </c>
      <c r="FM36">
        <f t="shared" si="130"/>
        <v>0.30186583333333339</v>
      </c>
      <c r="FN36">
        <f t="shared" si="44"/>
        <v>0.72500000000000009</v>
      </c>
      <c r="FO36">
        <f t="shared" si="45"/>
        <v>749.9671875000007</v>
      </c>
      <c r="FP36">
        <f t="shared" si="46"/>
        <v>10111.626562500001</v>
      </c>
      <c r="FQ36">
        <f t="shared" si="131"/>
        <v>28666.489971177478</v>
      </c>
      <c r="FR36">
        <f t="shared" si="47"/>
        <v>5.8863429098927054E-5</v>
      </c>
      <c r="FS36">
        <v>2E-3</v>
      </c>
      <c r="FT36">
        <f t="shared" si="132"/>
        <v>2.9431714549463528E-2</v>
      </c>
      <c r="FV36">
        <f t="shared" ca="1" si="48"/>
        <v>41338.042859013221</v>
      </c>
      <c r="FW36">
        <f t="shared" ca="1" si="133"/>
        <v>3334.0592233181887</v>
      </c>
      <c r="FX36">
        <f t="shared" ca="1" si="134"/>
        <v>5522.4189940644519</v>
      </c>
      <c r="FY36">
        <f t="shared" ca="1" si="135"/>
        <v>1.6684045299288373E-5</v>
      </c>
      <c r="FZ36">
        <v>2E-3</v>
      </c>
      <c r="GA36">
        <f t="shared" ca="1" si="136"/>
        <v>81.760942063701961</v>
      </c>
      <c r="GB36">
        <f t="shared" ca="1" si="137"/>
        <v>1.4134835400858084E-3</v>
      </c>
      <c r="GC36">
        <f t="shared" ca="1" si="49"/>
        <v>14.811698622086373</v>
      </c>
      <c r="GD36">
        <f t="shared" ca="1" si="138"/>
        <v>8.1954234321046488E-5</v>
      </c>
      <c r="GE36">
        <f t="shared" ca="1" si="139"/>
        <v>1.6300289699213669E-3</v>
      </c>
      <c r="GF36">
        <f t="shared" ca="1" si="140"/>
        <v>331</v>
      </c>
      <c r="GG36">
        <f t="shared" ca="1" si="141"/>
        <v>1.6300289699213669E-3</v>
      </c>
      <c r="GH36" s="39" t="str">
        <f t="shared" ca="1" si="142"/>
        <v>FAILED</v>
      </c>
      <c r="GI36" s="39" t="str">
        <f t="shared" ca="1" si="143"/>
        <v>FAILED</v>
      </c>
      <c r="GJ36" s="39" t="str">
        <f t="shared" ca="1" si="144"/>
        <v>FAILED</v>
      </c>
      <c r="GL36">
        <v>60</v>
      </c>
      <c r="GM36">
        <f t="shared" ca="1" si="145"/>
        <v>1.0010427179573023E-3</v>
      </c>
      <c r="GN36">
        <f t="shared" ca="1" si="146"/>
        <v>0.24686164370143959</v>
      </c>
      <c r="GO36">
        <f t="shared" ca="1" si="147"/>
        <v>0.29503524355576727</v>
      </c>
      <c r="GP36">
        <f t="shared" ca="1" si="148"/>
        <v>5.8681042917169188</v>
      </c>
      <c r="GQ36">
        <f t="shared" ca="1" si="149"/>
        <v>5.5166666666666675</v>
      </c>
      <c r="GR36">
        <f t="shared" ca="1" si="150"/>
        <v>5.5166666666666675</v>
      </c>
      <c r="GS36" s="39" t="str">
        <f t="shared" ca="1" si="151"/>
        <v>PASS</v>
      </c>
      <c r="GT36" s="39" t="str">
        <f t="shared" ca="1" si="152"/>
        <v>PASS</v>
      </c>
      <c r="GU36" s="39" t="str">
        <f t="shared" ca="1" si="153"/>
        <v>PASS</v>
      </c>
      <c r="GV36" s="137">
        <f t="shared" ca="1" si="154"/>
        <v>4.0203983886498868E-4</v>
      </c>
      <c r="GW36" s="138"/>
    </row>
    <row r="37" spans="2:205" x14ac:dyDescent="0.25">
      <c r="B37">
        <f t="shared" si="0"/>
        <v>2.38</v>
      </c>
      <c r="C37">
        <f t="shared" si="1"/>
        <v>2.5</v>
      </c>
      <c r="D37">
        <f t="shared" si="50"/>
        <v>0.40760179671785463</v>
      </c>
      <c r="E37">
        <f t="shared" si="2"/>
        <v>0.40686286467164379</v>
      </c>
      <c r="F37">
        <f t="shared" si="3"/>
        <v>0.60000000000000053</v>
      </c>
      <c r="G37" s="1">
        <f t="shared" si="51"/>
        <v>1111.6635803557199</v>
      </c>
      <c r="I37">
        <f t="shared" si="52"/>
        <v>1111.6635803557199</v>
      </c>
      <c r="J37">
        <f t="shared" si="4"/>
        <v>14162.798243000983</v>
      </c>
      <c r="K37">
        <f t="shared" si="5"/>
        <v>45346.981536904859</v>
      </c>
      <c r="L37">
        <f t="shared" si="53"/>
        <v>53110.493411253687</v>
      </c>
      <c r="M37">
        <f t="shared" si="53"/>
        <v>170051.18076339323</v>
      </c>
      <c r="O37">
        <f t="shared" si="54"/>
        <v>1</v>
      </c>
      <c r="P37">
        <v>2380</v>
      </c>
      <c r="Q37">
        <f t="shared" si="55"/>
        <v>0.36</v>
      </c>
      <c r="S37">
        <f t="shared" si="56"/>
        <v>472364.39100942569</v>
      </c>
      <c r="T37">
        <f t="shared" si="6"/>
        <v>134.35008430596349</v>
      </c>
      <c r="U37">
        <f t="shared" si="57"/>
        <v>6.0942644632192065E-4</v>
      </c>
      <c r="V37">
        <f t="shared" si="58"/>
        <v>1.3712095042243216E-3</v>
      </c>
      <c r="W37">
        <f t="shared" si="7"/>
        <v>0.08</v>
      </c>
      <c r="X37">
        <f t="shared" si="59"/>
        <v>5.2000000000000005E-2</v>
      </c>
      <c r="Z37">
        <f t="shared" si="60"/>
        <v>7.6178305790240083E-3</v>
      </c>
      <c r="AA37">
        <v>5.5650000000000004</v>
      </c>
      <c r="AB37">
        <f t="shared" si="8"/>
        <v>24.543776094527868</v>
      </c>
      <c r="AC37">
        <v>0.745</v>
      </c>
      <c r="AD37">
        <f t="shared" si="61"/>
        <v>18.28511319042326</v>
      </c>
      <c r="AE37">
        <f t="shared" si="9"/>
        <v>94.365513423793374</v>
      </c>
      <c r="AF37">
        <f t="shared" si="10"/>
        <v>1.4954898032219655E-3</v>
      </c>
      <c r="AG37">
        <f t="shared" si="62"/>
        <v>315.85931912858103</v>
      </c>
      <c r="AH37">
        <f t="shared" si="63"/>
        <v>53.993627997481781</v>
      </c>
      <c r="AI37">
        <f t="shared" si="11"/>
        <v>15.96558301207383</v>
      </c>
      <c r="AJ37">
        <f t="shared" si="12"/>
        <v>27.873614540416192</v>
      </c>
      <c r="AK37">
        <f t="shared" si="64"/>
        <v>15.96558301207383</v>
      </c>
      <c r="AL37">
        <f t="shared" si="13"/>
        <v>22.051910237671038</v>
      </c>
      <c r="AM37">
        <f t="shared" si="14"/>
        <v>14.350053834097331</v>
      </c>
      <c r="AN37">
        <f t="shared" si="65"/>
        <v>15.96558301207383</v>
      </c>
      <c r="AO37" s="39" t="str">
        <f t="shared" si="66"/>
        <v>FAILED</v>
      </c>
      <c r="AP37" s="39" t="str">
        <f t="shared" si="67"/>
        <v>FAILED</v>
      </c>
      <c r="AQ37" s="39" t="str">
        <f t="shared" si="68"/>
        <v>FAILED</v>
      </c>
      <c r="AS37" s="9">
        <v>3</v>
      </c>
      <c r="AT37">
        <f t="shared" si="15"/>
        <v>1.8282793389657621E-3</v>
      </c>
      <c r="AU37" s="9">
        <f t="shared" si="69"/>
        <v>4.1136285126729642E-3</v>
      </c>
      <c r="AV37" s="9">
        <f t="shared" si="70"/>
        <v>2.2853491737072025E-2</v>
      </c>
      <c r="AW37">
        <v>5.5650000000000004</v>
      </c>
      <c r="AX37">
        <f t="shared" si="16"/>
        <v>220.89398485075083</v>
      </c>
      <c r="AY37">
        <v>0.745</v>
      </c>
      <c r="AZ37">
        <f t="shared" si="71"/>
        <v>164.56601871380937</v>
      </c>
      <c r="BA37">
        <f t="shared" si="17"/>
        <v>283.09654027138015</v>
      </c>
      <c r="BB37">
        <f t="shared" si="72"/>
        <v>1.0011381900741776</v>
      </c>
      <c r="BC37">
        <f t="shared" si="73"/>
        <v>4.4572134139877458E-3</v>
      </c>
      <c r="BD37">
        <f t="shared" si="74"/>
        <v>105.9775126600488</v>
      </c>
      <c r="BE37">
        <f t="shared" si="75"/>
        <v>17.997875999160595</v>
      </c>
      <c r="BF37">
        <f t="shared" si="18"/>
        <v>143.69024710866449</v>
      </c>
      <c r="BG37">
        <f t="shared" si="19"/>
        <v>250.86253086374575</v>
      </c>
      <c r="BH37">
        <f t="shared" si="76"/>
        <v>143.69024710866449</v>
      </c>
      <c r="BI37">
        <f t="shared" si="20"/>
        <v>198.46719213903935</v>
      </c>
      <c r="BJ37">
        <f t="shared" si="21"/>
        <v>0.53693656587872662</v>
      </c>
      <c r="BK37">
        <f t="shared" si="77"/>
        <v>143.69024710866449</v>
      </c>
      <c r="BL37" s="39" t="str">
        <f t="shared" si="78"/>
        <v>PASS</v>
      </c>
      <c r="BM37" s="39" t="str">
        <f t="shared" si="79"/>
        <v>PASS</v>
      </c>
      <c r="BN37" s="39" t="str">
        <f t="shared" si="80"/>
        <v>PASS</v>
      </c>
      <c r="BO37" s="127">
        <f t="shared" si="81"/>
        <v>1.0697312193570598E-3</v>
      </c>
      <c r="BP37" s="127"/>
      <c r="BR37">
        <f t="shared" si="22"/>
        <v>6.0942644632192065E-4</v>
      </c>
      <c r="BS37">
        <f t="shared" si="23"/>
        <v>0.36</v>
      </c>
      <c r="BT37">
        <f t="shared" si="24"/>
        <v>0.26455000000000001</v>
      </c>
      <c r="BU37">
        <f t="shared" si="82"/>
        <v>0.62454999999999994</v>
      </c>
      <c r="BV37">
        <f t="shared" si="25"/>
        <v>1</v>
      </c>
      <c r="BW37">
        <f t="shared" si="26"/>
        <v>0.375</v>
      </c>
      <c r="BX37">
        <f t="shared" si="27"/>
        <v>53110.493411253687</v>
      </c>
      <c r="BY37">
        <f t="shared" si="83"/>
        <v>19916.435029220134</v>
      </c>
      <c r="BZ37">
        <f t="shared" si="28"/>
        <v>0.60000000000000053</v>
      </c>
      <c r="CA37">
        <f t="shared" si="29"/>
        <v>634.47317718750048</v>
      </c>
      <c r="CB37">
        <f t="shared" si="155"/>
        <v>20550.908206407636</v>
      </c>
      <c r="CC37">
        <f t="shared" si="30"/>
        <v>1.5979845773202905E-3</v>
      </c>
      <c r="CD37">
        <f t="shared" si="31"/>
        <v>0.31227499999999997</v>
      </c>
      <c r="CE37">
        <f t="shared" si="84"/>
        <v>32905.144834533086</v>
      </c>
      <c r="CF37">
        <f t="shared" si="32"/>
        <v>85038.016830123597</v>
      </c>
      <c r="CG37">
        <f t="shared" si="33"/>
        <v>109716.87545602341</v>
      </c>
      <c r="CH37">
        <f t="shared" si="34"/>
        <v>60359.158204223786</v>
      </c>
      <c r="CI37">
        <f t="shared" si="35"/>
        <v>3.3147092282786528E-4</v>
      </c>
      <c r="CJ37">
        <f t="shared" si="36"/>
        <v>1.8235395227862171E-4</v>
      </c>
      <c r="CL37">
        <f t="shared" si="37"/>
        <v>0.36</v>
      </c>
      <c r="CM37">
        <f t="shared" si="37"/>
        <v>0.26455000000000001</v>
      </c>
      <c r="CN37">
        <f t="shared" si="85"/>
        <v>9.2075256341073695E-4</v>
      </c>
      <c r="CO37">
        <f t="shared" si="85"/>
        <v>6.8929862891181897E-4</v>
      </c>
      <c r="CP37">
        <f t="shared" si="38"/>
        <v>0.32215840755042841</v>
      </c>
      <c r="CQ37">
        <f t="shared" si="38"/>
        <v>0.18055038793149114</v>
      </c>
      <c r="CR37">
        <f t="shared" si="156"/>
        <v>99.270079419970457</v>
      </c>
      <c r="CS37">
        <f t="shared" si="86"/>
        <v>180.44656791565862</v>
      </c>
      <c r="CT37">
        <f t="shared" si="39"/>
        <v>0.32215840755042841</v>
      </c>
      <c r="CU37">
        <f t="shared" si="39"/>
        <v>0.18055038793149114</v>
      </c>
      <c r="CV37" s="39" t="str">
        <f t="shared" si="87"/>
        <v>FAILED</v>
      </c>
      <c r="CW37" s="39" t="str">
        <f t="shared" si="88"/>
        <v>FAILED</v>
      </c>
      <c r="CX37" s="39" t="str">
        <f t="shared" si="89"/>
        <v>FAILED</v>
      </c>
      <c r="CZ37">
        <f t="shared" si="90"/>
        <v>3.3147092282786528E-4</v>
      </c>
      <c r="DA37">
        <f t="shared" si="90"/>
        <v>1.8235395227862171E-4</v>
      </c>
      <c r="DB37">
        <v>7</v>
      </c>
      <c r="DC37">
        <f t="shared" si="91"/>
        <v>2.320296459795057E-3</v>
      </c>
      <c r="DD37">
        <v>10</v>
      </c>
      <c r="DE37">
        <f t="shared" si="92"/>
        <v>1.8235395227862172E-3</v>
      </c>
      <c r="DF37">
        <f t="shared" si="93"/>
        <v>0.36</v>
      </c>
      <c r="DG37">
        <f t="shared" si="93"/>
        <v>0.26455000000000001</v>
      </c>
      <c r="DH37">
        <f t="shared" si="40"/>
        <v>2.5315262724491445E-3</v>
      </c>
      <c r="DI37">
        <f t="shared" si="94"/>
        <v>0.31227499999999997</v>
      </c>
      <c r="DJ37">
        <f t="shared" si="95"/>
        <v>20550.908206407636</v>
      </c>
      <c r="DK37">
        <f t="shared" si="96"/>
        <v>32905.144834533086</v>
      </c>
      <c r="DL37">
        <f t="shared" si="97"/>
        <v>6.4452679438751588E-3</v>
      </c>
      <c r="DM37">
        <f t="shared" si="98"/>
        <v>6.8929862891181897E-3</v>
      </c>
      <c r="DN37">
        <f t="shared" si="41"/>
        <v>15.785761969970993</v>
      </c>
      <c r="DO37">
        <f t="shared" si="41"/>
        <v>18.055038793149112</v>
      </c>
      <c r="DP37">
        <f t="shared" si="99"/>
        <v>14.181439917138638</v>
      </c>
      <c r="DQ37">
        <f t="shared" si="100"/>
        <v>18.04465679156586</v>
      </c>
      <c r="DR37">
        <f t="shared" si="101"/>
        <v>15.785761969970993</v>
      </c>
      <c r="DS37">
        <f t="shared" si="101"/>
        <v>18.055038793149112</v>
      </c>
      <c r="DT37" s="39" t="str">
        <f t="shared" si="102"/>
        <v>PASS</v>
      </c>
      <c r="DU37" s="39" t="str">
        <f t="shared" si="102"/>
        <v>PASS</v>
      </c>
      <c r="DV37" s="39" t="str">
        <f t="shared" si="103"/>
        <v>PASS</v>
      </c>
      <c r="DW37" s="39">
        <f t="shared" si="104"/>
        <v>3.1625378550703573E-4</v>
      </c>
      <c r="DX37" s="39"/>
      <c r="DZ37">
        <f t="shared" si="105"/>
        <v>1</v>
      </c>
      <c r="EA37">
        <f t="shared" si="157"/>
        <v>0.36</v>
      </c>
      <c r="EB37">
        <f t="shared" si="106"/>
        <v>0.26455000000000001</v>
      </c>
      <c r="EC37">
        <f t="shared" si="107"/>
        <v>1.0011381900741776</v>
      </c>
      <c r="ED37">
        <f t="shared" si="108"/>
        <v>0.31227499999999997</v>
      </c>
      <c r="EE37">
        <f t="shared" si="109"/>
        <v>472364.39100942569</v>
      </c>
      <c r="EG37">
        <f t="shared" si="110"/>
        <v>134.35008430596349</v>
      </c>
      <c r="EH37">
        <f t="shared" si="111"/>
        <v>1.8282793389657621E-3</v>
      </c>
      <c r="EI37">
        <f t="shared" si="112"/>
        <v>1.3712095042243216E-3</v>
      </c>
      <c r="EJ37">
        <f t="shared" si="112"/>
        <v>0.08</v>
      </c>
      <c r="EK37">
        <f t="shared" si="112"/>
        <v>5.2000000000000005E-2</v>
      </c>
      <c r="EL37">
        <f t="shared" si="113"/>
        <v>1.4954898032219655E-3</v>
      </c>
      <c r="EM37">
        <f t="shared" si="113"/>
        <v>315.85931912858103</v>
      </c>
      <c r="EN37">
        <f t="shared" si="113"/>
        <v>53.993627997481781</v>
      </c>
      <c r="EO37">
        <f t="shared" si="114"/>
        <v>329.41318290767015</v>
      </c>
      <c r="EP37">
        <f t="shared" si="42"/>
        <v>483</v>
      </c>
      <c r="EQ37" s="39" t="str">
        <f t="shared" si="115"/>
        <v>PASS</v>
      </c>
      <c r="ES37">
        <v>1</v>
      </c>
      <c r="ET37">
        <f t="shared" si="116"/>
        <v>1.8282793389657621E-3</v>
      </c>
      <c r="EU37">
        <f t="shared" si="117"/>
        <v>4.1136285126729642E-3</v>
      </c>
      <c r="EV37">
        <f t="shared" si="118"/>
        <v>0.08</v>
      </c>
      <c r="EW37">
        <f t="shared" si="118"/>
        <v>5.2000000000000005E-2</v>
      </c>
      <c r="EX37">
        <f t="shared" si="119"/>
        <v>4.4551324845913112E-3</v>
      </c>
      <c r="EY37">
        <f t="shared" si="120"/>
        <v>106.02701325789141</v>
      </c>
      <c r="EZ37">
        <f t="shared" si="121"/>
        <v>17.997875999160595</v>
      </c>
      <c r="FA37">
        <f t="shared" si="122"/>
        <v>110.51469658752434</v>
      </c>
      <c r="FB37">
        <f t="shared" si="43"/>
        <v>483</v>
      </c>
      <c r="FC37" s="39" t="str">
        <f t="shared" si="123"/>
        <v>PASS</v>
      </c>
      <c r="FD37" s="127">
        <f t="shared" si="124"/>
        <v>1.0697312193570598E-3</v>
      </c>
      <c r="FE37" s="127"/>
      <c r="FG37">
        <v>15</v>
      </c>
      <c r="FH37">
        <f t="shared" si="125"/>
        <v>4.1999999999999993</v>
      </c>
      <c r="FI37">
        <f t="shared" si="126"/>
        <v>2.354166666666667</v>
      </c>
      <c r="FJ37">
        <f t="shared" si="127"/>
        <v>0.94166666666666687</v>
      </c>
      <c r="FK37">
        <f t="shared" si="128"/>
        <v>0.33900000000000002</v>
      </c>
      <c r="FL37">
        <f t="shared" si="129"/>
        <v>0.24911791666666669</v>
      </c>
      <c r="FM37">
        <f t="shared" si="130"/>
        <v>0.29405895833333334</v>
      </c>
      <c r="FN37">
        <f t="shared" si="44"/>
        <v>0.70625000000000004</v>
      </c>
      <c r="FO37">
        <f t="shared" si="45"/>
        <v>730.57148437499961</v>
      </c>
      <c r="FP37">
        <f t="shared" si="46"/>
        <v>9361.6593750000011</v>
      </c>
      <c r="FQ37">
        <f t="shared" si="131"/>
        <v>26540.330868455872</v>
      </c>
      <c r="FR37">
        <f t="shared" si="47"/>
        <v>5.4497599319211239E-5</v>
      </c>
      <c r="FS37">
        <v>2E-3</v>
      </c>
      <c r="FT37">
        <f t="shared" si="132"/>
        <v>2.7248799659605621E-2</v>
      </c>
      <c r="FV37">
        <f t="shared" ca="1" si="48"/>
        <v>38003.983635695033</v>
      </c>
      <c r="FW37">
        <f t="shared" ca="1" si="133"/>
        <v>3228.3641070400045</v>
      </c>
      <c r="FX37">
        <f t="shared" ca="1" si="134"/>
        <v>5489.3143288980527</v>
      </c>
      <c r="FY37">
        <f t="shared" ca="1" si="135"/>
        <v>1.6584031205130066E-5</v>
      </c>
      <c r="FZ37">
        <v>2E-3</v>
      </c>
      <c r="GA37">
        <f t="shared" ca="1" si="136"/>
        <v>78.48837662197441</v>
      </c>
      <c r="GB37">
        <f t="shared" ca="1" si="137"/>
        <v>1.3570720746269626E-3</v>
      </c>
      <c r="GC37">
        <f t="shared" ca="1" si="49"/>
        <v>13.534017835774538</v>
      </c>
      <c r="GD37">
        <f t="shared" ca="1" si="138"/>
        <v>8.533122502996878E-5</v>
      </c>
      <c r="GE37">
        <f t="shared" ca="1" si="139"/>
        <v>1.6971956359551805E-3</v>
      </c>
      <c r="GF37">
        <f t="shared" ca="1" si="140"/>
        <v>331.00000000000006</v>
      </c>
      <c r="GG37">
        <f t="shared" ca="1" si="141"/>
        <v>1.6971956359551805E-3</v>
      </c>
      <c r="GH37" s="39" t="str">
        <f t="shared" ca="1" si="142"/>
        <v>FAILED</v>
      </c>
      <c r="GI37" s="39" t="str">
        <f t="shared" ca="1" si="143"/>
        <v>FAILED</v>
      </c>
      <c r="GJ37" s="39" t="str">
        <f t="shared" ca="1" si="144"/>
        <v>FAILED</v>
      </c>
      <c r="GL37">
        <v>60</v>
      </c>
      <c r="GM37">
        <f t="shared" ca="1" si="145"/>
        <v>9.9504187230780401E-4</v>
      </c>
      <c r="GN37">
        <f t="shared" ca="1" si="146"/>
        <v>0.22556696392957559</v>
      </c>
      <c r="GO37">
        <f t="shared" ca="1" si="147"/>
        <v>0.30719241010788767</v>
      </c>
      <c r="GP37">
        <f t="shared" ca="1" si="148"/>
        <v>6.1099042894386502</v>
      </c>
      <c r="GQ37">
        <f t="shared" ca="1" si="149"/>
        <v>5.5166666666666666</v>
      </c>
      <c r="GR37">
        <f t="shared" ca="1" si="150"/>
        <v>5.5166666666666666</v>
      </c>
      <c r="GS37" s="39" t="str">
        <f t="shared" ca="1" si="151"/>
        <v>PASS</v>
      </c>
      <c r="GT37" s="39" t="str">
        <f t="shared" ca="1" si="152"/>
        <v>PASS</v>
      </c>
      <c r="GU37" s="39" t="str">
        <f t="shared" ca="1" si="153"/>
        <v>PASS</v>
      </c>
      <c r="GV37" s="137">
        <f t="shared" ca="1" si="154"/>
        <v>3.7442174050701958E-4</v>
      </c>
      <c r="GW37" s="138"/>
    </row>
    <row r="38" spans="2:205" x14ac:dyDescent="0.25">
      <c r="B38">
        <f t="shared" si="0"/>
        <v>2.62</v>
      </c>
      <c r="C38">
        <f t="shared" si="1"/>
        <v>2.5</v>
      </c>
      <c r="D38">
        <f t="shared" si="50"/>
        <v>0.406123932625433</v>
      </c>
      <c r="E38">
        <f t="shared" si="2"/>
        <v>0.40516430865412467</v>
      </c>
      <c r="F38">
        <f t="shared" si="3"/>
        <v>0.69999999999999951</v>
      </c>
      <c r="G38" s="1">
        <f t="shared" si="51"/>
        <v>1291.5264231516267</v>
      </c>
      <c r="H38">
        <f>-329.98*9.81</f>
        <v>-3237.1038000000003</v>
      </c>
      <c r="I38">
        <f t="shared" si="52"/>
        <v>-1945.5773768483737</v>
      </c>
      <c r="J38">
        <f t="shared" si="4"/>
        <v>13051.134662645263</v>
      </c>
      <c r="K38">
        <f t="shared" si="5"/>
        <v>42081.309588227305</v>
      </c>
      <c r="L38">
        <f t="shared" si="53"/>
        <v>48941.754984919738</v>
      </c>
      <c r="M38">
        <f t="shared" si="53"/>
        <v>157804.91095585239</v>
      </c>
      <c r="O38">
        <f t="shared" si="54"/>
        <v>1</v>
      </c>
      <c r="P38">
        <v>2620</v>
      </c>
      <c r="Q38">
        <f t="shared" si="55"/>
        <v>0.36</v>
      </c>
      <c r="S38">
        <f t="shared" si="56"/>
        <v>438346.97487736779</v>
      </c>
      <c r="T38">
        <f t="shared" si="6"/>
        <v>129.42207980589322</v>
      </c>
      <c r="U38">
        <f t="shared" si="57"/>
        <v>5.8707248736870736E-4</v>
      </c>
      <c r="V38">
        <f t="shared" si="58"/>
        <v>1.3209130965795915E-3</v>
      </c>
      <c r="W38">
        <f t="shared" si="7"/>
        <v>0.08</v>
      </c>
      <c r="X38">
        <f t="shared" si="59"/>
        <v>5.2000000000000005E-2</v>
      </c>
      <c r="Z38">
        <f t="shared" si="60"/>
        <v>7.3384060921088418E-3</v>
      </c>
      <c r="AA38">
        <v>5.5650000000000004</v>
      </c>
      <c r="AB38">
        <f t="shared" si="8"/>
        <v>22.776251148213809</v>
      </c>
      <c r="AC38">
        <v>0.745</v>
      </c>
      <c r="AD38">
        <f t="shared" si="61"/>
        <v>16.968307105419289</v>
      </c>
      <c r="AE38">
        <f t="shared" si="9"/>
        <v>90.904155902462421</v>
      </c>
      <c r="AF38">
        <f t="shared" si="10"/>
        <v>1.4408193017878988E-3</v>
      </c>
      <c r="AG38">
        <f t="shared" si="62"/>
        <v>304.23452429699358</v>
      </c>
      <c r="AH38">
        <f t="shared" si="63"/>
        <v>52.074343454672004</v>
      </c>
      <c r="AI38">
        <f t="shared" si="11"/>
        <v>14.81581835696927</v>
      </c>
      <c r="AJ38">
        <f t="shared" si="12"/>
        <v>25.866290612167344</v>
      </c>
      <c r="AK38">
        <f t="shared" si="64"/>
        <v>14.81581835696927</v>
      </c>
      <c r="AL38">
        <f t="shared" si="13"/>
        <v>20.463837509626064</v>
      </c>
      <c r="AM38">
        <f t="shared" si="14"/>
        <v>14.891685065241894</v>
      </c>
      <c r="AN38">
        <f t="shared" si="65"/>
        <v>14.81581835696927</v>
      </c>
      <c r="AO38" s="39" t="str">
        <f t="shared" si="66"/>
        <v>FAILED</v>
      </c>
      <c r="AP38" s="39" t="str">
        <f t="shared" si="67"/>
        <v>FAILED</v>
      </c>
      <c r="AQ38" s="39" t="str">
        <f t="shared" si="68"/>
        <v>FAILED</v>
      </c>
      <c r="AS38" s="9">
        <v>3</v>
      </c>
      <c r="AT38">
        <f t="shared" si="15"/>
        <v>1.7612174621061221E-3</v>
      </c>
      <c r="AU38" s="9">
        <f t="shared" si="69"/>
        <v>3.9627392897387745E-3</v>
      </c>
      <c r="AV38" s="9">
        <f t="shared" si="70"/>
        <v>2.2015218276326524E-2</v>
      </c>
      <c r="AW38">
        <v>5.5650000000000004</v>
      </c>
      <c r="AX38">
        <f t="shared" si="16"/>
        <v>204.98626033392426</v>
      </c>
      <c r="AY38">
        <v>0.745</v>
      </c>
      <c r="AZ38">
        <f t="shared" si="71"/>
        <v>152.71476394877357</v>
      </c>
      <c r="BA38">
        <f t="shared" si="17"/>
        <v>272.71246770738725</v>
      </c>
      <c r="BB38">
        <f t="shared" si="72"/>
        <v>1.0011381900741776</v>
      </c>
      <c r="BC38">
        <f t="shared" si="73"/>
        <v>4.2953823154522758E-3</v>
      </c>
      <c r="BD38">
        <f t="shared" si="74"/>
        <v>102.05074721764615</v>
      </c>
      <c r="BE38">
        <f t="shared" si="75"/>
        <v>17.35811448489067</v>
      </c>
      <c r="BF38">
        <f t="shared" si="18"/>
        <v>133.34236521272339</v>
      </c>
      <c r="BG38">
        <f t="shared" si="19"/>
        <v>232.79661550950604</v>
      </c>
      <c r="BH38">
        <f t="shared" si="76"/>
        <v>133.34236521272339</v>
      </c>
      <c r="BI38">
        <f t="shared" si="20"/>
        <v>184.17453758663453</v>
      </c>
      <c r="BJ38">
        <f t="shared" si="21"/>
        <v>0.55684812723933486</v>
      </c>
      <c r="BK38">
        <f t="shared" si="77"/>
        <v>133.34236521272339</v>
      </c>
      <c r="BL38" s="39" t="str">
        <f t="shared" si="78"/>
        <v>PASS</v>
      </c>
      <c r="BM38" s="39" t="str">
        <f t="shared" si="79"/>
        <v>PASS</v>
      </c>
      <c r="BN38" s="39" t="str">
        <f t="shared" si="80"/>
        <v>PASS</v>
      </c>
      <c r="BO38" s="127">
        <f t="shared" si="81"/>
        <v>1.2027070483266364E-3</v>
      </c>
      <c r="BP38" s="127"/>
      <c r="BR38">
        <f t="shared" si="22"/>
        <v>5.8707248736870736E-4</v>
      </c>
      <c r="BS38">
        <f t="shared" si="23"/>
        <v>0.36</v>
      </c>
      <c r="BT38">
        <f t="shared" si="24"/>
        <v>0.26455000000000001</v>
      </c>
      <c r="BU38">
        <f t="shared" si="82"/>
        <v>0.62454999999999994</v>
      </c>
      <c r="BV38">
        <f t="shared" si="25"/>
        <v>1</v>
      </c>
      <c r="BW38">
        <f t="shared" si="26"/>
        <v>0.375</v>
      </c>
      <c r="BX38">
        <f t="shared" si="27"/>
        <v>48941.754984919738</v>
      </c>
      <c r="BY38">
        <f t="shared" si="83"/>
        <v>18353.158119344902</v>
      </c>
      <c r="BZ38">
        <f t="shared" si="28"/>
        <v>0.69999999999999951</v>
      </c>
      <c r="CA38">
        <f t="shared" si="29"/>
        <v>740.21870671874967</v>
      </c>
      <c r="CB38">
        <f t="shared" si="155"/>
        <v>19093.37682606365</v>
      </c>
      <c r="CC38">
        <f t="shared" si="30"/>
        <v>1.5394224803018399E-3</v>
      </c>
      <c r="CD38">
        <f t="shared" si="31"/>
        <v>0.31227499999999997</v>
      </c>
      <c r="CE38">
        <f t="shared" si="84"/>
        <v>30571.414340026662</v>
      </c>
      <c r="CF38">
        <f t="shared" si="32"/>
        <v>78363.229501112393</v>
      </c>
      <c r="CG38">
        <f t="shared" si="33"/>
        <v>101291.79025613239</v>
      </c>
      <c r="CH38">
        <f t="shared" si="34"/>
        <v>55434.6687460924</v>
      </c>
      <c r="CI38">
        <f t="shared" si="35"/>
        <v>3.0601749322094375E-4</v>
      </c>
      <c r="CJ38">
        <f t="shared" si="36"/>
        <v>1.6747634062263565E-4</v>
      </c>
      <c r="CL38">
        <f t="shared" si="37"/>
        <v>0.36</v>
      </c>
      <c r="CM38">
        <f t="shared" si="37"/>
        <v>0.26455000000000001</v>
      </c>
      <c r="CN38">
        <f t="shared" si="85"/>
        <v>8.5004859228039937E-4</v>
      </c>
      <c r="CO38">
        <f t="shared" si="85"/>
        <v>6.3306120061476338E-4</v>
      </c>
      <c r="CP38">
        <f t="shared" si="38"/>
        <v>0.27458139151039768</v>
      </c>
      <c r="CQ38">
        <f t="shared" si="38"/>
        <v>0.15229126381504618</v>
      </c>
      <c r="CR38">
        <f t="shared" si="156"/>
        <v>99.90087173857799</v>
      </c>
      <c r="CS38">
        <f t="shared" si="86"/>
        <v>182.54169052398504</v>
      </c>
      <c r="CT38">
        <f t="shared" si="39"/>
        <v>0.27458139151039768</v>
      </c>
      <c r="CU38">
        <f t="shared" si="39"/>
        <v>0.15229126381504618</v>
      </c>
      <c r="CV38" s="39" t="str">
        <f t="shared" si="87"/>
        <v>FAILED</v>
      </c>
      <c r="CW38" s="39" t="str">
        <f t="shared" si="88"/>
        <v>FAILED</v>
      </c>
      <c r="CX38" s="39" t="str">
        <f t="shared" si="89"/>
        <v>FAILED</v>
      </c>
      <c r="CZ38">
        <f t="shared" si="90"/>
        <v>3.0601749322094375E-4</v>
      </c>
      <c r="DA38">
        <f t="shared" si="90"/>
        <v>1.6747634062263565E-4</v>
      </c>
      <c r="DB38">
        <v>8</v>
      </c>
      <c r="DC38">
        <f t="shared" si="91"/>
        <v>2.44813994576755E-3</v>
      </c>
      <c r="DD38">
        <v>11</v>
      </c>
      <c r="DE38">
        <f t="shared" si="92"/>
        <v>1.8422397468489922E-3</v>
      </c>
      <c r="DF38">
        <f t="shared" si="93"/>
        <v>0.36</v>
      </c>
      <c r="DG38">
        <f t="shared" si="93"/>
        <v>0.26455000000000001</v>
      </c>
      <c r="DH38">
        <f t="shared" si="40"/>
        <v>2.5378023524868327E-3</v>
      </c>
      <c r="DI38">
        <f t="shared" si="94"/>
        <v>0.31227499999999997</v>
      </c>
      <c r="DJ38">
        <f t="shared" si="95"/>
        <v>19093.37682606365</v>
      </c>
      <c r="DK38">
        <f t="shared" si="96"/>
        <v>30571.414340026662</v>
      </c>
      <c r="DL38">
        <f t="shared" si="97"/>
        <v>6.800388738243195E-3</v>
      </c>
      <c r="DM38">
        <f t="shared" si="98"/>
        <v>6.9636732067623972E-3</v>
      </c>
      <c r="DN38">
        <f t="shared" si="41"/>
        <v>17.573209056665451</v>
      </c>
      <c r="DO38">
        <f t="shared" si="41"/>
        <v>18.427242921620586</v>
      </c>
      <c r="DP38">
        <f t="shared" si="99"/>
        <v>12.487608967322249</v>
      </c>
      <c r="DQ38">
        <f t="shared" si="100"/>
        <v>16.594699138544094</v>
      </c>
      <c r="DR38">
        <f t="shared" si="101"/>
        <v>17.573209056665451</v>
      </c>
      <c r="DS38">
        <f t="shared" si="101"/>
        <v>18.427242921620586</v>
      </c>
      <c r="DT38" s="39" t="str">
        <f t="shared" si="102"/>
        <v>PASS</v>
      </c>
      <c r="DU38" s="39" t="str">
        <f t="shared" si="102"/>
        <v>PASS</v>
      </c>
      <c r="DV38" s="39" t="str">
        <f t="shared" si="103"/>
        <v>PASS</v>
      </c>
      <c r="DW38" s="39">
        <f t="shared" si="104"/>
        <v>3.83234573541461E-4</v>
      </c>
      <c r="DX38" s="39"/>
      <c r="DZ38">
        <f t="shared" si="105"/>
        <v>1</v>
      </c>
      <c r="EA38">
        <f t="shared" si="157"/>
        <v>0.36</v>
      </c>
      <c r="EB38">
        <f t="shared" si="106"/>
        <v>0.26455000000000001</v>
      </c>
      <c r="EC38">
        <f t="shared" si="107"/>
        <v>1.0011381900741776</v>
      </c>
      <c r="ED38">
        <f t="shared" si="108"/>
        <v>0.31227499999999997</v>
      </c>
      <c r="EE38">
        <f t="shared" si="109"/>
        <v>438346.97487736779</v>
      </c>
      <c r="EG38">
        <f t="shared" si="110"/>
        <v>129.42207980589322</v>
      </c>
      <c r="EH38">
        <f t="shared" si="111"/>
        <v>1.7612174621061221E-3</v>
      </c>
      <c r="EI38">
        <f t="shared" si="112"/>
        <v>1.3209130965795915E-3</v>
      </c>
      <c r="EJ38">
        <f t="shared" si="112"/>
        <v>0.08</v>
      </c>
      <c r="EK38">
        <f t="shared" si="112"/>
        <v>5.2000000000000005E-2</v>
      </c>
      <c r="EL38">
        <f t="shared" si="113"/>
        <v>1.4408193017878988E-3</v>
      </c>
      <c r="EM38">
        <f t="shared" si="113"/>
        <v>304.23452429699358</v>
      </c>
      <c r="EN38">
        <f t="shared" si="113"/>
        <v>52.074343454672004</v>
      </c>
      <c r="EO38">
        <f t="shared" si="114"/>
        <v>317.32295459503621</v>
      </c>
      <c r="EP38">
        <f t="shared" si="42"/>
        <v>483</v>
      </c>
      <c r="EQ38" s="39" t="str">
        <f t="shared" si="115"/>
        <v>PASS</v>
      </c>
      <c r="ES38">
        <v>1</v>
      </c>
      <c r="ET38">
        <f t="shared" si="116"/>
        <v>1.7612174621061221E-3</v>
      </c>
      <c r="EU38">
        <f t="shared" si="117"/>
        <v>3.9627392897387745E-3</v>
      </c>
      <c r="EV38">
        <f t="shared" si="118"/>
        <v>0.08</v>
      </c>
      <c r="EW38">
        <f t="shared" si="118"/>
        <v>5.2000000000000005E-2</v>
      </c>
      <c r="EX38">
        <f t="shared" si="119"/>
        <v>4.2933777152184384E-3</v>
      </c>
      <c r="EY38">
        <f t="shared" si="120"/>
        <v>102.09839523869276</v>
      </c>
      <c r="EZ38">
        <f t="shared" si="121"/>
        <v>17.35811448489067</v>
      </c>
      <c r="FA38">
        <f t="shared" si="122"/>
        <v>106.43305278778784</v>
      </c>
      <c r="FB38">
        <f t="shared" si="43"/>
        <v>483</v>
      </c>
      <c r="FC38" s="39" t="str">
        <f t="shared" si="123"/>
        <v>PASS</v>
      </c>
      <c r="FD38" s="127">
        <f t="shared" si="124"/>
        <v>1.2027070483266364E-3</v>
      </c>
      <c r="FE38" s="127"/>
      <c r="FG38">
        <v>16</v>
      </c>
      <c r="FH38">
        <f t="shared" si="125"/>
        <v>4.4999999999999991</v>
      </c>
      <c r="FI38">
        <f t="shared" si="126"/>
        <v>2.291666666666667</v>
      </c>
      <c r="FJ38">
        <f t="shared" si="127"/>
        <v>0.91666666666666685</v>
      </c>
      <c r="FK38">
        <f t="shared" si="128"/>
        <v>0.33</v>
      </c>
      <c r="FL38">
        <f t="shared" si="129"/>
        <v>0.24250416666666669</v>
      </c>
      <c r="FM38">
        <f t="shared" si="130"/>
        <v>0.28625208333333335</v>
      </c>
      <c r="FN38">
        <f t="shared" si="44"/>
        <v>0.68750000000000011</v>
      </c>
      <c r="FO38">
        <f t="shared" si="45"/>
        <v>711.17578124999966</v>
      </c>
      <c r="FP38">
        <f t="shared" si="46"/>
        <v>8631.0878906250018</v>
      </c>
      <c r="FQ38">
        <f t="shared" si="131"/>
        <v>24469.158639080521</v>
      </c>
      <c r="FR38">
        <f t="shared" si="47"/>
        <v>5.0244678930350147E-5</v>
      </c>
      <c r="FS38">
        <v>2E-3</v>
      </c>
      <c r="FT38">
        <f t="shared" si="132"/>
        <v>2.5122339465175073E-2</v>
      </c>
      <c r="FV38">
        <f t="shared" ca="1" si="48"/>
        <v>34775.619528655028</v>
      </c>
      <c r="FW38">
        <f t="shared" ca="1" si="133"/>
        <v>3110.6629187374056</v>
      </c>
      <c r="FX38">
        <f t="shared" ca="1" si="134"/>
        <v>5433.4328025049108</v>
      </c>
      <c r="FY38">
        <f t="shared" ca="1" si="135"/>
        <v>1.6415204841404562E-5</v>
      </c>
      <c r="FZ38">
        <v>2E-3</v>
      </c>
      <c r="GA38">
        <f t="shared" ca="1" si="136"/>
        <v>75.136234239819075</v>
      </c>
      <c r="GB38">
        <f t="shared" ca="1" si="137"/>
        <v>1.2992906472069487E-3</v>
      </c>
      <c r="GC38">
        <f t="shared" ca="1" si="49"/>
        <v>12.323891249809009</v>
      </c>
      <c r="GD38">
        <f t="shared" ca="1" si="138"/>
        <v>8.8225046860103339E-5</v>
      </c>
      <c r="GE38">
        <f t="shared" ca="1" si="139"/>
        <v>1.7547523132396242E-3</v>
      </c>
      <c r="GF38">
        <f t="shared" ca="1" si="140"/>
        <v>331.00000000000006</v>
      </c>
      <c r="GG38">
        <f t="shared" ca="1" si="141"/>
        <v>1.7547523132396242E-3</v>
      </c>
      <c r="GH38" s="39" t="str">
        <f t="shared" ca="1" si="142"/>
        <v>FAILED</v>
      </c>
      <c r="GI38" s="39" t="str">
        <f t="shared" ca="1" si="143"/>
        <v>FAILED</v>
      </c>
      <c r="GJ38" s="39" t="str">
        <f t="shared" ca="1" si="144"/>
        <v>FAILED</v>
      </c>
      <c r="GL38">
        <v>60</v>
      </c>
      <c r="GM38">
        <f t="shared" ca="1" si="145"/>
        <v>9.8491229048427368E-4</v>
      </c>
      <c r="GN38">
        <f t="shared" ca="1" si="146"/>
        <v>0.20539818749681682</v>
      </c>
      <c r="GO38">
        <f t="shared" ca="1" si="147"/>
        <v>0.31761016869637204</v>
      </c>
      <c r="GP38">
        <f t="shared" ca="1" si="148"/>
        <v>6.3171083276626465</v>
      </c>
      <c r="GQ38">
        <f t="shared" ca="1" si="149"/>
        <v>5.5166666666666675</v>
      </c>
      <c r="GR38">
        <f t="shared" ca="1" si="150"/>
        <v>5.5166666666666675</v>
      </c>
      <c r="GS38" s="39" t="str">
        <f t="shared" ca="1" si="151"/>
        <v>PASS</v>
      </c>
      <c r="GT38" s="39" t="str">
        <f t="shared" ca="1" si="152"/>
        <v>PASS</v>
      </c>
      <c r="GU38" s="39" t="str">
        <f t="shared" ca="1" si="153"/>
        <v>PASS</v>
      </c>
      <c r="GV38" s="137">
        <f t="shared" ca="1" si="154"/>
        <v>3.4694266177128419E-4</v>
      </c>
      <c r="GW38" s="138"/>
    </row>
    <row r="39" spans="2:205" x14ac:dyDescent="0.25">
      <c r="B39">
        <f t="shared" si="0"/>
        <v>2.9</v>
      </c>
      <c r="C39">
        <f t="shared" si="1"/>
        <v>2.5</v>
      </c>
      <c r="D39">
        <f t="shared" si="50"/>
        <v>0.40420468468281634</v>
      </c>
      <c r="E39">
        <f t="shared" si="2"/>
        <v>0.4034728328626741</v>
      </c>
      <c r="F39">
        <f t="shared" si="3"/>
        <v>0.48750000000000071</v>
      </c>
      <c r="G39" s="1">
        <f t="shared" si="51"/>
        <v>895.700862583446</v>
      </c>
      <c r="I39">
        <f t="shared" si="52"/>
        <v>895.700862583446</v>
      </c>
      <c r="J39">
        <f t="shared" si="4"/>
        <v>14996.712039493637</v>
      </c>
      <c r="K39">
        <f t="shared" si="5"/>
        <v>38154.611049927858</v>
      </c>
      <c r="L39">
        <f t="shared" si="53"/>
        <v>56237.670148101141</v>
      </c>
      <c r="M39">
        <f t="shared" si="53"/>
        <v>143079.79143722946</v>
      </c>
      <c r="O39">
        <f t="shared" si="54"/>
        <v>1</v>
      </c>
      <c r="P39">
        <v>2900</v>
      </c>
      <c r="Q39">
        <f t="shared" si="55"/>
        <v>0.36</v>
      </c>
      <c r="S39">
        <f t="shared" si="56"/>
        <v>397443.86510341521</v>
      </c>
      <c r="T39">
        <f t="shared" si="6"/>
        <v>123.23590722788084</v>
      </c>
      <c r="U39">
        <f t="shared" si="57"/>
        <v>5.59011342561634E-4</v>
      </c>
      <c r="V39">
        <f t="shared" si="58"/>
        <v>1.2577755207636766E-3</v>
      </c>
      <c r="W39">
        <f t="shared" si="7"/>
        <v>0.08</v>
      </c>
      <c r="X39">
        <f t="shared" si="59"/>
        <v>5.2000000000000005E-2</v>
      </c>
      <c r="Z39">
        <f t="shared" si="60"/>
        <v>6.9876417820204251E-3</v>
      </c>
      <c r="AA39">
        <v>5.5650000000000004</v>
      </c>
      <c r="AB39">
        <f t="shared" si="8"/>
        <v>20.650949607772869</v>
      </c>
      <c r="AC39">
        <v>0.745</v>
      </c>
      <c r="AD39">
        <f t="shared" si="61"/>
        <v>15.384957457790787</v>
      </c>
      <c r="AE39">
        <f t="shared" si="9"/>
        <v>86.559079719831317</v>
      </c>
      <c r="AF39">
        <f t="shared" si="10"/>
        <v>1.3721709886673787E-3</v>
      </c>
      <c r="AG39">
        <f t="shared" si="62"/>
        <v>289.64601961844687</v>
      </c>
      <c r="AH39">
        <f t="shared" si="63"/>
        <v>61.881255456724261</v>
      </c>
      <c r="AI39">
        <f t="shared" si="11"/>
        <v>13.433322116826195</v>
      </c>
      <c r="AJ39">
        <f t="shared" si="12"/>
        <v>23.452650767497666</v>
      </c>
      <c r="AK39">
        <f t="shared" si="64"/>
        <v>13.433322116826195</v>
      </c>
      <c r="AL39">
        <f t="shared" si="13"/>
        <v>18.554312316058279</v>
      </c>
      <c r="AM39">
        <f t="shared" si="14"/>
        <v>15.64566287251059</v>
      </c>
      <c r="AN39">
        <f t="shared" si="65"/>
        <v>13.433322116826195</v>
      </c>
      <c r="AO39" s="39" t="str">
        <f t="shared" si="66"/>
        <v>FAILED</v>
      </c>
      <c r="AP39" s="39" t="str">
        <f t="shared" si="67"/>
        <v>FAILED</v>
      </c>
      <c r="AQ39" s="39" t="str">
        <f t="shared" si="68"/>
        <v>FAILED</v>
      </c>
      <c r="AS39" s="9">
        <v>3</v>
      </c>
      <c r="AT39">
        <f t="shared" si="15"/>
        <v>1.6770340276849021E-3</v>
      </c>
      <c r="AU39" s="9">
        <f t="shared" si="69"/>
        <v>3.7733265622910297E-3</v>
      </c>
      <c r="AV39" s="9">
        <f t="shared" si="70"/>
        <v>2.0962925346061277E-2</v>
      </c>
      <c r="AW39">
        <v>5.5650000000000004</v>
      </c>
      <c r="AX39">
        <f t="shared" si="16"/>
        <v>185.85854646995588</v>
      </c>
      <c r="AY39">
        <v>0.745</v>
      </c>
      <c r="AZ39">
        <f t="shared" si="71"/>
        <v>138.46461712011714</v>
      </c>
      <c r="BA39">
        <f t="shared" si="17"/>
        <v>259.67723915949398</v>
      </c>
      <c r="BB39">
        <f t="shared" si="72"/>
        <v>1.0011381900741776</v>
      </c>
      <c r="BC39">
        <f t="shared" si="73"/>
        <v>4.0920550951426323E-3</v>
      </c>
      <c r="BD39">
        <f t="shared" si="74"/>
        <v>97.125736546213815</v>
      </c>
      <c r="BE39">
        <f t="shared" si="75"/>
        <v>20.62708515224142</v>
      </c>
      <c r="BF39">
        <f t="shared" si="18"/>
        <v>120.89989905143578</v>
      </c>
      <c r="BG39">
        <f t="shared" si="19"/>
        <v>211.07385690747904</v>
      </c>
      <c r="BH39">
        <f t="shared" si="76"/>
        <v>120.89989905143578</v>
      </c>
      <c r="BI39">
        <f t="shared" si="20"/>
        <v>166.98881084452458</v>
      </c>
      <c r="BJ39">
        <f t="shared" si="21"/>
        <v>0.58551367460852755</v>
      </c>
      <c r="BK39">
        <f t="shared" si="77"/>
        <v>120.89989905143578</v>
      </c>
      <c r="BL39" s="39" t="str">
        <f t="shared" si="78"/>
        <v>PASS</v>
      </c>
      <c r="BM39" s="39" t="str">
        <f t="shared" si="79"/>
        <v>PASS</v>
      </c>
      <c r="BN39" s="39" t="str">
        <f t="shared" si="80"/>
        <v>PASS</v>
      </c>
      <c r="BO39" s="127">
        <f t="shared" si="81"/>
        <v>7.9795074355281444E-4</v>
      </c>
      <c r="BP39" s="127"/>
      <c r="BR39">
        <f t="shared" si="22"/>
        <v>5.59011342561634E-4</v>
      </c>
      <c r="BS39">
        <f t="shared" si="23"/>
        <v>0.36</v>
      </c>
      <c r="BT39">
        <f t="shared" si="24"/>
        <v>0.26455000000000001</v>
      </c>
      <c r="BU39">
        <f t="shared" si="82"/>
        <v>0.62454999999999994</v>
      </c>
      <c r="BV39">
        <f t="shared" si="25"/>
        <v>1</v>
      </c>
      <c r="BW39">
        <f t="shared" si="26"/>
        <v>0.375</v>
      </c>
      <c r="BX39">
        <f t="shared" si="27"/>
        <v>56237.670148101141</v>
      </c>
      <c r="BY39">
        <f t="shared" si="83"/>
        <v>21089.126305537928</v>
      </c>
      <c r="BZ39">
        <f t="shared" si="28"/>
        <v>0.48750000000000071</v>
      </c>
      <c r="CA39">
        <f t="shared" si="29"/>
        <v>515.50945646484445</v>
      </c>
      <c r="CB39">
        <f t="shared" si="155"/>
        <v>21604.635762002774</v>
      </c>
      <c r="CC39">
        <f t="shared" si="30"/>
        <v>1.4659032443956862E-3</v>
      </c>
      <c r="CD39">
        <f t="shared" si="31"/>
        <v>0.31227499999999997</v>
      </c>
      <c r="CE39">
        <f t="shared" si="84"/>
        <v>34592.323692262871</v>
      </c>
      <c r="CF39">
        <f t="shared" si="32"/>
        <v>90045.104712354732</v>
      </c>
      <c r="CG39">
        <f t="shared" si="33"/>
        <v>115989.34748155189</v>
      </c>
      <c r="CH39">
        <f t="shared" si="34"/>
        <v>64100.861943157579</v>
      </c>
      <c r="CI39">
        <f t="shared" si="35"/>
        <v>3.504209893702474E-4</v>
      </c>
      <c r="CJ39">
        <f t="shared" si="36"/>
        <v>1.9365819318174494E-4</v>
      </c>
      <c r="CL39">
        <f t="shared" si="37"/>
        <v>0.36</v>
      </c>
      <c r="CM39">
        <f t="shared" si="37"/>
        <v>0.26455000000000001</v>
      </c>
      <c r="CN39">
        <f t="shared" si="85"/>
        <v>9.7339163713957612E-4</v>
      </c>
      <c r="CO39">
        <f t="shared" si="85"/>
        <v>7.3202870225569816E-4</v>
      </c>
      <c r="CP39">
        <f t="shared" si="38"/>
        <v>0.36004668611624041</v>
      </c>
      <c r="CQ39">
        <f t="shared" si="38"/>
        <v>0.2036290879519414</v>
      </c>
      <c r="CR39">
        <f t="shared" si="156"/>
        <v>98.716471734269746</v>
      </c>
      <c r="CS39">
        <f t="shared" si="86"/>
        <v>178.62566578734192</v>
      </c>
      <c r="CT39">
        <f t="shared" si="39"/>
        <v>0.36004668611624041</v>
      </c>
      <c r="CU39">
        <f t="shared" si="39"/>
        <v>0.2036290879519414</v>
      </c>
      <c r="CV39" s="39" t="str">
        <f t="shared" si="87"/>
        <v>FAILED</v>
      </c>
      <c r="CW39" s="39" t="str">
        <f t="shared" si="88"/>
        <v>FAILED</v>
      </c>
      <c r="CX39" s="39" t="str">
        <f t="shared" si="89"/>
        <v>FAILED</v>
      </c>
      <c r="CZ39">
        <f t="shared" si="90"/>
        <v>3.504209893702474E-4</v>
      </c>
      <c r="DA39">
        <f t="shared" si="90"/>
        <v>1.9365819318174494E-4</v>
      </c>
      <c r="DB39">
        <v>8</v>
      </c>
      <c r="DC39">
        <f t="shared" si="91"/>
        <v>2.8033679149619792E-3</v>
      </c>
      <c r="DD39">
        <v>11</v>
      </c>
      <c r="DE39">
        <f t="shared" si="92"/>
        <v>2.1302401249991944E-3</v>
      </c>
      <c r="DF39">
        <f t="shared" si="93"/>
        <v>0.36</v>
      </c>
      <c r="DG39">
        <f t="shared" si="93"/>
        <v>0.26455000000000001</v>
      </c>
      <c r="DH39">
        <f t="shared" si="40"/>
        <v>2.6852742738699342E-3</v>
      </c>
      <c r="DI39">
        <f t="shared" si="94"/>
        <v>0.31227499999999997</v>
      </c>
      <c r="DJ39">
        <f t="shared" si="95"/>
        <v>21604.635762002774</v>
      </c>
      <c r="DK39">
        <f t="shared" si="96"/>
        <v>34592.323692262871</v>
      </c>
      <c r="DL39">
        <f t="shared" si="97"/>
        <v>7.7871330971166089E-3</v>
      </c>
      <c r="DM39">
        <f t="shared" si="98"/>
        <v>8.0523157248126795E-3</v>
      </c>
      <c r="DN39">
        <f t="shared" si="41"/>
        <v>23.042987911439386</v>
      </c>
      <c r="DO39">
        <f t="shared" si="41"/>
        <v>24.639119642184909</v>
      </c>
      <c r="DP39">
        <f t="shared" si="99"/>
        <v>12.339558966783718</v>
      </c>
      <c r="DQ39">
        <f t="shared" si="100"/>
        <v>16.238696889758355</v>
      </c>
      <c r="DR39">
        <f t="shared" si="101"/>
        <v>23.042987911439386</v>
      </c>
      <c r="DS39">
        <f t="shared" si="101"/>
        <v>24.639119642184909</v>
      </c>
      <c r="DT39" s="39" t="str">
        <f t="shared" si="102"/>
        <v>PASS</v>
      </c>
      <c r="DU39" s="39" t="str">
        <f t="shared" si="102"/>
        <v>PASS</v>
      </c>
      <c r="DV39" s="39" t="str">
        <f t="shared" si="103"/>
        <v>PASS</v>
      </c>
      <c r="DW39" s="39">
        <f t="shared" si="104"/>
        <v>3.0668965751869603E-4</v>
      </c>
      <c r="DX39" s="39"/>
      <c r="DZ39">
        <f t="shared" si="105"/>
        <v>1</v>
      </c>
      <c r="EA39">
        <f t="shared" si="157"/>
        <v>0.36</v>
      </c>
      <c r="EB39">
        <f t="shared" si="106"/>
        <v>0.26455000000000001</v>
      </c>
      <c r="EC39">
        <f t="shared" si="107"/>
        <v>1.0011381900741776</v>
      </c>
      <c r="ED39">
        <f t="shared" si="108"/>
        <v>0.31227499999999997</v>
      </c>
      <c r="EE39">
        <f t="shared" si="109"/>
        <v>397443.86510341521</v>
      </c>
      <c r="EG39">
        <f t="shared" si="110"/>
        <v>123.23590722788084</v>
      </c>
      <c r="EH39">
        <f t="shared" si="111"/>
        <v>1.6770340276849021E-3</v>
      </c>
      <c r="EI39">
        <f t="shared" si="112"/>
        <v>1.2577755207636766E-3</v>
      </c>
      <c r="EJ39">
        <f t="shared" si="112"/>
        <v>0.08</v>
      </c>
      <c r="EK39">
        <f t="shared" si="112"/>
        <v>5.2000000000000005E-2</v>
      </c>
      <c r="EL39">
        <f t="shared" si="113"/>
        <v>1.3721709886673787E-3</v>
      </c>
      <c r="EM39">
        <f t="shared" si="113"/>
        <v>289.64601961844687</v>
      </c>
      <c r="EN39">
        <f t="shared" si="113"/>
        <v>61.881255456724261</v>
      </c>
      <c r="EO39">
        <f t="shared" si="114"/>
        <v>308.84087490406904</v>
      </c>
      <c r="EP39">
        <f t="shared" si="42"/>
        <v>483</v>
      </c>
      <c r="EQ39" s="39" t="str">
        <f t="shared" si="115"/>
        <v>PASS</v>
      </c>
      <c r="ES39">
        <v>1</v>
      </c>
      <c r="ET39">
        <f t="shared" si="116"/>
        <v>1.6770340276849021E-3</v>
      </c>
      <c r="EU39">
        <f t="shared" si="117"/>
        <v>3.7733265622910297E-3</v>
      </c>
      <c r="EV39">
        <f t="shared" si="118"/>
        <v>0.08</v>
      </c>
      <c r="EW39">
        <f t="shared" si="118"/>
        <v>5.2000000000000005E-2</v>
      </c>
      <c r="EX39">
        <f t="shared" si="119"/>
        <v>4.0901463116582628E-3</v>
      </c>
      <c r="EY39">
        <f t="shared" si="120"/>
        <v>97.17106304255411</v>
      </c>
      <c r="EZ39">
        <f t="shared" si="121"/>
        <v>20.62708515224142</v>
      </c>
      <c r="FA39">
        <f t="shared" si="122"/>
        <v>103.53089113135982</v>
      </c>
      <c r="FB39">
        <f t="shared" si="43"/>
        <v>483</v>
      </c>
      <c r="FC39" s="39" t="str">
        <f t="shared" si="123"/>
        <v>PASS</v>
      </c>
      <c r="FD39" s="127">
        <f t="shared" si="124"/>
        <v>7.9795074355281444E-4</v>
      </c>
      <c r="FE39" s="127"/>
      <c r="FG39">
        <v>17</v>
      </c>
      <c r="FH39">
        <f t="shared" si="125"/>
        <v>4.7999999999999989</v>
      </c>
      <c r="FI39">
        <f t="shared" si="126"/>
        <v>2.229166666666667</v>
      </c>
      <c r="FJ39">
        <f t="shared" si="127"/>
        <v>0.89166666666666683</v>
      </c>
      <c r="FK39">
        <f t="shared" si="128"/>
        <v>0.32100000000000001</v>
      </c>
      <c r="FL39">
        <f t="shared" si="129"/>
        <v>0.23589041666666669</v>
      </c>
      <c r="FM39">
        <f t="shared" si="130"/>
        <v>0.27844520833333336</v>
      </c>
      <c r="FN39">
        <f t="shared" si="44"/>
        <v>0.66875000000000007</v>
      </c>
      <c r="FO39">
        <f t="shared" si="45"/>
        <v>691.78007812499959</v>
      </c>
      <c r="FP39">
        <f t="shared" si="46"/>
        <v>7919.9121093750018</v>
      </c>
      <c r="FQ39">
        <f t="shared" si="131"/>
        <v>22452.973283051415</v>
      </c>
      <c r="FR39">
        <f t="shared" si="47"/>
        <v>4.6104667932343763E-5</v>
      </c>
      <c r="FS39">
        <v>2E-3</v>
      </c>
      <c r="FT39">
        <f t="shared" si="132"/>
        <v>2.305233396617188E-2</v>
      </c>
      <c r="FV39">
        <f t="shared" ca="1" si="48"/>
        <v>31664.956609917623</v>
      </c>
      <c r="FW39">
        <f t="shared" ca="1" si="133"/>
        <v>3008.5613660726012</v>
      </c>
      <c r="FX39">
        <f t="shared" ca="1" si="134"/>
        <v>5402.4297707988944</v>
      </c>
      <c r="FY39">
        <f t="shared" ca="1" si="135"/>
        <v>1.6321540093048018E-5</v>
      </c>
      <c r="FZ39">
        <v>2E-3</v>
      </c>
      <c r="GA39">
        <f t="shared" ca="1" si="136"/>
        <v>71.696977306892109</v>
      </c>
      <c r="GB39">
        <f t="shared" ca="1" si="137"/>
        <v>1.2400077782714928E-3</v>
      </c>
      <c r="GC39">
        <f t="shared" ca="1" si="49"/>
        <v>11.072938190383395</v>
      </c>
      <c r="GD39">
        <f t="shared" ca="1" si="138"/>
        <v>9.2180566314179404E-5</v>
      </c>
      <c r="GE39">
        <f t="shared" ca="1" si="139"/>
        <v>1.8334256283483194E-3</v>
      </c>
      <c r="GF39">
        <f t="shared" ca="1" si="140"/>
        <v>331</v>
      </c>
      <c r="GG39">
        <f t="shared" ca="1" si="141"/>
        <v>1.8334256283483194E-3</v>
      </c>
      <c r="GH39" s="39" t="str">
        <f t="shared" ca="1" si="142"/>
        <v>FAILED</v>
      </c>
      <c r="GI39" s="39" t="str">
        <f t="shared" ca="1" si="143"/>
        <v>FAILED</v>
      </c>
      <c r="GJ39" s="39" t="str">
        <f t="shared" ca="1" si="144"/>
        <v>FAILED</v>
      </c>
      <c r="GL39">
        <v>60</v>
      </c>
      <c r="GM39">
        <f t="shared" ca="1" si="145"/>
        <v>9.7929240558288118E-4</v>
      </c>
      <c r="GN39">
        <f t="shared" ca="1" si="146"/>
        <v>0.18454896983972321</v>
      </c>
      <c r="GO39">
        <f t="shared" ca="1" si="147"/>
        <v>0.3318500387310459</v>
      </c>
      <c r="GP39">
        <f t="shared" ca="1" si="148"/>
        <v>6.6003322620539508</v>
      </c>
      <c r="GQ39">
        <f t="shared" ca="1" si="149"/>
        <v>5.5166666666666666</v>
      </c>
      <c r="GR39">
        <f t="shared" ca="1" si="150"/>
        <v>5.5166666666666666</v>
      </c>
      <c r="GS39" s="39" t="str">
        <f t="shared" ca="1" si="151"/>
        <v>PASS</v>
      </c>
      <c r="GT39" s="39" t="str">
        <f t="shared" ca="1" si="152"/>
        <v>PASS</v>
      </c>
      <c r="GU39" s="39" t="str">
        <f t="shared" ca="1" si="153"/>
        <v>PASS</v>
      </c>
      <c r="GV39" s="137">
        <f t="shared" ca="1" si="154"/>
        <v>3.2186620435293494E-4</v>
      </c>
      <c r="GW39" s="138"/>
    </row>
    <row r="40" spans="2:205" x14ac:dyDescent="0.25">
      <c r="B40">
        <f t="shared" si="0"/>
        <v>3.0950000000000002</v>
      </c>
      <c r="C40">
        <f t="shared" si="1"/>
        <v>2.5</v>
      </c>
      <c r="D40">
        <f t="shared" si="50"/>
        <v>0.40274098104253186</v>
      </c>
      <c r="E40">
        <f t="shared" si="2"/>
        <v>0.40248520895020579</v>
      </c>
      <c r="F40">
        <f t="shared" si="3"/>
        <v>0.16249999999999987</v>
      </c>
      <c r="G40" s="1">
        <f t="shared" si="51"/>
        <v>297.83611970100833</v>
      </c>
      <c r="I40">
        <f t="shared" si="52"/>
        <v>297.83611970100833</v>
      </c>
      <c r="J40">
        <f t="shared" si="4"/>
        <v>14101.011176910191</v>
      </c>
      <c r="K40">
        <f t="shared" si="5"/>
        <v>35317.583036328484</v>
      </c>
      <c r="L40">
        <f t="shared" si="53"/>
        <v>52878.79191341321</v>
      </c>
      <c r="M40">
        <f t="shared" si="53"/>
        <v>132440.93638623183</v>
      </c>
      <c r="O40">
        <f t="shared" si="54"/>
        <v>1</v>
      </c>
      <c r="P40">
        <v>3095</v>
      </c>
      <c r="Q40">
        <f t="shared" si="55"/>
        <v>0.36</v>
      </c>
      <c r="S40">
        <f t="shared" si="56"/>
        <v>367891.48996175511</v>
      </c>
      <c r="T40">
        <f t="shared" si="6"/>
        <v>118.56574614458484</v>
      </c>
      <c r="U40">
        <f t="shared" si="57"/>
        <v>5.3782698910590843E-4</v>
      </c>
      <c r="V40">
        <f t="shared" si="58"/>
        <v>1.2101107254882939E-3</v>
      </c>
      <c r="W40">
        <f t="shared" si="7"/>
        <v>0.08</v>
      </c>
      <c r="X40">
        <f t="shared" si="59"/>
        <v>5.2000000000000005E-2</v>
      </c>
      <c r="Z40">
        <f t="shared" si="60"/>
        <v>6.7228373638238553E-3</v>
      </c>
      <c r="AA40">
        <v>5.5650000000000004</v>
      </c>
      <c r="AB40">
        <f t="shared" si="8"/>
        <v>19.11542556670701</v>
      </c>
      <c r="AC40">
        <v>0.745</v>
      </c>
      <c r="AD40">
        <f t="shared" si="61"/>
        <v>14.240992047196723</v>
      </c>
      <c r="AE40">
        <f t="shared" si="9"/>
        <v>83.278827603327869</v>
      </c>
      <c r="AF40">
        <f t="shared" si="10"/>
        <v>1.3203312718734611E-3</v>
      </c>
      <c r="AG40">
        <f t="shared" si="62"/>
        <v>278.63574679992382</v>
      </c>
      <c r="AH40">
        <f t="shared" si="63"/>
        <v>59.545676154532899</v>
      </c>
      <c r="AI40">
        <f t="shared" si="11"/>
        <v>12.434472695683624</v>
      </c>
      <c r="AJ40">
        <f t="shared" si="12"/>
        <v>21.708803159315057</v>
      </c>
      <c r="AK40">
        <f t="shared" si="64"/>
        <v>12.434472695683624</v>
      </c>
      <c r="AL40">
        <f t="shared" si="13"/>
        <v>17.174686043761913</v>
      </c>
      <c r="AM40">
        <f t="shared" si="14"/>
        <v>16.255992392036351</v>
      </c>
      <c r="AN40">
        <f t="shared" si="65"/>
        <v>12.434472695683624</v>
      </c>
      <c r="AO40" s="39" t="str">
        <f t="shared" si="66"/>
        <v>FAILED</v>
      </c>
      <c r="AP40" s="39" t="str">
        <f t="shared" si="67"/>
        <v>FAILED</v>
      </c>
      <c r="AQ40" s="39" t="str">
        <f t="shared" si="68"/>
        <v>FAILED</v>
      </c>
      <c r="AS40" s="9">
        <v>3</v>
      </c>
      <c r="AT40">
        <f t="shared" si="15"/>
        <v>1.6134809673177253E-3</v>
      </c>
      <c r="AU40" s="9">
        <f t="shared" si="69"/>
        <v>3.6303321764648818E-3</v>
      </c>
      <c r="AV40" s="9">
        <f t="shared" si="70"/>
        <v>2.0168512091471566E-2</v>
      </c>
      <c r="AW40">
        <v>5.5650000000000004</v>
      </c>
      <c r="AX40">
        <f t="shared" si="16"/>
        <v>172.0388301003631</v>
      </c>
      <c r="AY40">
        <v>0.745</v>
      </c>
      <c r="AZ40">
        <f t="shared" si="71"/>
        <v>128.16892842477051</v>
      </c>
      <c r="BA40">
        <f t="shared" si="17"/>
        <v>249.83648280998364</v>
      </c>
      <c r="BB40">
        <f t="shared" si="72"/>
        <v>1.0011381900741776</v>
      </c>
      <c r="BC40">
        <f t="shared" si="73"/>
        <v>3.9384241308432289E-3</v>
      </c>
      <c r="BD40">
        <f t="shared" si="74"/>
        <v>93.410835841844289</v>
      </c>
      <c r="BE40">
        <f t="shared" si="75"/>
        <v>19.848558718177632</v>
      </c>
      <c r="BF40">
        <f t="shared" si="18"/>
        <v>111.91025426115262</v>
      </c>
      <c r="BG40">
        <f t="shared" si="19"/>
        <v>195.37922843383552</v>
      </c>
      <c r="BH40">
        <f t="shared" si="76"/>
        <v>111.91025426115262</v>
      </c>
      <c r="BI40">
        <f t="shared" si="20"/>
        <v>154.57217439385721</v>
      </c>
      <c r="BJ40">
        <f t="shared" si="21"/>
        <v>0.60791442621163849</v>
      </c>
      <c r="BK40">
        <f t="shared" si="77"/>
        <v>111.91025426115262</v>
      </c>
      <c r="BL40" s="39" t="str">
        <f t="shared" si="78"/>
        <v>PASS</v>
      </c>
      <c r="BM40" s="39" t="str">
        <f t="shared" si="79"/>
        <v>PASS</v>
      </c>
      <c r="BN40" s="39" t="str">
        <f t="shared" si="80"/>
        <v>PASS</v>
      </c>
      <c r="BO40" s="127">
        <f t="shared" si="81"/>
        <v>2.5599756850480968E-4</v>
      </c>
      <c r="BP40" s="127"/>
      <c r="BR40">
        <f t="shared" si="22"/>
        <v>5.3782698910590843E-4</v>
      </c>
      <c r="BS40">
        <f t="shared" si="23"/>
        <v>0.36</v>
      </c>
      <c r="BT40">
        <f t="shared" si="24"/>
        <v>0.26455000000000001</v>
      </c>
      <c r="BU40">
        <f t="shared" si="82"/>
        <v>0.62454999999999994</v>
      </c>
      <c r="BV40">
        <f t="shared" si="25"/>
        <v>1</v>
      </c>
      <c r="BW40">
        <f t="shared" si="26"/>
        <v>0.375</v>
      </c>
      <c r="BX40">
        <f t="shared" si="27"/>
        <v>52878.79191341321</v>
      </c>
      <c r="BY40">
        <f t="shared" si="83"/>
        <v>19829.546967529954</v>
      </c>
      <c r="BZ40">
        <f t="shared" si="28"/>
        <v>0.16249999999999987</v>
      </c>
      <c r="CA40">
        <f t="shared" si="29"/>
        <v>171.83648548828114</v>
      </c>
      <c r="CB40">
        <f t="shared" si="155"/>
        <v>20001.383453018236</v>
      </c>
      <c r="CC40">
        <f t="shared" si="30"/>
        <v>1.410396792777069E-3</v>
      </c>
      <c r="CD40">
        <f t="shared" si="31"/>
        <v>0.31227499999999997</v>
      </c>
      <c r="CE40">
        <f t="shared" si="84"/>
        <v>32025.271720467917</v>
      </c>
      <c r="CF40">
        <f t="shared" si="32"/>
        <v>84667.027321132366</v>
      </c>
      <c r="CG40">
        <f t="shared" si="33"/>
        <v>108685.9811114833</v>
      </c>
      <c r="CH40">
        <f t="shared" si="34"/>
        <v>60648.073530781432</v>
      </c>
      <c r="CI40">
        <f t="shared" si="35"/>
        <v>3.283564384032728E-4</v>
      </c>
      <c r="CJ40">
        <f t="shared" si="36"/>
        <v>1.8322680825009496E-4</v>
      </c>
      <c r="CL40">
        <f t="shared" si="37"/>
        <v>0.36</v>
      </c>
      <c r="CM40">
        <f t="shared" si="37"/>
        <v>0.26455000000000001</v>
      </c>
      <c r="CN40">
        <f t="shared" si="85"/>
        <v>9.1210121778686896E-4</v>
      </c>
      <c r="CO40">
        <f t="shared" si="85"/>
        <v>6.925980277833867E-4</v>
      </c>
      <c r="CP40">
        <f t="shared" si="38"/>
        <v>0.31613287996554995</v>
      </c>
      <c r="CQ40">
        <f t="shared" si="38"/>
        <v>0.18228297067398599</v>
      </c>
      <c r="CR40">
        <f t="shared" si="156"/>
        <v>97.532035236464282</v>
      </c>
      <c r="CS40">
        <f t="shared" si="86"/>
        <v>174.78485832026885</v>
      </c>
      <c r="CT40">
        <f t="shared" si="39"/>
        <v>0.31613287996554995</v>
      </c>
      <c r="CU40">
        <f t="shared" si="39"/>
        <v>0.18228297067398599</v>
      </c>
      <c r="CV40" s="39" t="str">
        <f t="shared" si="87"/>
        <v>FAILED</v>
      </c>
      <c r="CW40" s="39" t="str">
        <f t="shared" si="88"/>
        <v>FAILED</v>
      </c>
      <c r="CX40" s="39" t="str">
        <f t="shared" si="89"/>
        <v>FAILED</v>
      </c>
      <c r="CZ40">
        <f t="shared" si="90"/>
        <v>3.283564384032728E-4</v>
      </c>
      <c r="DA40">
        <f t="shared" si="90"/>
        <v>1.8322680825009496E-4</v>
      </c>
      <c r="DB40">
        <v>8</v>
      </c>
      <c r="DC40">
        <f t="shared" si="91"/>
        <v>2.6268515072261824E-3</v>
      </c>
      <c r="DD40">
        <v>11</v>
      </c>
      <c r="DE40">
        <f t="shared" si="92"/>
        <v>2.0154948907510446E-3</v>
      </c>
      <c r="DF40">
        <f t="shared" si="93"/>
        <v>0.36</v>
      </c>
      <c r="DG40">
        <f t="shared" si="93"/>
        <v>0.26455000000000001</v>
      </c>
      <c r="DH40">
        <f t="shared" si="40"/>
        <v>2.5495261357902101E-3</v>
      </c>
      <c r="DI40">
        <f t="shared" si="94"/>
        <v>0.31227499999999997</v>
      </c>
      <c r="DJ40">
        <f t="shared" si="95"/>
        <v>20001.383453018236</v>
      </c>
      <c r="DK40">
        <f t="shared" si="96"/>
        <v>32025.271720467917</v>
      </c>
      <c r="DL40">
        <f t="shared" si="97"/>
        <v>7.2968097422949517E-3</v>
      </c>
      <c r="DM40">
        <f t="shared" si="98"/>
        <v>7.6185783056172537E-3</v>
      </c>
      <c r="DN40">
        <f t="shared" si="41"/>
        <v>20.232504317795197</v>
      </c>
      <c r="DO40">
        <f t="shared" si="41"/>
        <v>22.056239451552308</v>
      </c>
      <c r="DP40">
        <f t="shared" si="99"/>
        <v>12.191504404558035</v>
      </c>
      <c r="DQ40">
        <f t="shared" si="100"/>
        <v>15.889532574569895</v>
      </c>
      <c r="DR40">
        <f t="shared" si="101"/>
        <v>20.232504317795197</v>
      </c>
      <c r="DS40">
        <f t="shared" si="101"/>
        <v>22.056239451552308</v>
      </c>
      <c r="DT40" s="39" t="str">
        <f t="shared" ref="DT40:DU87" si="158">IF(DR40/DP40&gt;=1, "PASS","FAILED")</f>
        <v>PASS</v>
      </c>
      <c r="DU40" s="39" t="str">
        <f t="shared" si="158"/>
        <v>PASS</v>
      </c>
      <c r="DV40" s="39" t="str">
        <f t="shared" si="103"/>
        <v>PASS</v>
      </c>
      <c r="DW40" s="39">
        <f t="shared" si="104"/>
        <v>9.6126271536724862E-5</v>
      </c>
      <c r="DX40" s="39"/>
      <c r="DZ40">
        <f t="shared" si="105"/>
        <v>1</v>
      </c>
      <c r="EA40">
        <f t="shared" si="157"/>
        <v>0.36</v>
      </c>
      <c r="EB40">
        <f t="shared" si="106"/>
        <v>0.26455000000000001</v>
      </c>
      <c r="EC40">
        <f t="shared" si="107"/>
        <v>1.0011381900741776</v>
      </c>
      <c r="ED40">
        <f t="shared" si="108"/>
        <v>0.31227499999999997</v>
      </c>
      <c r="EE40">
        <f t="shared" si="109"/>
        <v>367891.48996175511</v>
      </c>
      <c r="EG40">
        <f t="shared" si="110"/>
        <v>118.56574614458484</v>
      </c>
      <c r="EH40">
        <f t="shared" si="111"/>
        <v>1.6134809673177253E-3</v>
      </c>
      <c r="EI40">
        <f t="shared" si="112"/>
        <v>1.2101107254882939E-3</v>
      </c>
      <c r="EJ40">
        <f t="shared" si="112"/>
        <v>0.08</v>
      </c>
      <c r="EK40">
        <f t="shared" si="112"/>
        <v>5.2000000000000005E-2</v>
      </c>
      <c r="EL40">
        <f t="shared" si="113"/>
        <v>1.3203312718734611E-3</v>
      </c>
      <c r="EM40">
        <f t="shared" si="113"/>
        <v>278.63574679992382</v>
      </c>
      <c r="EN40">
        <f t="shared" si="113"/>
        <v>59.545676154532899</v>
      </c>
      <c r="EO40">
        <f t="shared" si="114"/>
        <v>297.11099279705689</v>
      </c>
      <c r="EP40">
        <f t="shared" si="42"/>
        <v>483</v>
      </c>
      <c r="EQ40" s="39" t="str">
        <f t="shared" si="115"/>
        <v>PASS</v>
      </c>
      <c r="ES40">
        <v>1</v>
      </c>
      <c r="ET40">
        <f t="shared" si="116"/>
        <v>1.6134809673177253E-3</v>
      </c>
      <c r="EU40">
        <f t="shared" si="117"/>
        <v>3.6303321764648818E-3</v>
      </c>
      <c r="EV40">
        <f t="shared" si="118"/>
        <v>0.08</v>
      </c>
      <c r="EW40">
        <f t="shared" si="118"/>
        <v>5.2000000000000005E-2</v>
      </c>
      <c r="EX40">
        <f t="shared" si="119"/>
        <v>3.9365876828213534E-3</v>
      </c>
      <c r="EY40">
        <f t="shared" si="120"/>
        <v>93.454412705495031</v>
      </c>
      <c r="EZ40">
        <f t="shared" si="121"/>
        <v>19.848558718177632</v>
      </c>
      <c r="FA40">
        <f t="shared" si="122"/>
        <v>99.577221811495761</v>
      </c>
      <c r="FB40">
        <f t="shared" si="43"/>
        <v>483</v>
      </c>
      <c r="FC40" s="39" t="str">
        <f t="shared" si="123"/>
        <v>PASS</v>
      </c>
      <c r="FD40" s="127">
        <f t="shared" si="124"/>
        <v>2.5599756850480968E-4</v>
      </c>
      <c r="FE40" s="127"/>
      <c r="FG40">
        <v>18</v>
      </c>
      <c r="FH40">
        <f t="shared" si="125"/>
        <v>5.0999999999999988</v>
      </c>
      <c r="FI40">
        <f t="shared" si="126"/>
        <v>2.166666666666667</v>
      </c>
      <c r="FJ40">
        <f t="shared" si="127"/>
        <v>0.86666666666666681</v>
      </c>
      <c r="FK40">
        <f t="shared" si="128"/>
        <v>0.312</v>
      </c>
      <c r="FL40">
        <f t="shared" si="129"/>
        <v>0.22927666666666668</v>
      </c>
      <c r="FM40">
        <f t="shared" si="130"/>
        <v>0.27063833333333331</v>
      </c>
      <c r="FN40">
        <f t="shared" si="44"/>
        <v>0.65</v>
      </c>
      <c r="FO40">
        <f t="shared" si="45"/>
        <v>672.38437499999964</v>
      </c>
      <c r="FP40">
        <f t="shared" si="46"/>
        <v>7228.132031250002</v>
      </c>
      <c r="FQ40">
        <f t="shared" si="131"/>
        <v>20491.774800368556</v>
      </c>
      <c r="FR40">
        <f t="shared" si="47"/>
        <v>4.2077566325192109E-5</v>
      </c>
      <c r="FS40">
        <v>2E-3</v>
      </c>
      <c r="FT40">
        <f t="shared" si="132"/>
        <v>2.1038783162596053E-2</v>
      </c>
      <c r="FV40">
        <f t="shared" ca="1" si="48"/>
        <v>28656.395243845021</v>
      </c>
      <c r="FW40">
        <f t="shared" ca="1" si="133"/>
        <v>2876.0160542981248</v>
      </c>
      <c r="FX40">
        <f t="shared" ca="1" si="134"/>
        <v>5313.3937437381837</v>
      </c>
      <c r="FY40">
        <f t="shared" ca="1" si="135"/>
        <v>1.6052549074737715E-5</v>
      </c>
      <c r="FZ40">
        <v>2E-3</v>
      </c>
      <c r="GA40">
        <f t="shared" ca="1" si="136"/>
        <v>68.183653888040823</v>
      </c>
      <c r="GB40">
        <f t="shared" ca="1" si="137"/>
        <v>1.1794468061196027E-3</v>
      </c>
      <c r="GC40">
        <f t="shared" ca="1" si="49"/>
        <v>9.9642184909778067</v>
      </c>
      <c r="GD40">
        <f t="shared" ca="1" si="138"/>
        <v>9.4385653886919449E-5</v>
      </c>
      <c r="GE40">
        <f t="shared" ca="1" si="139"/>
        <v>1.877283723717735E-3</v>
      </c>
      <c r="GF40">
        <f t="shared" ca="1" si="140"/>
        <v>331</v>
      </c>
      <c r="GG40">
        <f t="shared" ca="1" si="141"/>
        <v>1.877283723717735E-3</v>
      </c>
      <c r="GH40" s="39" t="str">
        <f t="shared" ca="1" si="142"/>
        <v>FAILED</v>
      </c>
      <c r="GI40" s="39" t="str">
        <f t="shared" ca="1" si="143"/>
        <v>FAILED</v>
      </c>
      <c r="GJ40" s="39" t="str">
        <f t="shared" ca="1" si="144"/>
        <v>FAILED</v>
      </c>
      <c r="GL40">
        <v>60</v>
      </c>
      <c r="GM40">
        <f t="shared" ca="1" si="145"/>
        <v>9.6315294448426293E-4</v>
      </c>
      <c r="GN40">
        <f t="shared" ca="1" si="146"/>
        <v>0.16607030818296342</v>
      </c>
      <c r="GO40">
        <f t="shared" ca="1" si="147"/>
        <v>0.33978835399290996</v>
      </c>
      <c r="GP40">
        <f t="shared" ca="1" si="148"/>
        <v>6.7582214053838472</v>
      </c>
      <c r="GQ40">
        <f t="shared" ca="1" si="149"/>
        <v>5.5166666666666666</v>
      </c>
      <c r="GR40">
        <f t="shared" ca="1" si="150"/>
        <v>5.5166666666666666</v>
      </c>
      <c r="GS40" s="39" t="str">
        <f t="shared" ca="1" si="151"/>
        <v>PASS</v>
      </c>
      <c r="GT40" s="39" t="str">
        <f t="shared" ca="1" si="152"/>
        <v>PASS</v>
      </c>
      <c r="GU40" s="39" t="str">
        <f t="shared" ca="1" si="153"/>
        <v>PASS</v>
      </c>
      <c r="GV40" s="137">
        <f t="shared" ca="1" si="154"/>
        <v>2.9550614471105923E-4</v>
      </c>
      <c r="GW40" s="138"/>
    </row>
    <row r="41" spans="2:205" x14ac:dyDescent="0.25">
      <c r="B41">
        <f t="shared" si="0"/>
        <v>3.16</v>
      </c>
      <c r="C41">
        <f t="shared" si="1"/>
        <v>2.5</v>
      </c>
      <c r="D41">
        <f t="shared" si="50"/>
        <v>0.40222943685787971</v>
      </c>
      <c r="E41">
        <f t="shared" si="2"/>
        <v>0.40167486676955177</v>
      </c>
      <c r="F41">
        <f t="shared" si="3"/>
        <v>0.33999999999999919</v>
      </c>
      <c r="G41" s="1">
        <f t="shared" si="51"/>
        <v>621.91015762926327</v>
      </c>
      <c r="I41">
        <f t="shared" si="52"/>
        <v>621.91015762926327</v>
      </c>
      <c r="J41">
        <f t="shared" si="4"/>
        <v>13803.175057209182</v>
      </c>
      <c r="K41">
        <f t="shared" si="5"/>
        <v>34410.696983719608</v>
      </c>
      <c r="L41">
        <f t="shared" si="53"/>
        <v>51761.906464534433</v>
      </c>
      <c r="M41">
        <f t="shared" si="53"/>
        <v>129040.11368894852</v>
      </c>
      <c r="O41">
        <f t="shared" si="54"/>
        <v>1</v>
      </c>
      <c r="P41">
        <v>3160</v>
      </c>
      <c r="Q41">
        <f t="shared" si="55"/>
        <v>0.36</v>
      </c>
      <c r="S41">
        <f t="shared" si="56"/>
        <v>358444.76024707925</v>
      </c>
      <c r="T41">
        <f t="shared" si="6"/>
        <v>117.0335788653788</v>
      </c>
      <c r="U41">
        <f t="shared" si="57"/>
        <v>5.3087691337680985E-4</v>
      </c>
      <c r="V41">
        <f t="shared" si="58"/>
        <v>1.1944730550978221E-3</v>
      </c>
      <c r="W41">
        <f t="shared" si="7"/>
        <v>0.08</v>
      </c>
      <c r="X41">
        <f t="shared" si="59"/>
        <v>5.2000000000000005E-2</v>
      </c>
      <c r="Z41">
        <f t="shared" si="60"/>
        <v>6.6359614172101233E-3</v>
      </c>
      <c r="AA41">
        <v>5.5650000000000004</v>
      </c>
      <c r="AB41">
        <f t="shared" si="8"/>
        <v>18.624579043650847</v>
      </c>
      <c r="AC41">
        <v>0.745</v>
      </c>
      <c r="AD41">
        <f t="shared" si="61"/>
        <v>13.875311387519881</v>
      </c>
      <c r="AE41">
        <f t="shared" si="9"/>
        <v>82.202655952968954</v>
      </c>
      <c r="AF41">
        <f t="shared" si="10"/>
        <v>1.3033211606366312E-3</v>
      </c>
      <c r="AG41">
        <f t="shared" si="62"/>
        <v>275.02412380996736</v>
      </c>
      <c r="AH41">
        <f t="shared" si="63"/>
        <v>59.628118118288022</v>
      </c>
      <c r="AI41">
        <f t="shared" si="11"/>
        <v>12.115179899014565</v>
      </c>
      <c r="AJ41">
        <f t="shared" si="12"/>
        <v>21.151363801594492</v>
      </c>
      <c r="AK41">
        <f t="shared" si="64"/>
        <v>12.115179899014565</v>
      </c>
      <c r="AL41">
        <f t="shared" si="13"/>
        <v>16.733673893666527</v>
      </c>
      <c r="AM41">
        <f t="shared" si="14"/>
        <v>16.467822469072665</v>
      </c>
      <c r="AN41">
        <f t="shared" si="65"/>
        <v>12.115179899014565</v>
      </c>
      <c r="AO41" s="39" t="str">
        <f t="shared" si="66"/>
        <v>FAILED</v>
      </c>
      <c r="AP41" s="39" t="str">
        <f t="shared" si="67"/>
        <v>FAILED</v>
      </c>
      <c r="AQ41" s="39" t="str">
        <f t="shared" si="68"/>
        <v>FAILED</v>
      </c>
      <c r="AS41" s="9">
        <v>3</v>
      </c>
      <c r="AT41">
        <f t="shared" si="15"/>
        <v>1.5926307401304294E-3</v>
      </c>
      <c r="AU41" s="9">
        <f t="shared" si="69"/>
        <v>3.5834191652934664E-3</v>
      </c>
      <c r="AV41" s="9">
        <f t="shared" si="70"/>
        <v>1.9907884251630367E-2</v>
      </c>
      <c r="AW41">
        <v>5.5650000000000004</v>
      </c>
      <c r="AX41">
        <f t="shared" si="16"/>
        <v>167.62121139285756</v>
      </c>
      <c r="AY41">
        <v>0.745</v>
      </c>
      <c r="AZ41">
        <f t="shared" si="71"/>
        <v>124.87780248767888</v>
      </c>
      <c r="BA41">
        <f t="shared" si="17"/>
        <v>246.60796785890679</v>
      </c>
      <c r="BB41">
        <f t="shared" si="72"/>
        <v>1.0011381900741776</v>
      </c>
      <c r="BC41">
        <f t="shared" si="73"/>
        <v>3.8879967670875613E-3</v>
      </c>
      <c r="BD41">
        <f t="shared" si="74"/>
        <v>92.192659027230789</v>
      </c>
      <c r="BE41">
        <f t="shared" si="75"/>
        <v>19.876039372762676</v>
      </c>
      <c r="BF41">
        <f t="shared" si="18"/>
        <v>109.03661909113104</v>
      </c>
      <c r="BG41">
        <f t="shared" si="19"/>
        <v>190.36227421435035</v>
      </c>
      <c r="BH41">
        <f t="shared" si="76"/>
        <v>109.03661909113104</v>
      </c>
      <c r="BI41">
        <f t="shared" si="20"/>
        <v>150.60306504299868</v>
      </c>
      <c r="BJ41">
        <f t="shared" si="21"/>
        <v>0.61576240913186431</v>
      </c>
      <c r="BK41">
        <f t="shared" si="77"/>
        <v>109.03661909113104</v>
      </c>
      <c r="BL41" s="39" t="str">
        <f t="shared" si="78"/>
        <v>PASS</v>
      </c>
      <c r="BM41" s="39" t="str">
        <f t="shared" si="79"/>
        <v>PASS</v>
      </c>
      <c r="BN41" s="39" t="str">
        <f t="shared" si="80"/>
        <v>PASS</v>
      </c>
      <c r="BO41" s="127">
        <f t="shared" si="81"/>
        <v>5.2876756032390704E-4</v>
      </c>
      <c r="BP41" s="127"/>
      <c r="BR41">
        <f t="shared" si="22"/>
        <v>5.3087691337680985E-4</v>
      </c>
      <c r="BS41">
        <f t="shared" si="23"/>
        <v>0.36</v>
      </c>
      <c r="BT41">
        <f t="shared" si="24"/>
        <v>0.26455000000000001</v>
      </c>
      <c r="BU41">
        <f t="shared" si="82"/>
        <v>0.62454999999999994</v>
      </c>
      <c r="BV41">
        <f t="shared" si="25"/>
        <v>1</v>
      </c>
      <c r="BW41">
        <f t="shared" si="26"/>
        <v>0.375</v>
      </c>
      <c r="BX41">
        <f t="shared" si="27"/>
        <v>51761.906464534433</v>
      </c>
      <c r="BY41">
        <f t="shared" si="83"/>
        <v>19410.714924200412</v>
      </c>
      <c r="BZ41">
        <f t="shared" si="28"/>
        <v>0.33999999999999919</v>
      </c>
      <c r="CA41">
        <f t="shared" si="29"/>
        <v>359.53480040624913</v>
      </c>
      <c r="CB41">
        <f t="shared" si="155"/>
        <v>19770.249724606663</v>
      </c>
      <c r="CC41">
        <f t="shared" si="30"/>
        <v>1.3921856818144803E-3</v>
      </c>
      <c r="CD41">
        <f t="shared" si="31"/>
        <v>0.31227499999999997</v>
      </c>
      <c r="CE41">
        <f t="shared" si="84"/>
        <v>31655.191297104579</v>
      </c>
      <c r="CF41">
        <f t="shared" si="32"/>
        <v>82878.723023832266</v>
      </c>
      <c r="CG41">
        <f t="shared" si="33"/>
        <v>106620.1164966607</v>
      </c>
      <c r="CH41">
        <f t="shared" si="34"/>
        <v>59137.32955100383</v>
      </c>
      <c r="CI41">
        <f t="shared" si="35"/>
        <v>3.2211515557903537E-4</v>
      </c>
      <c r="CJ41">
        <f t="shared" si="36"/>
        <v>1.7866262704230765E-4</v>
      </c>
      <c r="CL41">
        <f t="shared" si="37"/>
        <v>0.36</v>
      </c>
      <c r="CM41">
        <f t="shared" si="37"/>
        <v>0.26455000000000001</v>
      </c>
      <c r="CN41">
        <f t="shared" si="85"/>
        <v>8.9476432105287606E-4</v>
      </c>
      <c r="CO41">
        <f t="shared" si="85"/>
        <v>6.7534540556532844E-4</v>
      </c>
      <c r="CP41">
        <f t="shared" si="38"/>
        <v>0.30422921228710142</v>
      </c>
      <c r="CQ41">
        <f t="shared" si="38"/>
        <v>0.17331473839091521</v>
      </c>
      <c r="CR41">
        <f t="shared" si="156"/>
        <v>98.272902559338107</v>
      </c>
      <c r="CS41">
        <f t="shared" si="86"/>
        <v>177.17858413449034</v>
      </c>
      <c r="CT41">
        <f t="shared" si="39"/>
        <v>0.30422921228710142</v>
      </c>
      <c r="CU41">
        <f t="shared" si="39"/>
        <v>0.17331473839091521</v>
      </c>
      <c r="CV41" s="39" t="str">
        <f t="shared" si="87"/>
        <v>FAILED</v>
      </c>
      <c r="CW41" s="39" t="str">
        <f t="shared" si="88"/>
        <v>FAILED</v>
      </c>
      <c r="CX41" s="39" t="str">
        <f t="shared" si="89"/>
        <v>FAILED</v>
      </c>
      <c r="CZ41">
        <f t="shared" si="90"/>
        <v>3.2211515557903537E-4</v>
      </c>
      <c r="DA41">
        <f t="shared" si="90"/>
        <v>1.7866262704230765E-4</v>
      </c>
      <c r="DB41">
        <v>8</v>
      </c>
      <c r="DC41">
        <f t="shared" si="91"/>
        <v>2.576921244632283E-3</v>
      </c>
      <c r="DD41">
        <v>11</v>
      </c>
      <c r="DE41">
        <f t="shared" si="92"/>
        <v>1.9652888974653841E-3</v>
      </c>
      <c r="DF41">
        <f t="shared" si="93"/>
        <v>0.36</v>
      </c>
      <c r="DG41">
        <f t="shared" si="93"/>
        <v>0.26455000000000001</v>
      </c>
      <c r="DH41">
        <f t="shared" si="40"/>
        <v>2.504539943645418E-3</v>
      </c>
      <c r="DI41">
        <f t="shared" si="94"/>
        <v>0.31227499999999997</v>
      </c>
      <c r="DJ41">
        <f t="shared" si="95"/>
        <v>19770.249724606663</v>
      </c>
      <c r="DK41">
        <f t="shared" si="96"/>
        <v>31655.191297104579</v>
      </c>
      <c r="DL41">
        <f t="shared" si="97"/>
        <v>7.1581145684230085E-3</v>
      </c>
      <c r="DM41">
        <f t="shared" si="98"/>
        <v>7.4287994612186126E-3</v>
      </c>
      <c r="DN41">
        <f t="shared" si="41"/>
        <v>19.470669586374491</v>
      </c>
      <c r="DO41">
        <f t="shared" si="41"/>
        <v>20.971083345300741</v>
      </c>
      <c r="DP41">
        <f t="shared" si="99"/>
        <v>12.284112819917263</v>
      </c>
      <c r="DQ41">
        <f t="shared" si="100"/>
        <v>16.107144012226396</v>
      </c>
      <c r="DR41">
        <f t="shared" si="101"/>
        <v>19.470669586374491</v>
      </c>
      <c r="DS41">
        <f t="shared" si="101"/>
        <v>20.971083345300741</v>
      </c>
      <c r="DT41" s="39" t="str">
        <f t="shared" si="158"/>
        <v>PASS</v>
      </c>
      <c r="DU41" s="39" t="str">
        <f t="shared" si="158"/>
        <v>PASS</v>
      </c>
      <c r="DV41" s="39" t="str">
        <f t="shared" si="103"/>
        <v>PASS</v>
      </c>
      <c r="DW41" s="39">
        <f t="shared" si="104"/>
        <v>1.9687480032132366E-4</v>
      </c>
      <c r="DX41" s="39"/>
      <c r="DZ41">
        <f t="shared" si="105"/>
        <v>1</v>
      </c>
      <c r="EA41">
        <f t="shared" si="157"/>
        <v>0.36</v>
      </c>
      <c r="EB41">
        <f t="shared" si="106"/>
        <v>0.26455000000000001</v>
      </c>
      <c r="EC41">
        <f t="shared" si="107"/>
        <v>1.0011381900741776</v>
      </c>
      <c r="ED41">
        <f t="shared" si="108"/>
        <v>0.31227499999999997</v>
      </c>
      <c r="EE41">
        <f t="shared" si="109"/>
        <v>358444.76024707925</v>
      </c>
      <c r="EG41">
        <f t="shared" si="110"/>
        <v>117.0335788653788</v>
      </c>
      <c r="EH41">
        <f t="shared" si="111"/>
        <v>1.5926307401304294E-3</v>
      </c>
      <c r="EI41">
        <f t="shared" si="112"/>
        <v>1.1944730550978221E-3</v>
      </c>
      <c r="EJ41">
        <f t="shared" si="112"/>
        <v>0.08</v>
      </c>
      <c r="EK41">
        <f t="shared" si="112"/>
        <v>5.2000000000000005E-2</v>
      </c>
      <c r="EL41">
        <f t="shared" si="113"/>
        <v>1.3033211606366312E-3</v>
      </c>
      <c r="EM41">
        <f t="shared" si="113"/>
        <v>275.02412380996736</v>
      </c>
      <c r="EN41">
        <f t="shared" si="113"/>
        <v>59.628118118288022</v>
      </c>
      <c r="EO41">
        <f t="shared" si="114"/>
        <v>293.776796375115</v>
      </c>
      <c r="EP41">
        <f t="shared" si="42"/>
        <v>483</v>
      </c>
      <c r="EQ41" s="39" t="str">
        <f t="shared" si="115"/>
        <v>PASS</v>
      </c>
      <c r="ES41">
        <v>1</v>
      </c>
      <c r="ET41">
        <f t="shared" si="116"/>
        <v>1.5926307401304294E-3</v>
      </c>
      <c r="EU41">
        <f t="shared" si="117"/>
        <v>3.5834191652934664E-3</v>
      </c>
      <c r="EV41">
        <f t="shared" si="118"/>
        <v>0.08</v>
      </c>
      <c r="EW41">
        <f t="shared" si="118"/>
        <v>5.2000000000000005E-2</v>
      </c>
      <c r="EX41">
        <f t="shared" si="119"/>
        <v>3.8861840505873147E-3</v>
      </c>
      <c r="EY41">
        <f t="shared" si="120"/>
        <v>92.235662434183439</v>
      </c>
      <c r="EZ41">
        <f t="shared" si="121"/>
        <v>19.876039372762676</v>
      </c>
      <c r="FA41">
        <f t="shared" si="122"/>
        <v>98.450943358179529</v>
      </c>
      <c r="FB41">
        <f t="shared" si="43"/>
        <v>483</v>
      </c>
      <c r="FC41" s="39" t="str">
        <f t="shared" si="123"/>
        <v>PASS</v>
      </c>
      <c r="FD41" s="127">
        <f t="shared" si="124"/>
        <v>5.2876756032390704E-4</v>
      </c>
      <c r="FE41" s="127"/>
      <c r="FG41">
        <v>19</v>
      </c>
      <c r="FH41">
        <f t="shared" si="125"/>
        <v>5.3999999999999986</v>
      </c>
      <c r="FI41">
        <f t="shared" si="126"/>
        <v>2.104166666666667</v>
      </c>
      <c r="FJ41">
        <f t="shared" si="127"/>
        <v>0.84166666666666679</v>
      </c>
      <c r="FK41">
        <f t="shared" si="128"/>
        <v>0.30300000000000005</v>
      </c>
      <c r="FL41">
        <f t="shared" si="129"/>
        <v>0.22266291666666668</v>
      </c>
      <c r="FM41">
        <f t="shared" si="130"/>
        <v>0.26283145833333338</v>
      </c>
      <c r="FN41">
        <f t="shared" si="44"/>
        <v>0.63125000000000009</v>
      </c>
      <c r="FO41">
        <f t="shared" si="45"/>
        <v>652.98867187499968</v>
      </c>
      <c r="FP41">
        <f t="shared" si="46"/>
        <v>6555.7476562500024</v>
      </c>
      <c r="FQ41">
        <f t="shared" si="131"/>
        <v>18585.56319103195</v>
      </c>
      <c r="FR41">
        <f t="shared" si="47"/>
        <v>3.8163374108895176E-5</v>
      </c>
      <c r="FS41">
        <v>2E-3</v>
      </c>
      <c r="FT41">
        <f t="shared" si="132"/>
        <v>1.9081687054447589E-2</v>
      </c>
      <c r="FV41">
        <f t="shared" ca="1" si="48"/>
        <v>25780.379189546897</v>
      </c>
      <c r="FW41">
        <f t="shared" ca="1" si="133"/>
        <v>2765.7719755054277</v>
      </c>
      <c r="FX41">
        <f t="shared" ca="1" si="134"/>
        <v>5261.4934168149784</v>
      </c>
      <c r="FY41">
        <f t="shared" ca="1" si="135"/>
        <v>1.5895750503972743E-5</v>
      </c>
      <c r="FZ41">
        <v>2E-3</v>
      </c>
      <c r="GA41">
        <f t="shared" ca="1" si="136"/>
        <v>64.576526732885199</v>
      </c>
      <c r="GB41">
        <f t="shared" ca="1" si="137"/>
        <v>1.1172647289430199E-3</v>
      </c>
      <c r="GC41">
        <f t="shared" ca="1" si="49"/>
        <v>8.8040951953746269</v>
      </c>
      <c r="GD41">
        <f t="shared" ca="1" si="138"/>
        <v>9.8130493400109246E-5</v>
      </c>
      <c r="GE41">
        <f t="shared" ca="1" si="139"/>
        <v>1.951766719560184E-3</v>
      </c>
      <c r="GF41">
        <f t="shared" ca="1" si="140"/>
        <v>331.00000000000006</v>
      </c>
      <c r="GG41">
        <f t="shared" ca="1" si="141"/>
        <v>1.951766719560184E-3</v>
      </c>
      <c r="GH41" s="39" t="str">
        <f t="shared" ca="1" si="142"/>
        <v>FAILED</v>
      </c>
      <c r="GI41" s="39" t="str">
        <f t="shared" ca="1" si="143"/>
        <v>FAILED</v>
      </c>
      <c r="GJ41" s="39" t="str">
        <f t="shared" ca="1" si="144"/>
        <v>FAILED</v>
      </c>
      <c r="GL41">
        <v>60</v>
      </c>
      <c r="GM41">
        <f t="shared" ca="1" si="145"/>
        <v>9.5374503023836453E-4</v>
      </c>
      <c r="GN41">
        <f t="shared" ca="1" si="146"/>
        <v>0.14673491992291046</v>
      </c>
      <c r="GO41">
        <f t="shared" ca="1" si="147"/>
        <v>0.35326977624039335</v>
      </c>
      <c r="GP41">
        <f t="shared" ca="1" si="148"/>
        <v>7.0263601904166615</v>
      </c>
      <c r="GQ41">
        <f t="shared" ca="1" si="149"/>
        <v>5.5166666666666675</v>
      </c>
      <c r="GR41">
        <f t="shared" ca="1" si="150"/>
        <v>5.5166666666666675</v>
      </c>
      <c r="GS41" s="39" t="str">
        <f t="shared" ca="1" si="151"/>
        <v>PASS</v>
      </c>
      <c r="GT41" s="39" t="str">
        <f t="shared" ca="1" si="152"/>
        <v>PASS</v>
      </c>
      <c r="GU41" s="39" t="str">
        <f t="shared" ca="1" si="153"/>
        <v>PASS</v>
      </c>
      <c r="GV41" s="137">
        <f t="shared" ca="1" si="154"/>
        <v>2.7201485410440081E-4</v>
      </c>
      <c r="GW41" s="138"/>
    </row>
    <row r="42" spans="2:205" x14ac:dyDescent="0.25">
      <c r="B42">
        <f t="shared" si="0"/>
        <v>3.2959999999999998</v>
      </c>
      <c r="C42">
        <f t="shared" si="1"/>
        <v>2.5</v>
      </c>
      <c r="D42">
        <f t="shared" si="50"/>
        <v>0.4011202966812239</v>
      </c>
      <c r="E42">
        <f t="shared" si="2"/>
        <v>0.40076448966728012</v>
      </c>
      <c r="F42">
        <f t="shared" si="3"/>
        <v>0.21000000000000019</v>
      </c>
      <c r="G42" s="1">
        <f t="shared" si="51"/>
        <v>383.25038766533578</v>
      </c>
      <c r="I42">
        <f t="shared" si="52"/>
        <v>383.25038766533578</v>
      </c>
      <c r="J42">
        <f t="shared" si="4"/>
        <v>13181.264899579919</v>
      </c>
      <c r="K42">
        <f t="shared" si="5"/>
        <v>32575.755066657952</v>
      </c>
      <c r="L42">
        <f t="shared" si="53"/>
        <v>49429.743373424695</v>
      </c>
      <c r="M42">
        <f t="shared" si="53"/>
        <v>122159.08149996732</v>
      </c>
      <c r="O42">
        <f t="shared" si="54"/>
        <v>1</v>
      </c>
      <c r="P42">
        <v>3296</v>
      </c>
      <c r="Q42">
        <f t="shared" si="55"/>
        <v>0.36</v>
      </c>
      <c r="S42">
        <f t="shared" si="56"/>
        <v>339330.78194435366</v>
      </c>
      <c r="T42">
        <f t="shared" si="6"/>
        <v>113.87043945351489</v>
      </c>
      <c r="U42">
        <f t="shared" si="57"/>
        <v>5.1652857246618593E-4</v>
      </c>
      <c r="V42">
        <f t="shared" si="58"/>
        <v>1.1621892880489184E-3</v>
      </c>
      <c r="W42">
        <f t="shared" si="7"/>
        <v>0.08</v>
      </c>
      <c r="X42">
        <f t="shared" si="59"/>
        <v>5.2000000000000005E-2</v>
      </c>
      <c r="Z42">
        <f t="shared" si="60"/>
        <v>6.4566071558273238E-3</v>
      </c>
      <c r="AA42">
        <v>5.5650000000000004</v>
      </c>
      <c r="AB42">
        <f t="shared" si="8"/>
        <v>17.631427966502017</v>
      </c>
      <c r="AC42">
        <v>0.745</v>
      </c>
      <c r="AD42">
        <f t="shared" si="61"/>
        <v>13.135413835044002</v>
      </c>
      <c r="AE42">
        <f t="shared" si="9"/>
        <v>79.980913583594614</v>
      </c>
      <c r="AF42">
        <f t="shared" si="10"/>
        <v>1.2681997098611618E-3</v>
      </c>
      <c r="AG42">
        <f t="shared" si="62"/>
        <v>267.56888469995187</v>
      </c>
      <c r="AH42">
        <f t="shared" si="63"/>
        <v>58.147366173042208</v>
      </c>
      <c r="AI42">
        <f t="shared" si="11"/>
        <v>11.469140923402927</v>
      </c>
      <c r="AJ42">
        <f t="shared" si="12"/>
        <v>20.023472551355386</v>
      </c>
      <c r="AK42">
        <f t="shared" si="64"/>
        <v>11.469140923402927</v>
      </c>
      <c r="AL42">
        <f t="shared" si="13"/>
        <v>15.841354866578628</v>
      </c>
      <c r="AM42">
        <f t="shared" si="14"/>
        <v>16.921390902729176</v>
      </c>
      <c r="AN42">
        <f t="shared" si="65"/>
        <v>11.469140923402927</v>
      </c>
      <c r="AO42" s="39" t="str">
        <f t="shared" si="66"/>
        <v>FAILED</v>
      </c>
      <c r="AP42" s="39" t="str">
        <f t="shared" si="67"/>
        <v>FAILED</v>
      </c>
      <c r="AQ42" s="39" t="str">
        <f t="shared" si="68"/>
        <v>FAILED</v>
      </c>
      <c r="AS42" s="9">
        <v>3</v>
      </c>
      <c r="AT42">
        <f t="shared" si="15"/>
        <v>1.5495857173985577E-3</v>
      </c>
      <c r="AU42" s="9">
        <f t="shared" si="69"/>
        <v>3.4865678641467549E-3</v>
      </c>
      <c r="AV42" s="9">
        <f t="shared" si="70"/>
        <v>1.9369821467481972E-2</v>
      </c>
      <c r="AW42">
        <v>5.5650000000000004</v>
      </c>
      <c r="AX42">
        <f t="shared" si="16"/>
        <v>158.68285169851816</v>
      </c>
      <c r="AY42">
        <v>0.745</v>
      </c>
      <c r="AZ42">
        <f t="shared" si="71"/>
        <v>118.21872451539603</v>
      </c>
      <c r="BA42">
        <f t="shared" si="17"/>
        <v>239.94274075078386</v>
      </c>
      <c r="BB42">
        <f t="shared" si="72"/>
        <v>1.0011381900741776</v>
      </c>
      <c r="BC42">
        <f t="shared" si="73"/>
        <v>3.7838514536451874E-3</v>
      </c>
      <c r="BD42">
        <f t="shared" si="74"/>
        <v>89.678674255951051</v>
      </c>
      <c r="BE42">
        <f t="shared" si="75"/>
        <v>19.382455391014069</v>
      </c>
      <c r="BF42">
        <f t="shared" si="18"/>
        <v>103.22226831062636</v>
      </c>
      <c r="BG42">
        <f t="shared" si="19"/>
        <v>180.2112529621985</v>
      </c>
      <c r="BH42">
        <f t="shared" si="76"/>
        <v>103.22226831062636</v>
      </c>
      <c r="BI42">
        <f t="shared" si="20"/>
        <v>142.57219379920767</v>
      </c>
      <c r="BJ42">
        <f t="shared" si="21"/>
        <v>0.63243431471087086</v>
      </c>
      <c r="BK42">
        <f t="shared" si="77"/>
        <v>103.22226831062636</v>
      </c>
      <c r="BL42" s="39" t="str">
        <f t="shared" si="78"/>
        <v>PASS</v>
      </c>
      <c r="BM42" s="39" t="str">
        <f t="shared" si="79"/>
        <v>PASS</v>
      </c>
      <c r="BN42" s="39" t="str">
        <f t="shared" si="80"/>
        <v>PASS</v>
      </c>
      <c r="BO42" s="127">
        <f t="shared" si="81"/>
        <v>3.17843522106196E-4</v>
      </c>
      <c r="BP42" s="127"/>
      <c r="BR42">
        <f t="shared" si="22"/>
        <v>5.1652857246618593E-4</v>
      </c>
      <c r="BS42">
        <f t="shared" si="23"/>
        <v>0.36</v>
      </c>
      <c r="BT42">
        <f t="shared" si="24"/>
        <v>0.26455000000000001</v>
      </c>
      <c r="BU42">
        <f t="shared" si="82"/>
        <v>0.62454999999999994</v>
      </c>
      <c r="BV42">
        <f t="shared" si="25"/>
        <v>1</v>
      </c>
      <c r="BW42">
        <f t="shared" si="26"/>
        <v>0.375</v>
      </c>
      <c r="BX42">
        <f t="shared" si="27"/>
        <v>49429.743373424695</v>
      </c>
      <c r="BY42">
        <f t="shared" si="83"/>
        <v>18536.153765034262</v>
      </c>
      <c r="BZ42">
        <f t="shared" si="28"/>
        <v>0.21000000000000019</v>
      </c>
      <c r="CA42">
        <f t="shared" si="29"/>
        <v>222.06561201562519</v>
      </c>
      <c r="CB42">
        <f t="shared" si="155"/>
        <v>18758.219377049885</v>
      </c>
      <c r="CC42">
        <f t="shared" si="30"/>
        <v>1.3545878578014325E-3</v>
      </c>
      <c r="CD42">
        <f t="shared" si="31"/>
        <v>0.31227499999999997</v>
      </c>
      <c r="CE42">
        <f t="shared" si="84"/>
        <v>30034.77604203008</v>
      </c>
      <c r="CF42">
        <f t="shared" si="32"/>
        <v>79144.573490392606</v>
      </c>
      <c r="CG42">
        <f t="shared" si="33"/>
        <v>101670.65552191516</v>
      </c>
      <c r="CH42">
        <f t="shared" si="34"/>
        <v>56618.491458870049</v>
      </c>
      <c r="CI42">
        <f t="shared" si="35"/>
        <v>3.0716210127466816E-4</v>
      </c>
      <c r="CJ42">
        <f t="shared" si="36"/>
        <v>1.7105284428661646E-4</v>
      </c>
      <c r="CL42">
        <f t="shared" si="37"/>
        <v>0.36</v>
      </c>
      <c r="CM42">
        <f t="shared" si="37"/>
        <v>0.26455000000000001</v>
      </c>
      <c r="CN42">
        <f t="shared" si="85"/>
        <v>8.5322805909630048E-4</v>
      </c>
      <c r="CO42">
        <f t="shared" si="85"/>
        <v>6.4658039798380824E-4</v>
      </c>
      <c r="CP42">
        <f t="shared" si="38"/>
        <v>0.27663928591511117</v>
      </c>
      <c r="CQ42">
        <f t="shared" si="38"/>
        <v>0.15886516020162195</v>
      </c>
      <c r="CR42">
        <f t="shared" si="156"/>
        <v>97.781516396036793</v>
      </c>
      <c r="CS42">
        <f t="shared" si="86"/>
        <v>175.58770312935431</v>
      </c>
      <c r="CT42">
        <f t="shared" si="39"/>
        <v>0.27663928591511117</v>
      </c>
      <c r="CU42">
        <f t="shared" si="39"/>
        <v>0.15886516020162195</v>
      </c>
      <c r="CV42" s="39" t="str">
        <f t="shared" si="87"/>
        <v>FAILED</v>
      </c>
      <c r="CW42" s="39" t="str">
        <f t="shared" si="88"/>
        <v>FAILED</v>
      </c>
      <c r="CX42" s="39" t="str">
        <f t="shared" si="89"/>
        <v>FAILED</v>
      </c>
      <c r="CZ42">
        <f t="shared" si="90"/>
        <v>3.0716210127466816E-4</v>
      </c>
      <c r="DA42">
        <f t="shared" si="90"/>
        <v>1.7105284428661646E-4</v>
      </c>
      <c r="DB42">
        <v>8</v>
      </c>
      <c r="DC42">
        <f t="shared" si="91"/>
        <v>2.4572968101973453E-3</v>
      </c>
      <c r="DD42">
        <v>11</v>
      </c>
      <c r="DE42">
        <f t="shared" si="92"/>
        <v>1.8815812871527812E-3</v>
      </c>
      <c r="DF42">
        <f t="shared" si="93"/>
        <v>0.36</v>
      </c>
      <c r="DG42">
        <f t="shared" si="93"/>
        <v>0.26455000000000001</v>
      </c>
      <c r="DH42">
        <f t="shared" si="40"/>
        <v>2.4109740171002264E-3</v>
      </c>
      <c r="DI42">
        <f t="shared" si="94"/>
        <v>0.31227499999999997</v>
      </c>
      <c r="DJ42">
        <f t="shared" si="95"/>
        <v>18758.219377049885</v>
      </c>
      <c r="DK42">
        <f t="shared" si="96"/>
        <v>30034.77604203008</v>
      </c>
      <c r="DL42">
        <f t="shared" si="97"/>
        <v>6.8258244727704039E-3</v>
      </c>
      <c r="DM42">
        <f t="shared" si="98"/>
        <v>7.1123843778218903E-3</v>
      </c>
      <c r="DN42">
        <f t="shared" si="41"/>
        <v>17.704914298567115</v>
      </c>
      <c r="DO42">
        <f t="shared" si="41"/>
        <v>19.222684384396253</v>
      </c>
      <c r="DP42">
        <f t="shared" si="99"/>
        <v>12.222689549504599</v>
      </c>
      <c r="DQ42">
        <f t="shared" si="100"/>
        <v>15.962518466304935</v>
      </c>
      <c r="DR42">
        <f t="shared" si="101"/>
        <v>17.704914298567115</v>
      </c>
      <c r="DS42">
        <f t="shared" si="101"/>
        <v>19.222684384396253</v>
      </c>
      <c r="DT42" s="39" t="str">
        <f t="shared" si="158"/>
        <v>PASS</v>
      </c>
      <c r="DU42" s="39" t="str">
        <f t="shared" si="158"/>
        <v>PASS</v>
      </c>
      <c r="DV42" s="39" t="str">
        <f t="shared" si="103"/>
        <v>PASS</v>
      </c>
      <c r="DW42" s="39">
        <f t="shared" si="104"/>
        <v>1.1612153121973435E-4</v>
      </c>
      <c r="DX42" s="39"/>
      <c r="DZ42">
        <f t="shared" si="105"/>
        <v>1</v>
      </c>
      <c r="EA42">
        <f t="shared" si="157"/>
        <v>0.36</v>
      </c>
      <c r="EB42">
        <f t="shared" si="106"/>
        <v>0.26455000000000001</v>
      </c>
      <c r="EC42">
        <f t="shared" si="107"/>
        <v>1.0011381900741776</v>
      </c>
      <c r="ED42">
        <f t="shared" si="108"/>
        <v>0.31227499999999997</v>
      </c>
      <c r="EE42">
        <f t="shared" si="109"/>
        <v>339330.78194435366</v>
      </c>
      <c r="EG42">
        <f t="shared" si="110"/>
        <v>113.87043945351489</v>
      </c>
      <c r="EH42">
        <f t="shared" si="111"/>
        <v>1.5495857173985577E-3</v>
      </c>
      <c r="EI42">
        <f t="shared" si="112"/>
        <v>1.1621892880489184E-3</v>
      </c>
      <c r="EJ42">
        <f t="shared" si="112"/>
        <v>0.08</v>
      </c>
      <c r="EK42">
        <f t="shared" si="112"/>
        <v>5.2000000000000005E-2</v>
      </c>
      <c r="EL42">
        <f t="shared" si="113"/>
        <v>1.2681997098611618E-3</v>
      </c>
      <c r="EM42">
        <f t="shared" si="113"/>
        <v>267.56888469995187</v>
      </c>
      <c r="EN42">
        <f t="shared" si="113"/>
        <v>58.147366173042208</v>
      </c>
      <c r="EO42">
        <f t="shared" si="114"/>
        <v>285.89588426236867</v>
      </c>
      <c r="EP42">
        <f t="shared" si="42"/>
        <v>483</v>
      </c>
      <c r="EQ42" s="39" t="str">
        <f t="shared" si="115"/>
        <v>PASS</v>
      </c>
      <c r="ES42">
        <v>1</v>
      </c>
      <c r="ET42">
        <f t="shared" si="116"/>
        <v>1.5495857173985577E-3</v>
      </c>
      <c r="EU42">
        <f t="shared" si="117"/>
        <v>3.4865678641467549E-3</v>
      </c>
      <c r="EV42">
        <f t="shared" si="118"/>
        <v>0.08</v>
      </c>
      <c r="EW42">
        <f t="shared" si="118"/>
        <v>5.2000000000000005E-2</v>
      </c>
      <c r="EX42">
        <f t="shared" si="119"/>
        <v>3.782087730562557E-3</v>
      </c>
      <c r="EY42">
        <f t="shared" si="120"/>
        <v>89.720494636405689</v>
      </c>
      <c r="EZ42">
        <f t="shared" si="121"/>
        <v>19.382455391014069</v>
      </c>
      <c r="FA42">
        <f t="shared" si="122"/>
        <v>95.795646502099743</v>
      </c>
      <c r="FB42">
        <f t="shared" si="43"/>
        <v>483</v>
      </c>
      <c r="FC42" s="39" t="str">
        <f t="shared" si="123"/>
        <v>PASS</v>
      </c>
      <c r="FD42" s="127">
        <f t="shared" si="124"/>
        <v>3.17843522106196E-4</v>
      </c>
      <c r="FE42" s="127"/>
      <c r="FG42">
        <v>20</v>
      </c>
      <c r="FH42">
        <f t="shared" si="125"/>
        <v>5.6999999999999984</v>
      </c>
      <c r="FI42">
        <f t="shared" si="126"/>
        <v>2.041666666666667</v>
      </c>
      <c r="FJ42">
        <f t="shared" si="127"/>
        <v>0.81666666666666687</v>
      </c>
      <c r="FK42">
        <f t="shared" si="128"/>
        <v>0.29400000000000004</v>
      </c>
      <c r="FL42">
        <f t="shared" si="129"/>
        <v>0.21604916666666668</v>
      </c>
      <c r="FM42">
        <f t="shared" si="130"/>
        <v>0.25502458333333333</v>
      </c>
      <c r="FN42">
        <f t="shared" si="44"/>
        <v>0.61250000000000004</v>
      </c>
      <c r="FO42">
        <f t="shared" si="45"/>
        <v>633.59296874999961</v>
      </c>
      <c r="FP42">
        <f t="shared" si="46"/>
        <v>5902.7589843750029</v>
      </c>
      <c r="FQ42">
        <f t="shared" si="131"/>
        <v>16734.338455041587</v>
      </c>
      <c r="FR42">
        <f t="shared" si="47"/>
        <v>3.4362091283452945E-5</v>
      </c>
      <c r="FS42">
        <v>2E-3</v>
      </c>
      <c r="FT42">
        <f t="shared" si="132"/>
        <v>1.7181045641726473E-2</v>
      </c>
      <c r="FV42">
        <f t="shared" ca="1" si="48"/>
        <v>23014.607214041469</v>
      </c>
      <c r="FW42">
        <f t="shared" ca="1" si="133"/>
        <v>2625.3333622444407</v>
      </c>
      <c r="FX42">
        <f t="shared" ca="1" si="134"/>
        <v>5147.2162564284308</v>
      </c>
      <c r="FY42">
        <f t="shared" ca="1" si="135"/>
        <v>1.5550502285282267E-5</v>
      </c>
      <c r="FZ42">
        <v>2E-3</v>
      </c>
      <c r="GA42">
        <f t="shared" ca="1" si="136"/>
        <v>60.893715985072959</v>
      </c>
      <c r="GB42">
        <f t="shared" ca="1" si="137"/>
        <v>1.0537724271794452E-3</v>
      </c>
      <c r="GC42">
        <f t="shared" ca="1" si="49"/>
        <v>7.7786275120057082</v>
      </c>
      <c r="GD42">
        <f t="shared" ca="1" si="138"/>
        <v>9.975193900030629E-5</v>
      </c>
      <c r="GE42">
        <f t="shared" ca="1" si="139"/>
        <v>1.9840164663044342E-3</v>
      </c>
      <c r="GF42">
        <f t="shared" ca="1" si="140"/>
        <v>331</v>
      </c>
      <c r="GG42">
        <f t="shared" ca="1" si="141"/>
        <v>1.9840164663044342E-3</v>
      </c>
      <c r="GH42" s="39" t="str">
        <f t="shared" ca="1" si="142"/>
        <v>FAILED</v>
      </c>
      <c r="GI42" s="39" t="str">
        <f t="shared" ca="1" si="143"/>
        <v>FAILED</v>
      </c>
      <c r="GJ42" s="39" t="str">
        <f t="shared" ca="1" si="144"/>
        <v>FAILED</v>
      </c>
      <c r="GL42">
        <v>60</v>
      </c>
      <c r="GM42">
        <f t="shared" ca="1" si="145"/>
        <v>9.3303013711693603E-4</v>
      </c>
      <c r="GN42">
        <f t="shared" ca="1" si="146"/>
        <v>0.12964379186676178</v>
      </c>
      <c r="GO42">
        <f t="shared" ca="1" si="147"/>
        <v>0.35910698040110273</v>
      </c>
      <c r="GP42">
        <f t="shared" ca="1" si="148"/>
        <v>7.1424592786959629</v>
      </c>
      <c r="GQ42">
        <f t="shared" ca="1" si="149"/>
        <v>5.5166666666666666</v>
      </c>
      <c r="GR42">
        <f t="shared" ca="1" si="150"/>
        <v>5.5166666666666666</v>
      </c>
      <c r="GS42" s="39" t="str">
        <f t="shared" ca="1" si="151"/>
        <v>PASS</v>
      </c>
      <c r="GT42" s="39" t="str">
        <f t="shared" ca="1" si="152"/>
        <v>PASS</v>
      </c>
      <c r="GU42" s="39" t="str">
        <f t="shared" ca="1" si="153"/>
        <v>PASS</v>
      </c>
      <c r="GV42" s="137">
        <f t="shared" ca="1" si="154"/>
        <v>2.4739910857887097E-4</v>
      </c>
      <c r="GW42" s="138"/>
    </row>
    <row r="43" spans="2:205" x14ac:dyDescent="0.25">
      <c r="B43">
        <f t="shared" si="0"/>
        <v>3.38</v>
      </c>
      <c r="C43">
        <f t="shared" si="1"/>
        <v>2.5</v>
      </c>
      <c r="D43">
        <f t="shared" si="50"/>
        <v>0.40040868265333635</v>
      </c>
      <c r="E43">
        <f t="shared" si="2"/>
        <v>0.39989595508410503</v>
      </c>
      <c r="F43">
        <f t="shared" si="3"/>
        <v>0.29249999999999998</v>
      </c>
      <c r="G43" s="1">
        <f t="shared" si="51"/>
        <v>532.65616329767977</v>
      </c>
      <c r="I43">
        <f t="shared" si="52"/>
        <v>532.65616329767977</v>
      </c>
      <c r="J43">
        <f t="shared" si="4"/>
        <v>12798.014511914584</v>
      </c>
      <c r="K43">
        <f t="shared" si="5"/>
        <v>31484.62533137518</v>
      </c>
      <c r="L43">
        <f t="shared" si="53"/>
        <v>47992.554419679684</v>
      </c>
      <c r="M43">
        <f t="shared" si="53"/>
        <v>118067.34499265692</v>
      </c>
      <c r="O43">
        <f t="shared" si="54"/>
        <v>1</v>
      </c>
      <c r="P43">
        <v>3380</v>
      </c>
      <c r="Q43">
        <f t="shared" si="55"/>
        <v>0.36</v>
      </c>
      <c r="S43">
        <f t="shared" si="56"/>
        <v>327964.84720182477</v>
      </c>
      <c r="T43">
        <f t="shared" si="6"/>
        <v>111.94714340508703</v>
      </c>
      <c r="U43">
        <f t="shared" si="57"/>
        <v>5.0780429453161399E-4</v>
      </c>
      <c r="V43">
        <f t="shared" si="58"/>
        <v>1.1425596626961315E-3</v>
      </c>
      <c r="W43">
        <f t="shared" si="7"/>
        <v>0.08</v>
      </c>
      <c r="X43">
        <f t="shared" si="59"/>
        <v>5.2000000000000005E-2</v>
      </c>
      <c r="Z43">
        <f t="shared" si="60"/>
        <v>6.3475536816451749E-3</v>
      </c>
      <c r="AA43">
        <v>5.5650000000000004</v>
      </c>
      <c r="AB43">
        <f t="shared" si="8"/>
        <v>17.04086067833385</v>
      </c>
      <c r="AC43">
        <v>0.745</v>
      </c>
      <c r="AD43">
        <f t="shared" si="61"/>
        <v>12.695441205358717</v>
      </c>
      <c r="AE43">
        <f t="shared" si="9"/>
        <v>78.630018866904095</v>
      </c>
      <c r="AF43">
        <f t="shared" si="10"/>
        <v>1.2468418458873765E-3</v>
      </c>
      <c r="AG43">
        <f t="shared" si="62"/>
        <v>263.03644546707721</v>
      </c>
      <c r="AH43">
        <f t="shared" si="63"/>
        <v>57.722091649088917</v>
      </c>
      <c r="AI43">
        <f t="shared" si="11"/>
        <v>11.084980351404948</v>
      </c>
      <c r="AJ43">
        <f t="shared" si="12"/>
        <v>19.352783375933498</v>
      </c>
      <c r="AK43">
        <f t="shared" si="64"/>
        <v>11.084980351404948</v>
      </c>
      <c r="AL43">
        <f t="shared" si="13"/>
        <v>15.310746341719542</v>
      </c>
      <c r="AM43">
        <f t="shared" si="14"/>
        <v>17.210268653079204</v>
      </c>
      <c r="AN43">
        <f t="shared" si="65"/>
        <v>11.084980351404948</v>
      </c>
      <c r="AO43" s="39" t="str">
        <f t="shared" si="66"/>
        <v>FAILED</v>
      </c>
      <c r="AP43" s="39" t="str">
        <f t="shared" si="67"/>
        <v>FAILED</v>
      </c>
      <c r="AQ43" s="39" t="str">
        <f t="shared" si="68"/>
        <v>FAILED</v>
      </c>
      <c r="AS43" s="9">
        <v>3</v>
      </c>
      <c r="AT43">
        <f t="shared" si="15"/>
        <v>1.5234128835948419E-3</v>
      </c>
      <c r="AU43" s="9">
        <f t="shared" si="69"/>
        <v>3.4276789880883941E-3</v>
      </c>
      <c r="AV43" s="9">
        <f t="shared" si="70"/>
        <v>1.9042661044935523E-2</v>
      </c>
      <c r="AW43">
        <v>5.5650000000000004</v>
      </c>
      <c r="AX43">
        <f t="shared" si="16"/>
        <v>153.36774610500464</v>
      </c>
      <c r="AY43">
        <v>0.745</v>
      </c>
      <c r="AZ43">
        <f t="shared" si="71"/>
        <v>114.25897084822846</v>
      </c>
      <c r="BA43">
        <f t="shared" si="17"/>
        <v>235.89005660071231</v>
      </c>
      <c r="BB43">
        <f t="shared" si="72"/>
        <v>1.0011381900741776</v>
      </c>
      <c r="BC43">
        <f t="shared" si="73"/>
        <v>3.7205020947047728E-3</v>
      </c>
      <c r="BD43">
        <f t="shared" si="74"/>
        <v>88.150695485053674</v>
      </c>
      <c r="BE43">
        <f t="shared" si="75"/>
        <v>19.240697216362971</v>
      </c>
      <c r="BF43">
        <f t="shared" si="18"/>
        <v>99.764823162644518</v>
      </c>
      <c r="BG43">
        <f t="shared" si="19"/>
        <v>174.1750503834015</v>
      </c>
      <c r="BH43">
        <f t="shared" si="76"/>
        <v>99.764823162644518</v>
      </c>
      <c r="BI43">
        <f t="shared" si="20"/>
        <v>137.79671707547584</v>
      </c>
      <c r="BJ43">
        <f t="shared" si="21"/>
        <v>0.64309447800255826</v>
      </c>
      <c r="BK43">
        <f t="shared" si="77"/>
        <v>99.764823162644518</v>
      </c>
      <c r="BL43" s="39" t="str">
        <f t="shared" si="78"/>
        <v>PASS</v>
      </c>
      <c r="BM43" s="39" t="str">
        <f t="shared" si="79"/>
        <v>PASS</v>
      </c>
      <c r="BN43" s="39" t="str">
        <f t="shared" si="80"/>
        <v>PASS</v>
      </c>
      <c r="BO43" s="127">
        <f t="shared" si="81"/>
        <v>4.3529874508045841E-4</v>
      </c>
      <c r="BP43" s="127"/>
      <c r="BR43">
        <f t="shared" si="22"/>
        <v>5.0780429453161399E-4</v>
      </c>
      <c r="BS43">
        <f t="shared" si="23"/>
        <v>0.36</v>
      </c>
      <c r="BT43">
        <f t="shared" si="24"/>
        <v>0.26455000000000001</v>
      </c>
      <c r="BU43">
        <f t="shared" si="82"/>
        <v>0.62454999999999994</v>
      </c>
      <c r="BV43">
        <f t="shared" si="25"/>
        <v>1</v>
      </c>
      <c r="BW43">
        <f t="shared" si="26"/>
        <v>0.375</v>
      </c>
      <c r="BX43">
        <f t="shared" si="27"/>
        <v>47992.554419679684</v>
      </c>
      <c r="BY43">
        <f t="shared" si="83"/>
        <v>17997.207907379881</v>
      </c>
      <c r="BZ43">
        <f t="shared" si="28"/>
        <v>0.29249999999999998</v>
      </c>
      <c r="CA43">
        <f t="shared" si="29"/>
        <v>309.30567387890619</v>
      </c>
      <c r="CB43">
        <f t="shared" si="155"/>
        <v>18306.513581258787</v>
      </c>
      <c r="CC43">
        <f t="shared" si="30"/>
        <v>1.3317263004067686E-3</v>
      </c>
      <c r="CD43">
        <f t="shared" si="31"/>
        <v>0.31227499999999997</v>
      </c>
      <c r="CE43">
        <f t="shared" si="84"/>
        <v>29311.526028754764</v>
      </c>
      <c r="CF43">
        <f t="shared" si="32"/>
        <v>76843.41432980496</v>
      </c>
      <c r="CG43">
        <f t="shared" si="33"/>
        <v>98827.058851371025</v>
      </c>
      <c r="CH43">
        <f t="shared" si="34"/>
        <v>54859.769808238889</v>
      </c>
      <c r="CI43">
        <f t="shared" si="35"/>
        <v>2.9857117477755595E-4</v>
      </c>
      <c r="CJ43">
        <f t="shared" si="36"/>
        <v>1.6573948582549513E-4</v>
      </c>
      <c r="CL43">
        <f t="shared" si="37"/>
        <v>0.36</v>
      </c>
      <c r="CM43">
        <f t="shared" si="37"/>
        <v>0.26455000000000001</v>
      </c>
      <c r="CN43">
        <f t="shared" si="85"/>
        <v>8.2936437438209994E-4</v>
      </c>
      <c r="CO43">
        <f t="shared" si="85"/>
        <v>6.2649588291625446E-4</v>
      </c>
      <c r="CP43">
        <f t="shared" si="38"/>
        <v>0.26138120088780059</v>
      </c>
      <c r="CQ43">
        <f t="shared" si="38"/>
        <v>0.14914889469818654</v>
      </c>
      <c r="CR43">
        <f t="shared" si="156"/>
        <v>98.172658665367436</v>
      </c>
      <c r="CS43">
        <f t="shared" si="86"/>
        <v>176.8530044772582</v>
      </c>
      <c r="CT43">
        <f t="shared" si="39"/>
        <v>0.26138120088780059</v>
      </c>
      <c r="CU43">
        <f t="shared" si="39"/>
        <v>0.14914889469818654</v>
      </c>
      <c r="CV43" s="39" t="str">
        <f t="shared" si="87"/>
        <v>FAILED</v>
      </c>
      <c r="CW43" s="39" t="str">
        <f t="shared" si="88"/>
        <v>FAILED</v>
      </c>
      <c r="CX43" s="39" t="str">
        <f t="shared" si="89"/>
        <v>FAILED</v>
      </c>
      <c r="CZ43">
        <f t="shared" si="90"/>
        <v>2.9857117477755595E-4</v>
      </c>
      <c r="DA43">
        <f t="shared" si="90"/>
        <v>1.6573948582549513E-4</v>
      </c>
      <c r="DB43">
        <v>8</v>
      </c>
      <c r="DC43">
        <f t="shared" si="91"/>
        <v>2.3885693982204476E-3</v>
      </c>
      <c r="DD43">
        <v>11</v>
      </c>
      <c r="DE43">
        <f t="shared" si="92"/>
        <v>1.8231343440804463E-3</v>
      </c>
      <c r="DF43">
        <f t="shared" si="93"/>
        <v>0.36</v>
      </c>
      <c r="DG43">
        <f t="shared" si="93"/>
        <v>0.26455000000000001</v>
      </c>
      <c r="DH43">
        <f t="shared" si="40"/>
        <v>2.3535263206538007E-3</v>
      </c>
      <c r="DI43">
        <f t="shared" si="94"/>
        <v>0.31227499999999997</v>
      </c>
      <c r="DJ43">
        <f t="shared" si="95"/>
        <v>18306.513581258787</v>
      </c>
      <c r="DK43">
        <f t="shared" si="96"/>
        <v>29311.526028754764</v>
      </c>
      <c r="DL43">
        <f t="shared" si="97"/>
        <v>6.6349149950567995E-3</v>
      </c>
      <c r="DM43">
        <f t="shared" si="98"/>
        <v>6.8914547120787987E-3</v>
      </c>
      <c r="DN43">
        <f t="shared" si="41"/>
        <v>16.728396856819238</v>
      </c>
      <c r="DO43">
        <f t="shared" si="41"/>
        <v>18.047016258480571</v>
      </c>
      <c r="DP43">
        <f t="shared" si="99"/>
        <v>12.27158233317093</v>
      </c>
      <c r="DQ43">
        <f t="shared" si="100"/>
        <v>16.077545861568929</v>
      </c>
      <c r="DR43">
        <f t="shared" si="101"/>
        <v>16.728396856819238</v>
      </c>
      <c r="DS43">
        <f t="shared" si="101"/>
        <v>18.047016258480571</v>
      </c>
      <c r="DT43" s="39" t="str">
        <f t="shared" si="158"/>
        <v>PASS</v>
      </c>
      <c r="DU43" s="39" t="str">
        <f t="shared" si="158"/>
        <v>PASS</v>
      </c>
      <c r="DV43" s="39" t="str">
        <f t="shared" si="103"/>
        <v>PASS</v>
      </c>
      <c r="DW43" s="39">
        <f t="shared" si="104"/>
        <v>1.5703683536804364E-4</v>
      </c>
      <c r="DX43" s="39"/>
      <c r="DZ43">
        <f t="shared" si="105"/>
        <v>1</v>
      </c>
      <c r="EA43">
        <f t="shared" si="157"/>
        <v>0.36</v>
      </c>
      <c r="EB43">
        <f t="shared" si="106"/>
        <v>0.26455000000000001</v>
      </c>
      <c r="EC43">
        <f t="shared" si="107"/>
        <v>1.0011381900741776</v>
      </c>
      <c r="ED43">
        <f t="shared" si="108"/>
        <v>0.31227499999999997</v>
      </c>
      <c r="EE43">
        <f t="shared" si="109"/>
        <v>327964.84720182477</v>
      </c>
      <c r="EG43">
        <f t="shared" si="110"/>
        <v>111.94714340508703</v>
      </c>
      <c r="EH43">
        <f t="shared" si="111"/>
        <v>1.5234128835948419E-3</v>
      </c>
      <c r="EI43">
        <f t="shared" si="112"/>
        <v>1.1425596626961315E-3</v>
      </c>
      <c r="EJ43">
        <f t="shared" si="112"/>
        <v>0.08</v>
      </c>
      <c r="EK43">
        <f t="shared" si="112"/>
        <v>5.2000000000000005E-2</v>
      </c>
      <c r="EL43">
        <f t="shared" si="113"/>
        <v>1.2468418458873765E-3</v>
      </c>
      <c r="EM43">
        <f t="shared" si="113"/>
        <v>263.03644546707721</v>
      </c>
      <c r="EN43">
        <f t="shared" si="113"/>
        <v>57.722091649088917</v>
      </c>
      <c r="EO43">
        <f t="shared" si="114"/>
        <v>281.39596876464338</v>
      </c>
      <c r="EP43">
        <f t="shared" si="42"/>
        <v>483</v>
      </c>
      <c r="EQ43" s="39" t="str">
        <f t="shared" si="115"/>
        <v>PASS</v>
      </c>
      <c r="ES43">
        <v>1</v>
      </c>
      <c r="ET43">
        <f t="shared" si="116"/>
        <v>1.5234128835948419E-3</v>
      </c>
      <c r="EU43">
        <f t="shared" si="117"/>
        <v>3.4276789880883941E-3</v>
      </c>
      <c r="EV43">
        <f t="shared" si="118"/>
        <v>0.08</v>
      </c>
      <c r="EW43">
        <f t="shared" si="118"/>
        <v>5.2000000000000005E-2</v>
      </c>
      <c r="EX43">
        <f t="shared" si="119"/>
        <v>3.7187681612817908E-3</v>
      </c>
      <c r="EY43">
        <f t="shared" si="120"/>
        <v>88.19179711616691</v>
      </c>
      <c r="EZ43">
        <f t="shared" si="121"/>
        <v>19.240697216362971</v>
      </c>
      <c r="FA43">
        <f t="shared" si="122"/>
        <v>94.278345163109535</v>
      </c>
      <c r="FB43">
        <f t="shared" si="43"/>
        <v>483</v>
      </c>
      <c r="FC43" s="39" t="str">
        <f t="shared" si="123"/>
        <v>PASS</v>
      </c>
      <c r="FD43" s="127">
        <f t="shared" si="124"/>
        <v>4.3529874508045841E-4</v>
      </c>
      <c r="FE43" s="127"/>
      <c r="FG43">
        <v>21</v>
      </c>
      <c r="FH43">
        <f t="shared" si="125"/>
        <v>5.9999999999999982</v>
      </c>
      <c r="FI43">
        <f t="shared" si="126"/>
        <v>1.979166666666667</v>
      </c>
      <c r="FJ43">
        <f t="shared" si="127"/>
        <v>0.79166666666666685</v>
      </c>
      <c r="FK43">
        <f t="shared" si="128"/>
        <v>0.28500000000000003</v>
      </c>
      <c r="FL43">
        <f t="shared" si="129"/>
        <v>0.20943541666666668</v>
      </c>
      <c r="FM43">
        <f t="shared" si="130"/>
        <v>0.24721770833333334</v>
      </c>
      <c r="FN43">
        <f t="shared" si="44"/>
        <v>0.59375000000000011</v>
      </c>
      <c r="FO43">
        <f t="shared" si="45"/>
        <v>614.19726562499966</v>
      </c>
      <c r="FP43">
        <f t="shared" si="46"/>
        <v>5269.1660156250036</v>
      </c>
      <c r="FQ43">
        <f t="shared" si="131"/>
        <v>14938.100592397479</v>
      </c>
      <c r="FR43">
        <f t="shared" si="47"/>
        <v>3.0673717848865463E-5</v>
      </c>
      <c r="FS43">
        <v>2E-3</v>
      </c>
      <c r="FT43">
        <f t="shared" si="132"/>
        <v>1.5336858924432732E-2</v>
      </c>
      <c r="FV43">
        <f t="shared" ca="1" si="48"/>
        <v>20389.273851797028</v>
      </c>
      <c r="FW43">
        <f t="shared" ca="1" si="133"/>
        <v>2499.515307483518</v>
      </c>
      <c r="FX43">
        <f t="shared" ca="1" si="134"/>
        <v>5055.2917999573947</v>
      </c>
      <c r="FY43">
        <f t="shared" ca="1" si="135"/>
        <v>1.52727848941311E-5</v>
      </c>
      <c r="FZ43">
        <v>2E-3</v>
      </c>
      <c r="GA43">
        <f t="shared" ca="1" si="136"/>
        <v>57.118691229053269</v>
      </c>
      <c r="GB43">
        <f t="shared" ca="1" si="137"/>
        <v>9.8868035819279316E-4</v>
      </c>
      <c r="GC43">
        <f t="shared" ca="1" si="49"/>
        <v>6.7445386633322162</v>
      </c>
      <c r="GD43">
        <f t="shared" ca="1" si="138"/>
        <v>1.0239385984541317E-4</v>
      </c>
      <c r="GE43">
        <f t="shared" ca="1" si="139"/>
        <v>2.0365629582513121E-3</v>
      </c>
      <c r="GF43">
        <f t="shared" ca="1" si="140"/>
        <v>331.00000000000006</v>
      </c>
      <c r="GG43">
        <f t="shared" ca="1" si="141"/>
        <v>2.0365629582513121E-3</v>
      </c>
      <c r="GH43" s="39" t="str">
        <f t="shared" ca="1" si="142"/>
        <v>FAILED</v>
      </c>
      <c r="GI43" s="39" t="str">
        <f t="shared" ca="1" si="143"/>
        <v>FAILED</v>
      </c>
      <c r="GJ43" s="39" t="str">
        <f t="shared" ca="1" si="144"/>
        <v>FAILED</v>
      </c>
      <c r="GL43">
        <v>55</v>
      </c>
      <c r="GM43">
        <f t="shared" ca="1" si="145"/>
        <v>8.4000316917721052E-4</v>
      </c>
      <c r="GN43">
        <f t="shared" ca="1" si="146"/>
        <v>0.12262797569694937</v>
      </c>
      <c r="GO43">
        <f t="shared" ca="1" si="147"/>
        <v>0.30974142603237481</v>
      </c>
      <c r="GP43">
        <f t="shared" ca="1" si="148"/>
        <v>6.1606029487102187</v>
      </c>
      <c r="GQ43">
        <f t="shared" ca="1" si="149"/>
        <v>6.0181818181818185</v>
      </c>
      <c r="GR43">
        <f t="shared" ca="1" si="150"/>
        <v>6.0181818181818185</v>
      </c>
      <c r="GS43" s="39" t="str">
        <f t="shared" ca="1" si="151"/>
        <v>PASS</v>
      </c>
      <c r="GT43" s="39" t="str">
        <f t="shared" ca="1" si="152"/>
        <v>PASS</v>
      </c>
      <c r="GU43" s="39" t="str">
        <f t="shared" ca="1" si="153"/>
        <v>PASS</v>
      </c>
      <c r="GV43" s="137">
        <f t="shared" ca="1" si="154"/>
        <v>2.1030710618571828E-4</v>
      </c>
      <c r="GW43" s="138"/>
    </row>
    <row r="44" spans="2:205" x14ac:dyDescent="0.25">
      <c r="B44">
        <f t="shared" si="0"/>
        <v>3.4969999999999999</v>
      </c>
      <c r="C44">
        <f t="shared" si="1"/>
        <v>2.5</v>
      </c>
      <c r="D44">
        <f t="shared" si="50"/>
        <v>0.39938322751487376</v>
      </c>
      <c r="E44">
        <f t="shared" si="2"/>
        <v>0.39936981594826765</v>
      </c>
      <c r="F44">
        <f t="shared" si="3"/>
        <v>7.5000000000002842E-3</v>
      </c>
      <c r="G44" s="1">
        <f t="shared" si="51"/>
        <v>13.639880842939908</v>
      </c>
      <c r="I44">
        <f t="shared" si="52"/>
        <v>13.639880842939908</v>
      </c>
      <c r="J44">
        <f t="shared" si="4"/>
        <v>12265.358348616905</v>
      </c>
      <c r="K44">
        <f t="shared" si="5"/>
        <v>30018.418019034089</v>
      </c>
      <c r="L44">
        <f t="shared" si="53"/>
        <v>45995.093807313395</v>
      </c>
      <c r="M44">
        <f t="shared" si="53"/>
        <v>112569.06757137785</v>
      </c>
      <c r="O44">
        <f t="shared" si="54"/>
        <v>1</v>
      </c>
      <c r="P44">
        <v>3497</v>
      </c>
      <c r="Q44">
        <f t="shared" si="55"/>
        <v>0.36</v>
      </c>
      <c r="S44">
        <f t="shared" si="56"/>
        <v>312691.85436493845</v>
      </c>
      <c r="T44">
        <f t="shared" si="6"/>
        <v>109.30943556337245</v>
      </c>
      <c r="U44">
        <f t="shared" si="57"/>
        <v>4.9583936779028952E-4</v>
      </c>
      <c r="V44">
        <f t="shared" si="58"/>
        <v>1.1156385775281513E-3</v>
      </c>
      <c r="W44">
        <f t="shared" si="7"/>
        <v>0.08</v>
      </c>
      <c r="X44">
        <f t="shared" si="59"/>
        <v>5.2000000000000005E-2</v>
      </c>
      <c r="Z44">
        <f t="shared" si="60"/>
        <v>6.1979920973786193E-3</v>
      </c>
      <c r="AA44">
        <v>5.5650000000000004</v>
      </c>
      <c r="AB44">
        <f t="shared" si="8"/>
        <v>16.247284948205639</v>
      </c>
      <c r="AC44">
        <v>0.745</v>
      </c>
      <c r="AD44">
        <f t="shared" si="61"/>
        <v>12.104227286413201</v>
      </c>
      <c r="AE44">
        <f t="shared" si="9"/>
        <v>76.777331866138908</v>
      </c>
      <c r="AF44">
        <f t="shared" si="10"/>
        <v>1.2175470836400628E-3</v>
      </c>
      <c r="AG44">
        <f t="shared" si="62"/>
        <v>256.8211599916886</v>
      </c>
      <c r="AH44">
        <f t="shared" si="63"/>
        <v>55.722963691259174</v>
      </c>
      <c r="AI44">
        <f t="shared" si="11"/>
        <v>10.568763973495848</v>
      </c>
      <c r="AJ44">
        <f t="shared" si="12"/>
        <v>18.451543732733086</v>
      </c>
      <c r="AK44">
        <f t="shared" si="64"/>
        <v>10.568763973495848</v>
      </c>
      <c r="AL44">
        <f t="shared" si="13"/>
        <v>14.597740294883769</v>
      </c>
      <c r="AM44">
        <f t="shared" si="14"/>
        <v>17.621554209017397</v>
      </c>
      <c r="AN44">
        <f t="shared" si="65"/>
        <v>10.568763973495848</v>
      </c>
      <c r="AO44" s="39" t="str">
        <f t="shared" si="66"/>
        <v>FAILED</v>
      </c>
      <c r="AP44" s="39" t="str">
        <f t="shared" si="67"/>
        <v>FAILED</v>
      </c>
      <c r="AQ44" s="39" t="str">
        <f t="shared" si="68"/>
        <v>FAILED</v>
      </c>
      <c r="AS44" s="9">
        <v>3</v>
      </c>
      <c r="AT44">
        <f t="shared" si="15"/>
        <v>1.4875181033708685E-3</v>
      </c>
      <c r="AU44" s="9">
        <f t="shared" si="69"/>
        <v>3.3469157325844538E-3</v>
      </c>
      <c r="AV44" s="9">
        <f t="shared" si="70"/>
        <v>1.8593976292135855E-2</v>
      </c>
      <c r="AW44">
        <v>5.5650000000000004</v>
      </c>
      <c r="AX44">
        <f t="shared" si="16"/>
        <v>146.22556453385073</v>
      </c>
      <c r="AY44">
        <v>0.745</v>
      </c>
      <c r="AZ44">
        <f t="shared" si="71"/>
        <v>108.9380455777188</v>
      </c>
      <c r="BA44">
        <f t="shared" si="17"/>
        <v>230.33199559841671</v>
      </c>
      <c r="BB44">
        <f t="shared" si="72"/>
        <v>1.0011381900741776</v>
      </c>
      <c r="BC44">
        <f t="shared" si="73"/>
        <v>3.6335901719994541E-3</v>
      </c>
      <c r="BD44">
        <f t="shared" si="74"/>
        <v>86.055895013848968</v>
      </c>
      <c r="BE44">
        <f t="shared" si="75"/>
        <v>18.574321230419724</v>
      </c>
      <c r="BF44">
        <f t="shared" si="18"/>
        <v>95.118875761462618</v>
      </c>
      <c r="BG44">
        <f t="shared" si="19"/>
        <v>166.06389359459774</v>
      </c>
      <c r="BH44">
        <f t="shared" si="76"/>
        <v>95.118875761462618</v>
      </c>
      <c r="BI44">
        <f t="shared" si="20"/>
        <v>131.37966265395391</v>
      </c>
      <c r="BJ44">
        <f t="shared" si="21"/>
        <v>0.65816584706392489</v>
      </c>
      <c r="BK44">
        <f t="shared" si="77"/>
        <v>95.118875761462618</v>
      </c>
      <c r="BL44" s="39" t="str">
        <f t="shared" si="78"/>
        <v>PASS</v>
      </c>
      <c r="BM44" s="39" t="str">
        <f t="shared" si="79"/>
        <v>PASS</v>
      </c>
      <c r="BN44" s="39" t="str">
        <f t="shared" si="80"/>
        <v>PASS</v>
      </c>
      <c r="BO44" s="127">
        <f t="shared" si="81"/>
        <v>1.0900770515998775E-5</v>
      </c>
      <c r="BP44" s="127"/>
      <c r="BR44">
        <f t="shared" si="22"/>
        <v>4.9583936779028952E-4</v>
      </c>
      <c r="BS44">
        <f t="shared" si="23"/>
        <v>0.36</v>
      </c>
      <c r="BT44">
        <f t="shared" si="24"/>
        <v>0.26455000000000001</v>
      </c>
      <c r="BU44">
        <f t="shared" si="82"/>
        <v>0.62454999999999994</v>
      </c>
      <c r="BV44">
        <f t="shared" si="25"/>
        <v>1</v>
      </c>
      <c r="BW44">
        <f t="shared" si="26"/>
        <v>0.375</v>
      </c>
      <c r="BX44">
        <f t="shared" si="27"/>
        <v>45995.093807313395</v>
      </c>
      <c r="BY44">
        <f t="shared" si="83"/>
        <v>17248.160177742524</v>
      </c>
      <c r="BZ44">
        <f t="shared" si="28"/>
        <v>7.5000000000002842E-3</v>
      </c>
      <c r="CA44">
        <f t="shared" si="29"/>
        <v>7.9309147148440502</v>
      </c>
      <c r="CB44">
        <f t="shared" si="155"/>
        <v>17256.091092457369</v>
      </c>
      <c r="CC44">
        <f t="shared" si="30"/>
        <v>1.3003717860194017E-3</v>
      </c>
      <c r="CD44">
        <f t="shared" si="31"/>
        <v>0.31227499999999997</v>
      </c>
      <c r="CE44">
        <f t="shared" si="84"/>
        <v>27629.639088075208</v>
      </c>
      <c r="CF44">
        <f t="shared" si="32"/>
        <v>73645.17461742599</v>
      </c>
      <c r="CG44">
        <f t="shared" si="33"/>
        <v>94367.40393348239</v>
      </c>
      <c r="CH44">
        <f t="shared" si="34"/>
        <v>52922.945301369582</v>
      </c>
      <c r="CI44">
        <f t="shared" si="35"/>
        <v>2.8509789708000723E-4</v>
      </c>
      <c r="CJ44">
        <f t="shared" si="36"/>
        <v>1.5988805226999872E-4</v>
      </c>
      <c r="CL44">
        <f t="shared" si="37"/>
        <v>0.36</v>
      </c>
      <c r="CM44">
        <f t="shared" si="37"/>
        <v>0.26455000000000001</v>
      </c>
      <c r="CN44">
        <f t="shared" si="85"/>
        <v>7.9193860300002009E-4</v>
      </c>
      <c r="CO44">
        <f t="shared" si="85"/>
        <v>6.0437744195803713E-4</v>
      </c>
      <c r="CP44">
        <f t="shared" si="38"/>
        <v>0.23832336535021689</v>
      </c>
      <c r="CQ44">
        <f t="shared" si="38"/>
        <v>0.1388033950921414</v>
      </c>
      <c r="CR44">
        <f t="shared" si="156"/>
        <v>96.912812655091187</v>
      </c>
      <c r="CS44">
        <f t="shared" si="86"/>
        <v>172.80615215336894</v>
      </c>
      <c r="CT44">
        <f t="shared" si="39"/>
        <v>0.23832336535021689</v>
      </c>
      <c r="CU44">
        <f t="shared" si="39"/>
        <v>0.1388033950921414</v>
      </c>
      <c r="CV44" s="39" t="str">
        <f t="shared" si="87"/>
        <v>FAILED</v>
      </c>
      <c r="CW44" s="39" t="str">
        <f t="shared" si="88"/>
        <v>FAILED</v>
      </c>
      <c r="CX44" s="39" t="str">
        <f t="shared" si="89"/>
        <v>FAILED</v>
      </c>
      <c r="CZ44">
        <f t="shared" si="90"/>
        <v>2.8509789708000723E-4</v>
      </c>
      <c r="DA44">
        <f t="shared" si="90"/>
        <v>1.5988805226999872E-4</v>
      </c>
      <c r="DB44">
        <v>8</v>
      </c>
      <c r="DC44">
        <f t="shared" si="91"/>
        <v>2.2807831766400578E-3</v>
      </c>
      <c r="DD44">
        <v>11</v>
      </c>
      <c r="DE44">
        <f t="shared" si="92"/>
        <v>1.7587685749699861E-3</v>
      </c>
      <c r="DF44">
        <f t="shared" si="93"/>
        <v>0.36</v>
      </c>
      <c r="DG44">
        <f t="shared" si="93"/>
        <v>0.26455000000000001</v>
      </c>
      <c r="DH44">
        <f t="shared" si="40"/>
        <v>2.2740369681059605E-3</v>
      </c>
      <c r="DI44">
        <f t="shared" si="94"/>
        <v>0.31227499999999997</v>
      </c>
      <c r="DJ44">
        <f t="shared" si="95"/>
        <v>17256.091092457369</v>
      </c>
      <c r="DK44">
        <f t="shared" si="96"/>
        <v>27629.639088075208</v>
      </c>
      <c r="DL44">
        <f t="shared" si="97"/>
        <v>6.3355088240001608E-3</v>
      </c>
      <c r="DM44">
        <f t="shared" si="98"/>
        <v>6.6481518615384089E-3</v>
      </c>
      <c r="DN44">
        <f t="shared" si="41"/>
        <v>15.252695382413881</v>
      </c>
      <c r="DO44">
        <f t="shared" si="41"/>
        <v>16.795210806149111</v>
      </c>
      <c r="DP44">
        <f t="shared" si="99"/>
        <v>12.114101581886397</v>
      </c>
      <c r="DQ44">
        <f t="shared" si="100"/>
        <v>15.709650195760812</v>
      </c>
      <c r="DR44">
        <f t="shared" si="101"/>
        <v>15.252695382413881</v>
      </c>
      <c r="DS44">
        <f t="shared" si="101"/>
        <v>16.795210806149111</v>
      </c>
      <c r="DT44" s="39" t="str">
        <f t="shared" si="158"/>
        <v>PASS</v>
      </c>
      <c r="DU44" s="39" t="str">
        <f t="shared" si="158"/>
        <v>PASS</v>
      </c>
      <c r="DV44" s="39" t="str">
        <f t="shared" si="103"/>
        <v>PASS</v>
      </c>
      <c r="DW44" s="39">
        <f t="shared" si="104"/>
        <v>3.859092510296338E-6</v>
      </c>
      <c r="DX44" s="39"/>
      <c r="DZ44">
        <f t="shared" si="105"/>
        <v>1</v>
      </c>
      <c r="EA44">
        <f t="shared" si="157"/>
        <v>0.36</v>
      </c>
      <c r="EB44">
        <f t="shared" si="106"/>
        <v>0.26455000000000001</v>
      </c>
      <c r="EC44">
        <f t="shared" si="107"/>
        <v>1.0011381900741776</v>
      </c>
      <c r="ED44">
        <f t="shared" si="108"/>
        <v>0.31227499999999997</v>
      </c>
      <c r="EE44">
        <f t="shared" si="109"/>
        <v>312691.85436493845</v>
      </c>
      <c r="EG44">
        <f t="shared" si="110"/>
        <v>109.30943556337245</v>
      </c>
      <c r="EH44">
        <f t="shared" si="111"/>
        <v>1.4875181033708685E-3</v>
      </c>
      <c r="EI44">
        <f t="shared" si="112"/>
        <v>1.1156385775281513E-3</v>
      </c>
      <c r="EJ44">
        <f t="shared" si="112"/>
        <v>0.08</v>
      </c>
      <c r="EK44">
        <f t="shared" si="112"/>
        <v>5.2000000000000005E-2</v>
      </c>
      <c r="EL44">
        <f t="shared" si="113"/>
        <v>1.2175470836400628E-3</v>
      </c>
      <c r="EM44">
        <f t="shared" si="113"/>
        <v>256.8211599916886</v>
      </c>
      <c r="EN44">
        <f t="shared" si="113"/>
        <v>55.722963691259174</v>
      </c>
      <c r="EO44">
        <f t="shared" si="114"/>
        <v>274.35789448654231</v>
      </c>
      <c r="EP44">
        <f t="shared" si="42"/>
        <v>483</v>
      </c>
      <c r="EQ44" s="39" t="str">
        <f t="shared" si="115"/>
        <v>PASS</v>
      </c>
      <c r="ES44">
        <v>1</v>
      </c>
      <c r="ET44">
        <f t="shared" si="116"/>
        <v>1.4875181033708685E-3</v>
      </c>
      <c r="EU44">
        <f t="shared" si="117"/>
        <v>3.3469157325844538E-3</v>
      </c>
      <c r="EV44">
        <f t="shared" si="118"/>
        <v>0.08</v>
      </c>
      <c r="EW44">
        <f t="shared" si="118"/>
        <v>5.2000000000000005E-2</v>
      </c>
      <c r="EX44">
        <f t="shared" si="119"/>
        <v>3.6318970936590378E-3</v>
      </c>
      <c r="EY44">
        <f t="shared" si="120"/>
        <v>86.09601161631754</v>
      </c>
      <c r="EZ44">
        <f t="shared" si="121"/>
        <v>18.574321230419724</v>
      </c>
      <c r="FA44">
        <f t="shared" si="122"/>
        <v>91.910496918195079</v>
      </c>
      <c r="FB44">
        <f t="shared" si="43"/>
        <v>483</v>
      </c>
      <c r="FC44" s="39" t="str">
        <f t="shared" si="123"/>
        <v>PASS</v>
      </c>
      <c r="FD44" s="127">
        <f t="shared" si="124"/>
        <v>1.0900770515998775E-5</v>
      </c>
      <c r="FE44" s="127"/>
      <c r="FG44">
        <v>22</v>
      </c>
      <c r="FH44">
        <f t="shared" si="125"/>
        <v>6.299999999999998</v>
      </c>
      <c r="FI44">
        <f t="shared" si="126"/>
        <v>1.916666666666667</v>
      </c>
      <c r="FJ44">
        <f t="shared" si="127"/>
        <v>0.76666666666666683</v>
      </c>
      <c r="FK44">
        <f t="shared" si="128"/>
        <v>0.27600000000000002</v>
      </c>
      <c r="FL44">
        <f t="shared" si="129"/>
        <v>0.20282166666666671</v>
      </c>
      <c r="FM44">
        <f t="shared" si="130"/>
        <v>0.23941083333333335</v>
      </c>
      <c r="FN44">
        <f t="shared" si="44"/>
        <v>0.57500000000000007</v>
      </c>
      <c r="FO44">
        <f t="shared" si="45"/>
        <v>594.8015624999997</v>
      </c>
      <c r="FP44">
        <f t="shared" si="46"/>
        <v>4654.9687500000036</v>
      </c>
      <c r="FQ44">
        <f t="shared" si="131"/>
        <v>13196.849603099612</v>
      </c>
      <c r="FR44">
        <f t="shared" si="47"/>
        <v>2.7098253805132673E-5</v>
      </c>
      <c r="FS44">
        <v>2E-3</v>
      </c>
      <c r="FT44">
        <f t="shared" si="132"/>
        <v>1.3549126902566336E-2</v>
      </c>
      <c r="FV44">
        <f t="shared" ca="1" si="48"/>
        <v>17889.75854431351</v>
      </c>
      <c r="FW44">
        <f t="shared" ca="1" si="133"/>
        <v>2345.7294463088765</v>
      </c>
      <c r="FX44">
        <f t="shared" ca="1" si="134"/>
        <v>4898.9626192957221</v>
      </c>
      <c r="FY44">
        <f t="shared" ca="1" si="135"/>
        <v>1.4800491296965928E-5</v>
      </c>
      <c r="FZ44">
        <v>2E-3</v>
      </c>
      <c r="GA44">
        <f t="shared" ca="1" si="136"/>
        <v>53.26418293172263</v>
      </c>
      <c r="GB44">
        <f t="shared" ca="1" si="137"/>
        <v>9.2220607096306058E-4</v>
      </c>
      <c r="GC44">
        <f t="shared" ca="1" si="49"/>
        <v>5.8292978124386723</v>
      </c>
      <c r="GD44">
        <f t="shared" ca="1" si="138"/>
        <v>1.0253243325504031E-4</v>
      </c>
      <c r="GE44">
        <f t="shared" ca="1" si="139"/>
        <v>2.0393191144648902E-3</v>
      </c>
      <c r="GF44">
        <f t="shared" ca="1" si="140"/>
        <v>331</v>
      </c>
      <c r="GG44">
        <f t="shared" ca="1" si="141"/>
        <v>2.0393191144648902E-3</v>
      </c>
      <c r="GH44" s="39" t="str">
        <f t="shared" ca="1" si="142"/>
        <v>FAILED</v>
      </c>
      <c r="GI44" s="39" t="str">
        <f t="shared" ca="1" si="143"/>
        <v>FAILED</v>
      </c>
      <c r="GJ44" s="39" t="str">
        <f t="shared" ca="1" si="144"/>
        <v>FAILED</v>
      </c>
      <c r="GL44">
        <v>55</v>
      </c>
      <c r="GM44">
        <f t="shared" ca="1" si="145"/>
        <v>8.1402702133312607E-4</v>
      </c>
      <c r="GN44">
        <f t="shared" ca="1" si="146"/>
        <v>0.1059872329534304</v>
      </c>
      <c r="GO44">
        <f t="shared" ca="1" si="147"/>
        <v>0.31016061059649697</v>
      </c>
      <c r="GP44">
        <f t="shared" ca="1" si="148"/>
        <v>6.1689403212562937</v>
      </c>
      <c r="GQ44">
        <f t="shared" ca="1" si="149"/>
        <v>6.0181818181818185</v>
      </c>
      <c r="GR44">
        <f t="shared" ca="1" si="150"/>
        <v>6.0181818181818185</v>
      </c>
      <c r="GS44" s="39" t="str">
        <f t="shared" ca="1" si="151"/>
        <v>PASS</v>
      </c>
      <c r="GT44" s="39" t="str">
        <f t="shared" ca="1" si="152"/>
        <v>PASS</v>
      </c>
      <c r="GU44" s="39" t="str">
        <f t="shared" ca="1" si="153"/>
        <v>PASS</v>
      </c>
      <c r="GV44" s="137">
        <f t="shared" ca="1" si="154"/>
        <v>1.8846758674457992E-4</v>
      </c>
      <c r="GW44" s="138"/>
    </row>
    <row r="45" spans="2:205" x14ac:dyDescent="0.25">
      <c r="B45">
        <f t="shared" si="0"/>
        <v>3.5</v>
      </c>
      <c r="C45">
        <f t="shared" si="1"/>
        <v>2.5</v>
      </c>
      <c r="D45">
        <f t="shared" si="50"/>
        <v>0.39935640438166153</v>
      </c>
      <c r="E45">
        <f t="shared" si="2"/>
        <v>0.39936790193236027</v>
      </c>
      <c r="F45">
        <f t="shared" si="3"/>
        <v>7.499062500000285E-3</v>
      </c>
      <c r="G45" s="1">
        <f t="shared" si="51"/>
        <v>13.638110495645169</v>
      </c>
      <c r="H45">
        <f>-9.81*(800/5.54)*(B46-B45)</f>
        <v>-4.2498194945849992</v>
      </c>
      <c r="I45">
        <f t="shared" si="52"/>
        <v>9.3882910010601694</v>
      </c>
      <c r="J45">
        <f t="shared" si="4"/>
        <v>12251.718467773964</v>
      </c>
      <c r="K45">
        <f t="shared" si="5"/>
        <v>29981.642403809499</v>
      </c>
      <c r="L45">
        <f t="shared" si="53"/>
        <v>45943.944254152368</v>
      </c>
      <c r="M45">
        <f t="shared" si="53"/>
        <v>112431.15901428563</v>
      </c>
      <c r="O45">
        <f t="shared" si="54"/>
        <v>1</v>
      </c>
      <c r="P45">
        <v>3500</v>
      </c>
      <c r="Q45">
        <f t="shared" si="55"/>
        <v>0.36</v>
      </c>
      <c r="S45">
        <f t="shared" si="56"/>
        <v>312308.77503968234</v>
      </c>
      <c r="T45">
        <f t="shared" si="6"/>
        <v>109.24245745516322</v>
      </c>
      <c r="U45">
        <f t="shared" si="57"/>
        <v>4.9553554788069911E-4</v>
      </c>
      <c r="V45">
        <f t="shared" si="58"/>
        <v>1.114954982731573E-3</v>
      </c>
      <c r="W45">
        <f t="shared" si="7"/>
        <v>0.08</v>
      </c>
      <c r="X45">
        <f t="shared" si="59"/>
        <v>5.2000000000000005E-2</v>
      </c>
      <c r="Z45">
        <f t="shared" si="60"/>
        <v>6.1941943485087384E-3</v>
      </c>
      <c r="AA45">
        <v>5.5650000000000004</v>
      </c>
      <c r="AB45">
        <f t="shared" si="8"/>
        <v>16.22738037164466</v>
      </c>
      <c r="AC45">
        <v>0.745</v>
      </c>
      <c r="AD45">
        <f t="shared" si="61"/>
        <v>12.089398376875272</v>
      </c>
      <c r="AE45">
        <f t="shared" si="9"/>
        <v>76.730287432918274</v>
      </c>
      <c r="AF45">
        <f t="shared" si="10"/>
        <v>1.2168031627297828E-3</v>
      </c>
      <c r="AG45">
        <f t="shared" si="62"/>
        <v>256.66334918052576</v>
      </c>
      <c r="AH45">
        <f t="shared" si="63"/>
        <v>55.69514795529718</v>
      </c>
      <c r="AI45">
        <f t="shared" si="11"/>
        <v>10.555816162687091</v>
      </c>
      <c r="AJ45">
        <f t="shared" si="12"/>
        <v>18.428938714967519</v>
      </c>
      <c r="AK45">
        <f t="shared" si="64"/>
        <v>10.555816162687091</v>
      </c>
      <c r="AL45">
        <f t="shared" si="13"/>
        <v>14.579856578297086</v>
      </c>
      <c r="AM45">
        <f t="shared" si="14"/>
        <v>17.632281941926127</v>
      </c>
      <c r="AN45">
        <f t="shared" si="65"/>
        <v>10.555816162687091</v>
      </c>
      <c r="AO45" s="39" t="str">
        <f t="shared" si="66"/>
        <v>FAILED</v>
      </c>
      <c r="AP45" s="39" t="str">
        <f t="shared" si="67"/>
        <v>FAILED</v>
      </c>
      <c r="AQ45" s="39" t="str">
        <f t="shared" si="68"/>
        <v>FAILED</v>
      </c>
      <c r="AS45" s="9">
        <v>3</v>
      </c>
      <c r="AT45">
        <f t="shared" si="15"/>
        <v>1.4866066436420972E-3</v>
      </c>
      <c r="AU45" s="9">
        <f t="shared" si="69"/>
        <v>3.3448649481947188E-3</v>
      </c>
      <c r="AV45" s="9">
        <f t="shared" si="70"/>
        <v>1.8582583045526214E-2</v>
      </c>
      <c r="AW45">
        <v>5.5650000000000004</v>
      </c>
      <c r="AX45">
        <f t="shared" si="16"/>
        <v>146.04642334480192</v>
      </c>
      <c r="AY45">
        <v>0.745</v>
      </c>
      <c r="AZ45">
        <f t="shared" si="71"/>
        <v>108.80458539187744</v>
      </c>
      <c r="BA45">
        <f t="shared" si="17"/>
        <v>230.19086229875484</v>
      </c>
      <c r="BB45">
        <f t="shared" si="72"/>
        <v>1.0011381900741776</v>
      </c>
      <c r="BC45">
        <f t="shared" si="73"/>
        <v>3.6313827855567159E-3</v>
      </c>
      <c r="BD45">
        <f t="shared" si="74"/>
        <v>86.002713974919956</v>
      </c>
      <c r="BE45">
        <f t="shared" si="75"/>
        <v>18.565049318432393</v>
      </c>
      <c r="BF45">
        <f t="shared" si="18"/>
        <v>95.002345464183804</v>
      </c>
      <c r="BG45">
        <f t="shared" si="19"/>
        <v>165.86044843470765</v>
      </c>
      <c r="BH45">
        <f t="shared" si="76"/>
        <v>95.002345464183804</v>
      </c>
      <c r="BI45">
        <f t="shared" si="20"/>
        <v>131.21870920467376</v>
      </c>
      <c r="BJ45">
        <f t="shared" si="21"/>
        <v>0.65856086513535705</v>
      </c>
      <c r="BK45">
        <f t="shared" si="77"/>
        <v>95.002345464183804</v>
      </c>
      <c r="BL45" s="39" t="str">
        <f t="shared" si="78"/>
        <v>PASS</v>
      </c>
      <c r="BM45" s="39" t="str">
        <f t="shared" si="79"/>
        <v>PASS</v>
      </c>
      <c r="BN45" s="39" t="str">
        <f t="shared" si="80"/>
        <v>PASS</v>
      </c>
      <c r="BO45" s="127">
        <f t="shared" si="81"/>
        <v>1.0894148356670561E-5</v>
      </c>
      <c r="BP45" s="127"/>
      <c r="BR45">
        <f t="shared" si="22"/>
        <v>4.9553554788069911E-4</v>
      </c>
      <c r="BS45">
        <f t="shared" si="23"/>
        <v>0.36</v>
      </c>
      <c r="BT45">
        <f t="shared" si="24"/>
        <v>0.26455000000000001</v>
      </c>
      <c r="BU45">
        <f t="shared" si="82"/>
        <v>0.62454999999999994</v>
      </c>
      <c r="BV45">
        <f t="shared" si="25"/>
        <v>1</v>
      </c>
      <c r="BW45">
        <f t="shared" si="26"/>
        <v>0.375</v>
      </c>
      <c r="BX45">
        <f t="shared" si="27"/>
        <v>45943.944254152368</v>
      </c>
      <c r="BY45">
        <f t="shared" si="83"/>
        <v>17228.979095307139</v>
      </c>
      <c r="BZ45">
        <f t="shared" si="28"/>
        <v>7.499062500000285E-3</v>
      </c>
      <c r="CA45">
        <f t="shared" si="29"/>
        <v>7.9299233505046951</v>
      </c>
      <c r="CB45">
        <f t="shared" si="155"/>
        <v>17236.909018657643</v>
      </c>
      <c r="CC45">
        <f t="shared" si="30"/>
        <v>1.299575600273435E-3</v>
      </c>
      <c r="CD45">
        <f t="shared" si="31"/>
        <v>0.31227499999999997</v>
      </c>
      <c r="CE45">
        <f t="shared" si="84"/>
        <v>27598.925656324787</v>
      </c>
      <c r="CF45">
        <f t="shared" si="32"/>
        <v>73563.27636562704</v>
      </c>
      <c r="CG45">
        <f t="shared" si="33"/>
        <v>94262.470607870637</v>
      </c>
      <c r="CH45">
        <f t="shared" si="34"/>
        <v>52864.08212338345</v>
      </c>
      <c r="CI45">
        <f t="shared" si="35"/>
        <v>2.847808779693977E-4</v>
      </c>
      <c r="CJ45">
        <f t="shared" si="36"/>
        <v>1.5971021789541829E-4</v>
      </c>
      <c r="CL45">
        <f t="shared" si="37"/>
        <v>0.36</v>
      </c>
      <c r="CM45">
        <f t="shared" si="37"/>
        <v>0.26455000000000001</v>
      </c>
      <c r="CN45">
        <f t="shared" si="85"/>
        <v>7.9105799435943806E-4</v>
      </c>
      <c r="CO45">
        <f t="shared" si="85"/>
        <v>6.0370522734990849E-4</v>
      </c>
      <c r="CP45">
        <f t="shared" si="38"/>
        <v>0.23779364516719115</v>
      </c>
      <c r="CQ45">
        <f t="shared" si="38"/>
        <v>0.13849480058124977</v>
      </c>
      <c r="CR45">
        <f t="shared" si="156"/>
        <v>96.912847004041268</v>
      </c>
      <c r="CS45">
        <f t="shared" si="86"/>
        <v>172.80626136517552</v>
      </c>
      <c r="CT45">
        <f t="shared" si="39"/>
        <v>0.23779364516719115</v>
      </c>
      <c r="CU45">
        <f t="shared" si="39"/>
        <v>0.13849480058124977</v>
      </c>
      <c r="CV45" s="39" t="str">
        <f t="shared" si="87"/>
        <v>FAILED</v>
      </c>
      <c r="CW45" s="39" t="str">
        <f t="shared" si="88"/>
        <v>FAILED</v>
      </c>
      <c r="CX45" s="39" t="str">
        <f t="shared" si="89"/>
        <v>FAILED</v>
      </c>
      <c r="CZ45">
        <f t="shared" si="90"/>
        <v>2.847808779693977E-4</v>
      </c>
      <c r="DA45">
        <f t="shared" si="90"/>
        <v>1.5971021789541829E-4</v>
      </c>
      <c r="DB45">
        <v>8</v>
      </c>
      <c r="DC45">
        <f t="shared" si="91"/>
        <v>2.2782470237551816E-3</v>
      </c>
      <c r="DD45">
        <v>11</v>
      </c>
      <c r="DE45">
        <f t="shared" si="92"/>
        <v>1.7568123968496011E-3</v>
      </c>
      <c r="DF45">
        <f t="shared" si="93"/>
        <v>0.36</v>
      </c>
      <c r="DG45">
        <f t="shared" si="93"/>
        <v>0.26455000000000001</v>
      </c>
      <c r="DH45">
        <f t="shared" si="40"/>
        <v>2.272005713138384E-3</v>
      </c>
      <c r="DI45">
        <f t="shared" si="94"/>
        <v>0.31227499999999997</v>
      </c>
      <c r="DJ45">
        <f t="shared" si="95"/>
        <v>17236.909018657643</v>
      </c>
      <c r="DK45">
        <f t="shared" si="96"/>
        <v>27598.925656324787</v>
      </c>
      <c r="DL45">
        <f t="shared" si="97"/>
        <v>6.3284639548755045E-3</v>
      </c>
      <c r="DM45">
        <f t="shared" si="98"/>
        <v>6.6407575008489931E-3</v>
      </c>
      <c r="DN45">
        <f t="shared" si="41"/>
        <v>15.218793290700233</v>
      </c>
      <c r="DO45">
        <f t="shared" si="41"/>
        <v>16.757870870331224</v>
      </c>
      <c r="DP45">
        <f t="shared" si="99"/>
        <v>12.114105875505158</v>
      </c>
      <c r="DQ45">
        <f t="shared" si="100"/>
        <v>15.709660124106867</v>
      </c>
      <c r="DR45">
        <f t="shared" si="101"/>
        <v>15.218793290700233</v>
      </c>
      <c r="DS45">
        <f t="shared" si="101"/>
        <v>16.757870870331224</v>
      </c>
      <c r="DT45" s="39" t="str">
        <f t="shared" si="158"/>
        <v>PASS</v>
      </c>
      <c r="DU45" s="39" t="str">
        <f t="shared" si="158"/>
        <v>PASS</v>
      </c>
      <c r="DV45" s="39" t="str">
        <f t="shared" si="103"/>
        <v>PASS</v>
      </c>
      <c r="DW45" s="39">
        <f t="shared" si="104"/>
        <v>3.8548009444154281E-6</v>
      </c>
      <c r="DX45" s="39"/>
      <c r="DZ45">
        <f t="shared" si="105"/>
        <v>1</v>
      </c>
      <c r="EA45">
        <f t="shared" si="157"/>
        <v>0.36</v>
      </c>
      <c r="EB45">
        <f t="shared" si="106"/>
        <v>0.26455000000000001</v>
      </c>
      <c r="EC45">
        <f t="shared" si="107"/>
        <v>1.0011381900741776</v>
      </c>
      <c r="ED45">
        <f t="shared" si="108"/>
        <v>0.31227499999999997</v>
      </c>
      <c r="EE45">
        <f t="shared" si="109"/>
        <v>312308.77503968234</v>
      </c>
      <c r="EG45">
        <f t="shared" si="110"/>
        <v>109.24245745516322</v>
      </c>
      <c r="EH45">
        <f t="shared" si="111"/>
        <v>1.4866066436420972E-3</v>
      </c>
      <c r="EI45">
        <f t="shared" si="112"/>
        <v>1.114954982731573E-3</v>
      </c>
      <c r="EJ45">
        <f t="shared" si="112"/>
        <v>0.08</v>
      </c>
      <c r="EK45">
        <f t="shared" si="112"/>
        <v>5.2000000000000005E-2</v>
      </c>
      <c r="EL45">
        <f t="shared" si="113"/>
        <v>1.2168031627297828E-3</v>
      </c>
      <c r="EM45">
        <f t="shared" si="113"/>
        <v>256.66334918052576</v>
      </c>
      <c r="EN45">
        <f t="shared" si="113"/>
        <v>55.69514795529718</v>
      </c>
      <c r="EO45">
        <f t="shared" si="114"/>
        <v>274.1932226183788</v>
      </c>
      <c r="EP45">
        <f t="shared" si="42"/>
        <v>483</v>
      </c>
      <c r="EQ45" s="39" t="str">
        <f t="shared" si="115"/>
        <v>PASS</v>
      </c>
      <c r="ES45">
        <v>1</v>
      </c>
      <c r="ET45">
        <f t="shared" si="116"/>
        <v>1.4866066436420972E-3</v>
      </c>
      <c r="EU45">
        <f t="shared" si="117"/>
        <v>3.3448649481947188E-3</v>
      </c>
      <c r="EV45">
        <f t="shared" si="118"/>
        <v>0.08</v>
      </c>
      <c r="EW45">
        <f t="shared" si="118"/>
        <v>5.2000000000000005E-2</v>
      </c>
      <c r="EX45">
        <f t="shared" si="119"/>
        <v>3.6296907446307157E-3</v>
      </c>
      <c r="EY45">
        <f t="shared" si="120"/>
        <v>86.042805575563321</v>
      </c>
      <c r="EZ45">
        <f t="shared" si="121"/>
        <v>18.565049318432393</v>
      </c>
      <c r="FA45">
        <f t="shared" si="122"/>
        <v>91.855035571827372</v>
      </c>
      <c r="FB45">
        <f t="shared" si="43"/>
        <v>483</v>
      </c>
      <c r="FC45" s="39" t="str">
        <f t="shared" si="123"/>
        <v>PASS</v>
      </c>
      <c r="FD45" s="127">
        <f t="shared" si="124"/>
        <v>1.0894148356670561E-5</v>
      </c>
      <c r="FE45" s="127"/>
      <c r="FG45">
        <v>23</v>
      </c>
      <c r="FH45">
        <f t="shared" si="125"/>
        <v>6.5999999999999979</v>
      </c>
      <c r="FI45">
        <f t="shared" si="126"/>
        <v>1.8541666666666672</v>
      </c>
      <c r="FJ45">
        <f t="shared" si="127"/>
        <v>0.74166666666666692</v>
      </c>
      <c r="FK45">
        <f t="shared" si="128"/>
        <v>0.26700000000000007</v>
      </c>
      <c r="FL45">
        <f t="shared" si="129"/>
        <v>0.1962079166666667</v>
      </c>
      <c r="FM45">
        <f t="shared" si="130"/>
        <v>0.23160395833333339</v>
      </c>
      <c r="FN45">
        <f t="shared" si="44"/>
        <v>0.55625000000000013</v>
      </c>
      <c r="FO45">
        <f t="shared" si="45"/>
        <v>575.40585937499975</v>
      </c>
      <c r="FP45">
        <f t="shared" si="46"/>
        <v>4060.1671875000038</v>
      </c>
      <c r="FQ45">
        <f t="shared" si="131"/>
        <v>11510.585487147999</v>
      </c>
      <c r="FR45">
        <f t="shared" si="47"/>
        <v>2.3635699152254615E-5</v>
      </c>
      <c r="FS45">
        <v>2E-3</v>
      </c>
      <c r="FT45">
        <f t="shared" si="132"/>
        <v>1.1817849576127307E-2</v>
      </c>
      <c r="FV45">
        <f t="shared" ca="1" si="48"/>
        <v>15544.029098004634</v>
      </c>
      <c r="FW45">
        <f t="shared" ca="1" si="133"/>
        <v>2214.2053745373341</v>
      </c>
      <c r="FX45">
        <f t="shared" ca="1" si="134"/>
        <v>4780.1544292921026</v>
      </c>
      <c r="FY45">
        <f t="shared" ca="1" si="135"/>
        <v>1.4441554167045626E-5</v>
      </c>
      <c r="FZ45">
        <v>2E-3</v>
      </c>
      <c r="GA45">
        <f t="shared" ca="1" si="136"/>
        <v>49.317624644540828</v>
      </c>
      <c r="GB45">
        <f t="shared" ca="1" si="137"/>
        <v>8.5412621888073209E-4</v>
      </c>
      <c r="GC45">
        <f t="shared" ca="1" si="49"/>
        <v>4.9034765442723947</v>
      </c>
      <c r="GD45">
        <f t="shared" ca="1" si="138"/>
        <v>1.0431157639610948E-4</v>
      </c>
      <c r="GE45">
        <f t="shared" ca="1" si="139"/>
        <v>2.0747053868839451E-3</v>
      </c>
      <c r="GF45">
        <f t="shared" ca="1" si="140"/>
        <v>331.00000000000006</v>
      </c>
      <c r="GG45">
        <f t="shared" ca="1" si="141"/>
        <v>2.0747053868839451E-3</v>
      </c>
      <c r="GH45" s="39" t="str">
        <f t="shared" ca="1" si="142"/>
        <v>FAILED</v>
      </c>
      <c r="GI45" s="39" t="str">
        <f t="shared" ca="1" si="143"/>
        <v>FAILED</v>
      </c>
      <c r="GJ45" s="39" t="str">
        <f t="shared" ca="1" si="144"/>
        <v>FAILED</v>
      </c>
      <c r="GL45">
        <v>55</v>
      </c>
      <c r="GM45">
        <f t="shared" ca="1" si="145"/>
        <v>7.9428547918750938E-4</v>
      </c>
      <c r="GN45">
        <f t="shared" ca="1" si="146"/>
        <v>8.9154118986770822E-2</v>
      </c>
      <c r="GO45">
        <f t="shared" ca="1" si="147"/>
        <v>0.31554251859823118</v>
      </c>
      <c r="GP45">
        <f t="shared" ca="1" si="148"/>
        <v>6.2759837953239339</v>
      </c>
      <c r="GQ45">
        <f t="shared" ca="1" si="149"/>
        <v>6.0181818181818194</v>
      </c>
      <c r="GR45">
        <f t="shared" ca="1" si="150"/>
        <v>6.0181818181818194</v>
      </c>
      <c r="GS45" s="39" t="str">
        <f t="shared" ca="1" si="151"/>
        <v>PASS</v>
      </c>
      <c r="GT45" s="39" t="str">
        <f t="shared" ca="1" si="152"/>
        <v>PASS</v>
      </c>
      <c r="GU45" s="39" t="str">
        <f t="shared" ca="1" si="153"/>
        <v>PASS</v>
      </c>
      <c r="GV45" s="137">
        <f t="shared" ca="1" si="154"/>
        <v>1.6913998874892058E-4</v>
      </c>
      <c r="GW45" s="138"/>
    </row>
    <row r="46" spans="2:205" x14ac:dyDescent="0.25">
      <c r="B46">
        <f t="shared" si="0"/>
        <v>3.5030000000000001</v>
      </c>
      <c r="C46">
        <f>IF(B46&lt;3.5,2.5,((B46-3.5)/6)*-1.25+2.5)</f>
        <v>2.4993750000000001</v>
      </c>
      <c r="D46">
        <f t="shared" si="50"/>
        <v>0.39937939948305901</v>
      </c>
      <c r="E46">
        <f t="shared" si="2"/>
        <v>0.40011730252702105</v>
      </c>
      <c r="F46">
        <f t="shared" si="3"/>
        <v>0.48833427083333353</v>
      </c>
      <c r="G46" s="1">
        <f t="shared" si="51"/>
        <v>889.77174572380841</v>
      </c>
      <c r="H46">
        <f t="shared" ref="H46:H81" si="159">-9.81*(800/5.54)*(B47-B46)</f>
        <v>-279.07148014440446</v>
      </c>
      <c r="I46">
        <f t="shared" si="52"/>
        <v>610.700265579404</v>
      </c>
      <c r="J46">
        <f t="shared" si="4"/>
        <v>12242.330176772904</v>
      </c>
      <c r="K46">
        <f t="shared" si="5"/>
        <v>29944.901330842677</v>
      </c>
      <c r="L46">
        <f t="shared" si="53"/>
        <v>45908.738162898393</v>
      </c>
      <c r="M46">
        <f t="shared" si="53"/>
        <v>112293.37999066003</v>
      </c>
      <c r="O46">
        <f t="shared" si="54"/>
        <v>0.99975000000000014</v>
      </c>
      <c r="P46">
        <v>3503</v>
      </c>
      <c r="Q46">
        <f t="shared" si="55"/>
        <v>0.35991000000000001</v>
      </c>
      <c r="S46">
        <f t="shared" si="56"/>
        <v>312004.05654374714</v>
      </c>
      <c r="T46">
        <f t="shared" si="6"/>
        <v>109.20280192547389</v>
      </c>
      <c r="U46">
        <f t="shared" si="57"/>
        <v>4.9535566612877904E-4</v>
      </c>
      <c r="V46">
        <f t="shared" si="58"/>
        <v>1.1145502487897529E-3</v>
      </c>
      <c r="W46">
        <f t="shared" si="7"/>
        <v>7.9980000000000009E-2</v>
      </c>
      <c r="X46">
        <f t="shared" si="59"/>
        <v>5.1987000000000005E-2</v>
      </c>
      <c r="Z46">
        <f t="shared" si="60"/>
        <v>6.1934942001597776E-3</v>
      </c>
      <c r="AA46">
        <v>5.5650000000000004</v>
      </c>
      <c r="AB46">
        <f t="shared" si="8"/>
        <v>16.223712120111173</v>
      </c>
      <c r="AC46">
        <v>0.745</v>
      </c>
      <c r="AD46">
        <f t="shared" si="61"/>
        <v>12.086665529482824</v>
      </c>
      <c r="AE46">
        <f t="shared" si="9"/>
        <v>76.721614378596954</v>
      </c>
      <c r="AF46">
        <f t="shared" si="10"/>
        <v>1.2160577571293878E-3</v>
      </c>
      <c r="AG46">
        <f t="shared" si="62"/>
        <v>256.57009686798131</v>
      </c>
      <c r="AH46">
        <f t="shared" si="63"/>
        <v>57.330547374003167</v>
      </c>
      <c r="AI46">
        <f t="shared" si="11"/>
        <v>10.55342998648741</v>
      </c>
      <c r="AJ46">
        <f t="shared" si="12"/>
        <v>18.424772794088515</v>
      </c>
      <c r="AK46">
        <f t="shared" si="64"/>
        <v>10.55342998648741</v>
      </c>
      <c r="AL46">
        <f t="shared" si="13"/>
        <v>14.576560754816864</v>
      </c>
      <c r="AM46">
        <f t="shared" si="14"/>
        <v>17.631551976692354</v>
      </c>
      <c r="AN46">
        <f t="shared" si="65"/>
        <v>10.55342998648741</v>
      </c>
      <c r="AO46" s="39" t="str">
        <f t="shared" si="66"/>
        <v>FAILED</v>
      </c>
      <c r="AP46" s="39" t="str">
        <f t="shared" si="67"/>
        <v>FAILED</v>
      </c>
      <c r="AQ46" s="39" t="str">
        <f t="shared" si="68"/>
        <v>FAILED</v>
      </c>
      <c r="AS46" s="9">
        <v>3</v>
      </c>
      <c r="AT46">
        <f t="shared" si="15"/>
        <v>1.486066998386337E-3</v>
      </c>
      <c r="AU46" s="9">
        <f t="shared" si="69"/>
        <v>3.3436507463692582E-3</v>
      </c>
      <c r="AV46" s="9">
        <f t="shared" si="70"/>
        <v>1.8580482600479332E-2</v>
      </c>
      <c r="AW46">
        <v>5.5650000000000004</v>
      </c>
      <c r="AX46">
        <f t="shared" si="16"/>
        <v>146.01340908100053</v>
      </c>
      <c r="AY46">
        <v>0.745</v>
      </c>
      <c r="AZ46">
        <f t="shared" si="71"/>
        <v>108.77998976534539</v>
      </c>
      <c r="BA46">
        <f t="shared" si="17"/>
        <v>230.16484313579085</v>
      </c>
      <c r="BB46">
        <f t="shared" si="72"/>
        <v>1.0008879055266591</v>
      </c>
      <c r="BC46">
        <f t="shared" si="73"/>
        <v>3.62916057095399E-3</v>
      </c>
      <c r="BD46">
        <f t="shared" si="74"/>
        <v>85.971411416974377</v>
      </c>
      <c r="BE46">
        <f t="shared" si="75"/>
        <v>19.110182458001059</v>
      </c>
      <c r="BF46">
        <f t="shared" si="18"/>
        <v>94.980869878386684</v>
      </c>
      <c r="BG46">
        <f t="shared" si="19"/>
        <v>165.82295514679666</v>
      </c>
      <c r="BH46">
        <f t="shared" si="76"/>
        <v>94.980869878386684</v>
      </c>
      <c r="BI46">
        <f t="shared" si="20"/>
        <v>131.18904679335176</v>
      </c>
      <c r="BJ46">
        <f t="shared" si="21"/>
        <v>0.65865790819466064</v>
      </c>
      <c r="BK46">
        <f t="shared" si="77"/>
        <v>94.980869878386684</v>
      </c>
      <c r="BL46" s="39" t="str">
        <f t="shared" si="78"/>
        <v>PASS</v>
      </c>
      <c r="BM46" s="39" t="str">
        <f t="shared" si="79"/>
        <v>PASS</v>
      </c>
      <c r="BN46" s="39" t="str">
        <f t="shared" si="80"/>
        <v>PASS</v>
      </c>
      <c r="BO46" s="127">
        <f t="shared" si="81"/>
        <v>7.1494463247793625E-4</v>
      </c>
      <c r="BP46" s="127"/>
      <c r="BR46">
        <f t="shared" si="22"/>
        <v>4.9535566612877904E-4</v>
      </c>
      <c r="BS46">
        <f t="shared" si="23"/>
        <v>0.35991000000000001</v>
      </c>
      <c r="BT46">
        <f t="shared" si="24"/>
        <v>0.2644838625</v>
      </c>
      <c r="BU46">
        <f t="shared" si="82"/>
        <v>0.62439386250000006</v>
      </c>
      <c r="BV46">
        <f t="shared" si="25"/>
        <v>0.99975000000000014</v>
      </c>
      <c r="BW46">
        <f t="shared" si="26"/>
        <v>0.37490625</v>
      </c>
      <c r="BX46">
        <f t="shared" si="27"/>
        <v>45908.738162898393</v>
      </c>
      <c r="BY46">
        <f t="shared" si="83"/>
        <v>17211.472866884127</v>
      </c>
      <c r="BZ46">
        <f t="shared" si="28"/>
        <v>0.48833427083333353</v>
      </c>
      <c r="CA46">
        <f t="shared" si="29"/>
        <v>516.2625626601332</v>
      </c>
      <c r="CB46">
        <f t="shared" si="155"/>
        <v>17727.73542954426</v>
      </c>
      <c r="CC46">
        <f t="shared" si="30"/>
        <v>1.2987791831660391E-3</v>
      </c>
      <c r="CD46">
        <f t="shared" si="31"/>
        <v>0.31211888201718757</v>
      </c>
      <c r="CE46">
        <f t="shared" si="84"/>
        <v>28399.011483976865</v>
      </c>
      <c r="CF46">
        <f t="shared" si="32"/>
        <v>73525.28735481987</v>
      </c>
      <c r="CG46">
        <f t="shared" si="33"/>
        <v>94824.545967802522</v>
      </c>
      <c r="CH46">
        <f t="shared" si="34"/>
        <v>52226.028741837225</v>
      </c>
      <c r="CI46">
        <f t="shared" si="35"/>
        <v>2.8647899083928253E-4</v>
      </c>
      <c r="CJ46">
        <f t="shared" si="36"/>
        <v>1.5778256417473482E-4</v>
      </c>
      <c r="CL46">
        <f t="shared" si="37"/>
        <v>0.35991000000000001</v>
      </c>
      <c r="CM46">
        <f t="shared" si="37"/>
        <v>0.2644838625</v>
      </c>
      <c r="CN46">
        <f t="shared" si="85"/>
        <v>7.9597396804557399E-4</v>
      </c>
      <c r="CO46">
        <f t="shared" si="85"/>
        <v>5.9656783095692588E-4</v>
      </c>
      <c r="CP46">
        <f t="shared" si="38"/>
        <v>0.24075833196636223</v>
      </c>
      <c r="CQ46">
        <f t="shared" si="38"/>
        <v>0.13523940723440747</v>
      </c>
      <c r="CR46">
        <f t="shared" si="156"/>
        <v>99.13121866555646</v>
      </c>
      <c r="CS46">
        <f t="shared" si="86"/>
        <v>179.98827457593251</v>
      </c>
      <c r="CT46">
        <f t="shared" si="39"/>
        <v>0.24075833196636223</v>
      </c>
      <c r="CU46">
        <f t="shared" si="39"/>
        <v>0.13523940723440747</v>
      </c>
      <c r="CV46" s="39" t="str">
        <f t="shared" si="87"/>
        <v>FAILED</v>
      </c>
      <c r="CW46" s="39" t="str">
        <f t="shared" si="88"/>
        <v>FAILED</v>
      </c>
      <c r="CX46" s="39" t="str">
        <f t="shared" si="89"/>
        <v>FAILED</v>
      </c>
      <c r="CZ46">
        <f t="shared" si="90"/>
        <v>2.8647899083928253E-4</v>
      </c>
      <c r="DA46">
        <f t="shared" si="90"/>
        <v>1.5778256417473482E-4</v>
      </c>
      <c r="DB46">
        <v>8</v>
      </c>
      <c r="DC46">
        <f t="shared" si="91"/>
        <v>2.2918319267142603E-3</v>
      </c>
      <c r="DD46">
        <v>11</v>
      </c>
      <c r="DE46">
        <f t="shared" si="92"/>
        <v>1.735608205922083E-3</v>
      </c>
      <c r="DF46">
        <f t="shared" si="93"/>
        <v>0.35991000000000001</v>
      </c>
      <c r="DG46">
        <f t="shared" si="93"/>
        <v>0.2644838625</v>
      </c>
      <c r="DH46">
        <f t="shared" si="40"/>
        <v>2.2703672146777995E-3</v>
      </c>
      <c r="DI46">
        <f t="shared" si="94"/>
        <v>0.31211888201718757</v>
      </c>
      <c r="DJ46">
        <f t="shared" si="95"/>
        <v>17727.73542954426</v>
      </c>
      <c r="DK46">
        <f t="shared" si="96"/>
        <v>28399.011483976865</v>
      </c>
      <c r="DL46">
        <f t="shared" si="97"/>
        <v>6.3677917443645919E-3</v>
      </c>
      <c r="DM46">
        <f t="shared" si="98"/>
        <v>6.5622461405261843E-3</v>
      </c>
      <c r="DN46">
        <f t="shared" si="41"/>
        <v>15.408533245847183</v>
      </c>
      <c r="DO46">
        <f t="shared" si="41"/>
        <v>16.363968275363305</v>
      </c>
      <c r="DP46">
        <f t="shared" si="99"/>
        <v>12.391402333194558</v>
      </c>
      <c r="DQ46">
        <f t="shared" si="100"/>
        <v>16.362570415993865</v>
      </c>
      <c r="DR46">
        <f t="shared" si="101"/>
        <v>15.408533245847183</v>
      </c>
      <c r="DS46">
        <f t="shared" si="101"/>
        <v>16.363968275363305</v>
      </c>
      <c r="DT46" s="39" t="str">
        <f t="shared" si="158"/>
        <v>PASS</v>
      </c>
      <c r="DU46" s="39" t="str">
        <f t="shared" si="158"/>
        <v>PASS</v>
      </c>
      <c r="DV46" s="39" t="str">
        <f t="shared" si="103"/>
        <v>PASS</v>
      </c>
      <c r="DW46" s="39">
        <f t="shared" si="104"/>
        <v>2.5292703739404149E-4</v>
      </c>
      <c r="DX46" s="39"/>
      <c r="DZ46">
        <f t="shared" si="105"/>
        <v>0.99975000000000014</v>
      </c>
      <c r="EA46">
        <f t="shared" si="157"/>
        <v>0.35991000000000001</v>
      </c>
      <c r="EB46">
        <f t="shared" si="106"/>
        <v>0.2644838625</v>
      </c>
      <c r="EC46">
        <f t="shared" si="107"/>
        <v>1.0008879055266591</v>
      </c>
      <c r="ED46">
        <f t="shared" si="108"/>
        <v>0.31219693125000003</v>
      </c>
      <c r="EE46">
        <f t="shared" si="109"/>
        <v>312004.05654374714</v>
      </c>
      <c r="EG46">
        <f t="shared" si="110"/>
        <v>109.20280192547389</v>
      </c>
      <c r="EH46">
        <f t="shared" si="111"/>
        <v>1.486066998386337E-3</v>
      </c>
      <c r="EI46">
        <f t="shared" si="112"/>
        <v>1.1145502487897529E-3</v>
      </c>
      <c r="EJ46">
        <f t="shared" si="112"/>
        <v>7.9980000000000009E-2</v>
      </c>
      <c r="EK46">
        <f t="shared" si="112"/>
        <v>5.1987000000000005E-2</v>
      </c>
      <c r="EL46">
        <f t="shared" si="113"/>
        <v>1.2160577571293878E-3</v>
      </c>
      <c r="EM46">
        <f t="shared" si="113"/>
        <v>256.57009686798131</v>
      </c>
      <c r="EN46">
        <f t="shared" si="113"/>
        <v>57.330547374003167</v>
      </c>
      <c r="EO46">
        <f t="shared" si="114"/>
        <v>275.11559314850507</v>
      </c>
      <c r="EP46">
        <f t="shared" si="42"/>
        <v>483</v>
      </c>
      <c r="EQ46" s="39" t="str">
        <f t="shared" si="115"/>
        <v>PASS</v>
      </c>
      <c r="ES46">
        <v>1</v>
      </c>
      <c r="ET46">
        <f t="shared" si="116"/>
        <v>1.486066998386337E-3</v>
      </c>
      <c r="EU46">
        <f t="shared" si="117"/>
        <v>3.3436507463692582E-3</v>
      </c>
      <c r="EV46">
        <f t="shared" si="118"/>
        <v>7.9980000000000009E-2</v>
      </c>
      <c r="EW46">
        <f t="shared" si="118"/>
        <v>5.1987000000000005E-2</v>
      </c>
      <c r="EX46">
        <f t="shared" si="119"/>
        <v>3.6274695671035407E-3</v>
      </c>
      <c r="EY46">
        <f t="shared" si="120"/>
        <v>86.011488386620954</v>
      </c>
      <c r="EZ46">
        <f t="shared" si="121"/>
        <v>19.110182458001059</v>
      </c>
      <c r="FA46">
        <f t="shared" si="122"/>
        <v>92.160584607608172</v>
      </c>
      <c r="FB46">
        <f t="shared" si="43"/>
        <v>483</v>
      </c>
      <c r="FC46" s="39" t="str">
        <f t="shared" si="123"/>
        <v>PASS</v>
      </c>
      <c r="FD46" s="127">
        <f t="shared" si="124"/>
        <v>7.1494463247793625E-4</v>
      </c>
      <c r="FE46" s="127"/>
      <c r="FG46">
        <v>24</v>
      </c>
      <c r="FH46">
        <f t="shared" si="125"/>
        <v>6.8999999999999977</v>
      </c>
      <c r="FI46">
        <f t="shared" si="126"/>
        <v>1.791666666666667</v>
      </c>
      <c r="FJ46">
        <f t="shared" si="127"/>
        <v>0.71666666666666679</v>
      </c>
      <c r="FK46">
        <f t="shared" si="128"/>
        <v>0.25800000000000001</v>
      </c>
      <c r="FL46">
        <f t="shared" si="129"/>
        <v>0.1895941666666667</v>
      </c>
      <c r="FM46">
        <f t="shared" si="130"/>
        <v>0.22379708333333337</v>
      </c>
      <c r="FN46">
        <f t="shared" si="44"/>
        <v>0.53750000000000009</v>
      </c>
      <c r="FO46">
        <f t="shared" si="45"/>
        <v>556.01015624999968</v>
      </c>
      <c r="FP46">
        <f t="shared" si="46"/>
        <v>3484.7613281250042</v>
      </c>
      <c r="FQ46">
        <f t="shared" si="131"/>
        <v>9879.3082445426317</v>
      </c>
      <c r="FR46">
        <f t="shared" si="47"/>
        <v>2.0286053890231275E-5</v>
      </c>
      <c r="FS46">
        <v>2E-3</v>
      </c>
      <c r="FT46">
        <f t="shared" si="132"/>
        <v>1.0143026945115638E-2</v>
      </c>
      <c r="FV46">
        <f t="shared" ca="1" si="48"/>
        <v>13329.8237234673</v>
      </c>
      <c r="FW46">
        <f t="shared" ca="1" si="133"/>
        <v>2040.9552162562613</v>
      </c>
      <c r="FX46">
        <f t="shared" ca="1" si="134"/>
        <v>4559.8342611471198</v>
      </c>
      <c r="FY46">
        <f t="shared" ca="1" si="135"/>
        <v>1.3775934323707311E-5</v>
      </c>
      <c r="FZ46">
        <v>2E-3</v>
      </c>
      <c r="GA46">
        <f t="shared" ca="1" si="136"/>
        <v>45.297176868717585</v>
      </c>
      <c r="GB46">
        <f t="shared" ca="1" si="137"/>
        <v>7.8475306764802218E-4</v>
      </c>
      <c r="GC46">
        <f t="shared" ca="1" si="49"/>
        <v>4.1232290925959907</v>
      </c>
      <c r="GD46">
        <f t="shared" ca="1" si="138"/>
        <v>1.0165526566604131E-4</v>
      </c>
      <c r="GE46">
        <f t="shared" ca="1" si="139"/>
        <v>2.021872687280379E-3</v>
      </c>
      <c r="GF46">
        <f t="shared" ca="1" si="140"/>
        <v>331</v>
      </c>
      <c r="GG46">
        <f t="shared" ca="1" si="141"/>
        <v>2.021872687280379E-3</v>
      </c>
      <c r="GH46" s="39" t="str">
        <f t="shared" ca="1" si="142"/>
        <v>FAILED</v>
      </c>
      <c r="GI46" s="39" t="str">
        <f t="shared" ca="1" si="143"/>
        <v>FAILED</v>
      </c>
      <c r="GJ46" s="39" t="str">
        <f t="shared" ca="1" si="144"/>
        <v>FAILED</v>
      </c>
      <c r="GL46">
        <v>55</v>
      </c>
      <c r="GM46">
        <f t="shared" ca="1" si="145"/>
        <v>7.5767638780390215E-4</v>
      </c>
      <c r="GN46">
        <f t="shared" ca="1" si="146"/>
        <v>7.496780168356347E-2</v>
      </c>
      <c r="GO46">
        <f t="shared" ca="1" si="147"/>
        <v>0.30750717863977484</v>
      </c>
      <c r="GP46">
        <f t="shared" ca="1" si="148"/>
        <v>6.116164879023148</v>
      </c>
      <c r="GQ46">
        <f t="shared" ca="1" si="149"/>
        <v>6.0181818181818167</v>
      </c>
      <c r="GR46">
        <f t="shared" ca="1" si="150"/>
        <v>6.0181818181818167</v>
      </c>
      <c r="GS46" s="39" t="str">
        <f t="shared" ca="1" si="151"/>
        <v>PASS</v>
      </c>
      <c r="GT46" s="39" t="str">
        <f t="shared" ca="1" si="152"/>
        <v>PASS</v>
      </c>
      <c r="GU46" s="39" t="str">
        <f t="shared" ca="1" si="153"/>
        <v>PASS</v>
      </c>
      <c r="GV46" s="137">
        <f t="shared" ca="1" si="154"/>
        <v>1.484268036833787E-4</v>
      </c>
      <c r="GW46" s="138"/>
    </row>
    <row r="47" spans="2:205" x14ac:dyDescent="0.25">
      <c r="B47">
        <f t="shared" si="0"/>
        <v>3.7</v>
      </c>
      <c r="C47">
        <f t="shared" ref="C47:C87" si="160">IF(B47&lt;3.5,2.5,((B47-3.5)/6)*-1.25+2.5)</f>
        <v>2.4583333333333335</v>
      </c>
      <c r="D47">
        <f t="shared" si="50"/>
        <v>0.40085520557098303</v>
      </c>
      <c r="E47">
        <f t="shared" si="2"/>
        <v>0.40090996115476996</v>
      </c>
      <c r="F47">
        <f t="shared" si="3"/>
        <v>3.685156249999922E-2</v>
      </c>
      <c r="G47" s="1">
        <f t="shared" si="51"/>
        <v>67.278581844357319</v>
      </c>
      <c r="H47">
        <f t="shared" si="159"/>
        <v>-21.249097472923737</v>
      </c>
      <c r="I47">
        <f t="shared" si="52"/>
        <v>46.029484371433583</v>
      </c>
      <c r="J47">
        <f t="shared" si="4"/>
        <v>11631.6299111935</v>
      </c>
      <c r="K47">
        <f t="shared" si="5"/>
        <v>27593.316262177985</v>
      </c>
      <c r="L47">
        <f t="shared" si="53"/>
        <v>43618.612166975625</v>
      </c>
      <c r="M47">
        <f t="shared" si="53"/>
        <v>103474.93598316744</v>
      </c>
      <c r="O47">
        <f t="shared" si="54"/>
        <v>0.98333333333333339</v>
      </c>
      <c r="P47">
        <v>3700</v>
      </c>
      <c r="Q47">
        <f t="shared" si="55"/>
        <v>0.35399999999999998</v>
      </c>
      <c r="S47">
        <f t="shared" si="56"/>
        <v>292302.07904849562</v>
      </c>
      <c r="T47">
        <f t="shared" si="6"/>
        <v>106.57735535398484</v>
      </c>
      <c r="U47">
        <f t="shared" si="57"/>
        <v>4.8344635782922616E-4</v>
      </c>
      <c r="V47">
        <f t="shared" si="58"/>
        <v>1.0877543051157589E-3</v>
      </c>
      <c r="W47">
        <f t="shared" si="7"/>
        <v>7.8666666666666676E-2</v>
      </c>
      <c r="X47">
        <f t="shared" si="59"/>
        <v>5.1133333333333343E-2</v>
      </c>
      <c r="Z47">
        <f t="shared" si="60"/>
        <v>6.1455045486766028E-3</v>
      </c>
      <c r="AA47">
        <v>5.5650000000000004</v>
      </c>
      <c r="AB47">
        <f t="shared" si="8"/>
        <v>15.973270631181972</v>
      </c>
      <c r="AC47">
        <v>0.745</v>
      </c>
      <c r="AD47">
        <f t="shared" si="61"/>
        <v>11.900086620230569</v>
      </c>
      <c r="AE47">
        <f t="shared" si="9"/>
        <v>76.127144856826774</v>
      </c>
      <c r="AF47">
        <f t="shared" si="10"/>
        <v>1.1673585190288454E-3</v>
      </c>
      <c r="AG47">
        <f t="shared" si="62"/>
        <v>250.39615018329499</v>
      </c>
      <c r="AH47">
        <f t="shared" si="63"/>
        <v>55.223035763977379</v>
      </c>
      <c r="AI47">
        <f t="shared" si="11"/>
        <v>10.390519260535262</v>
      </c>
      <c r="AJ47">
        <f t="shared" si="12"/>
        <v>18.14035406811681</v>
      </c>
      <c r="AK47">
        <f t="shared" si="64"/>
        <v>10.390519260535262</v>
      </c>
      <c r="AL47">
        <f t="shared" si="13"/>
        <v>14.351545939965831</v>
      </c>
      <c r="AM47">
        <f t="shared" si="14"/>
        <v>17.475164026858625</v>
      </c>
      <c r="AN47">
        <f t="shared" si="65"/>
        <v>10.390519260535262</v>
      </c>
      <c r="AO47" s="39" t="str">
        <f t="shared" si="66"/>
        <v>FAILED</v>
      </c>
      <c r="AP47" s="39" t="str">
        <f t="shared" si="67"/>
        <v>FAILED</v>
      </c>
      <c r="AQ47" s="39" t="str">
        <f t="shared" si="68"/>
        <v>FAILED</v>
      </c>
      <c r="AS47" s="9">
        <v>3</v>
      </c>
      <c r="AT47">
        <f t="shared" si="15"/>
        <v>1.4503390734876785E-3</v>
      </c>
      <c r="AU47" s="9">
        <f t="shared" si="69"/>
        <v>3.2632629153472766E-3</v>
      </c>
      <c r="AV47" s="9">
        <f t="shared" si="70"/>
        <v>1.8436513646029811E-2</v>
      </c>
      <c r="AW47">
        <v>5.5650000000000004</v>
      </c>
      <c r="AX47">
        <f t="shared" si="16"/>
        <v>143.75943568063778</v>
      </c>
      <c r="AY47">
        <v>0.745</v>
      </c>
      <c r="AZ47">
        <f t="shared" si="71"/>
        <v>107.10077958207515</v>
      </c>
      <c r="BA47">
        <f t="shared" si="17"/>
        <v>228.38143457048034</v>
      </c>
      <c r="BB47">
        <f t="shared" si="72"/>
        <v>0.98445255357294137</v>
      </c>
      <c r="BC47">
        <f t="shared" si="73"/>
        <v>3.4839786487935805E-3</v>
      </c>
      <c r="BD47">
        <f t="shared" si="74"/>
        <v>83.89892950397757</v>
      </c>
      <c r="BE47">
        <f t="shared" si="75"/>
        <v>18.407678587992457</v>
      </c>
      <c r="BF47">
        <f t="shared" si="18"/>
        <v>93.514673344817382</v>
      </c>
      <c r="BG47">
        <f t="shared" si="19"/>
        <v>163.26318661305135</v>
      </c>
      <c r="BH47">
        <f t="shared" si="76"/>
        <v>93.514673344817382</v>
      </c>
      <c r="BI47">
        <f t="shared" si="20"/>
        <v>129.16391345969251</v>
      </c>
      <c r="BJ47">
        <f t="shared" si="21"/>
        <v>0.6526466750861416</v>
      </c>
      <c r="BK47">
        <f t="shared" si="77"/>
        <v>93.514673344817382</v>
      </c>
      <c r="BL47" s="39" t="str">
        <f t="shared" si="78"/>
        <v>PASS</v>
      </c>
      <c r="BM47" s="39" t="str">
        <f t="shared" si="79"/>
        <v>PASS</v>
      </c>
      <c r="BN47" s="39" t="str">
        <f t="shared" si="80"/>
        <v>PASS</v>
      </c>
      <c r="BO47" s="127">
        <f t="shared" si="81"/>
        <v>5.2259679731902596E-5</v>
      </c>
      <c r="BP47" s="127"/>
      <c r="BR47">
        <f t="shared" si="22"/>
        <v>4.8344635782922616E-4</v>
      </c>
      <c r="BS47">
        <f t="shared" si="23"/>
        <v>0.35399999999999998</v>
      </c>
      <c r="BT47">
        <f t="shared" si="24"/>
        <v>0.26014083333333332</v>
      </c>
      <c r="BU47">
        <f t="shared" si="82"/>
        <v>0.61414083333333336</v>
      </c>
      <c r="BV47">
        <f t="shared" si="25"/>
        <v>0.98333333333333339</v>
      </c>
      <c r="BW47">
        <f t="shared" si="26"/>
        <v>0.36875000000000002</v>
      </c>
      <c r="BX47">
        <f t="shared" si="27"/>
        <v>43618.612166975625</v>
      </c>
      <c r="BY47">
        <f t="shared" si="83"/>
        <v>16084.363236572262</v>
      </c>
      <c r="BZ47">
        <f t="shared" si="28"/>
        <v>3.685156249999922E-2</v>
      </c>
      <c r="CA47">
        <f t="shared" si="29"/>
        <v>38.319398574394327</v>
      </c>
      <c r="CB47">
        <f t="shared" si="155"/>
        <v>16122.682635146657</v>
      </c>
      <c r="CC47">
        <f t="shared" si="30"/>
        <v>1.2467471046097574E-3</v>
      </c>
      <c r="CD47">
        <f t="shared" si="31"/>
        <v>0.30195257638888889</v>
      </c>
      <c r="CE47">
        <f t="shared" si="84"/>
        <v>26697.375508367961</v>
      </c>
      <c r="CF47">
        <f t="shared" si="32"/>
        <v>71023.794217084767</v>
      </c>
      <c r="CG47">
        <f t="shared" si="33"/>
        <v>91046.825848360735</v>
      </c>
      <c r="CH47">
        <f t="shared" si="34"/>
        <v>51000.762585808799</v>
      </c>
      <c r="CI47">
        <f t="shared" si="35"/>
        <v>2.7506593911891459E-4</v>
      </c>
      <c r="CJ47">
        <f t="shared" si="36"/>
        <v>1.5408085373356132E-4</v>
      </c>
      <c r="CL47">
        <f t="shared" si="37"/>
        <v>0.35399999999999998</v>
      </c>
      <c r="CM47">
        <f t="shared" si="37"/>
        <v>0.26014083333333332</v>
      </c>
      <c r="CN47">
        <f t="shared" si="85"/>
        <v>7.7702242688958926E-4</v>
      </c>
      <c r="CO47">
        <f t="shared" si="85"/>
        <v>5.922978402092251E-4</v>
      </c>
      <c r="CP47">
        <f t="shared" si="38"/>
        <v>0.2294302637179671</v>
      </c>
      <c r="CQ47">
        <f t="shared" si="38"/>
        <v>0.13331035797627486</v>
      </c>
      <c r="CR47">
        <f t="shared" si="156"/>
        <v>97.058093029927406</v>
      </c>
      <c r="CS47">
        <f t="shared" si="86"/>
        <v>173.268611001685</v>
      </c>
      <c r="CT47">
        <f t="shared" si="39"/>
        <v>0.2294302637179671</v>
      </c>
      <c r="CU47">
        <f t="shared" si="39"/>
        <v>0.13331035797627486</v>
      </c>
      <c r="CV47" s="39" t="str">
        <f t="shared" si="87"/>
        <v>FAILED</v>
      </c>
      <c r="CW47" s="39" t="str">
        <f t="shared" si="88"/>
        <v>FAILED</v>
      </c>
      <c r="CX47" s="39" t="str">
        <f t="shared" si="89"/>
        <v>FAILED</v>
      </c>
      <c r="CZ47">
        <f t="shared" si="90"/>
        <v>2.7506593911891459E-4</v>
      </c>
      <c r="DA47">
        <f t="shared" si="90"/>
        <v>1.5408085373356132E-4</v>
      </c>
      <c r="DB47">
        <v>8</v>
      </c>
      <c r="DC47">
        <f t="shared" si="91"/>
        <v>2.2005275129513167E-3</v>
      </c>
      <c r="DD47">
        <v>11</v>
      </c>
      <c r="DE47">
        <f t="shared" si="92"/>
        <v>1.6948893910691744E-3</v>
      </c>
      <c r="DF47">
        <f t="shared" si="93"/>
        <v>0.35399999999999998</v>
      </c>
      <c r="DG47">
        <f t="shared" si="93"/>
        <v>0.26014083333333332</v>
      </c>
      <c r="DH47">
        <f t="shared" si="40"/>
        <v>2.1669080650205215E-3</v>
      </c>
      <c r="DI47">
        <f t="shared" si="94"/>
        <v>0.30195257638888889</v>
      </c>
      <c r="DJ47">
        <f t="shared" si="95"/>
        <v>16122.682635146657</v>
      </c>
      <c r="DK47">
        <f t="shared" si="96"/>
        <v>26697.375508367961</v>
      </c>
      <c r="DL47">
        <f t="shared" si="97"/>
        <v>6.2161794151167141E-3</v>
      </c>
      <c r="DM47">
        <f t="shared" si="98"/>
        <v>6.5152762423014762E-3</v>
      </c>
      <c r="DN47">
        <f t="shared" si="41"/>
        <v>14.683536877949894</v>
      </c>
      <c r="DO47">
        <f t="shared" si="41"/>
        <v>16.130553315129255</v>
      </c>
      <c r="DP47">
        <f t="shared" si="99"/>
        <v>12.132261628740924</v>
      </c>
      <c r="DQ47">
        <f t="shared" si="100"/>
        <v>15.751691909244091</v>
      </c>
      <c r="DR47">
        <f t="shared" si="101"/>
        <v>14.683536877949894</v>
      </c>
      <c r="DS47">
        <f t="shared" si="101"/>
        <v>16.130553315129255</v>
      </c>
      <c r="DT47" s="39" t="str">
        <f t="shared" si="158"/>
        <v>PASS</v>
      </c>
      <c r="DU47" s="39" t="str">
        <f t="shared" si="158"/>
        <v>PASS</v>
      </c>
      <c r="DV47" s="39" t="str">
        <f t="shared" si="103"/>
        <v>PASS</v>
      </c>
      <c r="DW47" s="39">
        <f t="shared" si="104"/>
        <v>1.8298450172779513E-5</v>
      </c>
      <c r="DX47" s="39"/>
      <c r="DZ47">
        <f>O47</f>
        <v>0.98333333333333339</v>
      </c>
      <c r="EA47">
        <f t="shared" si="157"/>
        <v>0.35399999999999998</v>
      </c>
      <c r="EB47">
        <f t="shared" si="106"/>
        <v>0.26014083333333332</v>
      </c>
      <c r="EC47">
        <f t="shared" si="107"/>
        <v>0.98445255357294137</v>
      </c>
      <c r="ED47">
        <f t="shared" si="108"/>
        <v>0.30707041666666668</v>
      </c>
      <c r="EE47">
        <f t="shared" si="109"/>
        <v>292302.07904849562</v>
      </c>
      <c r="EG47">
        <f t="shared" si="110"/>
        <v>106.57735535398484</v>
      </c>
      <c r="EH47">
        <f t="shared" si="111"/>
        <v>1.4503390734876785E-3</v>
      </c>
      <c r="EI47">
        <f t="shared" si="112"/>
        <v>1.0877543051157589E-3</v>
      </c>
      <c r="EJ47">
        <f t="shared" si="112"/>
        <v>7.8666666666666676E-2</v>
      </c>
      <c r="EK47">
        <f t="shared" si="112"/>
        <v>5.1133333333333343E-2</v>
      </c>
      <c r="EL47">
        <f t="shared" si="113"/>
        <v>1.1673585190288454E-3</v>
      </c>
      <c r="EM47">
        <f t="shared" si="113"/>
        <v>250.39615018329499</v>
      </c>
      <c r="EN47">
        <f t="shared" si="113"/>
        <v>55.223035763977379</v>
      </c>
      <c r="EO47">
        <f t="shared" si="114"/>
        <v>268.04287542030249</v>
      </c>
      <c r="EP47">
        <f t="shared" si="42"/>
        <v>483</v>
      </c>
      <c r="EQ47" s="39" t="str">
        <f t="shared" si="115"/>
        <v>PASS</v>
      </c>
      <c r="ES47">
        <v>1</v>
      </c>
      <c r="ET47">
        <f t="shared" si="116"/>
        <v>1.4503390734876785E-3</v>
      </c>
      <c r="EU47">
        <f t="shared" si="117"/>
        <v>3.2632629153472766E-3</v>
      </c>
      <c r="EV47">
        <f t="shared" si="118"/>
        <v>7.8666666666666676E-2</v>
      </c>
      <c r="EW47">
        <f t="shared" si="118"/>
        <v>5.1133333333333343E-2</v>
      </c>
      <c r="EX47">
        <f t="shared" si="119"/>
        <v>3.4823553999482389E-3</v>
      </c>
      <c r="EY47">
        <f t="shared" si="120"/>
        <v>83.938037758248427</v>
      </c>
      <c r="EZ47">
        <f t="shared" si="121"/>
        <v>18.407678587992457</v>
      </c>
      <c r="FA47">
        <f t="shared" si="122"/>
        <v>89.789320499164305</v>
      </c>
      <c r="FB47">
        <f t="shared" si="43"/>
        <v>483</v>
      </c>
      <c r="FC47" s="39" t="str">
        <f t="shared" si="123"/>
        <v>PASS</v>
      </c>
      <c r="FD47" s="127">
        <f t="shared" si="124"/>
        <v>5.2259679731902596E-5</v>
      </c>
      <c r="FE47" s="127"/>
      <c r="FG47">
        <v>25</v>
      </c>
      <c r="FH47">
        <f t="shared" si="125"/>
        <v>7.1999999999999975</v>
      </c>
      <c r="FI47">
        <f t="shared" si="126"/>
        <v>1.7291666666666672</v>
      </c>
      <c r="FJ47">
        <f t="shared" si="127"/>
        <v>0.69166666666666687</v>
      </c>
      <c r="FK47">
        <f t="shared" si="128"/>
        <v>0.24900000000000005</v>
      </c>
      <c r="FL47">
        <f t="shared" si="129"/>
        <v>0.18298041666666673</v>
      </c>
      <c r="FM47">
        <f t="shared" si="130"/>
        <v>0.21599020833333338</v>
      </c>
      <c r="FN47">
        <f t="shared" si="44"/>
        <v>0.51875000000000016</v>
      </c>
      <c r="FO47">
        <f t="shared" si="45"/>
        <v>536.61445312499984</v>
      </c>
      <c r="FP47">
        <f t="shared" si="46"/>
        <v>2928.7511718750047</v>
      </c>
      <c r="FQ47">
        <f t="shared" si="131"/>
        <v>8303.0178752835145</v>
      </c>
      <c r="FR47">
        <f t="shared" si="47"/>
        <v>1.7049318019062655E-5</v>
      </c>
      <c r="FS47">
        <v>2E-3</v>
      </c>
      <c r="FT47">
        <f t="shared" si="132"/>
        <v>8.5246590095313275E-3</v>
      </c>
      <c r="FV47">
        <f t="shared" ca="1" si="48"/>
        <v>11288.868507211038</v>
      </c>
      <c r="FW47">
        <f t="shared" ca="1" si="133"/>
        <v>1894.2317583403856</v>
      </c>
      <c r="FX47">
        <f t="shared" ca="1" si="134"/>
        <v>4384.9945165501567</v>
      </c>
      <c r="FY47">
        <f t="shared" ca="1" si="135"/>
        <v>1.3247717572659084E-5</v>
      </c>
      <c r="FZ47">
        <v>2E-3</v>
      </c>
      <c r="GA47">
        <f t="shared" ca="1" si="136"/>
        <v>41.184889666950241</v>
      </c>
      <c r="GB47">
        <f t="shared" ca="1" si="137"/>
        <v>7.1376601957311137E-4</v>
      </c>
      <c r="GC47">
        <f t="shared" ca="1" si="49"/>
        <v>3.3403672430845028</v>
      </c>
      <c r="GD47">
        <f t="shared" ca="1" si="138"/>
        <v>1.0092775006480656E-4</v>
      </c>
      <c r="GE47">
        <f t="shared" ca="1" si="139"/>
        <v>2.0074027637199095E-3</v>
      </c>
      <c r="GF47">
        <f t="shared" ca="1" si="140"/>
        <v>331</v>
      </c>
      <c r="GG47">
        <f t="shared" ca="1" si="141"/>
        <v>2.0074027637199095E-3</v>
      </c>
      <c r="GH47" s="39" t="str">
        <f t="shared" ca="1" si="142"/>
        <v>FAILED</v>
      </c>
      <c r="GI47" s="39" t="str">
        <f t="shared" ca="1" si="143"/>
        <v>FAILED</v>
      </c>
      <c r="GJ47" s="39" t="str">
        <f t="shared" ca="1" si="144"/>
        <v>FAILED</v>
      </c>
      <c r="GL47">
        <v>60</v>
      </c>
      <c r="GM47">
        <f t="shared" ca="1" si="145"/>
        <v>7.9486305435954501E-4</v>
      </c>
      <c r="GN47">
        <f t="shared" ca="1" si="146"/>
        <v>5.5672787384741719E-2</v>
      </c>
      <c r="GO47">
        <f t="shared" ca="1" si="147"/>
        <v>0.36333990023330348</v>
      </c>
      <c r="GP47">
        <f t="shared" ca="1" si="148"/>
        <v>7.2266499493916738</v>
      </c>
      <c r="GQ47">
        <f t="shared" ca="1" si="149"/>
        <v>5.5166666666666666</v>
      </c>
      <c r="GR47">
        <f t="shared" ca="1" si="150"/>
        <v>5.5166666666666666</v>
      </c>
      <c r="GS47" s="39" t="str">
        <f t="shared" ca="1" si="151"/>
        <v>PASS</v>
      </c>
      <c r="GT47" s="39" t="str">
        <f t="shared" ca="1" si="152"/>
        <v>PASS</v>
      </c>
      <c r="GU47" s="39" t="str">
        <f t="shared" ca="1" si="153"/>
        <v>PASS</v>
      </c>
      <c r="GV47" s="137">
        <f t="shared" ca="1" si="154"/>
        <v>1.4013292586539022E-4</v>
      </c>
      <c r="GW47" s="138"/>
    </row>
    <row r="48" spans="2:205" x14ac:dyDescent="0.25">
      <c r="B48">
        <f t="shared" si="0"/>
        <v>3.7149999999999999</v>
      </c>
      <c r="C48">
        <f t="shared" si="160"/>
        <v>2.4552083333333332</v>
      </c>
      <c r="D48">
        <f t="shared" si="50"/>
        <v>0.40096471673855688</v>
      </c>
      <c r="E48">
        <f t="shared" si="2"/>
        <v>0.40162226876921581</v>
      </c>
      <c r="F48">
        <f t="shared" si="3"/>
        <v>0.45064843750000005</v>
      </c>
      <c r="G48" s="1">
        <f t="shared" si="51"/>
        <v>824.19453325127768</v>
      </c>
      <c r="H48">
        <f t="shared" si="159"/>
        <v>-262.0722021660651</v>
      </c>
      <c r="I48">
        <f t="shared" si="52"/>
        <v>562.12233108521264</v>
      </c>
      <c r="J48">
        <f t="shared" si="4"/>
        <v>11585.600426822068</v>
      </c>
      <c r="K48">
        <f t="shared" si="5"/>
        <v>27419.187034642873</v>
      </c>
      <c r="L48">
        <f t="shared" si="53"/>
        <v>43446.001600582757</v>
      </c>
      <c r="M48">
        <f t="shared" si="53"/>
        <v>102821.95137991077</v>
      </c>
      <c r="O48">
        <f t="shared" si="54"/>
        <v>0.98208333333333331</v>
      </c>
      <c r="P48">
        <v>3715</v>
      </c>
      <c r="Q48">
        <f t="shared" si="55"/>
        <v>0.35354999999999998</v>
      </c>
      <c r="S48">
        <f t="shared" si="56"/>
        <v>290827.18534835463</v>
      </c>
      <c r="T48">
        <f t="shared" si="6"/>
        <v>106.37576527254345</v>
      </c>
      <c r="U48">
        <f t="shared" si="57"/>
        <v>4.8253192351694994E-4</v>
      </c>
      <c r="V48">
        <f t="shared" si="58"/>
        <v>1.0856968279131373E-3</v>
      </c>
      <c r="W48">
        <f t="shared" si="7"/>
        <v>7.856666666666666E-2</v>
      </c>
      <c r="X48">
        <f t="shared" si="59"/>
        <v>5.1068333333333334E-2</v>
      </c>
      <c r="Z48">
        <f t="shared" si="60"/>
        <v>6.1416876137074666E-3</v>
      </c>
      <c r="AA48">
        <v>5.5650000000000004</v>
      </c>
      <c r="AB48">
        <f t="shared" si="8"/>
        <v>15.953434993262885</v>
      </c>
      <c r="AC48">
        <v>0.745</v>
      </c>
      <c r="AD48">
        <f t="shared" si="61"/>
        <v>11.885309069980849</v>
      </c>
      <c r="AE48">
        <f t="shared" si="9"/>
        <v>76.079862756715542</v>
      </c>
      <c r="AF48">
        <f t="shared" si="10"/>
        <v>1.163671382605348E-3</v>
      </c>
      <c r="AG48">
        <f t="shared" si="62"/>
        <v>249.92209114674677</v>
      </c>
      <c r="AH48">
        <f t="shared" si="63"/>
        <v>56.657858065005655</v>
      </c>
      <c r="AI48">
        <f t="shared" si="11"/>
        <v>10.377616293910448</v>
      </c>
      <c r="AJ48">
        <f t="shared" si="12"/>
        <v>18.117827341854703</v>
      </c>
      <c r="AK48">
        <f t="shared" si="64"/>
        <v>10.377616293910448</v>
      </c>
      <c r="AL48">
        <f t="shared" si="13"/>
        <v>14.333724162859733</v>
      </c>
      <c r="AM48">
        <f t="shared" si="14"/>
        <v>17.465249311732453</v>
      </c>
      <c r="AN48">
        <f t="shared" si="65"/>
        <v>10.377616293910448</v>
      </c>
      <c r="AO48" s="39" t="str">
        <f t="shared" si="66"/>
        <v>FAILED</v>
      </c>
      <c r="AP48" s="39" t="str">
        <f t="shared" si="67"/>
        <v>FAILED</v>
      </c>
      <c r="AQ48" s="39" t="str">
        <f t="shared" si="68"/>
        <v>FAILED</v>
      </c>
      <c r="AS48" s="9">
        <v>3</v>
      </c>
      <c r="AT48">
        <f t="shared" si="15"/>
        <v>1.4475957705508498E-3</v>
      </c>
      <c r="AU48" s="9">
        <f t="shared" si="69"/>
        <v>3.2570904837394121E-3</v>
      </c>
      <c r="AV48" s="9">
        <f t="shared" si="70"/>
        <v>1.84250628411224E-2</v>
      </c>
      <c r="AW48">
        <v>5.5650000000000004</v>
      </c>
      <c r="AX48">
        <f t="shared" si="16"/>
        <v>143.58091493936595</v>
      </c>
      <c r="AY48">
        <v>0.745</v>
      </c>
      <c r="AZ48">
        <f t="shared" si="71"/>
        <v>106.96778162982764</v>
      </c>
      <c r="BA48">
        <f t="shared" si="17"/>
        <v>228.23958827014664</v>
      </c>
      <c r="BB48">
        <f t="shared" si="72"/>
        <v>0.98320113083534855</v>
      </c>
      <c r="BC48">
        <f t="shared" si="73"/>
        <v>3.4729866400499496E-3</v>
      </c>
      <c r="BD48">
        <f t="shared" si="74"/>
        <v>83.739793869224854</v>
      </c>
      <c r="BE48">
        <f t="shared" si="75"/>
        <v>18.88595268833522</v>
      </c>
      <c r="BF48">
        <f t="shared" si="18"/>
        <v>93.398546645194017</v>
      </c>
      <c r="BG48">
        <f t="shared" si="19"/>
        <v>163.06044607669233</v>
      </c>
      <c r="BH48">
        <f t="shared" si="76"/>
        <v>93.398546645194017</v>
      </c>
      <c r="BI48">
        <f t="shared" si="20"/>
        <v>129.00351746573759</v>
      </c>
      <c r="BJ48">
        <f t="shared" si="21"/>
        <v>0.65238351981200127</v>
      </c>
      <c r="BK48">
        <f t="shared" si="77"/>
        <v>93.398546645194017</v>
      </c>
      <c r="BL48" s="39" t="str">
        <f t="shared" si="78"/>
        <v>PASS</v>
      </c>
      <c r="BM48" s="39" t="str">
        <f t="shared" si="79"/>
        <v>PASS</v>
      </c>
      <c r="BN48" s="39" t="str">
        <f t="shared" si="80"/>
        <v>PASS</v>
      </c>
      <c r="BO48" s="127">
        <f t="shared" si="81"/>
        <v>6.4250252840924082E-4</v>
      </c>
      <c r="BP48" s="127"/>
      <c r="BR48">
        <f t="shared" si="22"/>
        <v>4.8253192351694994E-4</v>
      </c>
      <c r="BS48">
        <f t="shared" si="23"/>
        <v>0.35354999999999998</v>
      </c>
      <c r="BT48">
        <f t="shared" si="24"/>
        <v>0.25981014583333334</v>
      </c>
      <c r="BU48">
        <f t="shared" si="82"/>
        <v>0.61336014583333331</v>
      </c>
      <c r="BV48">
        <f t="shared" si="25"/>
        <v>0.98208333333333331</v>
      </c>
      <c r="BW48">
        <f t="shared" si="26"/>
        <v>0.36828124999999995</v>
      </c>
      <c r="BX48">
        <f t="shared" si="27"/>
        <v>43446.001600582757</v>
      </c>
      <c r="BY48">
        <f t="shared" si="83"/>
        <v>16000.347776964616</v>
      </c>
      <c r="BZ48">
        <f t="shared" si="28"/>
        <v>0.45064843750000005</v>
      </c>
      <c r="CA48">
        <f t="shared" si="29"/>
        <v>468.00255789533622</v>
      </c>
      <c r="CB48">
        <f t="shared" si="155"/>
        <v>16468.350334859952</v>
      </c>
      <c r="CC48">
        <f t="shared" si="30"/>
        <v>1.2428076225232858E-3</v>
      </c>
      <c r="CD48">
        <f t="shared" si="31"/>
        <v>0.30118538827690972</v>
      </c>
      <c r="CE48">
        <f t="shared" si="84"/>
        <v>27339.225234457517</v>
      </c>
      <c r="CF48">
        <f t="shared" si="32"/>
        <v>70832.775646933253</v>
      </c>
      <c r="CG48">
        <f t="shared" si="33"/>
        <v>91337.194572776381</v>
      </c>
      <c r="CH48">
        <f t="shared" si="34"/>
        <v>50328.356721090116</v>
      </c>
      <c r="CI48">
        <f t="shared" si="35"/>
        <v>2.7594318602047247E-4</v>
      </c>
      <c r="CJ48">
        <f t="shared" si="36"/>
        <v>1.5204941607580095E-4</v>
      </c>
      <c r="CL48">
        <f t="shared" si="37"/>
        <v>0.35354999999999998</v>
      </c>
      <c r="CM48">
        <f t="shared" si="37"/>
        <v>0.25981014583333334</v>
      </c>
      <c r="CN48">
        <f t="shared" si="85"/>
        <v>7.8049267718985295E-4</v>
      </c>
      <c r="CO48">
        <f t="shared" si="85"/>
        <v>5.85232788304348E-4</v>
      </c>
      <c r="CP48">
        <f t="shared" si="38"/>
        <v>0.23148415127585392</v>
      </c>
      <c r="CQ48">
        <f t="shared" si="38"/>
        <v>0.13014901827246309</v>
      </c>
      <c r="CR48">
        <f t="shared" si="156"/>
        <v>99.075558373922647</v>
      </c>
      <c r="CS48">
        <f t="shared" si="86"/>
        <v>179.80486831220804</v>
      </c>
      <c r="CT48">
        <f t="shared" si="39"/>
        <v>0.23148415127585392</v>
      </c>
      <c r="CU48">
        <f t="shared" si="39"/>
        <v>0.13014901827246309</v>
      </c>
      <c r="CV48" s="39" t="str">
        <f t="shared" si="87"/>
        <v>FAILED</v>
      </c>
      <c r="CW48" s="39" t="str">
        <f t="shared" si="88"/>
        <v>FAILED</v>
      </c>
      <c r="CX48" s="39" t="str">
        <f t="shared" si="89"/>
        <v>FAILED</v>
      </c>
      <c r="CZ48">
        <f t="shared" si="90"/>
        <v>2.7594318602047247E-4</v>
      </c>
      <c r="DA48">
        <f t="shared" si="90"/>
        <v>1.5204941607580095E-4</v>
      </c>
      <c r="DB48">
        <v>8</v>
      </c>
      <c r="DC48">
        <f t="shared" si="91"/>
        <v>2.2075454881637798E-3</v>
      </c>
      <c r="DD48">
        <v>12</v>
      </c>
      <c r="DE48">
        <f t="shared" si="92"/>
        <v>1.8245929929096114E-3</v>
      </c>
      <c r="DF48">
        <f t="shared" si="93"/>
        <v>0.35354999999999998</v>
      </c>
      <c r="DG48">
        <f t="shared" si="93"/>
        <v>0.25981014583333334</v>
      </c>
      <c r="DH48">
        <f t="shared" si="40"/>
        <v>2.1984073276148531E-3</v>
      </c>
      <c r="DI48">
        <f t="shared" si="94"/>
        <v>0.30118538827690972</v>
      </c>
      <c r="DJ48">
        <f t="shared" si="95"/>
        <v>16468.350334859952</v>
      </c>
      <c r="DK48">
        <f t="shared" si="96"/>
        <v>27339.225234457517</v>
      </c>
      <c r="DL48">
        <f t="shared" si="97"/>
        <v>6.2439414175188236E-3</v>
      </c>
      <c r="DM48">
        <f t="shared" si="98"/>
        <v>7.022793459652176E-3</v>
      </c>
      <c r="DN48">
        <f t="shared" si="41"/>
        <v>14.814985681654651</v>
      </c>
      <c r="DO48">
        <f t="shared" si="41"/>
        <v>18.741458631234686</v>
      </c>
      <c r="DP48">
        <f t="shared" si="99"/>
        <v>12.384444796740331</v>
      </c>
      <c r="DQ48">
        <f t="shared" si="100"/>
        <v>14.983739026017336</v>
      </c>
      <c r="DR48">
        <f t="shared" si="101"/>
        <v>14.814985681654651</v>
      </c>
      <c r="DS48">
        <f t="shared" si="101"/>
        <v>18.741458631234686</v>
      </c>
      <c r="DT48" s="39" t="str">
        <f t="shared" si="158"/>
        <v>PASS</v>
      </c>
      <c r="DU48" s="39" t="str">
        <f t="shared" si="158"/>
        <v>PASS</v>
      </c>
      <c r="DV48" s="39" t="str">
        <f t="shared" si="103"/>
        <v>PASS</v>
      </c>
      <c r="DW48" s="39">
        <f t="shared" si="104"/>
        <v>2.3208721359920637E-4</v>
      </c>
      <c r="DX48" s="39"/>
      <c r="DZ48">
        <f t="shared" si="105"/>
        <v>0.98208333333333331</v>
      </c>
      <c r="EA48">
        <f t="shared" si="157"/>
        <v>0.35354999999999998</v>
      </c>
      <c r="EB48">
        <f t="shared" si="106"/>
        <v>0.25981014583333334</v>
      </c>
      <c r="EC48">
        <f t="shared" si="107"/>
        <v>0.98320113083534855</v>
      </c>
      <c r="ED48">
        <f t="shared" si="108"/>
        <v>0.30668007291666666</v>
      </c>
      <c r="EE48">
        <f t="shared" si="109"/>
        <v>290827.18534835463</v>
      </c>
      <c r="EG48">
        <f t="shared" si="110"/>
        <v>106.37576527254345</v>
      </c>
      <c r="EH48">
        <f t="shared" si="111"/>
        <v>1.4475957705508498E-3</v>
      </c>
      <c r="EI48">
        <f t="shared" si="112"/>
        <v>1.0856968279131373E-3</v>
      </c>
      <c r="EJ48">
        <f t="shared" si="112"/>
        <v>7.856666666666666E-2</v>
      </c>
      <c r="EK48">
        <f t="shared" si="112"/>
        <v>5.1068333333333334E-2</v>
      </c>
      <c r="EL48">
        <f t="shared" si="113"/>
        <v>1.163671382605348E-3</v>
      </c>
      <c r="EM48">
        <f t="shared" si="113"/>
        <v>249.92209114674677</v>
      </c>
      <c r="EN48">
        <f t="shared" si="113"/>
        <v>56.657858065005655</v>
      </c>
      <c r="EO48">
        <f t="shared" si="114"/>
        <v>268.49839903564748</v>
      </c>
      <c r="EP48">
        <f t="shared" si="42"/>
        <v>483</v>
      </c>
      <c r="EQ48" s="39" t="str">
        <f t="shared" si="115"/>
        <v>PASS</v>
      </c>
      <c r="ES48">
        <v>1</v>
      </c>
      <c r="ET48">
        <f t="shared" si="116"/>
        <v>1.4475957705508498E-3</v>
      </c>
      <c r="EU48">
        <f t="shared" si="117"/>
        <v>3.2570904837394121E-3</v>
      </c>
      <c r="EV48">
        <f t="shared" si="118"/>
        <v>7.856666666666666E-2</v>
      </c>
      <c r="EW48">
        <f t="shared" si="118"/>
        <v>5.1068333333333334E-2</v>
      </c>
      <c r="EX48">
        <f t="shared" si="119"/>
        <v>3.4713685211136998E-3</v>
      </c>
      <c r="EY48">
        <f t="shared" si="120"/>
        <v>83.778827738822201</v>
      </c>
      <c r="EZ48">
        <f t="shared" si="121"/>
        <v>18.88595268833522</v>
      </c>
      <c r="FA48">
        <f t="shared" si="122"/>
        <v>89.938476772343392</v>
      </c>
      <c r="FB48">
        <f t="shared" si="43"/>
        <v>483</v>
      </c>
      <c r="FC48" s="39" t="str">
        <f t="shared" si="123"/>
        <v>PASS</v>
      </c>
      <c r="FD48" s="127">
        <f t="shared" si="124"/>
        <v>6.4250252840924082E-4</v>
      </c>
      <c r="FE48" s="127"/>
      <c r="FG48">
        <v>26</v>
      </c>
      <c r="FH48">
        <f t="shared" si="125"/>
        <v>7.4999999999999973</v>
      </c>
      <c r="FI48">
        <f t="shared" si="126"/>
        <v>1.6666666666666674</v>
      </c>
      <c r="FJ48">
        <f t="shared" si="127"/>
        <v>0.66666666666666696</v>
      </c>
      <c r="FK48">
        <f t="shared" si="128"/>
        <v>0.2400000000000001</v>
      </c>
      <c r="FL48">
        <f t="shared" si="129"/>
        <v>0.17636666666666673</v>
      </c>
      <c r="FM48">
        <f t="shared" si="130"/>
        <v>0.20818333333333341</v>
      </c>
      <c r="FN48">
        <f t="shared" si="44"/>
        <v>0.50000000000000022</v>
      </c>
      <c r="FO48">
        <f t="shared" si="45"/>
        <v>517.21874999999989</v>
      </c>
      <c r="FP48">
        <f t="shared" si="46"/>
        <v>2392.136718750005</v>
      </c>
      <c r="FQ48">
        <f t="shared" si="131"/>
        <v>6781.7143793706437</v>
      </c>
      <c r="FR48">
        <f t="shared" si="47"/>
        <v>1.3925491538748755E-5</v>
      </c>
      <c r="FS48">
        <v>2E-3</v>
      </c>
      <c r="FT48">
        <f t="shared" si="132"/>
        <v>6.9627457693743769E-3</v>
      </c>
      <c r="FV48">
        <f t="shared" ca="1" si="48"/>
        <v>9394.6367488706528</v>
      </c>
      <c r="FW48">
        <f t="shared" ca="1" si="133"/>
        <v>1698.6233792690837</v>
      </c>
      <c r="FX48">
        <f t="shared" ca="1" si="134"/>
        <v>4079.6334463271546</v>
      </c>
      <c r="FY48">
        <f t="shared" ca="1" si="135"/>
        <v>1.2325176575006508E-5</v>
      </c>
      <c r="FZ48">
        <v>2E-3</v>
      </c>
      <c r="GA48">
        <f t="shared" ca="1" si="136"/>
        <v>36.997544936483365</v>
      </c>
      <c r="GB48">
        <f t="shared" ca="1" si="137"/>
        <v>6.4145471043217713E-4</v>
      </c>
      <c r="GC48">
        <f t="shared" ca="1" si="49"/>
        <v>2.701533526725215</v>
      </c>
      <c r="GD48">
        <f t="shared" ca="1" si="138"/>
        <v>9.4035314337102209E-5</v>
      </c>
      <c r="GE48">
        <f t="shared" ca="1" si="139"/>
        <v>1.8703156442738563E-3</v>
      </c>
      <c r="GF48">
        <f t="shared" ca="1" si="140"/>
        <v>331.00000000000006</v>
      </c>
      <c r="GG48">
        <f t="shared" ca="1" si="141"/>
        <v>1.8703156442738563E-3</v>
      </c>
      <c r="GH48" s="39" t="str">
        <f t="shared" ca="1" si="142"/>
        <v>FAILED</v>
      </c>
      <c r="GI48" s="39" t="str">
        <f t="shared" ca="1" si="143"/>
        <v>FAILED</v>
      </c>
      <c r="GJ48" s="39" t="str">
        <f t="shared" ca="1" si="144"/>
        <v>FAILED</v>
      </c>
      <c r="GL48">
        <v>60</v>
      </c>
      <c r="GM48">
        <f t="shared" ca="1" si="145"/>
        <v>7.3951059450039051E-4</v>
      </c>
      <c r="GN48">
        <f t="shared" ca="1" si="146"/>
        <v>4.5025558778753583E-2</v>
      </c>
      <c r="GO48">
        <f t="shared" ca="1" si="147"/>
        <v>0.3385271316135679</v>
      </c>
      <c r="GP48">
        <f t="shared" ca="1" si="148"/>
        <v>6.7331363193858822</v>
      </c>
      <c r="GQ48">
        <f t="shared" ca="1" si="149"/>
        <v>5.5166666666666666</v>
      </c>
      <c r="GR48">
        <f t="shared" ca="1" si="150"/>
        <v>5.5166666666666666</v>
      </c>
      <c r="GS48" s="39" t="str">
        <f t="shared" ca="1" si="151"/>
        <v>PASS</v>
      </c>
      <c r="GT48" s="39" t="str">
        <f t="shared" ca="1" si="152"/>
        <v>PASS</v>
      </c>
      <c r="GU48" s="39" t="str">
        <f t="shared" ca="1" si="153"/>
        <v>PASS</v>
      </c>
      <c r="GV48" s="137">
        <f t="shared" ca="1" si="154"/>
        <v>1.1923114753193492E-4</v>
      </c>
      <c r="GW48" s="138"/>
    </row>
    <row r="49" spans="2:205" x14ac:dyDescent="0.25">
      <c r="B49">
        <f t="shared" si="0"/>
        <v>3.9</v>
      </c>
      <c r="C49">
        <f t="shared" si="160"/>
        <v>2.4166666666666665</v>
      </c>
      <c r="D49">
        <f t="shared" si="50"/>
        <v>0.40227982079987468</v>
      </c>
      <c r="E49">
        <f t="shared" si="2"/>
        <v>0.40236606158713384</v>
      </c>
      <c r="F49">
        <f t="shared" si="3"/>
        <v>6.0351562499999789E-2</v>
      </c>
      <c r="G49" s="1">
        <f t="shared" si="51"/>
        <v>110.58187141831426</v>
      </c>
      <c r="H49">
        <f t="shared" si="159"/>
        <v>-35.415162454873524</v>
      </c>
      <c r="I49">
        <f t="shared" si="52"/>
        <v>75.16670896344074</v>
      </c>
      <c r="J49">
        <f t="shared" si="4"/>
        <v>11023.478095736855</v>
      </c>
      <c r="K49">
        <f t="shared" si="5"/>
        <v>25327.847271306171</v>
      </c>
      <c r="L49">
        <f t="shared" si="53"/>
        <v>41338.042859013207</v>
      </c>
      <c r="M49">
        <f t="shared" si="53"/>
        <v>94979.427267398147</v>
      </c>
      <c r="O49">
        <f t="shared" si="54"/>
        <v>0.96666666666666667</v>
      </c>
      <c r="P49">
        <f>P47+200</f>
        <v>3900</v>
      </c>
      <c r="Q49">
        <f t="shared" si="55"/>
        <v>0.34799999999999998</v>
      </c>
      <c r="S49">
        <f t="shared" si="56"/>
        <v>272929.38869941997</v>
      </c>
      <c r="T49">
        <f t="shared" si="6"/>
        <v>103.86904710253158</v>
      </c>
      <c r="U49">
        <f t="shared" si="57"/>
        <v>4.7116118002860281E-4</v>
      </c>
      <c r="V49">
        <f t="shared" si="58"/>
        <v>1.0601126550643563E-3</v>
      </c>
      <c r="W49">
        <f t="shared" si="7"/>
        <v>7.7333333333333337E-2</v>
      </c>
      <c r="X49">
        <f t="shared" si="59"/>
        <v>5.0266666666666668E-2</v>
      </c>
      <c r="Z49">
        <f t="shared" si="60"/>
        <v>6.0926014658871054E-3</v>
      </c>
      <c r="AA49">
        <v>5.5650000000000004</v>
      </c>
      <c r="AB49">
        <f t="shared" si="8"/>
        <v>15.699445091603538</v>
      </c>
      <c r="AC49">
        <v>0.745</v>
      </c>
      <c r="AD49">
        <f t="shared" si="61"/>
        <v>11.696086593244635</v>
      </c>
      <c r="AE49">
        <f t="shared" si="9"/>
        <v>75.471810438799849</v>
      </c>
      <c r="AF49">
        <f t="shared" si="10"/>
        <v>1.1184381510668988E-3</v>
      </c>
      <c r="AG49">
        <f t="shared" si="62"/>
        <v>244.02725214538469</v>
      </c>
      <c r="AH49">
        <f t="shared" si="63"/>
        <v>54.72074417249479</v>
      </c>
      <c r="AI49">
        <f t="shared" si="11"/>
        <v>10.212397346200325</v>
      </c>
      <c r="AJ49">
        <f t="shared" si="12"/>
        <v>17.829378792261338</v>
      </c>
      <c r="AK49">
        <f t="shared" si="64"/>
        <v>10.212397346200325</v>
      </c>
      <c r="AL49">
        <f t="shared" si="13"/>
        <v>14.105521196409287</v>
      </c>
      <c r="AM49">
        <f t="shared" si="14"/>
        <v>17.327453559970643</v>
      </c>
      <c r="AN49">
        <f t="shared" si="65"/>
        <v>10.212397346200325</v>
      </c>
      <c r="AO49" s="39" t="str">
        <f t="shared" si="66"/>
        <v>FAILED</v>
      </c>
      <c r="AP49" s="39" t="str">
        <f t="shared" si="67"/>
        <v>FAILED</v>
      </c>
      <c r="AQ49" s="39" t="str">
        <f t="shared" si="68"/>
        <v>FAILED</v>
      </c>
      <c r="AS49" s="9">
        <v>3</v>
      </c>
      <c r="AT49">
        <f t="shared" si="15"/>
        <v>1.4134835400858084E-3</v>
      </c>
      <c r="AU49" s="9">
        <f t="shared" si="69"/>
        <v>3.1803379651930688E-3</v>
      </c>
      <c r="AV49" s="9">
        <f t="shared" si="70"/>
        <v>1.8277804397661315E-2</v>
      </c>
      <c r="AW49">
        <v>5.5650000000000004</v>
      </c>
      <c r="AX49">
        <f t="shared" si="16"/>
        <v>141.29500582443185</v>
      </c>
      <c r="AY49">
        <v>0.745</v>
      </c>
      <c r="AZ49">
        <f t="shared" si="71"/>
        <v>105.26477933920174</v>
      </c>
      <c r="BA49">
        <f t="shared" si="17"/>
        <v>226.41543131639958</v>
      </c>
      <c r="BB49">
        <f t="shared" si="72"/>
        <v>0.96776691707170492</v>
      </c>
      <c r="BC49">
        <f t="shared" si="73"/>
        <v>3.3381389916810641E-3</v>
      </c>
      <c r="BD49">
        <f t="shared" si="74"/>
        <v>81.760942063701947</v>
      </c>
      <c r="BE49">
        <f t="shared" si="75"/>
        <v>18.240248057498263</v>
      </c>
      <c r="BF49">
        <f t="shared" si="18"/>
        <v>91.91157611580293</v>
      </c>
      <c r="BG49">
        <f t="shared" si="19"/>
        <v>160.46440913035207</v>
      </c>
      <c r="BH49">
        <f t="shared" si="76"/>
        <v>91.91157611580293</v>
      </c>
      <c r="BI49">
        <f t="shared" si="20"/>
        <v>126.94969076768359</v>
      </c>
      <c r="BJ49">
        <f t="shared" si="21"/>
        <v>0.64707879862903905</v>
      </c>
      <c r="BK49">
        <f t="shared" si="77"/>
        <v>91.91157611580293</v>
      </c>
      <c r="BL49" s="39" t="str">
        <f t="shared" si="78"/>
        <v>PASS</v>
      </c>
      <c r="BM49" s="39" t="str">
        <f t="shared" si="79"/>
        <v>PASS</v>
      </c>
      <c r="BN49" s="39" t="str">
        <f t="shared" si="80"/>
        <v>PASS</v>
      </c>
      <c r="BO49" s="127">
        <f t="shared" si="81"/>
        <v>8.3453474792026308E-5</v>
      </c>
      <c r="BP49" s="127"/>
      <c r="BR49">
        <f t="shared" si="22"/>
        <v>4.7116118002860281E-4</v>
      </c>
      <c r="BS49">
        <f t="shared" si="23"/>
        <v>0.34799999999999998</v>
      </c>
      <c r="BT49">
        <f t="shared" si="24"/>
        <v>0.25573166666666663</v>
      </c>
      <c r="BU49">
        <f t="shared" si="82"/>
        <v>0.60373166666666656</v>
      </c>
      <c r="BV49">
        <f t="shared" si="25"/>
        <v>0.96666666666666667</v>
      </c>
      <c r="BW49">
        <f t="shared" si="26"/>
        <v>0.36249999999999999</v>
      </c>
      <c r="BX49">
        <f t="shared" si="27"/>
        <v>41338.042859013207</v>
      </c>
      <c r="BY49">
        <f t="shared" si="83"/>
        <v>14985.040536392287</v>
      </c>
      <c r="BZ49">
        <f t="shared" si="28"/>
        <v>6.0351562499999789E-2</v>
      </c>
      <c r="CA49">
        <f t="shared" si="29"/>
        <v>61.691776701141137</v>
      </c>
      <c r="CB49">
        <f t="shared" si="155"/>
        <v>15046.732313093429</v>
      </c>
      <c r="CC49">
        <f t="shared" si="30"/>
        <v>1.1944785677790034E-3</v>
      </c>
      <c r="CD49">
        <f t="shared" si="31"/>
        <v>0.29180363888888883</v>
      </c>
      <c r="CE49">
        <f t="shared" si="84"/>
        <v>25782.290396355937</v>
      </c>
      <c r="CF49">
        <f t="shared" si="32"/>
        <v>68470.887219233511</v>
      </c>
      <c r="CG49">
        <f t="shared" si="33"/>
        <v>87807.605016500456</v>
      </c>
      <c r="CH49">
        <f t="shared" si="34"/>
        <v>49134.169421966559</v>
      </c>
      <c r="CI49">
        <f t="shared" si="35"/>
        <v>2.6527977346374758E-4</v>
      </c>
      <c r="CJ49">
        <f t="shared" si="36"/>
        <v>1.4844159946213461E-4</v>
      </c>
      <c r="CL49">
        <f t="shared" si="37"/>
        <v>0.34799999999999998</v>
      </c>
      <c r="CM49">
        <f t="shared" si="37"/>
        <v>0.25573166666666663</v>
      </c>
      <c r="CN49">
        <f t="shared" si="85"/>
        <v>7.6229819960847006E-4</v>
      </c>
      <c r="CO49">
        <f t="shared" si="85"/>
        <v>5.8045842111380274E-4</v>
      </c>
      <c r="CP49">
        <f t="shared" si="38"/>
        <v>0.22081744714799967</v>
      </c>
      <c r="CQ49">
        <f t="shared" si="38"/>
        <v>0.12803415188393294</v>
      </c>
      <c r="CR49">
        <f t="shared" si="156"/>
        <v>97.189054633595262</v>
      </c>
      <c r="CS49">
        <f t="shared" si="86"/>
        <v>173.68642273982397</v>
      </c>
      <c r="CT49">
        <f t="shared" si="39"/>
        <v>0.22081744714799967</v>
      </c>
      <c r="CU49">
        <f t="shared" si="39"/>
        <v>0.12803415188393294</v>
      </c>
      <c r="CV49" s="39" t="str">
        <f t="shared" si="87"/>
        <v>FAILED</v>
      </c>
      <c r="CW49" s="39" t="str">
        <f t="shared" si="88"/>
        <v>FAILED</v>
      </c>
      <c r="CX49" s="39" t="str">
        <f t="shared" si="89"/>
        <v>FAILED</v>
      </c>
      <c r="CZ49">
        <f t="shared" si="90"/>
        <v>2.6527977346374758E-4</v>
      </c>
      <c r="DA49">
        <f t="shared" si="90"/>
        <v>1.4844159946213461E-4</v>
      </c>
      <c r="DB49">
        <v>8</v>
      </c>
      <c r="DC49">
        <f t="shared" si="91"/>
        <v>2.1222381877099806E-3</v>
      </c>
      <c r="DD49">
        <v>12</v>
      </c>
      <c r="DE49">
        <f t="shared" si="92"/>
        <v>1.7812991935456154E-3</v>
      </c>
      <c r="DF49">
        <f t="shared" si="93"/>
        <v>0.34799999999999998</v>
      </c>
      <c r="DG49">
        <f t="shared" si="93"/>
        <v>0.25573166666666663</v>
      </c>
      <c r="DH49">
        <f t="shared" si="40"/>
        <v>2.1013067250847716E-3</v>
      </c>
      <c r="DI49">
        <f t="shared" si="94"/>
        <v>0.29180363888888883</v>
      </c>
      <c r="DJ49">
        <f t="shared" si="95"/>
        <v>15046.732313093429</v>
      </c>
      <c r="DK49">
        <f t="shared" si="96"/>
        <v>25782.290396355937</v>
      </c>
      <c r="DL49">
        <f t="shared" si="97"/>
        <v>6.0983855968677605E-3</v>
      </c>
      <c r="DM49">
        <f t="shared" si="98"/>
        <v>6.9655010533656329E-3</v>
      </c>
      <c r="DN49">
        <f t="shared" si="41"/>
        <v>14.132316617471979</v>
      </c>
      <c r="DO49">
        <f t="shared" si="41"/>
        <v>18.43691787128634</v>
      </c>
      <c r="DP49">
        <f t="shared" si="99"/>
        <v>12.148631829199406</v>
      </c>
      <c r="DQ49">
        <f t="shared" si="100"/>
        <v>14.473868561651996</v>
      </c>
      <c r="DR49">
        <f t="shared" si="101"/>
        <v>14.132316617471979</v>
      </c>
      <c r="DS49">
        <f t="shared" si="101"/>
        <v>18.43691787128634</v>
      </c>
      <c r="DT49" s="39" t="str">
        <f t="shared" si="158"/>
        <v>PASS</v>
      </c>
      <c r="DU49" s="39" t="str">
        <f t="shared" si="158"/>
        <v>PASS</v>
      </c>
      <c r="DV49" s="39" t="str">
        <f t="shared" si="103"/>
        <v>PASS</v>
      </c>
      <c r="DW49" s="39">
        <f t="shared" si="104"/>
        <v>2.9851837523011958E-5</v>
      </c>
      <c r="DX49" s="39"/>
      <c r="DZ49">
        <f t="shared" si="105"/>
        <v>0.96666666666666667</v>
      </c>
      <c r="EA49">
        <f t="shared" si="157"/>
        <v>0.34799999999999998</v>
      </c>
      <c r="EB49">
        <f t="shared" si="106"/>
        <v>0.25573166666666663</v>
      </c>
      <c r="EC49">
        <f t="shared" si="107"/>
        <v>0.96776691707170492</v>
      </c>
      <c r="ED49">
        <f t="shared" si="108"/>
        <v>0.30186583333333328</v>
      </c>
      <c r="EE49">
        <f t="shared" si="109"/>
        <v>272929.38869941997</v>
      </c>
      <c r="EG49">
        <f t="shared" si="110"/>
        <v>103.86904710253158</v>
      </c>
      <c r="EH49">
        <f t="shared" si="111"/>
        <v>1.4134835400858084E-3</v>
      </c>
      <c r="EI49">
        <f t="shared" si="112"/>
        <v>1.0601126550643563E-3</v>
      </c>
      <c r="EJ49">
        <f t="shared" si="112"/>
        <v>7.7333333333333337E-2</v>
      </c>
      <c r="EK49">
        <f t="shared" si="112"/>
        <v>5.0266666666666668E-2</v>
      </c>
      <c r="EL49">
        <f t="shared" si="113"/>
        <v>1.1184381510668988E-3</v>
      </c>
      <c r="EM49">
        <f t="shared" si="113"/>
        <v>244.02725214538469</v>
      </c>
      <c r="EN49">
        <f t="shared" si="113"/>
        <v>54.72074417249479</v>
      </c>
      <c r="EO49">
        <f t="shared" si="114"/>
        <v>261.78689676529274</v>
      </c>
      <c r="EP49">
        <f t="shared" si="42"/>
        <v>483</v>
      </c>
      <c r="EQ49" s="39" t="str">
        <f t="shared" si="115"/>
        <v>PASS</v>
      </c>
      <c r="ES49">
        <v>1</v>
      </c>
      <c r="ET49">
        <f t="shared" si="116"/>
        <v>1.4134835400858084E-3</v>
      </c>
      <c r="EU49">
        <f t="shared" si="117"/>
        <v>3.1803379651930688E-3</v>
      </c>
      <c r="EV49">
        <f t="shared" si="118"/>
        <v>7.7333333333333337E-2</v>
      </c>
      <c r="EW49">
        <f t="shared" si="118"/>
        <v>5.0266666666666668E-2</v>
      </c>
      <c r="EX49">
        <f t="shared" si="119"/>
        <v>3.3365838058435696E-3</v>
      </c>
      <c r="EY49">
        <f t="shared" si="120"/>
        <v>81.799050939892922</v>
      </c>
      <c r="EZ49">
        <f t="shared" si="121"/>
        <v>18.240248057498263</v>
      </c>
      <c r="FA49">
        <f t="shared" si="122"/>
        <v>87.688110267381205</v>
      </c>
      <c r="FB49">
        <f t="shared" si="43"/>
        <v>483</v>
      </c>
      <c r="FC49" s="39" t="str">
        <f t="shared" si="123"/>
        <v>PASS</v>
      </c>
      <c r="FD49" s="127">
        <f t="shared" si="124"/>
        <v>8.3453474792026308E-5</v>
      </c>
      <c r="FE49" s="127"/>
      <c r="FG49">
        <v>27</v>
      </c>
      <c r="FH49">
        <f t="shared" si="125"/>
        <v>7.7999999999999972</v>
      </c>
      <c r="FI49">
        <f t="shared" si="126"/>
        <v>1.6041666666666672</v>
      </c>
      <c r="FJ49">
        <f t="shared" si="127"/>
        <v>0.64166666666666694</v>
      </c>
      <c r="FK49">
        <f t="shared" si="128"/>
        <v>0.23100000000000007</v>
      </c>
      <c r="FL49">
        <f t="shared" si="129"/>
        <v>0.16975291666666673</v>
      </c>
      <c r="FM49">
        <f t="shared" si="130"/>
        <v>0.2003764583333334</v>
      </c>
      <c r="FN49">
        <f t="shared" si="44"/>
        <v>0.48125000000000012</v>
      </c>
      <c r="FO49">
        <f t="shared" si="45"/>
        <v>497.82304687500135</v>
      </c>
      <c r="FP49">
        <f t="shared" si="46"/>
        <v>1874.917968750005</v>
      </c>
      <c r="FQ49">
        <f t="shared" si="131"/>
        <v>5315.3977568040209</v>
      </c>
      <c r="FR49">
        <f t="shared" si="47"/>
        <v>1.091457444928957E-5</v>
      </c>
      <c r="FS49">
        <v>2E-3</v>
      </c>
      <c r="FT49">
        <f t="shared" si="132"/>
        <v>5.4572872246447844E-3</v>
      </c>
      <c r="FV49">
        <f t="shared" ca="1" si="48"/>
        <v>7696.0133696015691</v>
      </c>
      <c r="FW49">
        <f t="shared" ca="1" si="133"/>
        <v>1530.3308682206116</v>
      </c>
      <c r="FX49">
        <f t="shared" ca="1" si="134"/>
        <v>3818.6393774733046</v>
      </c>
      <c r="FY49">
        <f t="shared" ca="1" si="135"/>
        <v>1.1536674856414818E-5</v>
      </c>
      <c r="FZ49">
        <v>2E-3</v>
      </c>
      <c r="GA49">
        <f t="shared" ca="1" si="136"/>
        <v>32.706005992877138</v>
      </c>
      <c r="GB49">
        <f t="shared" ca="1" si="137"/>
        <v>5.6730033873277443E-4</v>
      </c>
      <c r="GC49">
        <f t="shared" ca="1" si="49"/>
        <v>2.072422868473164</v>
      </c>
      <c r="GD49">
        <f t="shared" ca="1" si="138"/>
        <v>8.8933321003636497E-5</v>
      </c>
      <c r="GE49">
        <f t="shared" ca="1" si="139"/>
        <v>1.7688395337739856E-3</v>
      </c>
      <c r="GF49">
        <f t="shared" ca="1" si="140"/>
        <v>331</v>
      </c>
      <c r="GG49">
        <f t="shared" ca="1" si="141"/>
        <v>1.7688395337739856E-3</v>
      </c>
      <c r="GH49" s="39" t="str">
        <f t="shared" ca="1" si="142"/>
        <v>FAILED</v>
      </c>
      <c r="GI49" s="39" t="str">
        <f t="shared" ca="1" si="143"/>
        <v>FAILED</v>
      </c>
      <c r="GJ49" s="39" t="str">
        <f t="shared" ca="1" si="144"/>
        <v>FAILED</v>
      </c>
      <c r="GL49">
        <v>60</v>
      </c>
      <c r="GM49">
        <f t="shared" ca="1" si="145"/>
        <v>6.9220049138488907E-4</v>
      </c>
      <c r="GN49">
        <f t="shared" ca="1" si="146"/>
        <v>3.4540381141219413E-2</v>
      </c>
      <c r="GO49">
        <f t="shared" ca="1" si="147"/>
        <v>0.32015995561309152</v>
      </c>
      <c r="GP49">
        <f t="shared" ca="1" si="148"/>
        <v>6.367822321586349</v>
      </c>
      <c r="GQ49">
        <f t="shared" ca="1" si="149"/>
        <v>5.5166666666666666</v>
      </c>
      <c r="GR49">
        <f t="shared" ca="1" si="150"/>
        <v>5.5166666666666666</v>
      </c>
      <c r="GS49" s="39" t="str">
        <f t="shared" ca="1" si="151"/>
        <v>PASS</v>
      </c>
      <c r="GT49" s="39" t="str">
        <f t="shared" ca="1" si="152"/>
        <v>PASS</v>
      </c>
      <c r="GU49" s="39" t="str">
        <f t="shared" ca="1" si="153"/>
        <v>PASS</v>
      </c>
      <c r="GV49" s="137">
        <f t="shared" ca="1" si="154"/>
        <v>1.0122999415589109E-4</v>
      </c>
      <c r="GW49" s="138"/>
    </row>
    <row r="50" spans="2:205" x14ac:dyDescent="0.25">
      <c r="B50">
        <f t="shared" si="0"/>
        <v>3.9249999999999998</v>
      </c>
      <c r="C50">
        <f t="shared" si="160"/>
        <v>2.4114583333333335</v>
      </c>
      <c r="D50">
        <f t="shared" si="50"/>
        <v>0.402452302374393</v>
      </c>
      <c r="E50">
        <f t="shared" si="2"/>
        <v>0.4028736164174011</v>
      </c>
      <c r="F50">
        <f t="shared" si="3"/>
        <v>0.2998046875</v>
      </c>
      <c r="G50" s="1">
        <f t="shared" si="51"/>
        <v>550.02359547536673</v>
      </c>
      <c r="H50">
        <f t="shared" si="159"/>
        <v>-177.07581227436825</v>
      </c>
      <c r="I50">
        <f t="shared" si="52"/>
        <v>372.94778320099851</v>
      </c>
      <c r="J50">
        <f t="shared" si="4"/>
        <v>10948.311386773414</v>
      </c>
      <c r="K50">
        <f t="shared" si="5"/>
        <v>25053.199902774795</v>
      </c>
      <c r="L50">
        <f t="shared" si="53"/>
        <v>41056.1677004003</v>
      </c>
      <c r="M50">
        <f t="shared" si="53"/>
        <v>93949.499635405489</v>
      </c>
      <c r="O50">
        <f t="shared" si="54"/>
        <v>0.96458333333333346</v>
      </c>
      <c r="P50">
        <v>3925</v>
      </c>
      <c r="Q50">
        <f t="shared" si="55"/>
        <v>0.34725</v>
      </c>
      <c r="S50">
        <f t="shared" si="56"/>
        <v>270552.91471679049</v>
      </c>
      <c r="T50">
        <f t="shared" si="6"/>
        <v>103.52746966189495</v>
      </c>
      <c r="U50">
        <f t="shared" si="57"/>
        <v>4.6961174798420706E-4</v>
      </c>
      <c r="V50">
        <f t="shared" si="58"/>
        <v>1.0566264329644659E-3</v>
      </c>
      <c r="W50">
        <f t="shared" si="7"/>
        <v>7.7166666666666675E-2</v>
      </c>
      <c r="X50">
        <f t="shared" si="59"/>
        <v>5.0158333333333339E-2</v>
      </c>
      <c r="Z50">
        <f t="shared" si="60"/>
        <v>6.0856813993633739E-3</v>
      </c>
      <c r="AA50">
        <v>5.5650000000000004</v>
      </c>
      <c r="AB50">
        <f t="shared" si="8"/>
        <v>15.66380202291209</v>
      </c>
      <c r="AC50">
        <v>0.745</v>
      </c>
      <c r="AD50">
        <f t="shared" si="61"/>
        <v>11.669532507069507</v>
      </c>
      <c r="AE50">
        <f t="shared" si="9"/>
        <v>75.386088444373144</v>
      </c>
      <c r="AF50">
        <f t="shared" si="10"/>
        <v>1.112361149497691E-3</v>
      </c>
      <c r="AG50">
        <f t="shared" si="62"/>
        <v>243.22398785589024</v>
      </c>
      <c r="AH50">
        <f t="shared" si="63"/>
        <v>55.541264129893989</v>
      </c>
      <c r="AI50">
        <f t="shared" si="11"/>
        <v>10.18921173817462</v>
      </c>
      <c r="AJ50">
        <f t="shared" si="12"/>
        <v>17.788900051177787</v>
      </c>
      <c r="AK50">
        <f t="shared" si="64"/>
        <v>10.18921173817462</v>
      </c>
      <c r="AL50">
        <f t="shared" si="13"/>
        <v>14.073496875931795</v>
      </c>
      <c r="AM50">
        <f t="shared" si="14"/>
        <v>17.31056947374352</v>
      </c>
      <c r="AN50">
        <f t="shared" si="65"/>
        <v>10.18921173817462</v>
      </c>
      <c r="AO50" s="39" t="str">
        <f t="shared" si="66"/>
        <v>FAILED</v>
      </c>
      <c r="AP50" s="39" t="str">
        <f t="shared" si="67"/>
        <v>FAILED</v>
      </c>
      <c r="AQ50" s="39" t="str">
        <f t="shared" si="68"/>
        <v>FAILED</v>
      </c>
      <c r="AS50" s="9">
        <v>3</v>
      </c>
      <c r="AT50">
        <f t="shared" si="15"/>
        <v>1.4088352439526211E-3</v>
      </c>
      <c r="AU50" s="9">
        <f t="shared" si="69"/>
        <v>3.1698792988933975E-3</v>
      </c>
      <c r="AV50" s="9">
        <f t="shared" si="70"/>
        <v>1.8257044198090121E-2</v>
      </c>
      <c r="AW50">
        <v>5.5650000000000004</v>
      </c>
      <c r="AX50">
        <f t="shared" si="16"/>
        <v>140.9742182062088</v>
      </c>
      <c r="AY50">
        <v>0.745</v>
      </c>
      <c r="AZ50">
        <f t="shared" si="71"/>
        <v>105.02579256362556</v>
      </c>
      <c r="BA50">
        <f t="shared" si="17"/>
        <v>226.15826533311943</v>
      </c>
      <c r="BB50">
        <f t="shared" si="72"/>
        <v>0.96568121250905059</v>
      </c>
      <c r="BC50">
        <f t="shared" si="73"/>
        <v>3.3200225223887713E-3</v>
      </c>
      <c r="BD50">
        <f t="shared" si="74"/>
        <v>81.491288957319</v>
      </c>
      <c r="BE50">
        <f t="shared" si="75"/>
        <v>18.513754709964662</v>
      </c>
      <c r="BF50">
        <f t="shared" si="18"/>
        <v>91.702905643571569</v>
      </c>
      <c r="BG50">
        <f t="shared" si="19"/>
        <v>160.10010046060009</v>
      </c>
      <c r="BH50">
        <f t="shared" si="76"/>
        <v>91.702905643571569</v>
      </c>
      <c r="BI50">
        <f t="shared" si="20"/>
        <v>126.66147188338614</v>
      </c>
      <c r="BJ50">
        <f t="shared" si="21"/>
        <v>0.64650714454155533</v>
      </c>
      <c r="BK50">
        <f t="shared" si="77"/>
        <v>91.702905643571569</v>
      </c>
      <c r="BL50" s="39" t="str">
        <f t="shared" si="78"/>
        <v>PASS</v>
      </c>
      <c r="BM50" s="39" t="str">
        <f t="shared" si="79"/>
        <v>PASS</v>
      </c>
      <c r="BN50" s="39" t="str">
        <f t="shared" si="80"/>
        <v>PASS</v>
      </c>
      <c r="BO50" s="127">
        <f t="shared" si="81"/>
        <v>4.1500281529859641E-4</v>
      </c>
      <c r="BP50" s="127"/>
      <c r="BR50">
        <f t="shared" si="22"/>
        <v>4.6961174798420706E-4</v>
      </c>
      <c r="BS50">
        <f t="shared" si="23"/>
        <v>0.34725</v>
      </c>
      <c r="BT50">
        <f t="shared" si="24"/>
        <v>0.25518052083333337</v>
      </c>
      <c r="BU50">
        <f t="shared" si="82"/>
        <v>0.60243052083333337</v>
      </c>
      <c r="BV50">
        <f t="shared" si="25"/>
        <v>0.96458333333333346</v>
      </c>
      <c r="BW50">
        <f t="shared" si="26"/>
        <v>0.36171875000000003</v>
      </c>
      <c r="BX50">
        <f t="shared" si="27"/>
        <v>41056.1677004003</v>
      </c>
      <c r="BY50">
        <f t="shared" si="83"/>
        <v>14850.785660379172</v>
      </c>
      <c r="BZ50">
        <f t="shared" si="28"/>
        <v>0.2998046875</v>
      </c>
      <c r="CA50">
        <f t="shared" si="29"/>
        <v>305.80190659792896</v>
      </c>
      <c r="CB50">
        <f t="shared" si="155"/>
        <v>15156.587566977101</v>
      </c>
      <c r="CC50">
        <f t="shared" si="30"/>
        <v>1.1879856396383984E-3</v>
      </c>
      <c r="CD50">
        <f t="shared" si="31"/>
        <v>0.29054721994357646</v>
      </c>
      <c r="CE50">
        <f t="shared" si="84"/>
        <v>26082.830133292056</v>
      </c>
      <c r="CF50">
        <f t="shared" si="32"/>
        <v>68150.875960945501</v>
      </c>
      <c r="CG50">
        <f t="shared" si="33"/>
        <v>87712.998560914537</v>
      </c>
      <c r="CH50">
        <f t="shared" si="34"/>
        <v>48588.753360976458</v>
      </c>
      <c r="CI50">
        <f t="shared" si="35"/>
        <v>2.6499395335623726E-4</v>
      </c>
      <c r="CJ50">
        <f t="shared" si="36"/>
        <v>1.467938168005331E-4</v>
      </c>
      <c r="CL50">
        <f t="shared" si="37"/>
        <v>0.34725</v>
      </c>
      <c r="CM50">
        <f t="shared" si="37"/>
        <v>0.25518052083333337</v>
      </c>
      <c r="CN50">
        <f t="shared" si="85"/>
        <v>7.6312153594308783E-4</v>
      </c>
      <c r="CO50">
        <f t="shared" si="85"/>
        <v>5.7525478951588505E-4</v>
      </c>
      <c r="CP50">
        <f t="shared" si="38"/>
        <v>0.22129470187565223</v>
      </c>
      <c r="CQ50">
        <f t="shared" si="38"/>
        <v>0.12574886768716678</v>
      </c>
      <c r="CR50">
        <f t="shared" si="156"/>
        <v>98.4280199715664</v>
      </c>
      <c r="CS50">
        <f t="shared" si="86"/>
        <v>177.68343859288038</v>
      </c>
      <c r="CT50">
        <f t="shared" si="39"/>
        <v>0.22129470187565223</v>
      </c>
      <c r="CU50">
        <f t="shared" si="39"/>
        <v>0.12574886768716678</v>
      </c>
      <c r="CV50" s="39" t="str">
        <f t="shared" si="87"/>
        <v>FAILED</v>
      </c>
      <c r="CW50" s="39" t="str">
        <f t="shared" si="88"/>
        <v>FAILED</v>
      </c>
      <c r="CX50" s="39" t="str">
        <f t="shared" si="89"/>
        <v>FAILED</v>
      </c>
      <c r="CZ50">
        <f t="shared" si="90"/>
        <v>2.6499395335623726E-4</v>
      </c>
      <c r="DA50">
        <f t="shared" si="90"/>
        <v>1.467938168005331E-4</v>
      </c>
      <c r="DB50">
        <v>8</v>
      </c>
      <c r="DC50">
        <f t="shared" si="91"/>
        <v>2.1199516268498981E-3</v>
      </c>
      <c r="DD50">
        <v>12</v>
      </c>
      <c r="DE50">
        <f t="shared" si="92"/>
        <v>1.761525801606397E-3</v>
      </c>
      <c r="DF50">
        <f t="shared" si="93"/>
        <v>0.34725</v>
      </c>
      <c r="DG50">
        <f t="shared" si="93"/>
        <v>0.25518052083333337</v>
      </c>
      <c r="DH50">
        <f t="shared" si="40"/>
        <v>2.0879740296252248E-3</v>
      </c>
      <c r="DI50">
        <f t="shared" si="94"/>
        <v>0.29054721994357646</v>
      </c>
      <c r="DJ50">
        <f t="shared" si="95"/>
        <v>15156.587566977101</v>
      </c>
      <c r="DK50">
        <f t="shared" si="96"/>
        <v>26082.830133292056</v>
      </c>
      <c r="DL50">
        <f t="shared" si="97"/>
        <v>6.1049722875447026E-3</v>
      </c>
      <c r="DM50">
        <f t="shared" si="98"/>
        <v>6.9030574741906197E-3</v>
      </c>
      <c r="DN50">
        <f t="shared" si="41"/>
        <v>14.162860920041743</v>
      </c>
      <c r="DO50">
        <f t="shared" si="41"/>
        <v>18.107836946952013</v>
      </c>
      <c r="DP50">
        <f t="shared" si="99"/>
        <v>12.3035024964458</v>
      </c>
      <c r="DQ50">
        <f t="shared" si="100"/>
        <v>14.806953216073367</v>
      </c>
      <c r="DR50">
        <f t="shared" si="101"/>
        <v>14.162860920041743</v>
      </c>
      <c r="DS50">
        <f t="shared" si="101"/>
        <v>18.107836946952013</v>
      </c>
      <c r="DT50" s="39" t="str">
        <f t="shared" si="158"/>
        <v>PASS</v>
      </c>
      <c r="DU50" s="39" t="str">
        <f t="shared" si="158"/>
        <v>PASS</v>
      </c>
      <c r="DV50" s="39" t="str">
        <f t="shared" si="103"/>
        <v>PASS</v>
      </c>
      <c r="DW50" s="39">
        <f t="shared" si="104"/>
        <v>1.4820753424236283E-4</v>
      </c>
      <c r="DX50" s="39"/>
      <c r="DZ50">
        <f t="shared" si="105"/>
        <v>0.96458333333333346</v>
      </c>
      <c r="EA50">
        <f t="shared" si="157"/>
        <v>0.34725</v>
      </c>
      <c r="EB50">
        <f t="shared" si="106"/>
        <v>0.25518052083333337</v>
      </c>
      <c r="EC50">
        <f t="shared" si="107"/>
        <v>0.96568121250905059</v>
      </c>
      <c r="ED50">
        <f t="shared" si="108"/>
        <v>0.30121526041666669</v>
      </c>
      <c r="EE50">
        <f t="shared" si="109"/>
        <v>270552.91471679049</v>
      </c>
      <c r="EG50">
        <f t="shared" si="110"/>
        <v>103.52746966189495</v>
      </c>
      <c r="EH50">
        <f t="shared" si="111"/>
        <v>1.4088352439526211E-3</v>
      </c>
      <c r="EI50">
        <f t="shared" si="112"/>
        <v>1.0566264329644659E-3</v>
      </c>
      <c r="EJ50">
        <f t="shared" si="112"/>
        <v>7.7166666666666675E-2</v>
      </c>
      <c r="EK50">
        <f t="shared" si="112"/>
        <v>5.0158333333333339E-2</v>
      </c>
      <c r="EL50">
        <f t="shared" si="113"/>
        <v>1.112361149497691E-3</v>
      </c>
      <c r="EM50">
        <f t="shared" si="113"/>
        <v>243.22398785589024</v>
      </c>
      <c r="EN50">
        <f t="shared" si="113"/>
        <v>55.541264129893989</v>
      </c>
      <c r="EO50">
        <f t="shared" si="114"/>
        <v>261.55765011171474</v>
      </c>
      <c r="EP50">
        <f t="shared" si="42"/>
        <v>483</v>
      </c>
      <c r="EQ50" s="39" t="str">
        <f t="shared" si="115"/>
        <v>PASS</v>
      </c>
      <c r="ES50">
        <v>1</v>
      </c>
      <c r="ET50">
        <f t="shared" si="116"/>
        <v>1.4088352439526211E-3</v>
      </c>
      <c r="EU50">
        <f t="shared" si="117"/>
        <v>3.1698792988933975E-3</v>
      </c>
      <c r="EV50">
        <f t="shared" si="118"/>
        <v>7.7166666666666675E-2</v>
      </c>
      <c r="EW50">
        <f t="shared" si="118"/>
        <v>5.0158333333333339E-2</v>
      </c>
      <c r="EX50">
        <f t="shared" si="119"/>
        <v>3.3184757915124194E-3</v>
      </c>
      <c r="EY50">
        <f t="shared" si="120"/>
        <v>81.529271784587593</v>
      </c>
      <c r="EZ50">
        <f t="shared" si="121"/>
        <v>18.513754709964662</v>
      </c>
      <c r="FA50">
        <f t="shared" si="122"/>
        <v>87.60878664898496</v>
      </c>
      <c r="FB50">
        <f t="shared" si="43"/>
        <v>483</v>
      </c>
      <c r="FC50" s="39" t="str">
        <f t="shared" si="123"/>
        <v>PASS</v>
      </c>
      <c r="FD50" s="127">
        <f t="shared" si="124"/>
        <v>4.1500281529859641E-4</v>
      </c>
      <c r="FE50" s="127"/>
      <c r="FG50">
        <v>28</v>
      </c>
      <c r="FH50">
        <f t="shared" si="125"/>
        <v>8.0999999999999979</v>
      </c>
      <c r="FI50">
        <f t="shared" si="126"/>
        <v>1.5416666666666672</v>
      </c>
      <c r="FJ50">
        <f t="shared" si="127"/>
        <v>0.61666666666666692</v>
      </c>
      <c r="FK50">
        <f t="shared" si="128"/>
        <v>0.22200000000000006</v>
      </c>
      <c r="FL50">
        <f t="shared" si="129"/>
        <v>0.16313916666666672</v>
      </c>
      <c r="FM50">
        <f t="shared" si="130"/>
        <v>0.19256958333333341</v>
      </c>
      <c r="FN50">
        <f t="shared" si="44"/>
        <v>0.46250000000000013</v>
      </c>
      <c r="FO50">
        <f t="shared" si="45"/>
        <v>478.42734375000128</v>
      </c>
      <c r="FP50">
        <f t="shared" si="46"/>
        <v>1377.0949218750036</v>
      </c>
      <c r="FQ50">
        <f t="shared" si="131"/>
        <v>3904.0680075836426</v>
      </c>
      <c r="FR50">
        <f t="shared" si="47"/>
        <v>8.0165667506850967E-6</v>
      </c>
      <c r="FS50">
        <v>2E-3</v>
      </c>
      <c r="FT50">
        <f t="shared" si="132"/>
        <v>4.0082833753425483E-3</v>
      </c>
      <c r="FV50">
        <f t="shared" ca="1" si="48"/>
        <v>6165.6825013809575</v>
      </c>
      <c r="FW50">
        <f t="shared" ca="1" si="133"/>
        <v>1300.7354638525721</v>
      </c>
      <c r="FX50">
        <f t="shared" ca="1" si="134"/>
        <v>3377.3128687748931</v>
      </c>
      <c r="FY50">
        <f t="shared" ca="1" si="135"/>
        <v>1.0203362141313877E-5</v>
      </c>
      <c r="FZ50">
        <v>2E-3</v>
      </c>
      <c r="GA50">
        <f t="shared" ca="1" si="136"/>
        <v>21.26338064472634</v>
      </c>
      <c r="GB50">
        <f t="shared" ca="1" si="137"/>
        <v>6.5501842678323315E-4</v>
      </c>
      <c r="GC50">
        <f t="shared" ca="1" si="49"/>
        <v>1.1899393089536956</v>
      </c>
      <c r="GD50">
        <f t="shared" ca="1" si="138"/>
        <v>7.5319567503061757E-5</v>
      </c>
      <c r="GE50">
        <f t="shared" ca="1" si="139"/>
        <v>1.4980687459172505E-3</v>
      </c>
      <c r="GF50">
        <f t="shared" ca="1" si="140"/>
        <v>331</v>
      </c>
      <c r="GG50">
        <f t="shared" ca="1" si="141"/>
        <v>1.4980687459172505E-3</v>
      </c>
      <c r="GH50" s="39" t="str">
        <f t="shared" ca="1" si="142"/>
        <v>FAILED</v>
      </c>
      <c r="GI50" s="39" t="str">
        <f t="shared" ca="1" si="143"/>
        <v>FAILED</v>
      </c>
      <c r="GJ50" s="39" t="str">
        <f t="shared" ca="1" si="144"/>
        <v>FAILED</v>
      </c>
      <c r="GL50">
        <v>80</v>
      </c>
      <c r="GM50">
        <f t="shared" ca="1" si="145"/>
        <v>8.1626897130511011E-4</v>
      </c>
      <c r="GN50">
        <f t="shared" ca="1" si="146"/>
        <v>1.4874241361921196E-2</v>
      </c>
      <c r="GO50">
        <f t="shared" ca="1" si="147"/>
        <v>0.48204523201959526</v>
      </c>
      <c r="GP50">
        <f t="shared" ca="1" si="148"/>
        <v>9.5876399738704041</v>
      </c>
      <c r="GQ50">
        <f t="shared" ca="1" si="149"/>
        <v>4.1375000000000002</v>
      </c>
      <c r="GR50">
        <f t="shared" ca="1" si="150"/>
        <v>4.1375000000000002</v>
      </c>
      <c r="GS50" s="39" t="str">
        <f t="shared" ca="1" si="151"/>
        <v>PASS</v>
      </c>
      <c r="GT50" s="39" t="str">
        <f t="shared" ca="1" si="152"/>
        <v>PASS</v>
      </c>
      <c r="GU50" s="39" t="str">
        <f t="shared" ca="1" si="153"/>
        <v>PASS</v>
      </c>
      <c r="GV50" s="137">
        <f t="shared" ca="1" si="154"/>
        <v>1.0480659054012053E-4</v>
      </c>
      <c r="GW50" s="138"/>
    </row>
    <row r="51" spans="2:205" x14ac:dyDescent="0.25">
      <c r="B51">
        <f t="shared" si="0"/>
        <v>4.05</v>
      </c>
      <c r="C51">
        <f t="shared" si="160"/>
        <v>2.3854166666666665</v>
      </c>
      <c r="D51">
        <f t="shared" si="50"/>
        <v>0.40329493046040921</v>
      </c>
      <c r="E51">
        <f t="shared" si="2"/>
        <v>0.40345868106775507</v>
      </c>
      <c r="F51">
        <f t="shared" si="3"/>
        <v>0.11901041666666623</v>
      </c>
      <c r="G51" s="1">
        <f t="shared" si="51"/>
        <v>218.654346570564</v>
      </c>
      <c r="H51">
        <f t="shared" si="159"/>
        <v>-70.830324909747048</v>
      </c>
      <c r="I51">
        <f t="shared" si="52"/>
        <v>147.82402166081695</v>
      </c>
      <c r="J51">
        <f t="shared" si="4"/>
        <v>10575.363603572416</v>
      </c>
      <c r="K51">
        <f t="shared" si="5"/>
        <v>23707.97021587818</v>
      </c>
      <c r="L51">
        <f t="shared" si="53"/>
        <v>39657.613513396558</v>
      </c>
      <c r="M51">
        <f t="shared" si="53"/>
        <v>88904.888309543181</v>
      </c>
      <c r="O51">
        <f t="shared" si="54"/>
        <v>0.95416666666666661</v>
      </c>
      <c r="P51">
        <v>4050</v>
      </c>
      <c r="Q51">
        <f t="shared" si="55"/>
        <v>0.34349999999999997</v>
      </c>
      <c r="S51">
        <f t="shared" si="56"/>
        <v>258820.63554452165</v>
      </c>
      <c r="T51">
        <f t="shared" si="6"/>
        <v>101.8091231673468</v>
      </c>
      <c r="U51">
        <f t="shared" si="57"/>
        <v>4.6181714329056691E-4</v>
      </c>
      <c r="V51">
        <f t="shared" si="58"/>
        <v>1.0390885724037755E-3</v>
      </c>
      <c r="W51">
        <f t="shared" si="7"/>
        <v>7.6333333333333322E-2</v>
      </c>
      <c r="X51">
        <f t="shared" si="59"/>
        <v>4.9616666666666663E-2</v>
      </c>
      <c r="Z51">
        <f t="shared" si="60"/>
        <v>6.0500062439812268E-3</v>
      </c>
      <c r="AA51">
        <v>5.5650000000000004</v>
      </c>
      <c r="AB51">
        <f t="shared" si="8"/>
        <v>15.480693304052474</v>
      </c>
      <c r="AC51">
        <v>0.745</v>
      </c>
      <c r="AD51">
        <f t="shared" si="61"/>
        <v>11.533116511519093</v>
      </c>
      <c r="AE51">
        <f t="shared" si="9"/>
        <v>74.944164156455827</v>
      </c>
      <c r="AF51">
        <f t="shared" si="10"/>
        <v>1.0821027351735073E-3</v>
      </c>
      <c r="AG51">
        <f t="shared" si="62"/>
        <v>239.18305270989043</v>
      </c>
      <c r="AH51">
        <f t="shared" si="63"/>
        <v>54.494919250278215</v>
      </c>
      <c r="AI51">
        <f t="shared" si="11"/>
        <v>10.07010058592452</v>
      </c>
      <c r="AJ51">
        <f t="shared" si="12"/>
        <v>17.580949089238388</v>
      </c>
      <c r="AK51">
        <f t="shared" si="64"/>
        <v>10.07010058592452</v>
      </c>
      <c r="AL51">
        <f t="shared" si="13"/>
        <v>13.908978709840497</v>
      </c>
      <c r="AM51">
        <f t="shared" si="14"/>
        <v>17.223411317876238</v>
      </c>
      <c r="AN51">
        <f t="shared" si="65"/>
        <v>10.07010058592452</v>
      </c>
      <c r="AO51" s="39" t="str">
        <f t="shared" si="66"/>
        <v>FAILED</v>
      </c>
      <c r="AP51" s="39" t="str">
        <f t="shared" si="67"/>
        <v>FAILED</v>
      </c>
      <c r="AQ51" s="39" t="str">
        <f t="shared" si="68"/>
        <v>FAILED</v>
      </c>
      <c r="AS51" s="9">
        <v>3</v>
      </c>
      <c r="AT51">
        <f t="shared" si="15"/>
        <v>1.3854514298717007E-3</v>
      </c>
      <c r="AU51" s="9">
        <f t="shared" si="69"/>
        <v>3.1172657172113265E-3</v>
      </c>
      <c r="AV51" s="9">
        <f t="shared" si="70"/>
        <v>1.815001873194368E-2</v>
      </c>
      <c r="AW51">
        <v>5.5650000000000004</v>
      </c>
      <c r="AX51">
        <f t="shared" si="16"/>
        <v>139.32623973647225</v>
      </c>
      <c r="AY51">
        <v>0.745</v>
      </c>
      <c r="AZ51">
        <f t="shared" si="71"/>
        <v>103.79804860367182</v>
      </c>
      <c r="BA51">
        <f t="shared" si="17"/>
        <v>224.83249246936745</v>
      </c>
      <c r="BB51">
        <f t="shared" si="72"/>
        <v>0.9552526896957777</v>
      </c>
      <c r="BC51">
        <f t="shared" si="73"/>
        <v>3.2298177533240753E-3</v>
      </c>
      <c r="BD51">
        <f t="shared" si="74"/>
        <v>80.134749175289429</v>
      </c>
      <c r="BE51">
        <f t="shared" si="75"/>
        <v>18.164973083426073</v>
      </c>
      <c r="BF51">
        <f t="shared" si="18"/>
        <v>90.630905273320664</v>
      </c>
      <c r="BG51">
        <f t="shared" si="19"/>
        <v>158.22854180314548</v>
      </c>
      <c r="BH51">
        <f t="shared" si="76"/>
        <v>90.630905273320664</v>
      </c>
      <c r="BI51">
        <f t="shared" si="20"/>
        <v>125.18080838856446</v>
      </c>
      <c r="BJ51">
        <f t="shared" si="21"/>
        <v>0.64316374716685709</v>
      </c>
      <c r="BK51">
        <f t="shared" si="77"/>
        <v>90.630905273320664</v>
      </c>
      <c r="BL51" s="39" t="str">
        <f t="shared" si="78"/>
        <v>PASS</v>
      </c>
      <c r="BM51" s="39" t="str">
        <f t="shared" si="79"/>
        <v>PASS</v>
      </c>
      <c r="BN51" s="39" t="str">
        <f t="shared" si="80"/>
        <v>PASS</v>
      </c>
      <c r="BO51" s="127">
        <f t="shared" si="81"/>
        <v>1.6149088766620318E-4</v>
      </c>
      <c r="BP51" s="127"/>
      <c r="BR51">
        <f t="shared" si="22"/>
        <v>4.6181714329056691E-4</v>
      </c>
      <c r="BS51">
        <f t="shared" si="23"/>
        <v>0.34349999999999997</v>
      </c>
      <c r="BT51">
        <f t="shared" si="24"/>
        <v>0.25242479166666665</v>
      </c>
      <c r="BU51">
        <f t="shared" si="82"/>
        <v>0.59592479166666656</v>
      </c>
      <c r="BV51">
        <f t="shared" si="25"/>
        <v>0.95416666666666661</v>
      </c>
      <c r="BW51">
        <f t="shared" si="26"/>
        <v>0.35781249999999998</v>
      </c>
      <c r="BX51">
        <f t="shared" si="27"/>
        <v>39657.613513396558</v>
      </c>
      <c r="BY51">
        <f t="shared" si="83"/>
        <v>14189.989835262206</v>
      </c>
      <c r="BZ51">
        <f t="shared" si="28"/>
        <v>0.11901041666666623</v>
      </c>
      <c r="CA51">
        <f t="shared" si="29"/>
        <v>120.08015301686051</v>
      </c>
      <c r="CB51">
        <f t="shared" si="155"/>
        <v>14310.069988279067</v>
      </c>
      <c r="CC51">
        <f t="shared" si="30"/>
        <v>1.1556562330543431E-3</v>
      </c>
      <c r="CD51">
        <f t="shared" si="31"/>
        <v>0.28430578602430551</v>
      </c>
      <c r="CE51">
        <f t="shared" si="84"/>
        <v>25166.68793201361</v>
      </c>
      <c r="CF51">
        <f t="shared" si="32"/>
        <v>66548.01758202273</v>
      </c>
      <c r="CG51">
        <f t="shared" si="33"/>
        <v>85423.033531032939</v>
      </c>
      <c r="CH51">
        <f t="shared" si="34"/>
        <v>47673.001633012522</v>
      </c>
      <c r="CI51">
        <f t="shared" si="35"/>
        <v>2.5807563000312066E-4</v>
      </c>
      <c r="CJ51">
        <f t="shared" si="36"/>
        <v>1.4402719526589885E-4</v>
      </c>
      <c r="CL51">
        <f t="shared" si="37"/>
        <v>0.34349999999999997</v>
      </c>
      <c r="CM51">
        <f t="shared" si="37"/>
        <v>0.25242479166666665</v>
      </c>
      <c r="CN51">
        <f t="shared" si="85"/>
        <v>7.5131187773834257E-4</v>
      </c>
      <c r="CO51">
        <f t="shared" si="85"/>
        <v>5.705746821258762E-4</v>
      </c>
      <c r="CP51">
        <f t="shared" si="38"/>
        <v>0.21449842429967139</v>
      </c>
      <c r="CQ51">
        <f t="shared" si="38"/>
        <v>0.12371107779555698</v>
      </c>
      <c r="CR51">
        <f t="shared" si="156"/>
        <v>97.516716056100663</v>
      </c>
      <c r="CS51">
        <f t="shared" si="86"/>
        <v>174.73566631323754</v>
      </c>
      <c r="CT51">
        <f t="shared" si="39"/>
        <v>0.21449842429967139</v>
      </c>
      <c r="CU51">
        <f t="shared" si="39"/>
        <v>0.12371107779555698</v>
      </c>
      <c r="CV51" s="39" t="str">
        <f t="shared" si="87"/>
        <v>FAILED</v>
      </c>
      <c r="CW51" s="39" t="str">
        <f t="shared" si="88"/>
        <v>FAILED</v>
      </c>
      <c r="CX51" s="39" t="str">
        <f t="shared" si="89"/>
        <v>FAILED</v>
      </c>
      <c r="CZ51">
        <f t="shared" si="90"/>
        <v>2.5807563000312066E-4</v>
      </c>
      <c r="DA51">
        <f t="shared" si="90"/>
        <v>1.4402719526589885E-4</v>
      </c>
      <c r="DB51">
        <v>8</v>
      </c>
      <c r="DC51">
        <f t="shared" si="91"/>
        <v>2.0646050400249653E-3</v>
      </c>
      <c r="DD51">
        <v>12</v>
      </c>
      <c r="DE51">
        <f t="shared" si="92"/>
        <v>1.7283263431907862E-3</v>
      </c>
      <c r="DF51">
        <f t="shared" si="93"/>
        <v>0.34349999999999997</v>
      </c>
      <c r="DG51">
        <f t="shared" si="93"/>
        <v>0.25242479166666665</v>
      </c>
      <c r="DH51">
        <f t="shared" si="40"/>
        <v>2.0232620153344989E-3</v>
      </c>
      <c r="DI51">
        <f t="shared" si="94"/>
        <v>0.28430578602430551</v>
      </c>
      <c r="DJ51">
        <f t="shared" si="95"/>
        <v>14310.069988279067</v>
      </c>
      <c r="DK51">
        <f t="shared" si="96"/>
        <v>25166.68793201361</v>
      </c>
      <c r="DL51">
        <f t="shared" si="97"/>
        <v>6.0104950219067406E-3</v>
      </c>
      <c r="DM51">
        <f t="shared" si="98"/>
        <v>6.8468961855105148E-3</v>
      </c>
      <c r="DN51">
        <f t="shared" si="41"/>
        <v>13.727899155178969</v>
      </c>
      <c r="DO51">
        <f t="shared" si="41"/>
        <v>17.814395202560206</v>
      </c>
      <c r="DP51">
        <f t="shared" si="99"/>
        <v>12.189589507012583</v>
      </c>
      <c r="DQ51">
        <f t="shared" si="100"/>
        <v>14.561305526103128</v>
      </c>
      <c r="DR51">
        <f t="shared" si="101"/>
        <v>13.727899155178969</v>
      </c>
      <c r="DS51">
        <f t="shared" si="101"/>
        <v>17.814395202560206</v>
      </c>
      <c r="DT51" s="39" t="str">
        <f t="shared" si="158"/>
        <v>PASS</v>
      </c>
      <c r="DU51" s="39" t="str">
        <f t="shared" si="158"/>
        <v>PASS</v>
      </c>
      <c r="DV51" s="39" t="str">
        <f t="shared" si="103"/>
        <v>PASS</v>
      </c>
      <c r="DW51" s="39">
        <f t="shared" si="104"/>
        <v>5.7273212418025869E-5</v>
      </c>
      <c r="DX51" s="39"/>
      <c r="DZ51">
        <f t="shared" si="105"/>
        <v>0.95416666666666661</v>
      </c>
      <c r="EA51">
        <f t="shared" si="157"/>
        <v>0.34349999999999997</v>
      </c>
      <c r="EB51">
        <f t="shared" si="106"/>
        <v>0.25242479166666665</v>
      </c>
      <c r="EC51">
        <f t="shared" si="107"/>
        <v>0.9552526896957777</v>
      </c>
      <c r="ED51">
        <f t="shared" si="108"/>
        <v>0.29796239583333328</v>
      </c>
      <c r="EE51">
        <f t="shared" si="109"/>
        <v>258820.63554452165</v>
      </c>
      <c r="EG51">
        <f t="shared" si="110"/>
        <v>101.8091231673468</v>
      </c>
      <c r="EH51">
        <f t="shared" si="111"/>
        <v>1.3854514298717007E-3</v>
      </c>
      <c r="EI51">
        <f t="shared" si="112"/>
        <v>1.0390885724037755E-3</v>
      </c>
      <c r="EJ51">
        <f t="shared" si="112"/>
        <v>7.6333333333333322E-2</v>
      </c>
      <c r="EK51">
        <f t="shared" si="112"/>
        <v>4.9616666666666663E-2</v>
      </c>
      <c r="EL51">
        <f t="shared" si="113"/>
        <v>1.0821027351735073E-3</v>
      </c>
      <c r="EM51">
        <f t="shared" si="113"/>
        <v>239.18305270989043</v>
      </c>
      <c r="EN51">
        <f t="shared" si="113"/>
        <v>54.494919250278215</v>
      </c>
      <c r="EO51">
        <f t="shared" si="114"/>
        <v>257.13346996434603</v>
      </c>
      <c r="EP51">
        <f t="shared" si="42"/>
        <v>483</v>
      </c>
      <c r="EQ51" s="39" t="str">
        <f t="shared" si="115"/>
        <v>PASS</v>
      </c>
      <c r="ES51">
        <v>1</v>
      </c>
      <c r="ET51">
        <f t="shared" si="116"/>
        <v>1.3854514298717007E-3</v>
      </c>
      <c r="EU51">
        <f t="shared" si="117"/>
        <v>3.1172657172113265E-3</v>
      </c>
      <c r="EV51">
        <f t="shared" si="118"/>
        <v>7.6333333333333322E-2</v>
      </c>
      <c r="EW51">
        <f t="shared" si="118"/>
        <v>4.9616666666666663E-2</v>
      </c>
      <c r="EX51">
        <f t="shared" si="119"/>
        <v>3.2283131211655195E-3</v>
      </c>
      <c r="EY51">
        <f t="shared" si="120"/>
        <v>80.172097882215184</v>
      </c>
      <c r="EZ51">
        <f t="shared" si="121"/>
        <v>18.164973083426073</v>
      </c>
      <c r="FA51">
        <f t="shared" si="122"/>
        <v>86.124700407027674</v>
      </c>
      <c r="FB51">
        <f t="shared" si="43"/>
        <v>483</v>
      </c>
      <c r="FC51" s="39" t="str">
        <f t="shared" si="123"/>
        <v>PASS</v>
      </c>
      <c r="FD51" s="127">
        <f t="shared" si="124"/>
        <v>1.6149088766620318E-4</v>
      </c>
      <c r="FE51" s="127"/>
      <c r="FG51">
        <v>29</v>
      </c>
      <c r="FH51">
        <f t="shared" si="125"/>
        <v>8.3999999999999986</v>
      </c>
      <c r="FI51">
        <f t="shared" si="126"/>
        <v>1.479166666666667</v>
      </c>
      <c r="FJ51">
        <f t="shared" si="127"/>
        <v>0.59166666666666679</v>
      </c>
      <c r="FK51">
        <f t="shared" si="128"/>
        <v>0.21300000000000002</v>
      </c>
      <c r="FL51">
        <f t="shared" si="129"/>
        <v>0.15652541666666669</v>
      </c>
      <c r="FM51">
        <f t="shared" si="130"/>
        <v>0.18476270833333336</v>
      </c>
      <c r="FN51">
        <f t="shared" si="44"/>
        <v>0.44375000000000009</v>
      </c>
      <c r="FO51">
        <f t="shared" si="45"/>
        <v>459.03164062500122</v>
      </c>
      <c r="FP51">
        <f t="shared" si="46"/>
        <v>898.66757812500225</v>
      </c>
      <c r="FQ51">
        <f t="shared" si="131"/>
        <v>2547.7251317095129</v>
      </c>
      <c r="FR51">
        <f t="shared" si="47"/>
        <v>5.2314684429353449E-6</v>
      </c>
      <c r="FS51">
        <v>2E-3</v>
      </c>
      <c r="FT51">
        <f t="shared" si="132"/>
        <v>2.6157342214676725E-3</v>
      </c>
      <c r="FV51">
        <f t="shared" ca="1" si="48"/>
        <v>4864.9470375283854</v>
      </c>
      <c r="FW51">
        <f t="shared" ca="1" si="133"/>
        <v>1096.4904026431796</v>
      </c>
      <c r="FX51">
        <f t="shared" ca="1" si="134"/>
        <v>2967.2935965654488</v>
      </c>
      <c r="FY51">
        <f t="shared" ca="1" si="135"/>
        <v>8.9646332222521102E-6</v>
      </c>
      <c r="FZ51">
        <v>2E-3</v>
      </c>
      <c r="GA51">
        <f t="shared" ca="1" si="136"/>
        <v>17.792741224405376</v>
      </c>
      <c r="GB51">
        <f t="shared" ca="1" si="137"/>
        <v>5.4852259558525523E-4</v>
      </c>
      <c r="GC51">
        <f t="shared" ca="1" si="49"/>
        <v>0.82769638832429937</v>
      </c>
      <c r="GD51">
        <f t="shared" ca="1" si="138"/>
        <v>6.3158674746833447E-5</v>
      </c>
      <c r="GE51">
        <f t="shared" ca="1" si="139"/>
        <v>1.2561946358486209E-3</v>
      </c>
      <c r="GF51">
        <f t="shared" ca="1" si="140"/>
        <v>331.00000000000006</v>
      </c>
      <c r="GG51">
        <f t="shared" ca="1" si="141"/>
        <v>1.2561946358486209E-3</v>
      </c>
      <c r="GH51" s="39" t="str">
        <f t="shared" ca="1" si="142"/>
        <v>FAILED</v>
      </c>
      <c r="GI51" s="39" t="str">
        <f t="shared" ca="1" si="143"/>
        <v>FAILED</v>
      </c>
      <c r="GJ51" s="39" t="str">
        <f t="shared" ca="1" si="144"/>
        <v>FAILED</v>
      </c>
      <c r="GL51">
        <v>80</v>
      </c>
      <c r="GM51">
        <f t="shared" ca="1" si="145"/>
        <v>7.1717065778016881E-4</v>
      </c>
      <c r="GN51">
        <f t="shared" ca="1" si="146"/>
        <v>1.034620485405374E-2</v>
      </c>
      <c r="GO51">
        <f t="shared" ca="1" si="147"/>
        <v>0.40421551837973407</v>
      </c>
      <c r="GP51">
        <f t="shared" ca="1" si="148"/>
        <v>8.0396456694311738</v>
      </c>
      <c r="GQ51">
        <f t="shared" ca="1" si="149"/>
        <v>4.1375000000000002</v>
      </c>
      <c r="GR51">
        <f t="shared" ca="1" si="150"/>
        <v>4.1375000000000002</v>
      </c>
      <c r="GS51" s="39" t="str">
        <f t="shared" ca="1" si="151"/>
        <v>PASS</v>
      </c>
      <c r="GT51" s="39" t="str">
        <f t="shared" ca="1" si="152"/>
        <v>PASS</v>
      </c>
      <c r="GU51" s="39" t="str">
        <f t="shared" ca="1" si="153"/>
        <v>PASS</v>
      </c>
      <c r="GV51" s="137">
        <f t="shared" ca="1" si="154"/>
        <v>8.2892882999685555E-5</v>
      </c>
      <c r="GW51" s="138"/>
    </row>
    <row r="52" spans="2:205" x14ac:dyDescent="0.25">
      <c r="B52">
        <f t="shared" si="0"/>
        <v>4.0999999999999996</v>
      </c>
      <c r="C52">
        <f t="shared" si="160"/>
        <v>2.375</v>
      </c>
      <c r="D52">
        <f t="shared" si="50"/>
        <v>0.40362243167510092</v>
      </c>
      <c r="E52">
        <f t="shared" si="2"/>
        <v>0.40373537452085417</v>
      </c>
      <c r="F52">
        <f t="shared" si="3"/>
        <v>8.2997395833333668E-2</v>
      </c>
      <c r="G52" s="1">
        <f t="shared" si="51"/>
        <v>152.59325737749711</v>
      </c>
      <c r="H52">
        <f t="shared" si="159"/>
        <v>-49.581227436823312</v>
      </c>
      <c r="I52">
        <f t="shared" si="52"/>
        <v>103.0120299406738</v>
      </c>
      <c r="J52">
        <f t="shared" si="4"/>
        <v>10427.539581911598</v>
      </c>
      <c r="K52">
        <f t="shared" si="5"/>
        <v>23182.897636241083</v>
      </c>
      <c r="L52">
        <f t="shared" si="53"/>
        <v>39103.273432168491</v>
      </c>
      <c r="M52">
        <f t="shared" si="53"/>
        <v>86935.866135904056</v>
      </c>
      <c r="O52">
        <f t="shared" si="54"/>
        <v>0.95000000000000007</v>
      </c>
      <c r="P52">
        <f>P49+200</f>
        <v>4100</v>
      </c>
      <c r="Q52">
        <f t="shared" si="55"/>
        <v>0.34199999999999997</v>
      </c>
      <c r="S52">
        <f t="shared" si="56"/>
        <v>254198.43899387153</v>
      </c>
      <c r="T52">
        <f t="shared" si="6"/>
        <v>101.11696007642577</v>
      </c>
      <c r="U52">
        <f t="shared" si="57"/>
        <v>4.5867741699300431E-4</v>
      </c>
      <c r="V52">
        <f t="shared" si="58"/>
        <v>1.0320241882342597E-3</v>
      </c>
      <c r="W52">
        <f t="shared" si="7"/>
        <v>7.6000000000000012E-2</v>
      </c>
      <c r="X52">
        <f t="shared" si="59"/>
        <v>4.9400000000000006E-2</v>
      </c>
      <c r="Z52">
        <f t="shared" si="60"/>
        <v>6.0352291709605821E-3</v>
      </c>
      <c r="AA52">
        <v>5.5650000000000004</v>
      </c>
      <c r="AB52">
        <f t="shared" si="8"/>
        <v>15.405162815294975</v>
      </c>
      <c r="AC52">
        <v>0.745</v>
      </c>
      <c r="AD52">
        <f t="shared" si="61"/>
        <v>11.476846297394756</v>
      </c>
      <c r="AE52">
        <f t="shared" si="9"/>
        <v>74.761113868315562</v>
      </c>
      <c r="AF52">
        <f t="shared" si="10"/>
        <v>1.0700599436971746E-3</v>
      </c>
      <c r="AG52">
        <f t="shared" si="62"/>
        <v>237.5553262143315</v>
      </c>
      <c r="AH52">
        <f t="shared" si="63"/>
        <v>54.204808976275586</v>
      </c>
      <c r="AI52">
        <f t="shared" si="11"/>
        <v>10.020968444091249</v>
      </c>
      <c r="AJ52">
        <f t="shared" si="12"/>
        <v>17.495171427253233</v>
      </c>
      <c r="AK52">
        <f t="shared" si="64"/>
        <v>10.020968444091249</v>
      </c>
      <c r="AL52">
        <f t="shared" si="13"/>
        <v>13.841116635485152</v>
      </c>
      <c r="AM52">
        <f t="shared" si="14"/>
        <v>17.189835024712448</v>
      </c>
      <c r="AN52">
        <f t="shared" si="65"/>
        <v>10.020968444091249</v>
      </c>
      <c r="AO52" s="39" t="str">
        <f t="shared" si="66"/>
        <v>FAILED</v>
      </c>
      <c r="AP52" s="39" t="str">
        <f t="shared" si="67"/>
        <v>FAILED</v>
      </c>
      <c r="AQ52" s="39" t="str">
        <f t="shared" si="68"/>
        <v>FAILED</v>
      </c>
      <c r="AS52" s="9">
        <v>3</v>
      </c>
      <c r="AT52">
        <f t="shared" si="15"/>
        <v>1.3760322509790129E-3</v>
      </c>
      <c r="AU52" s="9">
        <f t="shared" si="69"/>
        <v>3.096072564702779E-3</v>
      </c>
      <c r="AV52" s="9">
        <f t="shared" si="70"/>
        <v>1.8105687512881746E-2</v>
      </c>
      <c r="AW52">
        <v>5.5650000000000004</v>
      </c>
      <c r="AX52">
        <f t="shared" si="16"/>
        <v>138.64646533765477</v>
      </c>
      <c r="AY52">
        <v>0.745</v>
      </c>
      <c r="AZ52">
        <f t="shared" si="71"/>
        <v>103.29161667655281</v>
      </c>
      <c r="BA52">
        <f t="shared" si="17"/>
        <v>224.28334160494671</v>
      </c>
      <c r="BB52">
        <f t="shared" si="72"/>
        <v>0.9510812805704687</v>
      </c>
      <c r="BC52">
        <f t="shared" si="73"/>
        <v>3.1939164759438358E-3</v>
      </c>
      <c r="BD52">
        <f t="shared" si="74"/>
        <v>79.588317637127062</v>
      </c>
      <c r="BE52">
        <f t="shared" si="75"/>
        <v>18.068269658758528</v>
      </c>
      <c r="BF52">
        <f t="shared" si="18"/>
        <v>90.188715996821259</v>
      </c>
      <c r="BG52">
        <f t="shared" si="19"/>
        <v>157.4565428452791</v>
      </c>
      <c r="BH52">
        <f t="shared" si="76"/>
        <v>90.188715996821259</v>
      </c>
      <c r="BI52">
        <f t="shared" si="20"/>
        <v>124.57004971936637</v>
      </c>
      <c r="BJ52">
        <f t="shared" si="21"/>
        <v>0.64188384868371284</v>
      </c>
      <c r="BK52">
        <f t="shared" si="77"/>
        <v>90.188715996821259</v>
      </c>
      <c r="BL52" s="39" t="str">
        <f t="shared" si="78"/>
        <v>PASS</v>
      </c>
      <c r="BM52" s="39" t="str">
        <f t="shared" si="79"/>
        <v>PASS</v>
      </c>
      <c r="BN52" s="39" t="str">
        <f t="shared" si="80"/>
        <v>PASS</v>
      </c>
      <c r="BO52" s="127">
        <f t="shared" si="81"/>
        <v>1.117870766580347E-4</v>
      </c>
      <c r="BP52" s="127"/>
      <c r="BR52">
        <f t="shared" si="22"/>
        <v>4.5867741699300431E-4</v>
      </c>
      <c r="BS52">
        <f t="shared" si="23"/>
        <v>0.34199999999999997</v>
      </c>
      <c r="BT52">
        <f t="shared" si="24"/>
        <v>0.2513225</v>
      </c>
      <c r="BU52">
        <f t="shared" si="82"/>
        <v>0.59332249999999997</v>
      </c>
      <c r="BV52">
        <f t="shared" si="25"/>
        <v>0.95000000000000007</v>
      </c>
      <c r="BW52">
        <f t="shared" si="26"/>
        <v>0.35625000000000001</v>
      </c>
      <c r="BX52">
        <f t="shared" si="27"/>
        <v>39103.273432168491</v>
      </c>
      <c r="BY52">
        <f t="shared" si="83"/>
        <v>13930.541160210025</v>
      </c>
      <c r="BZ52">
        <f t="shared" si="28"/>
        <v>8.2997395833333668E-2</v>
      </c>
      <c r="CA52">
        <f t="shared" si="29"/>
        <v>83.377733935050998</v>
      </c>
      <c r="CB52">
        <f t="shared" si="155"/>
        <v>14013.918894145076</v>
      </c>
      <c r="CC52">
        <f t="shared" si="30"/>
        <v>1.1427891841391024E-3</v>
      </c>
      <c r="CD52">
        <f t="shared" si="31"/>
        <v>0.28182818749999999</v>
      </c>
      <c r="CE52">
        <f t="shared" si="84"/>
        <v>24862.521769837298</v>
      </c>
      <c r="CF52">
        <f t="shared" si="32"/>
        <v>65905.596757528139</v>
      </c>
      <c r="CG52">
        <f t="shared" si="33"/>
        <v>84552.488084906116</v>
      </c>
      <c r="CH52">
        <f t="shared" si="34"/>
        <v>47258.705430150163</v>
      </c>
      <c r="CI52">
        <f t="shared" si="35"/>
        <v>2.5544558333808495E-4</v>
      </c>
      <c r="CJ52">
        <f t="shared" si="36"/>
        <v>1.4277554510619384E-4</v>
      </c>
      <c r="CL52">
        <f t="shared" si="37"/>
        <v>0.34199999999999997</v>
      </c>
      <c r="CM52">
        <f t="shared" si="37"/>
        <v>0.2513225</v>
      </c>
      <c r="CN52">
        <f t="shared" si="85"/>
        <v>7.4691691034527771E-4</v>
      </c>
      <c r="CO52">
        <f t="shared" si="85"/>
        <v>5.6809694757211889E-4</v>
      </c>
      <c r="CP52">
        <f t="shared" si="38"/>
        <v>0.21199625096469954</v>
      </c>
      <c r="CQ52">
        <f t="shared" si="38"/>
        <v>0.12263897389948834</v>
      </c>
      <c r="CR52">
        <f t="shared" si="156"/>
        <v>97.330012306110163</v>
      </c>
      <c r="CS52">
        <f t="shared" si="86"/>
        <v>174.13711676845645</v>
      </c>
      <c r="CT52">
        <f t="shared" si="39"/>
        <v>0.21199625096469954</v>
      </c>
      <c r="CU52">
        <f t="shared" si="39"/>
        <v>0.12263897389948834</v>
      </c>
      <c r="CV52" s="39" t="str">
        <f t="shared" si="87"/>
        <v>FAILED</v>
      </c>
      <c r="CW52" s="39" t="str">
        <f t="shared" si="88"/>
        <v>FAILED</v>
      </c>
      <c r="CX52" s="39" t="str">
        <f t="shared" si="89"/>
        <v>FAILED</v>
      </c>
      <c r="CZ52">
        <f t="shared" si="90"/>
        <v>2.5544558333808495E-4</v>
      </c>
      <c r="DA52">
        <f t="shared" si="90"/>
        <v>1.4277554510619384E-4</v>
      </c>
      <c r="DB52">
        <v>8</v>
      </c>
      <c r="DC52">
        <f t="shared" si="91"/>
        <v>2.0435646667046796E-3</v>
      </c>
      <c r="DD52">
        <v>12</v>
      </c>
      <c r="DE52">
        <f t="shared" si="92"/>
        <v>1.7133065412743261E-3</v>
      </c>
      <c r="DF52">
        <f t="shared" si="93"/>
        <v>0.34199999999999997</v>
      </c>
      <c r="DG52">
        <f t="shared" si="93"/>
        <v>0.2513225</v>
      </c>
      <c r="DH52">
        <f t="shared" si="40"/>
        <v>1.997532307555823E-3</v>
      </c>
      <c r="DI52">
        <f t="shared" si="94"/>
        <v>0.28182818749999999</v>
      </c>
      <c r="DJ52">
        <f t="shared" si="95"/>
        <v>14013.918894145076</v>
      </c>
      <c r="DK52">
        <f t="shared" si="96"/>
        <v>24862.521769837298</v>
      </c>
      <c r="DL52">
        <f t="shared" si="97"/>
        <v>5.9753352827622216E-3</v>
      </c>
      <c r="DM52">
        <f t="shared" si="98"/>
        <v>6.8171633708654263E-3</v>
      </c>
      <c r="DN52">
        <f t="shared" si="41"/>
        <v>13.567760061740771</v>
      </c>
      <c r="DO52">
        <f t="shared" si="41"/>
        <v>17.660012241526317</v>
      </c>
      <c r="DP52">
        <f t="shared" si="99"/>
        <v>12.166251538263769</v>
      </c>
      <c r="DQ52">
        <f t="shared" si="100"/>
        <v>14.51142639737137</v>
      </c>
      <c r="DR52">
        <f t="shared" si="101"/>
        <v>13.567760061740771</v>
      </c>
      <c r="DS52">
        <f t="shared" si="101"/>
        <v>17.660012241526317</v>
      </c>
      <c r="DT52" s="39" t="str">
        <f t="shared" si="158"/>
        <v>PASS</v>
      </c>
      <c r="DU52" s="39" t="str">
        <f t="shared" si="158"/>
        <v>PASS</v>
      </c>
      <c r="DV52" s="39" t="str">
        <f t="shared" si="103"/>
        <v>PASS</v>
      </c>
      <c r="DW52" s="39">
        <f t="shared" si="104"/>
        <v>3.9532205973134762E-5</v>
      </c>
      <c r="DX52" s="39"/>
      <c r="DZ52">
        <f t="shared" si="105"/>
        <v>0.95000000000000007</v>
      </c>
      <c r="EA52">
        <f t="shared" si="157"/>
        <v>0.34199999999999997</v>
      </c>
      <c r="EB52">
        <f t="shared" si="106"/>
        <v>0.2513225</v>
      </c>
      <c r="EC52">
        <f t="shared" si="107"/>
        <v>0.9510812805704687</v>
      </c>
      <c r="ED52">
        <f t="shared" si="108"/>
        <v>0.29666124999999999</v>
      </c>
      <c r="EE52">
        <f t="shared" si="109"/>
        <v>254198.43899387153</v>
      </c>
      <c r="EG52">
        <f t="shared" si="110"/>
        <v>101.11696007642577</v>
      </c>
      <c r="EH52">
        <f t="shared" si="111"/>
        <v>1.3760322509790129E-3</v>
      </c>
      <c r="EI52">
        <f t="shared" si="112"/>
        <v>1.0320241882342597E-3</v>
      </c>
      <c r="EJ52">
        <f t="shared" si="112"/>
        <v>7.6000000000000012E-2</v>
      </c>
      <c r="EK52">
        <f t="shared" si="112"/>
        <v>4.9400000000000006E-2</v>
      </c>
      <c r="EL52">
        <f t="shared" si="113"/>
        <v>1.0700599436971746E-3</v>
      </c>
      <c r="EM52">
        <f t="shared" si="113"/>
        <v>237.5553262143315</v>
      </c>
      <c r="EN52">
        <f t="shared" si="113"/>
        <v>54.204808976275586</v>
      </c>
      <c r="EO52">
        <f t="shared" si="114"/>
        <v>255.43495641994858</v>
      </c>
      <c r="EP52">
        <f t="shared" si="42"/>
        <v>483</v>
      </c>
      <c r="EQ52" s="39" t="str">
        <f t="shared" si="115"/>
        <v>PASS</v>
      </c>
      <c r="ES52">
        <v>1</v>
      </c>
      <c r="ET52">
        <f t="shared" si="116"/>
        <v>1.3760322509790129E-3</v>
      </c>
      <c r="EU52">
        <f t="shared" si="117"/>
        <v>3.096072564702779E-3</v>
      </c>
      <c r="EV52">
        <f t="shared" si="118"/>
        <v>7.6000000000000012E-2</v>
      </c>
      <c r="EW52">
        <f t="shared" si="118"/>
        <v>4.9400000000000006E-2</v>
      </c>
      <c r="EX52">
        <f t="shared" si="119"/>
        <v>3.1924285990065139E-3</v>
      </c>
      <c r="EY52">
        <f t="shared" si="120"/>
        <v>79.625410909104829</v>
      </c>
      <c r="EZ52">
        <f t="shared" si="121"/>
        <v>18.068269658758528</v>
      </c>
      <c r="FA52">
        <f t="shared" si="122"/>
        <v>85.554620961281998</v>
      </c>
      <c r="FB52">
        <f t="shared" si="43"/>
        <v>483</v>
      </c>
      <c r="FC52" s="39" t="str">
        <f t="shared" si="123"/>
        <v>PASS</v>
      </c>
      <c r="FD52" s="127">
        <f t="shared" si="124"/>
        <v>1.117870766580347E-4</v>
      </c>
      <c r="FE52" s="127"/>
      <c r="FG52">
        <v>30</v>
      </c>
      <c r="FH52">
        <f t="shared" si="125"/>
        <v>8.6999999999999993</v>
      </c>
      <c r="FI52">
        <f t="shared" si="126"/>
        <v>1.4166666666666667</v>
      </c>
      <c r="FJ52">
        <f t="shared" si="127"/>
        <v>0.56666666666666676</v>
      </c>
      <c r="FK52">
        <f t="shared" si="128"/>
        <v>0.20399999999999999</v>
      </c>
      <c r="FL52">
        <f t="shared" si="129"/>
        <v>0.14991166666666667</v>
      </c>
      <c r="FM52">
        <f t="shared" si="130"/>
        <v>0.17695583333333331</v>
      </c>
      <c r="FN52">
        <f t="shared" si="44"/>
        <v>0.42499999999999999</v>
      </c>
      <c r="FO52">
        <f t="shared" si="45"/>
        <v>439.63593750000103</v>
      </c>
      <c r="FP52">
        <f>FP53+FO52</f>
        <v>439.63593750000103</v>
      </c>
      <c r="FQ52">
        <f t="shared" si="131"/>
        <v>1246.3691291816319</v>
      </c>
      <c r="FR52">
        <f t="shared" si="47"/>
        <v>2.5592795260403118E-6</v>
      </c>
      <c r="FS52">
        <v>2E-3</v>
      </c>
      <c r="FT52">
        <f t="shared" si="132"/>
        <v>1.2796397630201559E-3</v>
      </c>
      <c r="FV52">
        <f t="shared" ca="1" si="48"/>
        <v>3768.4566348852059</v>
      </c>
      <c r="FW52">
        <f t="shared" ca="1" si="133"/>
        <v>812.38628292204157</v>
      </c>
      <c r="FX52">
        <f t="shared" ca="1" si="134"/>
        <v>2295.4492870312506</v>
      </c>
      <c r="FY52">
        <f t="shared" ca="1" si="135"/>
        <v>6.9348921058345934E-6</v>
      </c>
      <c r="FZ52">
        <v>2E-3</v>
      </c>
      <c r="GA52">
        <f t="shared" ca="1" si="136"/>
        <v>14.05979172200604</v>
      </c>
      <c r="GB52">
        <f t="shared" ca="1" si="137"/>
        <v>4.3384954400588725E-4</v>
      </c>
      <c r="GC52">
        <f t="shared" ca="1" si="49"/>
        <v>0.55173430212870711</v>
      </c>
      <c r="GD52">
        <f t="shared" ca="1" si="138"/>
        <v>4.1204651637622599E-5</v>
      </c>
      <c r="GE52">
        <f t="shared" ca="1" si="139"/>
        <v>8.1954003257149943E-4</v>
      </c>
      <c r="GF52">
        <f t="shared" ca="1" si="140"/>
        <v>331.00000000000006</v>
      </c>
      <c r="GG52">
        <f t="shared" ca="1" si="141"/>
        <v>8.1954003257149943E-4</v>
      </c>
      <c r="GH52" s="39" t="str">
        <f t="shared" ca="1" si="142"/>
        <v>FAILED</v>
      </c>
      <c r="GI52" s="39" t="str">
        <f t="shared" ca="1" si="143"/>
        <v>FAILED</v>
      </c>
      <c r="GJ52" s="39" t="str">
        <f t="shared" ca="1" si="144"/>
        <v>FAILED</v>
      </c>
      <c r="GL52">
        <v>80</v>
      </c>
      <c r="GM52">
        <f t="shared" ca="1" si="145"/>
        <v>5.5479136846676752E-4</v>
      </c>
      <c r="GN52">
        <f t="shared" ca="1" si="146"/>
        <v>6.8966787766088387E-3</v>
      </c>
      <c r="GO52">
        <f t="shared" ca="1" si="147"/>
        <v>0.2637097704807847</v>
      </c>
      <c r="GP52">
        <f t="shared" ca="1" si="148"/>
        <v>5.2450562084575978</v>
      </c>
      <c r="GQ52">
        <f t="shared" ca="1" si="149"/>
        <v>4.1375000000000002</v>
      </c>
      <c r="GR52">
        <f t="shared" ca="1" si="150"/>
        <v>4.1375000000000002</v>
      </c>
      <c r="GS52" s="39" t="str">
        <f t="shared" ca="1" si="151"/>
        <v>PASS</v>
      </c>
      <c r="GT52" s="39" t="str">
        <f t="shared" ca="1" si="152"/>
        <v>PASS</v>
      </c>
      <c r="GU52" s="39" t="str">
        <f t="shared" ca="1" si="153"/>
        <v>PASS</v>
      </c>
      <c r="GV52" s="137">
        <f t="shared" ca="1" si="154"/>
        <v>5.7274678756454783E-5</v>
      </c>
      <c r="GW52" s="138"/>
    </row>
    <row r="53" spans="2:205" x14ac:dyDescent="0.25">
      <c r="B53">
        <f t="shared" si="0"/>
        <v>4.1349999999999998</v>
      </c>
      <c r="C53">
        <f t="shared" si="160"/>
        <v>2.3677083333333333</v>
      </c>
      <c r="D53">
        <f t="shared" si="50"/>
        <v>0.40384831736660748</v>
      </c>
      <c r="E53">
        <f t="shared" si="2"/>
        <v>0.40410111920019731</v>
      </c>
      <c r="F53">
        <f t="shared" si="3"/>
        <v>0.18875000000000017</v>
      </c>
      <c r="G53" s="1">
        <f t="shared" si="51"/>
        <v>347.33703159169647</v>
      </c>
      <c r="H53">
        <f t="shared" si="159"/>
        <v>-113.32851985559577</v>
      </c>
      <c r="I53">
        <f t="shared" si="52"/>
        <v>234.0085117361007</v>
      </c>
      <c r="J53">
        <f t="shared" si="4"/>
        <v>10324.527551970925</v>
      </c>
      <c r="K53">
        <f t="shared" si="5"/>
        <v>22819.736461398137</v>
      </c>
      <c r="L53">
        <f t="shared" si="53"/>
        <v>38716.978319890972</v>
      </c>
      <c r="M53">
        <f t="shared" si="53"/>
        <v>85574.011730243015</v>
      </c>
      <c r="O53">
        <f t="shared" si="54"/>
        <v>0.94708333333333339</v>
      </c>
      <c r="P53">
        <v>4135</v>
      </c>
      <c r="Q53">
        <f t="shared" si="55"/>
        <v>0.34094999999999998</v>
      </c>
      <c r="S53">
        <f t="shared" si="56"/>
        <v>250986.98263746302</v>
      </c>
      <c r="T53">
        <f t="shared" si="6"/>
        <v>100.63078707732494</v>
      </c>
      <c r="U53">
        <f t="shared" si="57"/>
        <v>4.5647208392849412E-4</v>
      </c>
      <c r="V53">
        <f t="shared" si="58"/>
        <v>1.0270621888391117E-3</v>
      </c>
      <c r="W53">
        <f t="shared" si="7"/>
        <v>7.5766666666666677E-2</v>
      </c>
      <c r="X53">
        <f t="shared" si="59"/>
        <v>4.9248333333333338E-2</v>
      </c>
      <c r="Z53">
        <f t="shared" si="60"/>
        <v>6.0247085428309817E-3</v>
      </c>
      <c r="AA53">
        <v>5.5650000000000004</v>
      </c>
      <c r="AB53">
        <f t="shared" si="8"/>
        <v>15.351500983242078</v>
      </c>
      <c r="AC53">
        <v>0.745</v>
      </c>
      <c r="AD53">
        <f t="shared" si="61"/>
        <v>11.436868232515348</v>
      </c>
      <c r="AE53">
        <f t="shared" si="9"/>
        <v>74.630790088508206</v>
      </c>
      <c r="AF53">
        <f t="shared" si="10"/>
        <v>1.0616507080853583E-3</v>
      </c>
      <c r="AG53">
        <f t="shared" si="62"/>
        <v>236.41201454111712</v>
      </c>
      <c r="AH53">
        <f t="shared" si="63"/>
        <v>54.512084351861333</v>
      </c>
      <c r="AI53">
        <f t="shared" si="11"/>
        <v>9.9860617357297965</v>
      </c>
      <c r="AJ53">
        <f t="shared" si="12"/>
        <v>17.434229328677432</v>
      </c>
      <c r="AK53">
        <f t="shared" si="64"/>
        <v>9.9860617357297965</v>
      </c>
      <c r="AL53">
        <f t="shared" si="13"/>
        <v>13.792902949903032</v>
      </c>
      <c r="AM53">
        <f t="shared" si="14"/>
        <v>17.167242697229941</v>
      </c>
      <c r="AN53">
        <f t="shared" si="65"/>
        <v>9.9860617357297965</v>
      </c>
      <c r="AO53" s="39" t="str">
        <f t="shared" si="66"/>
        <v>FAILED</v>
      </c>
      <c r="AP53" s="39" t="str">
        <f t="shared" si="67"/>
        <v>FAILED</v>
      </c>
      <c r="AQ53" s="39" t="str">
        <f t="shared" si="68"/>
        <v>FAILED</v>
      </c>
      <c r="AS53" s="9">
        <v>3</v>
      </c>
      <c r="AT53">
        <f t="shared" si="15"/>
        <v>1.3694162517854823E-3</v>
      </c>
      <c r="AU53" s="9">
        <f t="shared" si="69"/>
        <v>3.0811865665173353E-3</v>
      </c>
      <c r="AV53" s="9">
        <f t="shared" si="70"/>
        <v>1.8074125628492945E-2</v>
      </c>
      <c r="AW53">
        <v>5.5650000000000004</v>
      </c>
      <c r="AX53">
        <f t="shared" si="16"/>
        <v>138.1635088491787</v>
      </c>
      <c r="AY53">
        <v>0.745</v>
      </c>
      <c r="AZ53">
        <f t="shared" si="71"/>
        <v>102.93181409263813</v>
      </c>
      <c r="BA53">
        <f t="shared" si="17"/>
        <v>223.89237026552462</v>
      </c>
      <c r="BB53">
        <f t="shared" si="72"/>
        <v>0.9481612941827523</v>
      </c>
      <c r="BC53">
        <f t="shared" si="73"/>
        <v>3.1688473556996744E-3</v>
      </c>
      <c r="BD53">
        <f t="shared" si="74"/>
        <v>79.204503866689294</v>
      </c>
      <c r="BE53">
        <f t="shared" si="75"/>
        <v>18.170694783953778</v>
      </c>
      <c r="BF53">
        <f t="shared" si="18"/>
        <v>89.874555621568163</v>
      </c>
      <c r="BG53">
        <f t="shared" si="19"/>
        <v>156.9080639580969</v>
      </c>
      <c r="BH53">
        <f t="shared" si="76"/>
        <v>89.874555621568163</v>
      </c>
      <c r="BI53">
        <f t="shared" si="20"/>
        <v>124.13612654912728</v>
      </c>
      <c r="BJ53">
        <f t="shared" si="21"/>
        <v>0.64105916607928681</v>
      </c>
      <c r="BK53">
        <f t="shared" si="77"/>
        <v>89.874555621568163</v>
      </c>
      <c r="BL53" s="39" t="str">
        <f t="shared" si="78"/>
        <v>PASS</v>
      </c>
      <c r="BM53" s="39" t="str">
        <f t="shared" si="79"/>
        <v>PASS</v>
      </c>
      <c r="BN53" s="39" t="str">
        <f t="shared" si="80"/>
        <v>PASS</v>
      </c>
      <c r="BO53" s="127">
        <f t="shared" si="81"/>
        <v>2.5350778845597416E-4</v>
      </c>
      <c r="BP53" s="127"/>
      <c r="BR53">
        <f t="shared" si="22"/>
        <v>4.5647208392849412E-4</v>
      </c>
      <c r="BS53">
        <f t="shared" si="23"/>
        <v>0.34094999999999998</v>
      </c>
      <c r="BT53">
        <f t="shared" si="24"/>
        <v>0.25055089583333334</v>
      </c>
      <c r="BU53">
        <f t="shared" si="82"/>
        <v>0.59150089583333332</v>
      </c>
      <c r="BV53">
        <f t="shared" si="25"/>
        <v>0.94708333333333339</v>
      </c>
      <c r="BW53">
        <f t="shared" si="26"/>
        <v>0.35515625000000001</v>
      </c>
      <c r="BX53">
        <f t="shared" si="27"/>
        <v>38716.978319890972</v>
      </c>
      <c r="BY53">
        <f t="shared" si="83"/>
        <v>13750.576831423778</v>
      </c>
      <c r="BZ53">
        <f t="shared" si="28"/>
        <v>0.18875000000000017</v>
      </c>
      <c r="CA53">
        <f t="shared" si="29"/>
        <v>189.03280147033468</v>
      </c>
      <c r="CB53">
        <f t="shared" si="155"/>
        <v>13939.609632894113</v>
      </c>
      <c r="CC53">
        <f t="shared" si="30"/>
        <v>1.1338043851542115E-3</v>
      </c>
      <c r="CD53">
        <f t="shared" si="31"/>
        <v>0.28010032004774305</v>
      </c>
      <c r="CE53">
        <f t="shared" si="84"/>
        <v>24883.244743379997</v>
      </c>
      <c r="CF53">
        <f t="shared" si="32"/>
        <v>65455.48551595131</v>
      </c>
      <c r="CG53">
        <f t="shared" si="33"/>
        <v>84117.919073486308</v>
      </c>
      <c r="CH53">
        <f t="shared" si="34"/>
        <v>46793.051958416312</v>
      </c>
      <c r="CI53">
        <f t="shared" si="35"/>
        <v>2.5413268602261725E-4</v>
      </c>
      <c r="CJ53">
        <f t="shared" si="36"/>
        <v>1.4136873703449036E-4</v>
      </c>
      <c r="CL53">
        <f t="shared" si="37"/>
        <v>0.34094999999999998</v>
      </c>
      <c r="CM53">
        <f t="shared" si="37"/>
        <v>0.25055089583333334</v>
      </c>
      <c r="CN53">
        <f t="shared" si="85"/>
        <v>7.4536643502747402E-4</v>
      </c>
      <c r="CO53">
        <f t="shared" si="85"/>
        <v>5.6423161675114885E-4</v>
      </c>
      <c r="CP53">
        <f t="shared" si="38"/>
        <v>0.21111702653691494</v>
      </c>
      <c r="CQ53">
        <f t="shared" si="38"/>
        <v>0.12097578058981383</v>
      </c>
      <c r="CR53">
        <f t="shared" si="156"/>
        <v>97.914381391953029</v>
      </c>
      <c r="CS53">
        <f t="shared" si="86"/>
        <v>176.01660215234944</v>
      </c>
      <c r="CT53">
        <f t="shared" si="39"/>
        <v>0.21111702653691494</v>
      </c>
      <c r="CU53">
        <f t="shared" si="39"/>
        <v>0.12097578058981383</v>
      </c>
      <c r="CV53" s="39" t="str">
        <f t="shared" si="87"/>
        <v>FAILED</v>
      </c>
      <c r="CW53" s="39" t="str">
        <f t="shared" si="88"/>
        <v>FAILED</v>
      </c>
      <c r="CX53" s="39" t="str">
        <f t="shared" si="89"/>
        <v>FAILED</v>
      </c>
      <c r="CZ53">
        <f t="shared" si="90"/>
        <v>2.5413268602261725E-4</v>
      </c>
      <c r="DA53">
        <f t="shared" si="90"/>
        <v>1.4136873703449036E-4</v>
      </c>
      <c r="DB53">
        <v>8</v>
      </c>
      <c r="DC53">
        <f t="shared" si="91"/>
        <v>2.033061488180938E-3</v>
      </c>
      <c r="DD53">
        <v>12</v>
      </c>
      <c r="DE53">
        <f t="shared" si="92"/>
        <v>1.6964248444138843E-3</v>
      </c>
      <c r="DF53">
        <f t="shared" si="93"/>
        <v>0.34094999999999998</v>
      </c>
      <c r="DG53">
        <f t="shared" si="93"/>
        <v>0.25055089583333334</v>
      </c>
      <c r="DH53">
        <f t="shared" si="40"/>
        <v>1.9794424717218904E-3</v>
      </c>
      <c r="DI53">
        <f t="shared" si="94"/>
        <v>0.28010032004774305</v>
      </c>
      <c r="DJ53">
        <f t="shared" si="95"/>
        <v>13939.609632894113</v>
      </c>
      <c r="DK53">
        <f t="shared" si="96"/>
        <v>24883.244743379997</v>
      </c>
      <c r="DL53">
        <f t="shared" si="97"/>
        <v>5.9629314802197922E-3</v>
      </c>
      <c r="DM53">
        <f t="shared" si="98"/>
        <v>6.7707794010137866E-3</v>
      </c>
      <c r="DN53">
        <f t="shared" si="41"/>
        <v>13.511489698362556</v>
      </c>
      <c r="DO53">
        <f t="shared" si="41"/>
        <v>17.420512404933191</v>
      </c>
      <c r="DP53">
        <f t="shared" si="99"/>
        <v>12.239297673994129</v>
      </c>
      <c r="DQ53">
        <f t="shared" si="100"/>
        <v>14.668050179362453</v>
      </c>
      <c r="DR53">
        <f t="shared" si="101"/>
        <v>13.511489698362556</v>
      </c>
      <c r="DS53">
        <f t="shared" si="101"/>
        <v>17.420512404933191</v>
      </c>
      <c r="DT53" s="39" t="str">
        <f t="shared" si="158"/>
        <v>PASS</v>
      </c>
      <c r="DU53" s="39" t="str">
        <f t="shared" si="158"/>
        <v>PASS</v>
      </c>
      <c r="DV53" s="39" t="str">
        <f t="shared" si="103"/>
        <v>PASS</v>
      </c>
      <c r="DW53" s="39">
        <f t="shared" si="104"/>
        <v>8.9457046310169086E-5</v>
      </c>
      <c r="DX53" s="39"/>
      <c r="DZ53">
        <f t="shared" si="105"/>
        <v>0.94708333333333339</v>
      </c>
      <c r="EA53">
        <f t="shared" si="157"/>
        <v>0.34094999999999998</v>
      </c>
      <c r="EB53">
        <f t="shared" si="106"/>
        <v>0.25055089583333334</v>
      </c>
      <c r="EC53">
        <f t="shared" si="107"/>
        <v>0.9481612941827523</v>
      </c>
      <c r="ED53">
        <f t="shared" si="108"/>
        <v>0.29575044791666666</v>
      </c>
      <c r="EE53">
        <f t="shared" si="109"/>
        <v>250986.98263746302</v>
      </c>
      <c r="EG53">
        <f t="shared" si="110"/>
        <v>100.63078707732494</v>
      </c>
      <c r="EH53">
        <f t="shared" si="111"/>
        <v>1.3694162517854823E-3</v>
      </c>
      <c r="EI53">
        <f t="shared" si="112"/>
        <v>1.0270621888391117E-3</v>
      </c>
      <c r="EJ53">
        <f t="shared" si="112"/>
        <v>7.5766666666666677E-2</v>
      </c>
      <c r="EK53">
        <f t="shared" si="112"/>
        <v>4.9248333333333338E-2</v>
      </c>
      <c r="EL53">
        <f t="shared" si="113"/>
        <v>1.0616507080853583E-3</v>
      </c>
      <c r="EM53">
        <f t="shared" si="113"/>
        <v>236.41201454111712</v>
      </c>
      <c r="EN53">
        <f t="shared" si="113"/>
        <v>54.512084351861333</v>
      </c>
      <c r="EO53">
        <f t="shared" si="114"/>
        <v>254.5689349479679</v>
      </c>
      <c r="EP53">
        <f t="shared" si="42"/>
        <v>483</v>
      </c>
      <c r="EQ53" s="39" t="str">
        <f t="shared" si="115"/>
        <v>PASS</v>
      </c>
      <c r="ES53">
        <v>1</v>
      </c>
      <c r="ET53">
        <f t="shared" si="116"/>
        <v>1.3694162517854823E-3</v>
      </c>
      <c r="EU53">
        <f t="shared" si="117"/>
        <v>3.0811865665173353E-3</v>
      </c>
      <c r="EV53">
        <f t="shared" si="118"/>
        <v>7.5766666666666677E-2</v>
      </c>
      <c r="EW53">
        <f t="shared" si="118"/>
        <v>4.9248333333333338E-2</v>
      </c>
      <c r="EX53">
        <f t="shared" si="119"/>
        <v>3.1673711785936915E-3</v>
      </c>
      <c r="EY53">
        <f t="shared" si="120"/>
        <v>79.241417720073116</v>
      </c>
      <c r="EZ53">
        <f t="shared" si="121"/>
        <v>18.170694783953778</v>
      </c>
      <c r="FA53">
        <f t="shared" si="122"/>
        <v>85.262680752378017</v>
      </c>
      <c r="FB53">
        <f t="shared" si="43"/>
        <v>483</v>
      </c>
      <c r="FC53" s="39" t="str">
        <f t="shared" si="123"/>
        <v>PASS</v>
      </c>
      <c r="FD53" s="127">
        <f t="shared" si="124"/>
        <v>2.5350778845597416E-4</v>
      </c>
      <c r="FE53" s="127"/>
      <c r="FG53">
        <v>31</v>
      </c>
      <c r="FH53">
        <f t="shared" si="125"/>
        <v>9</v>
      </c>
      <c r="FI53">
        <f t="shared" si="126"/>
        <v>1.3541666666666667</v>
      </c>
      <c r="FJ53">
        <f t="shared" si="127"/>
        <v>0.54166666666666674</v>
      </c>
      <c r="FK53">
        <f t="shared" si="128"/>
        <v>0.19500000000000001</v>
      </c>
      <c r="FL53">
        <f t="shared" si="129"/>
        <v>0.14329791666666666</v>
      </c>
      <c r="FM53">
        <f t="shared" si="130"/>
        <v>0.16914895833333332</v>
      </c>
      <c r="FN53">
        <f t="shared" si="44"/>
        <v>0.40625</v>
      </c>
      <c r="FO53">
        <f t="shared" si="45"/>
        <v>-12607.20703125</v>
      </c>
      <c r="FP53">
        <v>0</v>
      </c>
      <c r="FQ53">
        <f t="shared" si="131"/>
        <v>0</v>
      </c>
      <c r="FR53">
        <f t="shared" si="47"/>
        <v>0</v>
      </c>
      <c r="FS53">
        <v>2E-3</v>
      </c>
      <c r="FT53">
        <f t="shared" si="132"/>
        <v>0</v>
      </c>
      <c r="FV53">
        <f t="shared" ca="1" si="48"/>
        <v>2956.0703519631643</v>
      </c>
      <c r="FW53">
        <f t="shared" ca="1" si="133"/>
        <v>2956.0703519631643</v>
      </c>
      <c r="FX53">
        <f t="shared" ca="1" si="134"/>
        <v>8738.0684489282685</v>
      </c>
      <c r="FY53">
        <f t="shared" ca="1" si="135"/>
        <v>2.639899833513072E-5</v>
      </c>
      <c r="FZ53">
        <v>2E-3</v>
      </c>
      <c r="GA53">
        <f t="shared" ca="1" si="136"/>
        <v>9.466154949899078</v>
      </c>
      <c r="GB53">
        <f t="shared" ca="1" si="137"/>
        <v>2.9246954365402464E-4</v>
      </c>
      <c r="GC53">
        <f t="shared" ca="1" si="49"/>
        <v>4.6334955204963106E-2</v>
      </c>
      <c r="GD53">
        <f t="shared" ca="1" si="138"/>
        <v>6.5348081026282646E-4</v>
      </c>
      <c r="GE53">
        <f t="shared" ca="1" si="139"/>
        <v>1.2997408380918092E-2</v>
      </c>
      <c r="GF53">
        <f t="shared" ca="1" si="140"/>
        <v>331</v>
      </c>
      <c r="GG53">
        <f t="shared" ca="1" si="141"/>
        <v>1.2997408380918092E-2</v>
      </c>
      <c r="GH53" s="39" t="str">
        <f t="shared" ca="1" si="142"/>
        <v>FAILED</v>
      </c>
      <c r="GI53" s="39" t="str">
        <f t="shared" ca="1" si="143"/>
        <v>FAILED</v>
      </c>
      <c r="GJ53" s="39" t="str">
        <f t="shared" ca="1" si="144"/>
        <v>FAILED</v>
      </c>
      <c r="GL53">
        <v>40</v>
      </c>
      <c r="GM53">
        <f t="shared" ca="1" si="145"/>
        <v>1.0559599334052287E-3</v>
      </c>
      <c r="GN53">
        <f t="shared" ca="1" si="146"/>
        <v>1.1583738801240779E-3</v>
      </c>
      <c r="GO53">
        <f t="shared" ca="1" si="147"/>
        <v>1.0455692964205221</v>
      </c>
      <c r="GP53">
        <f t="shared" ca="1" si="148"/>
        <v>20.795853409468947</v>
      </c>
      <c r="GQ53">
        <f t="shared" ca="1" si="149"/>
        <v>8.2750000000000004</v>
      </c>
      <c r="GR53">
        <f t="shared" ca="1" si="150"/>
        <v>8.2750000000000004</v>
      </c>
      <c r="GS53" s="39" t="str">
        <f t="shared" ca="1" si="151"/>
        <v>PASS</v>
      </c>
      <c r="GT53" s="39" t="str">
        <f t="shared" ca="1" si="152"/>
        <v>PASS</v>
      </c>
      <c r="GU53" s="39" t="str">
        <f t="shared" ca="1" si="153"/>
        <v>PASS</v>
      </c>
      <c r="GV53" s="137">
        <f t="shared" ca="1" si="154"/>
        <v>9.4461619981955181E-5</v>
      </c>
      <c r="GW53" s="138"/>
    </row>
    <row r="54" spans="2:205" x14ac:dyDescent="0.25">
      <c r="B54">
        <f t="shared" si="0"/>
        <v>4.2149999999999999</v>
      </c>
      <c r="C54">
        <f t="shared" si="160"/>
        <v>2.3510416666666667</v>
      </c>
      <c r="D54">
        <f t="shared" si="50"/>
        <v>0.40435392103378714</v>
      </c>
      <c r="E54">
        <f t="shared" si="2"/>
        <v>0.40461407428559182</v>
      </c>
      <c r="F54">
        <f t="shared" si="3"/>
        <v>0.19908593749999992</v>
      </c>
      <c r="G54" s="1">
        <f t="shared" si="51"/>
        <v>366.82222838959245</v>
      </c>
      <c r="H54">
        <f t="shared" si="159"/>
        <v>-120.41155234657036</v>
      </c>
      <c r="I54">
        <f t="shared" si="52"/>
        <v>246.41067604302208</v>
      </c>
      <c r="J54">
        <f t="shared" si="4"/>
        <v>10090.519040234823</v>
      </c>
      <c r="K54">
        <f t="shared" si="5"/>
        <v>22003.134597709908</v>
      </c>
      <c r="L54">
        <f t="shared" si="53"/>
        <v>37839.446400880588</v>
      </c>
      <c r="M54">
        <f t="shared" si="53"/>
        <v>82511.754741412151</v>
      </c>
      <c r="O54">
        <f t="shared" si="54"/>
        <v>0.94041666666666668</v>
      </c>
      <c r="P54">
        <v>4215</v>
      </c>
      <c r="Q54">
        <f t="shared" si="55"/>
        <v>0.33854999999999996</v>
      </c>
      <c r="S54">
        <f t="shared" si="56"/>
        <v>243721.03010312261</v>
      </c>
      <c r="T54">
        <f t="shared" si="6"/>
        <v>99.514350213378933</v>
      </c>
      <c r="U54">
        <f t="shared" si="57"/>
        <v>4.5140780611987053E-4</v>
      </c>
      <c r="V54">
        <f t="shared" si="58"/>
        <v>1.0156675637697087E-3</v>
      </c>
      <c r="W54">
        <f t="shared" si="7"/>
        <v>7.5233333333333333E-2</v>
      </c>
      <c r="X54">
        <f t="shared" si="59"/>
        <v>4.890166666666667E-2</v>
      </c>
      <c r="Z54">
        <f t="shared" si="60"/>
        <v>6.00010375879314E-3</v>
      </c>
      <c r="AA54">
        <v>5.5650000000000004</v>
      </c>
      <c r="AB54">
        <f t="shared" si="8"/>
        <v>15.226366609480975</v>
      </c>
      <c r="AC54">
        <v>0.745</v>
      </c>
      <c r="AD54">
        <f t="shared" si="61"/>
        <v>11.343643124063327</v>
      </c>
      <c r="AE54">
        <f t="shared" si="9"/>
        <v>74.325999498283508</v>
      </c>
      <c r="AF54">
        <f t="shared" si="10"/>
        <v>1.0424938807667805E-3</v>
      </c>
      <c r="AG54">
        <f t="shared" si="62"/>
        <v>233.7865330431097</v>
      </c>
      <c r="AH54">
        <f t="shared" si="63"/>
        <v>54.314458463477798</v>
      </c>
      <c r="AI54">
        <f t="shared" si="11"/>
        <v>9.9046625563919353</v>
      </c>
      <c r="AJ54">
        <f t="shared" si="12"/>
        <v>17.292118054253326</v>
      </c>
      <c r="AK54">
        <f t="shared" si="64"/>
        <v>9.9046625563919353</v>
      </c>
      <c r="AL54">
        <f t="shared" si="13"/>
        <v>13.680473144187756</v>
      </c>
      <c r="AM54">
        <f t="shared" si="14"/>
        <v>17.115993986925695</v>
      </c>
      <c r="AN54">
        <f t="shared" si="65"/>
        <v>9.9046625563919353</v>
      </c>
      <c r="AO54" s="39" t="str">
        <f t="shared" si="66"/>
        <v>FAILED</v>
      </c>
      <c r="AP54" s="39" t="str">
        <f t="shared" si="67"/>
        <v>FAILED</v>
      </c>
      <c r="AQ54" s="39" t="str">
        <f t="shared" si="68"/>
        <v>FAILED</v>
      </c>
      <c r="AS54" s="9">
        <v>3</v>
      </c>
      <c r="AT54">
        <f t="shared" si="15"/>
        <v>1.3542234183596116E-3</v>
      </c>
      <c r="AU54" s="9">
        <f t="shared" si="69"/>
        <v>3.0470026913091263E-3</v>
      </c>
      <c r="AV54" s="9">
        <f t="shared" si="70"/>
        <v>1.8000311276379417E-2</v>
      </c>
      <c r="AW54">
        <v>5.5650000000000004</v>
      </c>
      <c r="AX54">
        <f t="shared" si="16"/>
        <v>137.03729948532873</v>
      </c>
      <c r="AY54">
        <v>0.745</v>
      </c>
      <c r="AZ54">
        <f t="shared" si="71"/>
        <v>102.09278811656991</v>
      </c>
      <c r="BA54">
        <f t="shared" si="17"/>
        <v>222.97799849485048</v>
      </c>
      <c r="BB54">
        <f t="shared" si="72"/>
        <v>0.94148703958225777</v>
      </c>
      <c r="BC54">
        <f t="shared" si="73"/>
        <v>3.1117381563674478E-3</v>
      </c>
      <c r="BD54">
        <f t="shared" si="74"/>
        <v>78.323116488578663</v>
      </c>
      <c r="BE54">
        <f t="shared" si="75"/>
        <v>18.104819487825932</v>
      </c>
      <c r="BF54">
        <f t="shared" si="18"/>
        <v>89.141963007527394</v>
      </c>
      <c r="BG54">
        <f t="shared" si="19"/>
        <v>155.62906248827986</v>
      </c>
      <c r="BH54">
        <f t="shared" si="76"/>
        <v>89.141963007527394</v>
      </c>
      <c r="BI54">
        <f t="shared" si="20"/>
        <v>123.12425829768976</v>
      </c>
      <c r="BJ54">
        <f t="shared" si="21"/>
        <v>0.63912246544807461</v>
      </c>
      <c r="BK54">
        <f t="shared" si="77"/>
        <v>89.141963007527394</v>
      </c>
      <c r="BL54" s="39" t="str">
        <f t="shared" si="78"/>
        <v>PASS</v>
      </c>
      <c r="BM54" s="39" t="str">
        <f t="shared" si="79"/>
        <v>PASS</v>
      </c>
      <c r="BN54" s="39" t="str">
        <f t="shared" si="80"/>
        <v>PASS</v>
      </c>
      <c r="BO54" s="127">
        <f t="shared" si="81"/>
        <v>2.6449774329123296E-4</v>
      </c>
      <c r="BP54" s="127"/>
      <c r="BR54">
        <f t="shared" si="22"/>
        <v>4.5140780611987053E-4</v>
      </c>
      <c r="BS54">
        <f t="shared" si="23"/>
        <v>0.33854999999999996</v>
      </c>
      <c r="BT54">
        <f t="shared" si="24"/>
        <v>0.24878722916666665</v>
      </c>
      <c r="BU54">
        <f t="shared" si="82"/>
        <v>0.58733722916666664</v>
      </c>
      <c r="BV54">
        <f t="shared" si="25"/>
        <v>0.94041666666666668</v>
      </c>
      <c r="BW54">
        <f t="shared" si="26"/>
        <v>0.35265625</v>
      </c>
      <c r="BX54">
        <f t="shared" si="27"/>
        <v>37839.446400880588</v>
      </c>
      <c r="BY54">
        <f t="shared" si="83"/>
        <v>13344.317269810545</v>
      </c>
      <c r="BZ54">
        <f t="shared" si="28"/>
        <v>0.19908593749999992</v>
      </c>
      <c r="CA54">
        <f t="shared" si="29"/>
        <v>197.98072863457716</v>
      </c>
      <c r="CB54">
        <f t="shared" si="155"/>
        <v>13542.297998445121</v>
      </c>
      <c r="CC54">
        <f t="shared" si="30"/>
        <v>1.1133363827180679E-3</v>
      </c>
      <c r="CD54">
        <f t="shared" si="31"/>
        <v>0.2761708596310764</v>
      </c>
      <c r="CE54">
        <f t="shared" si="84"/>
        <v>24517.970535587348</v>
      </c>
      <c r="CF54">
        <f t="shared" si="32"/>
        <v>64425.41783800839</v>
      </c>
      <c r="CG54">
        <f t="shared" si="33"/>
        <v>82813.895739698899</v>
      </c>
      <c r="CH54">
        <f t="shared" si="34"/>
        <v>46036.939936317882</v>
      </c>
      <c r="CI54">
        <f t="shared" si="35"/>
        <v>2.5019303848851631E-4</v>
      </c>
      <c r="CJ54">
        <f t="shared" si="36"/>
        <v>1.3908441068373982E-4</v>
      </c>
      <c r="CL54">
        <f t="shared" si="37"/>
        <v>0.33854999999999996</v>
      </c>
      <c r="CM54">
        <f t="shared" si="37"/>
        <v>0.24878722916666665</v>
      </c>
      <c r="CN54">
        <f t="shared" si="85"/>
        <v>7.3901355335553485E-4</v>
      </c>
      <c r="CO54">
        <f t="shared" si="85"/>
        <v>5.5904963912180913E-4</v>
      </c>
      <c r="CP54">
        <f t="shared" si="38"/>
        <v>0.2075335921764061</v>
      </c>
      <c r="CQ54">
        <f t="shared" si="38"/>
        <v>0.11876386962084551</v>
      </c>
      <c r="CR54">
        <f t="shared" si="156"/>
        <v>97.996213978242665</v>
      </c>
      <c r="CS54">
        <f t="shared" si="86"/>
        <v>176.28122673890519</v>
      </c>
      <c r="CT54">
        <f t="shared" si="39"/>
        <v>0.2075335921764061</v>
      </c>
      <c r="CU54">
        <f t="shared" si="39"/>
        <v>0.11876386962084551</v>
      </c>
      <c r="CV54" s="39" t="str">
        <f t="shared" si="87"/>
        <v>FAILED</v>
      </c>
      <c r="CW54" s="39" t="str">
        <f t="shared" si="88"/>
        <v>FAILED</v>
      </c>
      <c r="CX54" s="39" t="str">
        <f t="shared" si="89"/>
        <v>FAILED</v>
      </c>
      <c r="CZ54">
        <f t="shared" si="90"/>
        <v>2.5019303848851631E-4</v>
      </c>
      <c r="DA54">
        <f t="shared" si="90"/>
        <v>1.3908441068373982E-4</v>
      </c>
      <c r="DB54">
        <v>8</v>
      </c>
      <c r="DC54">
        <f t="shared" si="91"/>
        <v>2.0015443079081305E-3</v>
      </c>
      <c r="DD54">
        <v>12</v>
      </c>
      <c r="DE54">
        <f t="shared" si="92"/>
        <v>1.6690129282048779E-3</v>
      </c>
      <c r="DF54">
        <f t="shared" si="93"/>
        <v>0.33854999999999996</v>
      </c>
      <c r="DG54">
        <f t="shared" si="93"/>
        <v>0.24878722916666665</v>
      </c>
      <c r="DH54">
        <f t="shared" si="40"/>
        <v>1.9385609395924746E-3</v>
      </c>
      <c r="DI54">
        <f t="shared" si="94"/>
        <v>0.2761708596310764</v>
      </c>
      <c r="DJ54">
        <f t="shared" si="95"/>
        <v>13542.297998445121</v>
      </c>
      <c r="DK54">
        <f t="shared" si="96"/>
        <v>24517.970535587348</v>
      </c>
      <c r="DL54">
        <f t="shared" si="97"/>
        <v>5.9121084268442788E-3</v>
      </c>
      <c r="DM54">
        <f t="shared" si="98"/>
        <v>6.7085956694617095E-3</v>
      </c>
      <c r="DN54">
        <f t="shared" si="41"/>
        <v>13.28214989928999</v>
      </c>
      <c r="DO54">
        <f t="shared" si="41"/>
        <v>17.101997225401753</v>
      </c>
      <c r="DP54">
        <f t="shared" si="99"/>
        <v>12.249526747280333</v>
      </c>
      <c r="DQ54">
        <f t="shared" si="100"/>
        <v>14.690102228242099</v>
      </c>
      <c r="DR54">
        <f t="shared" si="101"/>
        <v>13.28214989928999</v>
      </c>
      <c r="DS54">
        <f t="shared" si="101"/>
        <v>17.101997225401753</v>
      </c>
      <c r="DT54" s="39" t="str">
        <f t="shared" si="158"/>
        <v>PASS</v>
      </c>
      <c r="DU54" s="39" t="str">
        <f t="shared" si="158"/>
        <v>PASS</v>
      </c>
      <c r="DV54" s="39" t="str">
        <f t="shared" si="103"/>
        <v>PASS</v>
      </c>
      <c r="DW54" s="39">
        <f t="shared" si="104"/>
        <v>9.2892413819967325E-5</v>
      </c>
      <c r="DX54" s="39"/>
      <c r="DZ54">
        <f t="shared" si="105"/>
        <v>0.94041666666666668</v>
      </c>
      <c r="EA54">
        <f t="shared" si="157"/>
        <v>0.33854999999999996</v>
      </c>
      <c r="EB54">
        <f t="shared" si="106"/>
        <v>0.24878722916666665</v>
      </c>
      <c r="EC54">
        <f t="shared" si="107"/>
        <v>0.94148703958225777</v>
      </c>
      <c r="ED54">
        <f t="shared" si="108"/>
        <v>0.29366861458333332</v>
      </c>
      <c r="EE54">
        <f t="shared" si="109"/>
        <v>243721.03010312261</v>
      </c>
      <c r="EG54">
        <f t="shared" si="110"/>
        <v>99.514350213378933</v>
      </c>
      <c r="EH54">
        <f t="shared" si="111"/>
        <v>1.3542234183596116E-3</v>
      </c>
      <c r="EI54">
        <f t="shared" si="112"/>
        <v>1.0156675637697087E-3</v>
      </c>
      <c r="EJ54">
        <f t="shared" si="112"/>
        <v>7.5233333333333333E-2</v>
      </c>
      <c r="EK54">
        <f t="shared" si="112"/>
        <v>4.890166666666667E-2</v>
      </c>
      <c r="EL54">
        <f t="shared" si="113"/>
        <v>1.0424938807667805E-3</v>
      </c>
      <c r="EM54">
        <f t="shared" si="113"/>
        <v>233.7865330431097</v>
      </c>
      <c r="EN54">
        <f t="shared" si="113"/>
        <v>54.314458463477798</v>
      </c>
      <c r="EO54">
        <f t="shared" si="114"/>
        <v>252.00461151903468</v>
      </c>
      <c r="EP54">
        <f t="shared" si="42"/>
        <v>483</v>
      </c>
      <c r="EQ54" s="39" t="str">
        <f t="shared" si="115"/>
        <v>PASS</v>
      </c>
      <c r="ES54">
        <v>1</v>
      </c>
      <c r="ET54">
        <f t="shared" si="116"/>
        <v>1.3542234183596116E-3</v>
      </c>
      <c r="EU54">
        <f t="shared" si="117"/>
        <v>3.0470026913091263E-3</v>
      </c>
      <c r="EV54">
        <f t="shared" si="118"/>
        <v>7.5233333333333333E-2</v>
      </c>
      <c r="EW54">
        <f t="shared" si="118"/>
        <v>4.890166666666667E-2</v>
      </c>
      <c r="EX54">
        <f t="shared" si="119"/>
        <v>3.1102886322987764E-3</v>
      </c>
      <c r="EY54">
        <f t="shared" si="120"/>
        <v>78.359618323586702</v>
      </c>
      <c r="EZ54">
        <f t="shared" si="121"/>
        <v>18.104819487825932</v>
      </c>
      <c r="FA54">
        <f t="shared" si="122"/>
        <v>84.401322560007728</v>
      </c>
      <c r="FB54">
        <f t="shared" si="43"/>
        <v>483</v>
      </c>
      <c r="FC54" s="39" t="str">
        <f t="shared" si="123"/>
        <v>PASS</v>
      </c>
      <c r="FD54" s="127">
        <f t="shared" si="124"/>
        <v>2.6449774329123296E-4</v>
      </c>
      <c r="FE54" s="127"/>
      <c r="GH54" s="39"/>
      <c r="GI54" s="39"/>
      <c r="GJ54" s="39"/>
      <c r="GS54" s="39"/>
      <c r="GT54" s="39"/>
      <c r="GU54" s="39"/>
      <c r="GV54" s="9"/>
    </row>
    <row r="55" spans="2:205" x14ac:dyDescent="0.25">
      <c r="B55">
        <f t="shared" si="0"/>
        <v>4.3</v>
      </c>
      <c r="C55">
        <f t="shared" si="160"/>
        <v>2.3333333333333335</v>
      </c>
      <c r="D55">
        <f t="shared" si="50"/>
        <v>0.40487422753739649</v>
      </c>
      <c r="E55">
        <f t="shared" si="2"/>
        <v>0.40544974394055033</v>
      </c>
      <c r="F55">
        <f t="shared" si="3"/>
        <v>0.46250000000000041</v>
      </c>
      <c r="G55" s="1">
        <f t="shared" si="51"/>
        <v>853.93112285612028</v>
      </c>
      <c r="H55">
        <f t="shared" si="159"/>
        <v>-283.32129963898944</v>
      </c>
      <c r="I55">
        <f t="shared" si="52"/>
        <v>570.60982321713084</v>
      </c>
      <c r="J55">
        <f t="shared" si="4"/>
        <v>9844.1083641918012</v>
      </c>
      <c r="K55">
        <f t="shared" si="5"/>
        <v>21155.912933021777</v>
      </c>
      <c r="L55">
        <f t="shared" si="53"/>
        <v>36915.406365719253</v>
      </c>
      <c r="M55">
        <f t="shared" si="53"/>
        <v>79334.67349883166</v>
      </c>
      <c r="O55">
        <f t="shared" si="54"/>
        <v>0.93333333333333346</v>
      </c>
      <c r="P55">
        <f>P52+200</f>
        <v>4300</v>
      </c>
      <c r="Q55">
        <f t="shared" si="55"/>
        <v>0.33600000000000002</v>
      </c>
      <c r="S55">
        <f t="shared" si="56"/>
        <v>236115.09969890374</v>
      </c>
      <c r="T55">
        <f t="shared" si="6"/>
        <v>98.320224182150511</v>
      </c>
      <c r="U55">
        <f t="shared" si="57"/>
        <v>4.4599112188456523E-4</v>
      </c>
      <c r="V55">
        <f t="shared" si="58"/>
        <v>1.0034800242402719E-3</v>
      </c>
      <c r="W55">
        <f t="shared" si="7"/>
        <v>7.4666666666666673E-2</v>
      </c>
      <c r="X55">
        <f t="shared" si="59"/>
        <v>4.8533333333333338E-2</v>
      </c>
      <c r="Z55">
        <f>U55/W55</f>
        <v>5.9730953823825695E-3</v>
      </c>
      <c r="AA55">
        <v>5.5650000000000004</v>
      </c>
      <c r="AB55">
        <f t="shared" si="8"/>
        <v>15.089597680991089</v>
      </c>
      <c r="AC55">
        <v>0.745</v>
      </c>
      <c r="AD55">
        <f t="shared" si="61"/>
        <v>11.241750272338361</v>
      </c>
      <c r="AE55">
        <f t="shared" si="9"/>
        <v>73.991434522036272</v>
      </c>
      <c r="AF55">
        <f t="shared" si="10"/>
        <v>1.0222391169117781E-3</v>
      </c>
      <c r="AG55">
        <f t="shared" si="62"/>
        <v>230.97834527426042</v>
      </c>
      <c r="AH55">
        <f t="shared" si="63"/>
        <v>55.129901477590266</v>
      </c>
      <c r="AI55">
        <f t="shared" si="11"/>
        <v>9.815695167149638</v>
      </c>
      <c r="AJ55">
        <f t="shared" si="12"/>
        <v>17.136793772482239</v>
      </c>
      <c r="AK55">
        <f t="shared" si="64"/>
        <v>9.815695167149638</v>
      </c>
      <c r="AL55">
        <f t="shared" si="13"/>
        <v>13.55759000987519</v>
      </c>
      <c r="AM55">
        <f t="shared" si="14"/>
        <v>17.064569959293387</v>
      </c>
      <c r="AN55">
        <f t="shared" si="65"/>
        <v>9.815695167149638</v>
      </c>
      <c r="AO55" s="39" t="str">
        <f t="shared" si="66"/>
        <v>FAILED</v>
      </c>
      <c r="AP55" s="39" t="str">
        <f t="shared" si="67"/>
        <v>FAILED</v>
      </c>
      <c r="AQ55" s="39" t="str">
        <f t="shared" si="68"/>
        <v>FAILED</v>
      </c>
      <c r="AS55" s="9">
        <v>3</v>
      </c>
      <c r="AT55">
        <f t="shared" si="15"/>
        <v>1.3379733656536958E-3</v>
      </c>
      <c r="AU55" s="9">
        <f t="shared" si="69"/>
        <v>3.0104400727208156E-3</v>
      </c>
      <c r="AV55" s="9">
        <f t="shared" si="70"/>
        <v>1.791928614714771E-2</v>
      </c>
      <c r="AW55">
        <v>5.5650000000000004</v>
      </c>
      <c r="AX55">
        <f t="shared" si="16"/>
        <v>135.80637912891982</v>
      </c>
      <c r="AY55">
        <v>0.745</v>
      </c>
      <c r="AZ55">
        <f t="shared" si="71"/>
        <v>101.17575245104526</v>
      </c>
      <c r="BA55">
        <f t="shared" si="17"/>
        <v>221.97430356610883</v>
      </c>
      <c r="BB55">
        <f t="shared" si="72"/>
        <v>0.93439564406923248</v>
      </c>
      <c r="BC55">
        <f t="shared" si="73"/>
        <v>3.0513558248885272E-3</v>
      </c>
      <c r="BD55">
        <f t="shared" si="74"/>
        <v>77.380388669528415</v>
      </c>
      <c r="BE55">
        <f t="shared" si="75"/>
        <v>18.376633825863419</v>
      </c>
      <c r="BF55">
        <f t="shared" si="18"/>
        <v>88.341256504346759</v>
      </c>
      <c r="BG55">
        <f t="shared" si="19"/>
        <v>154.2311439523402</v>
      </c>
      <c r="BH55">
        <f t="shared" si="76"/>
        <v>88.341256504346759</v>
      </c>
      <c r="BI55">
        <f t="shared" si="20"/>
        <v>122.01831008887673</v>
      </c>
      <c r="BJ55">
        <f t="shared" si="21"/>
        <v>0.63725261021533042</v>
      </c>
      <c r="BK55">
        <f t="shared" si="77"/>
        <v>88.341256504346759</v>
      </c>
      <c r="BL55" s="39" t="str">
        <f t="shared" si="78"/>
        <v>PASS</v>
      </c>
      <c r="BM55" s="39" t="str">
        <f t="shared" si="79"/>
        <v>PASS</v>
      </c>
      <c r="BN55" s="39" t="str">
        <f t="shared" si="80"/>
        <v>PASS</v>
      </c>
      <c r="BO55" s="127">
        <f t="shared" si="81"/>
        <v>6.1027116497770599E-4</v>
      </c>
      <c r="BP55" s="127"/>
      <c r="BR55">
        <f t="shared" si="22"/>
        <v>4.4599112188456523E-4</v>
      </c>
      <c r="BS55">
        <f t="shared" si="23"/>
        <v>0.33600000000000002</v>
      </c>
      <c r="BT55">
        <f t="shared" si="24"/>
        <v>0.24691333333333335</v>
      </c>
      <c r="BU55">
        <f t="shared" si="82"/>
        <v>0.58291333333333339</v>
      </c>
      <c r="BV55">
        <f t="shared" si="25"/>
        <v>0.93333333333333346</v>
      </c>
      <c r="BW55">
        <f t="shared" si="26"/>
        <v>0.35000000000000003</v>
      </c>
      <c r="BX55">
        <f t="shared" si="27"/>
        <v>36915.406365719253</v>
      </c>
      <c r="BY55">
        <f t="shared" si="83"/>
        <v>12920.39222800174</v>
      </c>
      <c r="BZ55">
        <f t="shared" si="28"/>
        <v>0.46250000000000041</v>
      </c>
      <c r="CA55">
        <f t="shared" si="29"/>
        <v>456.46820247656296</v>
      </c>
      <c r="CB55">
        <f t="shared" si="155"/>
        <v>13376.860430478302</v>
      </c>
      <c r="CC55">
        <f t="shared" si="30"/>
        <v>1.0916953000227941E-3</v>
      </c>
      <c r="CD55">
        <f t="shared" si="31"/>
        <v>0.27202622222222228</v>
      </c>
      <c r="CE55">
        <f t="shared" si="84"/>
        <v>24587.446609376035</v>
      </c>
      <c r="CF55">
        <f t="shared" si="32"/>
        <v>63329.150758350443</v>
      </c>
      <c r="CG55">
        <f t="shared" si="33"/>
        <v>81769.735715382471</v>
      </c>
      <c r="CH55">
        <f t="shared" si="34"/>
        <v>44888.565801318415</v>
      </c>
      <c r="CI55">
        <f t="shared" si="35"/>
        <v>2.4703847648151802E-4</v>
      </c>
      <c r="CJ55">
        <f t="shared" si="36"/>
        <v>1.3561500242090157E-4</v>
      </c>
      <c r="CL55">
        <f t="shared" ref="CL55:CM87" si="161">BS55</f>
        <v>0.33600000000000002</v>
      </c>
      <c r="CM55">
        <f t="shared" si="161"/>
        <v>0.24691333333333335</v>
      </c>
      <c r="CN55">
        <f t="shared" si="85"/>
        <v>7.3523356095689884E-4</v>
      </c>
      <c r="CO55">
        <f t="shared" si="85"/>
        <v>5.4924130904596038E-4</v>
      </c>
      <c r="CP55">
        <f t="shared" ref="CP55:CQ87" si="162">$AD$8*$AG$6*CN55^2</f>
        <v>0.20541598787979751</v>
      </c>
      <c r="CQ55">
        <f t="shared" si="162"/>
        <v>0.11463308591375766</v>
      </c>
      <c r="CR55">
        <f t="shared" si="156"/>
        <v>99.52881413278763</v>
      </c>
      <c r="CS55">
        <f t="shared" si="86"/>
        <v>181.30329366558718</v>
      </c>
      <c r="CT55">
        <f t="shared" ref="CT55:CU87" si="163">MIN(CP55,$AE$6)</f>
        <v>0.20541598787979751</v>
      </c>
      <c r="CU55">
        <f t="shared" si="163"/>
        <v>0.11463308591375766</v>
      </c>
      <c r="CV55" s="39" t="str">
        <f t="shared" si="87"/>
        <v>FAILED</v>
      </c>
      <c r="CW55" s="39" t="str">
        <f t="shared" si="88"/>
        <v>FAILED</v>
      </c>
      <c r="CX55" s="39" t="str">
        <f t="shared" si="89"/>
        <v>FAILED</v>
      </c>
      <c r="CZ55">
        <f t="shared" si="90"/>
        <v>2.4703847648151802E-4</v>
      </c>
      <c r="DA55">
        <f t="shared" si="90"/>
        <v>1.3561500242090157E-4</v>
      </c>
      <c r="DB55">
        <v>8</v>
      </c>
      <c r="DC55">
        <f t="shared" si="91"/>
        <v>1.9763078118521442E-3</v>
      </c>
      <c r="DD55">
        <v>12</v>
      </c>
      <c r="DE55">
        <f t="shared" si="92"/>
        <v>1.6273800290508189E-3</v>
      </c>
      <c r="DF55">
        <f t="shared" si="93"/>
        <v>0.33600000000000002</v>
      </c>
      <c r="DG55">
        <f t="shared" si="93"/>
        <v>0.24691333333333335</v>
      </c>
      <c r="DH55">
        <f t="shared" si="40"/>
        <v>1.8951635876403713E-3</v>
      </c>
      <c r="DI55">
        <f t="shared" si="94"/>
        <v>0.27202622222222228</v>
      </c>
      <c r="DJ55">
        <f t="shared" si="95"/>
        <v>13376.860430478302</v>
      </c>
      <c r="DK55">
        <f t="shared" si="96"/>
        <v>24587.446609376035</v>
      </c>
      <c r="DL55">
        <f t="shared" si="97"/>
        <v>5.8818684876551907E-3</v>
      </c>
      <c r="DM55">
        <f t="shared" si="98"/>
        <v>6.590895708551525E-3</v>
      </c>
      <c r="DN55">
        <f t="shared" ref="DN55:DO87" si="164">$CM$4*$CS$2*DL55^2</f>
        <v>13.14662322430704</v>
      </c>
      <c r="DO55">
        <f t="shared" si="164"/>
        <v>16.507164371581105</v>
      </c>
      <c r="DP55">
        <f t="shared" si="99"/>
        <v>12.441101766598454</v>
      </c>
      <c r="DQ55">
        <f t="shared" si="100"/>
        <v>15.108607805465597</v>
      </c>
      <c r="DR55">
        <f t="shared" si="101"/>
        <v>13.14662322430704</v>
      </c>
      <c r="DS55">
        <f t="shared" si="101"/>
        <v>16.507164371581105</v>
      </c>
      <c r="DT55" s="39" t="str">
        <f t="shared" si="158"/>
        <v>PASS</v>
      </c>
      <c r="DU55" s="39" t="str">
        <f t="shared" si="158"/>
        <v>PASS</v>
      </c>
      <c r="DV55" s="39" t="str">
        <f t="shared" si="103"/>
        <v>PASS</v>
      </c>
      <c r="DW55" s="39">
        <f t="shared" si="104"/>
        <v>2.1317225047107121E-4</v>
      </c>
      <c r="DX55" s="39"/>
      <c r="DZ55">
        <f t="shared" si="105"/>
        <v>0.93333333333333346</v>
      </c>
      <c r="EA55">
        <f t="shared" si="157"/>
        <v>0.33600000000000002</v>
      </c>
      <c r="EB55">
        <f t="shared" si="106"/>
        <v>0.24691333333333335</v>
      </c>
      <c r="EC55">
        <f t="shared" si="107"/>
        <v>0.93439564406923248</v>
      </c>
      <c r="ED55">
        <f t="shared" si="108"/>
        <v>0.2914566666666667</v>
      </c>
      <c r="EE55">
        <f t="shared" si="109"/>
        <v>236115.09969890374</v>
      </c>
      <c r="EG55">
        <f t="shared" si="110"/>
        <v>98.320224182150511</v>
      </c>
      <c r="EH55">
        <f t="shared" si="111"/>
        <v>1.3379733656536958E-3</v>
      </c>
      <c r="EI55">
        <f t="shared" si="112"/>
        <v>1.0034800242402719E-3</v>
      </c>
      <c r="EJ55">
        <f t="shared" si="112"/>
        <v>7.4666666666666673E-2</v>
      </c>
      <c r="EK55">
        <f t="shared" si="112"/>
        <v>4.8533333333333338E-2</v>
      </c>
      <c r="EL55">
        <f t="shared" si="113"/>
        <v>1.0222391169117781E-3</v>
      </c>
      <c r="EM55">
        <f t="shared" si="113"/>
        <v>230.97834527426042</v>
      </c>
      <c r="EN55">
        <f t="shared" si="113"/>
        <v>55.129901477590266</v>
      </c>
      <c r="EO55">
        <f t="shared" si="114"/>
        <v>249.93782046025345</v>
      </c>
      <c r="EP55">
        <f t="shared" si="42"/>
        <v>483</v>
      </c>
      <c r="EQ55" s="39" t="str">
        <f t="shared" si="115"/>
        <v>PASS</v>
      </c>
      <c r="ES55">
        <v>1</v>
      </c>
      <c r="ET55">
        <f t="shared" si="116"/>
        <v>1.3379733656536958E-3</v>
      </c>
      <c r="EU55">
        <f t="shared" si="117"/>
        <v>3.0104400727208156E-3</v>
      </c>
      <c r="EV55">
        <f t="shared" si="118"/>
        <v>7.4666666666666673E-2</v>
      </c>
      <c r="EW55">
        <f t="shared" si="118"/>
        <v>4.8533333333333338E-2</v>
      </c>
      <c r="EX55">
        <f t="shared" si="119"/>
        <v>3.0499344814178464E-3</v>
      </c>
      <c r="EY55">
        <f t="shared" si="120"/>
        <v>77.416449808173937</v>
      </c>
      <c r="EZ55">
        <f t="shared" si="121"/>
        <v>18.376633825863419</v>
      </c>
      <c r="FA55">
        <f t="shared" si="122"/>
        <v>83.704293278248969</v>
      </c>
      <c r="FB55">
        <f t="shared" si="43"/>
        <v>483</v>
      </c>
      <c r="FC55" s="39" t="str">
        <f t="shared" si="123"/>
        <v>PASS</v>
      </c>
      <c r="FD55" s="127">
        <f t="shared" si="124"/>
        <v>6.1027116497770599E-4</v>
      </c>
      <c r="FE55" s="127"/>
      <c r="GH55" s="39"/>
      <c r="GI55" s="39"/>
      <c r="GJ55" s="39"/>
      <c r="GS55" s="39"/>
      <c r="GT55" s="39"/>
      <c r="GU55" s="39"/>
      <c r="GV55" s="9"/>
    </row>
    <row r="56" spans="2:205" x14ac:dyDescent="0.25">
      <c r="B56">
        <f t="shared" si="0"/>
        <v>4.5</v>
      </c>
      <c r="C56">
        <f t="shared" si="160"/>
        <v>2.2916666666666665</v>
      </c>
      <c r="D56">
        <f t="shared" si="50"/>
        <v>0.40602526034370423</v>
      </c>
      <c r="E56">
        <f t="shared" si="2"/>
        <v>0.4065447667286104</v>
      </c>
      <c r="F56">
        <f t="shared" si="3"/>
        <v>0.454166666666667</v>
      </c>
      <c r="G56" s="1">
        <f t="shared" si="51"/>
        <v>840.80968592733052</v>
      </c>
      <c r="H56">
        <f t="shared" si="159"/>
        <v>-283.32129963898944</v>
      </c>
      <c r="I56">
        <f t="shared" si="52"/>
        <v>557.48838628834108</v>
      </c>
      <c r="J56">
        <f t="shared" si="4"/>
        <v>9273.4985409746696</v>
      </c>
      <c r="K56">
        <f t="shared" si="5"/>
        <v>19244.152242505126</v>
      </c>
      <c r="L56">
        <f t="shared" si="53"/>
        <v>34775.619528655014</v>
      </c>
      <c r="M56">
        <f t="shared" si="53"/>
        <v>72165.570909394213</v>
      </c>
      <c r="O56">
        <f t="shared" si="54"/>
        <v>0.91666666666666663</v>
      </c>
      <c r="P56">
        <f t="shared" ref="P56:P81" si="165">P55+200</f>
        <v>4500</v>
      </c>
      <c r="Q56">
        <f t="shared" si="55"/>
        <v>0.32999999999999996</v>
      </c>
      <c r="S56">
        <f t="shared" si="56"/>
        <v>218683.54821028552</v>
      </c>
      <c r="T56">
        <f t="shared" si="6"/>
        <v>95.477646259980105</v>
      </c>
      <c r="U56">
        <f t="shared" si="57"/>
        <v>4.330968824023162E-4</v>
      </c>
      <c r="V56">
        <f t="shared" si="58"/>
        <v>9.7446798540521144E-4</v>
      </c>
      <c r="W56">
        <f t="shared" si="7"/>
        <v>7.3333333333333334E-2</v>
      </c>
      <c r="X56">
        <f t="shared" si="59"/>
        <v>4.766666666666667E-2</v>
      </c>
      <c r="Z56">
        <f t="shared" si="60"/>
        <v>5.9058665782134026E-3</v>
      </c>
      <c r="AA56">
        <v>5.5650000000000004</v>
      </c>
      <c r="AB56">
        <f t="shared" si="8"/>
        <v>14.751834241172991</v>
      </c>
      <c r="AC56">
        <v>0.745</v>
      </c>
      <c r="AD56">
        <f t="shared" si="61"/>
        <v>10.990116509673879</v>
      </c>
      <c r="AE56">
        <f t="shared" si="9"/>
        <v>73.158640912821639</v>
      </c>
      <c r="AF56">
        <f t="shared" si="10"/>
        <v>9.749882394655626E-4</v>
      </c>
      <c r="AG56">
        <f t="shared" si="62"/>
        <v>224.29352412512827</v>
      </c>
      <c r="AH56">
        <f t="shared" si="63"/>
        <v>54.531683105557235</v>
      </c>
      <c r="AI56">
        <f t="shared" si="11"/>
        <v>9.5959820221107321</v>
      </c>
      <c r="AJ56">
        <f t="shared" si="12"/>
        <v>16.753206182248569</v>
      </c>
      <c r="AK56">
        <f t="shared" si="64"/>
        <v>9.5959820221107321</v>
      </c>
      <c r="AL56">
        <f t="shared" si="13"/>
        <v>13.254118815070072</v>
      </c>
      <c r="AM56">
        <f t="shared" si="14"/>
        <v>16.949694697049051</v>
      </c>
      <c r="AN56">
        <f t="shared" si="65"/>
        <v>9.5959820221107321</v>
      </c>
      <c r="AO56" s="39" t="str">
        <f t="shared" si="66"/>
        <v>FAILED</v>
      </c>
      <c r="AP56" s="39" t="str">
        <f t="shared" si="67"/>
        <v>FAILED</v>
      </c>
      <c r="AQ56" s="39" t="str">
        <f t="shared" si="68"/>
        <v>FAILED</v>
      </c>
      <c r="AS56" s="9">
        <v>3</v>
      </c>
      <c r="AT56">
        <f t="shared" si="15"/>
        <v>1.2992906472069487E-3</v>
      </c>
      <c r="AU56" s="9">
        <f t="shared" si="69"/>
        <v>2.9234039562156347E-3</v>
      </c>
      <c r="AV56" s="9">
        <f t="shared" si="70"/>
        <v>1.771759973464021E-2</v>
      </c>
      <c r="AW56">
        <v>5.5650000000000004</v>
      </c>
      <c r="AX56">
        <f t="shared" si="16"/>
        <v>132.76650817055696</v>
      </c>
      <c r="AY56">
        <v>0.745</v>
      </c>
      <c r="AZ56">
        <f t="shared" si="71"/>
        <v>98.91104858706494</v>
      </c>
      <c r="BA56">
        <f t="shared" si="17"/>
        <v>219.47592273846493</v>
      </c>
      <c r="BB56">
        <f t="shared" si="72"/>
        <v>0.91771000756799603</v>
      </c>
      <c r="BC56">
        <f t="shared" si="73"/>
        <v>2.9104938572286389E-3</v>
      </c>
      <c r="BD56">
        <f t="shared" si="74"/>
        <v>75.136234239819061</v>
      </c>
      <c r="BE56">
        <f t="shared" si="75"/>
        <v>18.177227701852409</v>
      </c>
      <c r="BF56">
        <f t="shared" si="18"/>
        <v>86.363838198996618</v>
      </c>
      <c r="BG56">
        <f t="shared" si="19"/>
        <v>150.7788556402372</v>
      </c>
      <c r="BH56">
        <f t="shared" si="76"/>
        <v>86.363838198996618</v>
      </c>
      <c r="BI56">
        <f t="shared" si="20"/>
        <v>119.28706933563068</v>
      </c>
      <c r="BJ56">
        <f t="shared" si="21"/>
        <v>0.63289322077419519</v>
      </c>
      <c r="BK56">
        <f t="shared" si="77"/>
        <v>86.363838198996618</v>
      </c>
      <c r="BL56" s="39" t="str">
        <f t="shared" si="78"/>
        <v>PASS</v>
      </c>
      <c r="BM56" s="39" t="str">
        <f t="shared" si="79"/>
        <v>PASS</v>
      </c>
      <c r="BN56" s="39" t="str">
        <f t="shared" si="80"/>
        <v>PASS</v>
      </c>
      <c r="BO56" s="127">
        <f t="shared" si="81"/>
        <v>5.8209877144572834E-4</v>
      </c>
      <c r="BP56" s="127"/>
      <c r="BR56">
        <f t="shared" si="22"/>
        <v>4.330968824023162E-4</v>
      </c>
      <c r="BS56">
        <f t="shared" si="23"/>
        <v>0.32999999999999996</v>
      </c>
      <c r="BT56">
        <f t="shared" si="24"/>
        <v>0.24250416666666663</v>
      </c>
      <c r="BU56">
        <f t="shared" si="82"/>
        <v>0.57250416666666659</v>
      </c>
      <c r="BV56">
        <f t="shared" si="25"/>
        <v>0.91666666666666663</v>
      </c>
      <c r="BW56">
        <f t="shared" si="26"/>
        <v>0.34374999999999994</v>
      </c>
      <c r="BX56">
        <f t="shared" si="27"/>
        <v>34775.619528655014</v>
      </c>
      <c r="BY56">
        <f t="shared" si="83"/>
        <v>11954.11921297516</v>
      </c>
      <c r="BZ56">
        <f t="shared" si="28"/>
        <v>0.454166666666667</v>
      </c>
      <c r="CA56">
        <f t="shared" si="29"/>
        <v>440.23920106933622</v>
      </c>
      <c r="CB56">
        <f t="shared" si="155"/>
        <v>12394.358414044496</v>
      </c>
      <c r="CC56">
        <f t="shared" si="30"/>
        <v>1.041210429178396E-3</v>
      </c>
      <c r="CD56">
        <f t="shared" si="31"/>
        <v>0.26239774305555552</v>
      </c>
      <c r="CE56">
        <f t="shared" si="84"/>
        <v>23617.501945167896</v>
      </c>
      <c r="CF56">
        <f t="shared" si="32"/>
        <v>60742.99813594664</v>
      </c>
      <c r="CG56">
        <f t="shared" si="33"/>
        <v>78456.124594822555</v>
      </c>
      <c r="CH56">
        <f t="shared" si="34"/>
        <v>43029.871677070718</v>
      </c>
      <c r="CI56">
        <f t="shared" si="35"/>
        <v>2.3702756675172978E-4</v>
      </c>
      <c r="CJ56">
        <f t="shared" si="36"/>
        <v>1.299996123174342E-4</v>
      </c>
      <c r="CL56">
        <f t="shared" si="161"/>
        <v>0.32999999999999996</v>
      </c>
      <c r="CM56">
        <f t="shared" si="161"/>
        <v>0.24250416666666663</v>
      </c>
      <c r="CN56">
        <f t="shared" si="85"/>
        <v>7.1826535379312061E-4</v>
      </c>
      <c r="CO56">
        <f t="shared" si="85"/>
        <v>5.3607166468246613E-4</v>
      </c>
      <c r="CP56">
        <f t="shared" si="162"/>
        <v>0.19604394501463154</v>
      </c>
      <c r="CQ56">
        <f t="shared" si="162"/>
        <v>0.10920167527666357</v>
      </c>
      <c r="CR56">
        <f t="shared" si="156"/>
        <v>99.640317237469759</v>
      </c>
      <c r="CS56">
        <f t="shared" si="86"/>
        <v>181.67363366821795</v>
      </c>
      <c r="CT56">
        <f t="shared" si="163"/>
        <v>0.19604394501463154</v>
      </c>
      <c r="CU56">
        <f t="shared" si="163"/>
        <v>0.10920167527666357</v>
      </c>
      <c r="CV56" s="39" t="str">
        <f t="shared" si="87"/>
        <v>FAILED</v>
      </c>
      <c r="CW56" s="39" t="str">
        <f t="shared" si="88"/>
        <v>FAILED</v>
      </c>
      <c r="CX56" s="39" t="str">
        <f t="shared" si="89"/>
        <v>FAILED</v>
      </c>
      <c r="CZ56">
        <f t="shared" si="90"/>
        <v>2.3702756675172978E-4</v>
      </c>
      <c r="DA56">
        <f t="shared" si="90"/>
        <v>1.299996123174342E-4</v>
      </c>
      <c r="DB56">
        <v>8</v>
      </c>
      <c r="DC56">
        <f t="shared" si="91"/>
        <v>1.8962205340138383E-3</v>
      </c>
      <c r="DD56">
        <v>12</v>
      </c>
      <c r="DE56">
        <f t="shared" si="92"/>
        <v>1.5599953478092105E-3</v>
      </c>
      <c r="DF56">
        <f t="shared" si="93"/>
        <v>0.32999999999999996</v>
      </c>
      <c r="DG56">
        <f t="shared" si="93"/>
        <v>0.24250416666666663</v>
      </c>
      <c r="DH56">
        <f t="shared" si="40"/>
        <v>1.7950753464731749E-3</v>
      </c>
      <c r="DI56">
        <f t="shared" si="94"/>
        <v>0.26239774305555552</v>
      </c>
      <c r="DJ56">
        <f t="shared" si="95"/>
        <v>12394.358414044496</v>
      </c>
      <c r="DK56">
        <f t="shared" si="96"/>
        <v>23617.501945167896</v>
      </c>
      <c r="DL56">
        <f t="shared" si="97"/>
        <v>5.7461228303449649E-3</v>
      </c>
      <c r="DM56">
        <f t="shared" si="98"/>
        <v>6.4328599761895944E-3</v>
      </c>
      <c r="DN56">
        <f t="shared" si="164"/>
        <v>12.546812480936419</v>
      </c>
      <c r="DO56">
        <f t="shared" si="164"/>
        <v>15.725041239839555</v>
      </c>
      <c r="DP56">
        <f t="shared" si="99"/>
        <v>12.45503965468372</v>
      </c>
      <c r="DQ56">
        <f t="shared" si="100"/>
        <v>15.139469472351497</v>
      </c>
      <c r="DR56">
        <f t="shared" si="101"/>
        <v>12.546812480936419</v>
      </c>
      <c r="DS56">
        <f t="shared" si="101"/>
        <v>15.725041239839555</v>
      </c>
      <c r="DT56" s="39" t="str">
        <f t="shared" si="158"/>
        <v>PASS</v>
      </c>
      <c r="DU56" s="39" t="str">
        <f t="shared" si="158"/>
        <v>PASS</v>
      </c>
      <c r="DV56" s="39" t="str">
        <f t="shared" si="103"/>
        <v>PASS</v>
      </c>
      <c r="DW56" s="39">
        <f t="shared" si="104"/>
        <v>2.0081162960978338E-4</v>
      </c>
      <c r="DX56" s="39"/>
      <c r="DZ56">
        <f t="shared" si="105"/>
        <v>0.91666666666666663</v>
      </c>
      <c r="EA56">
        <f t="shared" si="157"/>
        <v>0.32999999999999996</v>
      </c>
      <c r="EB56">
        <f t="shared" si="106"/>
        <v>0.24250416666666663</v>
      </c>
      <c r="EC56">
        <f t="shared" si="107"/>
        <v>0.91771000756799603</v>
      </c>
      <c r="ED56">
        <f t="shared" si="108"/>
        <v>0.2862520833333333</v>
      </c>
      <c r="EE56">
        <f t="shared" si="109"/>
        <v>218683.54821028552</v>
      </c>
      <c r="EG56">
        <f t="shared" si="110"/>
        <v>95.477646259980105</v>
      </c>
      <c r="EH56">
        <f t="shared" si="111"/>
        <v>1.2992906472069487E-3</v>
      </c>
      <c r="EI56">
        <f t="shared" si="112"/>
        <v>9.7446798540521144E-4</v>
      </c>
      <c r="EJ56">
        <f t="shared" si="112"/>
        <v>7.3333333333333334E-2</v>
      </c>
      <c r="EK56">
        <f t="shared" si="112"/>
        <v>4.766666666666667E-2</v>
      </c>
      <c r="EL56">
        <f t="shared" si="113"/>
        <v>9.749882394655626E-4</v>
      </c>
      <c r="EM56">
        <f t="shared" si="113"/>
        <v>224.29352412512827</v>
      </c>
      <c r="EN56">
        <f t="shared" si="113"/>
        <v>54.531683105557235</v>
      </c>
      <c r="EO56">
        <f t="shared" si="114"/>
        <v>243.36946881530611</v>
      </c>
      <c r="EP56">
        <f t="shared" si="42"/>
        <v>483</v>
      </c>
      <c r="EQ56" s="39" t="str">
        <f t="shared" si="115"/>
        <v>PASS</v>
      </c>
      <c r="ES56">
        <v>1</v>
      </c>
      <c r="ET56">
        <f t="shared" si="116"/>
        <v>1.2992906472069487E-3</v>
      </c>
      <c r="EU56">
        <f t="shared" si="117"/>
        <v>2.9234039562156347E-3</v>
      </c>
      <c r="EV56">
        <f t="shared" si="118"/>
        <v>7.3333333333333334E-2</v>
      </c>
      <c r="EW56">
        <f t="shared" si="118"/>
        <v>4.766666666666667E-2</v>
      </c>
      <c r="EX56">
        <f t="shared" si="119"/>
        <v>2.9091382541536932E-3</v>
      </c>
      <c r="EY56">
        <f t="shared" si="120"/>
        <v>75.17124629537534</v>
      </c>
      <c r="EZ56">
        <f t="shared" si="121"/>
        <v>18.177227701852409</v>
      </c>
      <c r="FA56">
        <f t="shared" si="122"/>
        <v>81.498166177988026</v>
      </c>
      <c r="FB56">
        <f t="shared" si="43"/>
        <v>483</v>
      </c>
      <c r="FC56" s="39" t="str">
        <f t="shared" si="123"/>
        <v>PASS</v>
      </c>
      <c r="FD56" s="127">
        <f t="shared" si="124"/>
        <v>5.8209877144572834E-4</v>
      </c>
      <c r="FE56" s="127"/>
      <c r="GH56" s="39"/>
      <c r="GI56" s="39"/>
      <c r="GJ56" s="39"/>
      <c r="GS56" s="39"/>
      <c r="GT56" s="39"/>
      <c r="GU56" s="39"/>
      <c r="GV56" s="9"/>
    </row>
    <row r="57" spans="2:205" x14ac:dyDescent="0.25">
      <c r="B57">
        <f t="shared" si="0"/>
        <v>4.7</v>
      </c>
      <c r="C57">
        <f t="shared" si="160"/>
        <v>2.25</v>
      </c>
      <c r="D57">
        <f t="shared" si="50"/>
        <v>0.40706427311351651</v>
      </c>
      <c r="E57">
        <f t="shared" si="2"/>
        <v>0.40752138458301329</v>
      </c>
      <c r="F57">
        <f t="shared" si="3"/>
        <v>0.44583333333333369</v>
      </c>
      <c r="G57" s="1">
        <f t="shared" si="51"/>
        <v>827.36475038891854</v>
      </c>
      <c r="H57">
        <f t="shared" si="159"/>
        <v>-283.32129963898944</v>
      </c>
      <c r="I57">
        <f t="shared" si="52"/>
        <v>544.04345074992909</v>
      </c>
      <c r="J57">
        <f t="shared" si="4"/>
        <v>8716.010154686328</v>
      </c>
      <c r="K57">
        <f t="shared" si="5"/>
        <v>17445.201372939024</v>
      </c>
      <c r="L57">
        <f t="shared" si="53"/>
        <v>32685.038080073733</v>
      </c>
      <c r="M57">
        <f t="shared" si="53"/>
        <v>65419.505148521333</v>
      </c>
      <c r="O57">
        <f t="shared" si="54"/>
        <v>0.9</v>
      </c>
      <c r="P57">
        <f t="shared" si="165"/>
        <v>4700</v>
      </c>
      <c r="Q57">
        <f t="shared" si="55"/>
        <v>0.32399999999999995</v>
      </c>
      <c r="S57">
        <f t="shared" si="56"/>
        <v>201912.052927535</v>
      </c>
      <c r="T57">
        <f t="shared" si="6"/>
        <v>92.58896625429422</v>
      </c>
      <c r="U57">
        <f t="shared" si="57"/>
        <v>4.1999351890596574E-4</v>
      </c>
      <c r="V57">
        <f t="shared" si="58"/>
        <v>9.4498541753842286E-4</v>
      </c>
      <c r="W57">
        <f t="shared" si="7"/>
        <v>7.2000000000000008E-2</v>
      </c>
      <c r="X57">
        <f t="shared" si="59"/>
        <v>4.6800000000000008E-2</v>
      </c>
      <c r="Z57">
        <f t="shared" si="60"/>
        <v>5.8332433181384124E-3</v>
      </c>
      <c r="AA57">
        <v>5.5650000000000004</v>
      </c>
      <c r="AB57">
        <f t="shared" si="8"/>
        <v>14.391264174784009</v>
      </c>
      <c r="AC57">
        <v>0.745</v>
      </c>
      <c r="AD57">
        <f t="shared" si="61"/>
        <v>10.721491810214086</v>
      </c>
      <c r="AE57">
        <f t="shared" si="9"/>
        <v>72.259023738037456</v>
      </c>
      <c r="AF57">
        <f t="shared" si="10"/>
        <v>9.2833008783267928E-4</v>
      </c>
      <c r="AG57">
        <f t="shared" si="62"/>
        <v>217.5002788059233</v>
      </c>
      <c r="AH57">
        <f t="shared" si="63"/>
        <v>53.916214448784501</v>
      </c>
      <c r="AI57">
        <f t="shared" si="11"/>
        <v>9.3614332996798026</v>
      </c>
      <c r="AJ57">
        <f t="shared" si="12"/>
        <v>16.343717804965845</v>
      </c>
      <c r="AK57">
        <f t="shared" si="64"/>
        <v>9.3614332996798026</v>
      </c>
      <c r="AL57">
        <f t="shared" si="13"/>
        <v>12.930156491270447</v>
      </c>
      <c r="AM57">
        <f t="shared" si="14"/>
        <v>16.847696466977528</v>
      </c>
      <c r="AN57">
        <f t="shared" si="65"/>
        <v>9.3614332996798026</v>
      </c>
      <c r="AO57" s="39" t="str">
        <f t="shared" si="66"/>
        <v>FAILED</v>
      </c>
      <c r="AP57" s="39" t="str">
        <f t="shared" si="67"/>
        <v>FAILED</v>
      </c>
      <c r="AQ57" s="39" t="str">
        <f t="shared" si="68"/>
        <v>FAILED</v>
      </c>
      <c r="AS57" s="9">
        <v>3</v>
      </c>
      <c r="AT57">
        <f t="shared" si="15"/>
        <v>1.2599805567178972E-3</v>
      </c>
      <c r="AU57" s="9">
        <f t="shared" si="69"/>
        <v>2.8349562526152686E-3</v>
      </c>
      <c r="AV57" s="9">
        <f t="shared" si="70"/>
        <v>1.7499729954415236E-2</v>
      </c>
      <c r="AW57">
        <v>5.5650000000000004</v>
      </c>
      <c r="AX57">
        <f t="shared" si="16"/>
        <v>129.52137757305607</v>
      </c>
      <c r="AY57">
        <v>0.745</v>
      </c>
      <c r="AZ57">
        <f t="shared" si="71"/>
        <v>96.493426291926767</v>
      </c>
      <c r="BA57">
        <f t="shared" si="17"/>
        <v>216.77707121411234</v>
      </c>
      <c r="BB57">
        <f t="shared" si="72"/>
        <v>0.90102437106675981</v>
      </c>
      <c r="BC57">
        <f t="shared" si="73"/>
        <v>2.7713976604690151E-3</v>
      </c>
      <c r="BD57">
        <f t="shared" si="74"/>
        <v>72.855677049739811</v>
      </c>
      <c r="BE57">
        <f t="shared" si="75"/>
        <v>17.972071482928165</v>
      </c>
      <c r="BF57">
        <f t="shared" si="18"/>
        <v>84.25289969711821</v>
      </c>
      <c r="BG57">
        <f t="shared" si="19"/>
        <v>147.09346024469258</v>
      </c>
      <c r="BH57">
        <f t="shared" si="76"/>
        <v>84.25289969711821</v>
      </c>
      <c r="BI57">
        <f t="shared" si="20"/>
        <v>116.371408421434</v>
      </c>
      <c r="BJ57">
        <f t="shared" si="21"/>
        <v>0.62900974622713235</v>
      </c>
      <c r="BK57">
        <f t="shared" si="77"/>
        <v>84.25289969711821</v>
      </c>
      <c r="BL57" s="39" t="str">
        <f t="shared" si="78"/>
        <v>PASS</v>
      </c>
      <c r="BM57" s="39" t="str">
        <f t="shared" si="79"/>
        <v>PASS</v>
      </c>
      <c r="BN57" s="39" t="str">
        <f t="shared" si="80"/>
        <v>PASS</v>
      </c>
      <c r="BO57" s="127">
        <f t="shared" si="81"/>
        <v>5.5427953209380356E-4</v>
      </c>
      <c r="BP57" s="127"/>
      <c r="BR57">
        <f t="shared" si="22"/>
        <v>4.1999351890596574E-4</v>
      </c>
      <c r="BS57">
        <f t="shared" si="23"/>
        <v>0.32399999999999995</v>
      </c>
      <c r="BT57">
        <f t="shared" si="24"/>
        <v>0.238095</v>
      </c>
      <c r="BU57">
        <f t="shared" si="82"/>
        <v>0.56209500000000001</v>
      </c>
      <c r="BV57">
        <f t="shared" si="25"/>
        <v>0.9</v>
      </c>
      <c r="BW57">
        <f t="shared" si="26"/>
        <v>0.33749999999999997</v>
      </c>
      <c r="BX57">
        <f t="shared" si="27"/>
        <v>32685.038080073733</v>
      </c>
      <c r="BY57">
        <f t="shared" si="83"/>
        <v>11031.200352024884</v>
      </c>
      <c r="BZ57">
        <f t="shared" si="28"/>
        <v>0.44583333333333369</v>
      </c>
      <c r="CA57">
        <f t="shared" si="29"/>
        <v>424.30393724414097</v>
      </c>
      <c r="CB57">
        <f t="shared" si="155"/>
        <v>11455.504289269025</v>
      </c>
      <c r="CC57">
        <f t="shared" si="30"/>
        <v>9.9135901281649508E-4</v>
      </c>
      <c r="CD57">
        <f t="shared" si="31"/>
        <v>0.25294274999999999</v>
      </c>
      <c r="CE57">
        <f t="shared" si="84"/>
        <v>22644.460632433675</v>
      </c>
      <c r="CF57">
        <f t="shared" si="32"/>
        <v>58148.601357552965</v>
      </c>
      <c r="CG57">
        <f t="shared" si="33"/>
        <v>75131.946831878216</v>
      </c>
      <c r="CH57">
        <f t="shared" si="34"/>
        <v>41165.255883227714</v>
      </c>
      <c r="CI57">
        <f t="shared" si="35"/>
        <v>2.2698473363105202E-4</v>
      </c>
      <c r="CJ57">
        <f t="shared" si="36"/>
        <v>1.2436633197349762E-4</v>
      </c>
      <c r="CL57">
        <f t="shared" si="161"/>
        <v>0.32399999999999995</v>
      </c>
      <c r="CM57">
        <f t="shared" si="161"/>
        <v>0.238095</v>
      </c>
      <c r="CN57">
        <f t="shared" si="85"/>
        <v>7.0057016552793844E-4</v>
      </c>
      <c r="CO57">
        <f t="shared" si="85"/>
        <v>5.2233911662780662E-4</v>
      </c>
      <c r="CP57">
        <f t="shared" si="162"/>
        <v>0.18650345159458037</v>
      </c>
      <c r="CQ57">
        <f t="shared" si="162"/>
        <v>0.1036784980486166</v>
      </c>
      <c r="CR57">
        <f t="shared" si="156"/>
        <v>99.762042451897571</v>
      </c>
      <c r="CS57">
        <f t="shared" si="86"/>
        <v>182.07870468720739</v>
      </c>
      <c r="CT57">
        <f t="shared" si="163"/>
        <v>0.18650345159458037</v>
      </c>
      <c r="CU57">
        <f t="shared" si="163"/>
        <v>0.1036784980486166</v>
      </c>
      <c r="CV57" s="39" t="str">
        <f t="shared" si="87"/>
        <v>FAILED</v>
      </c>
      <c r="CW57" s="39" t="str">
        <f t="shared" si="88"/>
        <v>FAILED</v>
      </c>
      <c r="CX57" s="39" t="str">
        <f t="shared" si="89"/>
        <v>FAILED</v>
      </c>
      <c r="CZ57">
        <f t="shared" si="90"/>
        <v>2.2698473363105202E-4</v>
      </c>
      <c r="DA57">
        <f t="shared" si="90"/>
        <v>1.2436633197349762E-4</v>
      </c>
      <c r="DB57">
        <v>9</v>
      </c>
      <c r="DC57">
        <f t="shared" si="91"/>
        <v>2.0428626026794683E-3</v>
      </c>
      <c r="DD57">
        <v>13</v>
      </c>
      <c r="DE57">
        <f t="shared" si="92"/>
        <v>1.6167623156554691E-3</v>
      </c>
      <c r="DF57">
        <f t="shared" si="93"/>
        <v>0.32399999999999995</v>
      </c>
      <c r="DG57">
        <f t="shared" si="93"/>
        <v>0.238095</v>
      </c>
      <c r="DH57">
        <f t="shared" si="40"/>
        <v>1.7997448033502199E-3</v>
      </c>
      <c r="DI57">
        <f t="shared" si="94"/>
        <v>0.25294274999999999</v>
      </c>
      <c r="DJ57">
        <f t="shared" si="95"/>
        <v>11455.504289269025</v>
      </c>
      <c r="DK57">
        <f t="shared" si="96"/>
        <v>22644.460632433675</v>
      </c>
      <c r="DL57">
        <f t="shared" si="97"/>
        <v>6.3051314897514463E-3</v>
      </c>
      <c r="DM57">
        <f t="shared" si="98"/>
        <v>6.7904085161614863E-3</v>
      </c>
      <c r="DN57">
        <f t="shared" si="164"/>
        <v>15.106779579161012</v>
      </c>
      <c r="DO57">
        <f t="shared" si="164"/>
        <v>17.521666170216207</v>
      </c>
      <c r="DP57">
        <f t="shared" si="99"/>
        <v>11.084671383544174</v>
      </c>
      <c r="DQ57">
        <f t="shared" si="100"/>
        <v>14.006054206708262</v>
      </c>
      <c r="DR57">
        <f t="shared" si="101"/>
        <v>15.106779579161012</v>
      </c>
      <c r="DS57">
        <f t="shared" si="101"/>
        <v>17.521666170216207</v>
      </c>
      <c r="DT57" s="39" t="str">
        <f t="shared" si="158"/>
        <v>PASS</v>
      </c>
      <c r="DU57" s="39" t="str">
        <f t="shared" si="158"/>
        <v>PASS</v>
      </c>
      <c r="DV57" s="39" t="str">
        <f t="shared" si="103"/>
        <v>PASS</v>
      </c>
      <c r="DW57" s="39">
        <f t="shared" si="104"/>
        <v>2.093661013628275E-4</v>
      </c>
      <c r="DX57" s="39"/>
      <c r="DZ57">
        <f t="shared" si="105"/>
        <v>0.9</v>
      </c>
      <c r="EA57">
        <f t="shared" si="157"/>
        <v>0.32399999999999995</v>
      </c>
      <c r="EB57">
        <f t="shared" si="106"/>
        <v>0.238095</v>
      </c>
      <c r="EC57">
        <f t="shared" si="107"/>
        <v>0.90102437106675981</v>
      </c>
      <c r="ED57">
        <f t="shared" si="108"/>
        <v>0.28104750000000001</v>
      </c>
      <c r="EE57">
        <f t="shared" si="109"/>
        <v>201912.052927535</v>
      </c>
      <c r="EG57">
        <f t="shared" si="110"/>
        <v>92.58896625429422</v>
      </c>
      <c r="EH57">
        <f t="shared" si="111"/>
        <v>1.2599805567178972E-3</v>
      </c>
      <c r="EI57">
        <f t="shared" si="112"/>
        <v>9.4498541753842286E-4</v>
      </c>
      <c r="EJ57">
        <f t="shared" si="112"/>
        <v>7.2000000000000008E-2</v>
      </c>
      <c r="EK57">
        <f t="shared" si="112"/>
        <v>4.6800000000000008E-2</v>
      </c>
      <c r="EL57">
        <f t="shared" si="113"/>
        <v>9.2833008783267928E-4</v>
      </c>
      <c r="EM57">
        <f t="shared" si="113"/>
        <v>217.5002788059233</v>
      </c>
      <c r="EN57">
        <f t="shared" si="113"/>
        <v>53.916214448784501</v>
      </c>
      <c r="EO57">
        <f t="shared" si="114"/>
        <v>236.70075162980856</v>
      </c>
      <c r="EP57">
        <f t="shared" si="42"/>
        <v>483</v>
      </c>
      <c r="EQ57" s="39" t="str">
        <f t="shared" si="115"/>
        <v>PASS</v>
      </c>
      <c r="ES57">
        <v>1</v>
      </c>
      <c r="ET57">
        <f t="shared" si="116"/>
        <v>1.2599805567178972E-3</v>
      </c>
      <c r="EU57">
        <f t="shared" si="117"/>
        <v>2.8349562526152686E-3</v>
      </c>
      <c r="EV57">
        <f t="shared" si="118"/>
        <v>7.2000000000000008E-2</v>
      </c>
      <c r="EW57">
        <f t="shared" si="118"/>
        <v>4.6800000000000008E-2</v>
      </c>
      <c r="EX57">
        <f t="shared" si="119"/>
        <v>2.7701069728420331E-3</v>
      </c>
      <c r="EY57">
        <f t="shared" si="120"/>
        <v>72.889623002674242</v>
      </c>
      <c r="EZ57">
        <f t="shared" si="121"/>
        <v>17.972071482928165</v>
      </c>
      <c r="FA57">
        <f t="shared" si="122"/>
        <v>79.25833206442347</v>
      </c>
      <c r="FB57">
        <f t="shared" si="43"/>
        <v>483</v>
      </c>
      <c r="FC57" s="39" t="str">
        <f t="shared" si="123"/>
        <v>PASS</v>
      </c>
      <c r="FD57" s="127">
        <f t="shared" si="124"/>
        <v>5.5427953209380356E-4</v>
      </c>
      <c r="FE57" s="127"/>
    </row>
    <row r="58" spans="2:205" x14ac:dyDescent="0.25">
      <c r="B58">
        <f t="shared" si="0"/>
        <v>4.9000000000000004</v>
      </c>
      <c r="C58">
        <f t="shared" si="160"/>
        <v>2.208333333333333</v>
      </c>
      <c r="D58">
        <f t="shared" si="50"/>
        <v>0.40797849605251008</v>
      </c>
      <c r="E58">
        <f t="shared" si="2"/>
        <v>0.40836594945849369</v>
      </c>
      <c r="F58">
        <f t="shared" si="3"/>
        <v>0.43749999999999845</v>
      </c>
      <c r="G58" s="1">
        <f t="shared" si="51"/>
        <v>813.58260521671752</v>
      </c>
      <c r="H58">
        <f t="shared" si="159"/>
        <v>-283.32129963898819</v>
      </c>
      <c r="I58">
        <f t="shared" si="52"/>
        <v>530.26130557772933</v>
      </c>
      <c r="J58">
        <f t="shared" si="4"/>
        <v>8171.9667039363994</v>
      </c>
      <c r="K58">
        <f t="shared" si="5"/>
        <v>15756.403687076749</v>
      </c>
      <c r="L58">
        <f t="shared" si="53"/>
        <v>30644.875139761498</v>
      </c>
      <c r="M58">
        <f t="shared" si="53"/>
        <v>59086.513826537805</v>
      </c>
      <c r="O58">
        <f t="shared" si="54"/>
        <v>0.8833333333333333</v>
      </c>
      <c r="P58">
        <f t="shared" si="165"/>
        <v>4900</v>
      </c>
      <c r="Q58">
        <f t="shared" si="55"/>
        <v>0.31799999999999995</v>
      </c>
      <c r="S58">
        <f t="shared" si="56"/>
        <v>185806.64725326357</v>
      </c>
      <c r="T58">
        <f t="shared" si="6"/>
        <v>89.653589355470018</v>
      </c>
      <c r="U58">
        <f t="shared" si="57"/>
        <v>4.0667833327502915E-4</v>
      </c>
      <c r="V58">
        <f t="shared" si="58"/>
        <v>9.1502624986881562E-4</v>
      </c>
      <c r="W58">
        <f t="shared" si="7"/>
        <v>7.0666666666666669E-2</v>
      </c>
      <c r="X58">
        <f t="shared" si="59"/>
        <v>4.593333333333334E-2</v>
      </c>
      <c r="Z58">
        <f t="shared" si="60"/>
        <v>5.7548820746466389E-3</v>
      </c>
      <c r="AA58">
        <v>5.5650000000000004</v>
      </c>
      <c r="AB58">
        <f t="shared" si="8"/>
        <v>14.007209314115149</v>
      </c>
      <c r="AC58">
        <v>0.745</v>
      </c>
      <c r="AD58">
        <f t="shared" si="61"/>
        <v>10.435370939015787</v>
      </c>
      <c r="AE58">
        <f t="shared" si="9"/>
        <v>71.288327567005581</v>
      </c>
      <c r="AF58">
        <f t="shared" si="10"/>
        <v>8.8228434108720698E-4</v>
      </c>
      <c r="AG58">
        <f t="shared" si="62"/>
        <v>210.59724014176743</v>
      </c>
      <c r="AH58">
        <f t="shared" si="63"/>
        <v>53.282828751368839</v>
      </c>
      <c r="AI58">
        <f t="shared" si="11"/>
        <v>9.1116078557227009</v>
      </c>
      <c r="AJ58">
        <f t="shared" si="12"/>
        <v>15.907558466344605</v>
      </c>
      <c r="AK58">
        <f t="shared" si="64"/>
        <v>9.1116078557227009</v>
      </c>
      <c r="AL58">
        <f t="shared" si="13"/>
        <v>12.585093723373896</v>
      </c>
      <c r="AM58">
        <f t="shared" si="14"/>
        <v>16.759776522944176</v>
      </c>
      <c r="AN58">
        <f t="shared" si="65"/>
        <v>9.1116078557227009</v>
      </c>
      <c r="AO58" s="39" t="str">
        <f t="shared" si="66"/>
        <v>FAILED</v>
      </c>
      <c r="AP58" s="39" t="str">
        <f t="shared" si="67"/>
        <v>FAILED</v>
      </c>
      <c r="AQ58" s="39" t="str">
        <f t="shared" si="68"/>
        <v>FAILED</v>
      </c>
      <c r="AS58" s="9">
        <v>3</v>
      </c>
      <c r="AT58">
        <f t="shared" si="15"/>
        <v>1.2200349998250874E-3</v>
      </c>
      <c r="AU58" s="9">
        <f t="shared" si="69"/>
        <v>2.7450787496064465E-3</v>
      </c>
      <c r="AV58" s="9">
        <f t="shared" si="70"/>
        <v>1.7264646223939913E-2</v>
      </c>
      <c r="AW58">
        <v>5.5650000000000004</v>
      </c>
      <c r="AX58">
        <f t="shared" si="16"/>
        <v>126.0648838270363</v>
      </c>
      <c r="AY58">
        <v>0.745</v>
      </c>
      <c r="AZ58">
        <f t="shared" si="71"/>
        <v>93.918338451142034</v>
      </c>
      <c r="BA58">
        <f t="shared" si="17"/>
        <v>213.86498270101671</v>
      </c>
      <c r="BB58">
        <f t="shared" si="72"/>
        <v>0.88433873456552348</v>
      </c>
      <c r="BC58">
        <f t="shared" si="73"/>
        <v>2.6341250973212762E-3</v>
      </c>
      <c r="BD58">
        <f t="shared" si="74"/>
        <v>70.538277564044364</v>
      </c>
      <c r="BE58">
        <f t="shared" si="75"/>
        <v>17.760942917122946</v>
      </c>
      <c r="BF58">
        <f t="shared" si="18"/>
        <v>82.004470701504289</v>
      </c>
      <c r="BG58">
        <f t="shared" si="19"/>
        <v>143.1680261971014</v>
      </c>
      <c r="BH58">
        <f t="shared" si="76"/>
        <v>82.004470701504289</v>
      </c>
      <c r="BI58">
        <f t="shared" si="20"/>
        <v>113.26584351036503</v>
      </c>
      <c r="BJ58">
        <f t="shared" si="21"/>
        <v>0.62564665171849465</v>
      </c>
      <c r="BK58">
        <f t="shared" si="77"/>
        <v>82.004470701504289</v>
      </c>
      <c r="BL58" s="39" t="str">
        <f t="shared" si="78"/>
        <v>PASS</v>
      </c>
      <c r="BM58" s="39" t="str">
        <f t="shared" si="79"/>
        <v>PASS</v>
      </c>
      <c r="BN58" s="39" t="str">
        <f t="shared" si="80"/>
        <v>PASS</v>
      </c>
      <c r="BO58" s="127">
        <f t="shared" si="81"/>
        <v>5.2682501946425342E-4</v>
      </c>
      <c r="BP58" s="127"/>
      <c r="BR58">
        <f t="shared" si="22"/>
        <v>4.0667833327502915E-4</v>
      </c>
      <c r="BS58">
        <f t="shared" si="23"/>
        <v>0.31799999999999995</v>
      </c>
      <c r="BT58">
        <f t="shared" si="24"/>
        <v>0.23368583333333329</v>
      </c>
      <c r="BU58">
        <f t="shared" si="82"/>
        <v>0.55168583333333321</v>
      </c>
      <c r="BV58">
        <f t="shared" si="25"/>
        <v>0.8833333333333333</v>
      </c>
      <c r="BW58">
        <f t="shared" si="26"/>
        <v>0.33124999999999993</v>
      </c>
      <c r="BX58">
        <f t="shared" si="27"/>
        <v>30644.875139761498</v>
      </c>
      <c r="BY58">
        <f t="shared" si="83"/>
        <v>10151.114890045994</v>
      </c>
      <c r="BZ58">
        <f t="shared" si="28"/>
        <v>0.43749999999999845</v>
      </c>
      <c r="CA58">
        <f t="shared" si="29"/>
        <v>408.66241100097506</v>
      </c>
      <c r="CB58">
        <f t="shared" si="155"/>
        <v>10559.777301046968</v>
      </c>
      <c r="CC58">
        <f t="shared" si="30"/>
        <v>9.4216218157697554E-4</v>
      </c>
      <c r="CD58">
        <f t="shared" si="31"/>
        <v>0.2436612430555555</v>
      </c>
      <c r="CE58">
        <f t="shared" si="84"/>
        <v>21668.971988785484</v>
      </c>
      <c r="CF58">
        <f t="shared" si="32"/>
        <v>55547.692705108137</v>
      </c>
      <c r="CG58">
        <f t="shared" si="33"/>
        <v>71799.421696697245</v>
      </c>
      <c r="CH58">
        <f t="shared" si="34"/>
        <v>39295.963713519028</v>
      </c>
      <c r="CI58">
        <f t="shared" si="35"/>
        <v>2.1691668186313366E-4</v>
      </c>
      <c r="CJ58">
        <f t="shared" si="36"/>
        <v>1.1871892360579766E-4</v>
      </c>
      <c r="CL58">
        <f t="shared" si="161"/>
        <v>0.31799999999999995</v>
      </c>
      <c r="CM58">
        <f t="shared" si="161"/>
        <v>0.23368583333333329</v>
      </c>
      <c r="CN58">
        <f t="shared" si="85"/>
        <v>6.8212793038721284E-4</v>
      </c>
      <c r="CO58">
        <f t="shared" si="85"/>
        <v>5.0802790187308899E-4</v>
      </c>
      <c r="CP58">
        <f t="shared" si="162"/>
        <v>0.17681343509745007</v>
      </c>
      <c r="CQ58">
        <f t="shared" si="162"/>
        <v>9.8075092650997717E-2</v>
      </c>
      <c r="CR58">
        <f t="shared" si="156"/>
        <v>99.895369054454719</v>
      </c>
      <c r="CS58">
        <f t="shared" si="86"/>
        <v>182.5233192034035</v>
      </c>
      <c r="CT58">
        <f t="shared" si="163"/>
        <v>0.17681343509745007</v>
      </c>
      <c r="CU58">
        <f t="shared" si="163"/>
        <v>9.8075092650997717E-2</v>
      </c>
      <c r="CV58" s="39" t="str">
        <f t="shared" si="87"/>
        <v>FAILED</v>
      </c>
      <c r="CW58" s="39" t="str">
        <f t="shared" si="88"/>
        <v>FAILED</v>
      </c>
      <c r="CX58" s="39" t="str">
        <f t="shared" si="89"/>
        <v>FAILED</v>
      </c>
      <c r="CZ58">
        <f t="shared" si="90"/>
        <v>2.1691668186313366E-4</v>
      </c>
      <c r="DA58">
        <f t="shared" si="90"/>
        <v>1.1871892360579766E-4</v>
      </c>
      <c r="DB58">
        <v>9</v>
      </c>
      <c r="DC58">
        <f t="shared" si="91"/>
        <v>1.9522501367682029E-3</v>
      </c>
      <c r="DD58">
        <v>13</v>
      </c>
      <c r="DE58">
        <f t="shared" si="92"/>
        <v>1.5433460068753695E-3</v>
      </c>
      <c r="DF58">
        <f t="shared" si="93"/>
        <v>0.31799999999999995</v>
      </c>
      <c r="DG58">
        <f t="shared" si="93"/>
        <v>0.23368583333333329</v>
      </c>
      <c r="DH58">
        <f t="shared" si="40"/>
        <v>1.6970955302561836E-3</v>
      </c>
      <c r="DI58">
        <f t="shared" si="94"/>
        <v>0.2436612430555555</v>
      </c>
      <c r="DJ58">
        <f t="shared" si="95"/>
        <v>10559.777301046968</v>
      </c>
      <c r="DK58">
        <f t="shared" si="96"/>
        <v>21668.971988785484</v>
      </c>
      <c r="DL58">
        <f t="shared" si="97"/>
        <v>6.1391513734849155E-3</v>
      </c>
      <c r="DM58">
        <f t="shared" si="98"/>
        <v>6.6043627243501562E-3</v>
      </c>
      <c r="DN58">
        <f t="shared" si="164"/>
        <v>14.321888242893456</v>
      </c>
      <c r="DO58">
        <f t="shared" si="164"/>
        <v>16.574690658018611</v>
      </c>
      <c r="DP58">
        <f t="shared" si="99"/>
        <v>11.099485450494971</v>
      </c>
      <c r="DQ58">
        <f t="shared" si="100"/>
        <v>14.040255323338734</v>
      </c>
      <c r="DR58">
        <f t="shared" si="101"/>
        <v>14.321888242893456</v>
      </c>
      <c r="DS58">
        <f t="shared" si="101"/>
        <v>16.574690658018611</v>
      </c>
      <c r="DT58" s="39" t="str">
        <f t="shared" si="158"/>
        <v>PASS</v>
      </c>
      <c r="DU58" s="39" t="str">
        <f t="shared" si="158"/>
        <v>PASS</v>
      </c>
      <c r="DV58" s="39" t="str">
        <f t="shared" si="103"/>
        <v>PASS</v>
      </c>
      <c r="DW58" s="39">
        <f t="shared" si="104"/>
        <v>1.9629472824612561E-4</v>
      </c>
      <c r="DX58" s="39"/>
      <c r="DZ58">
        <f t="shared" si="105"/>
        <v>0.8833333333333333</v>
      </c>
      <c r="EA58">
        <f t="shared" si="157"/>
        <v>0.31799999999999995</v>
      </c>
      <c r="EB58">
        <f t="shared" si="106"/>
        <v>0.23368583333333329</v>
      </c>
      <c r="EC58">
        <f t="shared" si="107"/>
        <v>0.88433873456552348</v>
      </c>
      <c r="ED58">
        <f t="shared" si="108"/>
        <v>0.2758429166666666</v>
      </c>
      <c r="EE58">
        <f t="shared" si="109"/>
        <v>185806.64725326357</v>
      </c>
      <c r="EG58">
        <f t="shared" si="110"/>
        <v>89.653589355470018</v>
      </c>
      <c r="EH58">
        <f t="shared" si="111"/>
        <v>1.2200349998250874E-3</v>
      </c>
      <c r="EI58">
        <f t="shared" si="112"/>
        <v>9.1502624986881562E-4</v>
      </c>
      <c r="EJ58">
        <f t="shared" si="112"/>
        <v>7.0666666666666669E-2</v>
      </c>
      <c r="EK58">
        <f t="shared" si="112"/>
        <v>4.593333333333334E-2</v>
      </c>
      <c r="EL58">
        <f t="shared" si="113"/>
        <v>8.8228434108720698E-4</v>
      </c>
      <c r="EM58">
        <f t="shared" si="113"/>
        <v>210.59724014176743</v>
      </c>
      <c r="EN58">
        <f t="shared" si="113"/>
        <v>53.282828751368839</v>
      </c>
      <c r="EO58">
        <f t="shared" si="114"/>
        <v>229.93124423308015</v>
      </c>
      <c r="EP58">
        <f t="shared" si="42"/>
        <v>483</v>
      </c>
      <c r="EQ58" s="39" t="str">
        <f t="shared" si="115"/>
        <v>PASS</v>
      </c>
      <c r="ES58">
        <v>1</v>
      </c>
      <c r="ET58">
        <f t="shared" si="116"/>
        <v>1.2200349998250874E-3</v>
      </c>
      <c r="EU58">
        <f t="shared" si="117"/>
        <v>2.7450787496064465E-3</v>
      </c>
      <c r="EV58">
        <f t="shared" si="118"/>
        <v>7.0666666666666669E-2</v>
      </c>
      <c r="EW58">
        <f t="shared" si="118"/>
        <v>4.593333333333334E-2</v>
      </c>
      <c r="EX58">
        <f t="shared" si="119"/>
        <v>2.6328984726291371E-3</v>
      </c>
      <c r="EY58">
        <f t="shared" si="120"/>
        <v>70.571140203413307</v>
      </c>
      <c r="EZ58">
        <f t="shared" si="121"/>
        <v>17.760942917122946</v>
      </c>
      <c r="FA58">
        <f t="shared" si="122"/>
        <v>76.984668015947946</v>
      </c>
      <c r="FB58">
        <f t="shared" si="43"/>
        <v>483</v>
      </c>
      <c r="FC58" s="39" t="str">
        <f t="shared" si="123"/>
        <v>PASS</v>
      </c>
      <c r="FD58" s="127">
        <f t="shared" si="124"/>
        <v>5.2682501946425342E-4</v>
      </c>
      <c r="FE58" s="127"/>
    </row>
    <row r="59" spans="2:205" x14ac:dyDescent="0.25">
      <c r="B59">
        <f t="shared" si="0"/>
        <v>5.0999999999999996</v>
      </c>
      <c r="C59">
        <f t="shared" si="160"/>
        <v>2.166666666666667</v>
      </c>
      <c r="D59">
        <f t="shared" si="50"/>
        <v>0.40875340286447737</v>
      </c>
      <c r="E59">
        <f t="shared" si="2"/>
        <v>0.40906291024902219</v>
      </c>
      <c r="F59">
        <f t="shared" si="3"/>
        <v>0.42916666666666708</v>
      </c>
      <c r="G59" s="1">
        <f t="shared" si="51"/>
        <v>799.44789184220826</v>
      </c>
      <c r="H59">
        <f t="shared" si="159"/>
        <v>-283.32129963898944</v>
      </c>
      <c r="I59">
        <f t="shared" si="52"/>
        <v>516.12659220321882</v>
      </c>
      <c r="J59">
        <f t="shared" si="4"/>
        <v>7641.7053983586702</v>
      </c>
      <c r="K59">
        <f t="shared" si="5"/>
        <v>14175.036476847246</v>
      </c>
      <c r="L59">
        <f t="shared" si="53"/>
        <v>28656.395243845011</v>
      </c>
      <c r="M59">
        <f t="shared" si="53"/>
        <v>53156.386788177173</v>
      </c>
      <c r="O59">
        <f t="shared" si="54"/>
        <v>0.86666666666666681</v>
      </c>
      <c r="P59">
        <f t="shared" si="165"/>
        <v>5100</v>
      </c>
      <c r="Q59">
        <f t="shared" si="55"/>
        <v>0.312</v>
      </c>
      <c r="S59">
        <f t="shared" si="56"/>
        <v>170373.03457749094</v>
      </c>
      <c r="T59">
        <f t="shared" si="6"/>
        <v>86.670988650020135</v>
      </c>
      <c r="U59">
        <f t="shared" si="57"/>
        <v>3.9314893537320083E-4</v>
      </c>
      <c r="V59">
        <f t="shared" si="58"/>
        <v>8.8458510458970193E-4</v>
      </c>
      <c r="W59">
        <f t="shared" si="7"/>
        <v>6.9333333333333344E-2</v>
      </c>
      <c r="X59">
        <f t="shared" si="59"/>
        <v>4.5066666666666678E-2</v>
      </c>
      <c r="Z59">
        <f t="shared" si="60"/>
        <v>5.6704173371134731E-3</v>
      </c>
      <c r="AA59">
        <v>5.5650000000000004</v>
      </c>
      <c r="AB59">
        <f t="shared" si="8"/>
        <v>13.599057446720051</v>
      </c>
      <c r="AC59">
        <v>0.745</v>
      </c>
      <c r="AD59">
        <f t="shared" si="61"/>
        <v>10.131297797806438</v>
      </c>
      <c r="AE59">
        <f t="shared" si="9"/>
        <v>70.242024654274701</v>
      </c>
      <c r="AF59">
        <f t="shared" si="10"/>
        <v>8.3687176733324522E-4</v>
      </c>
      <c r="AG59">
        <f t="shared" si="62"/>
        <v>203.58320262182747</v>
      </c>
      <c r="AH59">
        <f t="shared" si="63"/>
        <v>52.630870998742097</v>
      </c>
      <c r="AI59">
        <f t="shared" si="11"/>
        <v>8.8461074496184331</v>
      </c>
      <c r="AJ59">
        <f t="shared" si="12"/>
        <v>15.444032895466435</v>
      </c>
      <c r="AK59">
        <f t="shared" si="64"/>
        <v>8.8461074496184331</v>
      </c>
      <c r="AL59">
        <f t="shared" si="13"/>
        <v>12.218380455274078</v>
      </c>
      <c r="AM59">
        <f t="shared" si="14"/>
        <v>16.687327605126626</v>
      </c>
      <c r="AN59">
        <f t="shared" si="65"/>
        <v>8.8461074496184331</v>
      </c>
      <c r="AO59" s="39" t="str">
        <f t="shared" si="66"/>
        <v>FAILED</v>
      </c>
      <c r="AP59" s="39" t="str">
        <f t="shared" si="67"/>
        <v>FAILED</v>
      </c>
      <c r="AQ59" s="39" t="str">
        <f t="shared" si="68"/>
        <v>FAILED</v>
      </c>
      <c r="AS59" s="9">
        <v>3</v>
      </c>
      <c r="AT59">
        <f t="shared" si="15"/>
        <v>1.1794468061196025E-3</v>
      </c>
      <c r="AU59" s="9">
        <f t="shared" si="69"/>
        <v>2.6537553137691056E-3</v>
      </c>
      <c r="AV59" s="9">
        <f t="shared" si="70"/>
        <v>1.7011252011340419E-2</v>
      </c>
      <c r="AW59">
        <v>5.5650000000000004</v>
      </c>
      <c r="AX59">
        <f t="shared" si="16"/>
        <v>122.39151702048048</v>
      </c>
      <c r="AY59">
        <v>0.745</v>
      </c>
      <c r="AZ59">
        <f t="shared" si="71"/>
        <v>91.181680180257956</v>
      </c>
      <c r="BA59">
        <f t="shared" si="17"/>
        <v>210.72607396282413</v>
      </c>
      <c r="BB59">
        <f t="shared" si="72"/>
        <v>0.86765309806428736</v>
      </c>
      <c r="BC59">
        <f t="shared" si="73"/>
        <v>2.498737231906749E-3</v>
      </c>
      <c r="BD59">
        <f t="shared" si="74"/>
        <v>68.183653888040809</v>
      </c>
      <c r="BE59">
        <f t="shared" si="75"/>
        <v>17.543623666247367</v>
      </c>
      <c r="BF59">
        <f t="shared" si="18"/>
        <v>79.614967046565909</v>
      </c>
      <c r="BG59">
        <f t="shared" si="19"/>
        <v>138.99629605919793</v>
      </c>
      <c r="BH59">
        <f t="shared" si="76"/>
        <v>79.614967046565909</v>
      </c>
      <c r="BI59">
        <f t="shared" si="20"/>
        <v>109.96542409746672</v>
      </c>
      <c r="BJ59">
        <f t="shared" si="21"/>
        <v>0.62285549562142761</v>
      </c>
      <c r="BK59">
        <f t="shared" si="77"/>
        <v>79.614967046565909</v>
      </c>
      <c r="BL59" s="39" t="str">
        <f t="shared" si="78"/>
        <v>PASS</v>
      </c>
      <c r="BM59" s="39" t="str">
        <f t="shared" si="79"/>
        <v>PASS</v>
      </c>
      <c r="BN59" s="39" t="str">
        <f t="shared" si="80"/>
        <v>PASS</v>
      </c>
      <c r="BO59" s="127">
        <f t="shared" si="81"/>
        <v>4.9974744638135022E-4</v>
      </c>
      <c r="BP59" s="127"/>
      <c r="BR59">
        <f t="shared" si="22"/>
        <v>3.9314893537320083E-4</v>
      </c>
      <c r="BS59">
        <f t="shared" si="23"/>
        <v>0.312</v>
      </c>
      <c r="BT59">
        <f t="shared" si="24"/>
        <v>0.22927666666666668</v>
      </c>
      <c r="BU59">
        <f t="shared" si="82"/>
        <v>0.54127666666666663</v>
      </c>
      <c r="BV59">
        <f t="shared" si="25"/>
        <v>0.86666666666666681</v>
      </c>
      <c r="BW59">
        <f t="shared" si="26"/>
        <v>0.32500000000000001</v>
      </c>
      <c r="BX59">
        <f t="shared" si="27"/>
        <v>28656.395243845011</v>
      </c>
      <c r="BY59">
        <f t="shared" si="83"/>
        <v>9313.3284542496294</v>
      </c>
      <c r="BZ59">
        <f t="shared" si="28"/>
        <v>0.42916666666666708</v>
      </c>
      <c r="CA59">
        <f t="shared" si="29"/>
        <v>393.31462233984416</v>
      </c>
      <c r="CB59">
        <f t="shared" si="155"/>
        <v>9706.6430765894729</v>
      </c>
      <c r="CC59">
        <f t="shared" si="30"/>
        <v>8.936422355476962E-4</v>
      </c>
      <c r="CD59">
        <f t="shared" si="31"/>
        <v>0.23455322222222225</v>
      </c>
      <c r="CE59">
        <f t="shared" si="84"/>
        <v>20691.770900919728</v>
      </c>
      <c r="CF59">
        <f t="shared" si="32"/>
        <v>52942.232703876041</v>
      </c>
      <c r="CG59">
        <f t="shared" si="33"/>
        <v>68461.060879565834</v>
      </c>
      <c r="CH59">
        <f t="shared" si="34"/>
        <v>37423.404528186249</v>
      </c>
      <c r="CI59">
        <f t="shared" si="35"/>
        <v>2.0683099963615055E-4</v>
      </c>
      <c r="CJ59">
        <f t="shared" si="36"/>
        <v>1.1306164510026057E-4</v>
      </c>
      <c r="CL59">
        <f t="shared" si="161"/>
        <v>0.312</v>
      </c>
      <c r="CM59">
        <f t="shared" si="161"/>
        <v>0.22927666666666668</v>
      </c>
      <c r="CN59">
        <f t="shared" si="85"/>
        <v>6.6291987062868762E-4</v>
      </c>
      <c r="CO59">
        <f t="shared" si="85"/>
        <v>4.931232067528047E-4</v>
      </c>
      <c r="CP59">
        <f t="shared" si="162"/>
        <v>0.16699584685225524</v>
      </c>
      <c r="CQ59">
        <f t="shared" si="162"/>
        <v>9.2404788874504346E-2</v>
      </c>
      <c r="CR59">
        <f t="shared" si="156"/>
        <v>100.0419228129242</v>
      </c>
      <c r="CS59">
        <f t="shared" si="86"/>
        <v>183.01317730314926</v>
      </c>
      <c r="CT59">
        <f t="shared" si="163"/>
        <v>0.16699584685225524</v>
      </c>
      <c r="CU59">
        <f t="shared" si="163"/>
        <v>9.2404788874504346E-2</v>
      </c>
      <c r="CV59" s="39" t="str">
        <f t="shared" si="87"/>
        <v>FAILED</v>
      </c>
      <c r="CW59" s="39" t="str">
        <f t="shared" si="88"/>
        <v>FAILED</v>
      </c>
      <c r="CX59" s="39" t="str">
        <f t="shared" si="89"/>
        <v>FAILED</v>
      </c>
      <c r="CZ59">
        <f t="shared" si="90"/>
        <v>2.0683099963615055E-4</v>
      </c>
      <c r="DA59">
        <f t="shared" si="90"/>
        <v>1.1306164510026057E-4</v>
      </c>
      <c r="DB59">
        <v>9</v>
      </c>
      <c r="DC59">
        <f t="shared" si="91"/>
        <v>1.861478996725355E-3</v>
      </c>
      <c r="DD59">
        <v>13</v>
      </c>
      <c r="DE59">
        <f t="shared" si="92"/>
        <v>1.4698013863033875E-3</v>
      </c>
      <c r="DF59">
        <f t="shared" si="93"/>
        <v>0.312</v>
      </c>
      <c r="DG59">
        <f t="shared" si="93"/>
        <v>0.22927666666666668</v>
      </c>
      <c r="DH59">
        <f t="shared" si="40"/>
        <v>1.5966113854668437E-3</v>
      </c>
      <c r="DI59">
        <f t="shared" si="94"/>
        <v>0.23455322222222225</v>
      </c>
      <c r="DJ59">
        <f t="shared" si="95"/>
        <v>9706.6430765894729</v>
      </c>
      <c r="DK59">
        <f t="shared" si="96"/>
        <v>20691.770900919728</v>
      </c>
      <c r="DL59">
        <f t="shared" si="97"/>
        <v>5.9662788356581887E-3</v>
      </c>
      <c r="DM59">
        <f t="shared" si="98"/>
        <v>6.4106016877864616E-3</v>
      </c>
      <c r="DN59">
        <f t="shared" si="164"/>
        <v>13.526663595032677</v>
      </c>
      <c r="DO59">
        <f t="shared" si="164"/>
        <v>15.616409319791241</v>
      </c>
      <c r="DP59">
        <f t="shared" si="99"/>
        <v>11.115769201436022</v>
      </c>
      <c r="DQ59">
        <f t="shared" si="100"/>
        <v>14.077936715626867</v>
      </c>
      <c r="DR59">
        <f t="shared" si="101"/>
        <v>13.526663595032677</v>
      </c>
      <c r="DS59">
        <f t="shared" si="101"/>
        <v>15.616409319791241</v>
      </c>
      <c r="DT59" s="39" t="str">
        <f t="shared" si="158"/>
        <v>PASS</v>
      </c>
      <c r="DU59" s="39" t="str">
        <f t="shared" si="158"/>
        <v>PASS</v>
      </c>
      <c r="DV59" s="39" t="str">
        <f t="shared" si="103"/>
        <v>PASS</v>
      </c>
      <c r="DW59" s="39">
        <f t="shared" si="104"/>
        <v>1.8355452189839958E-4</v>
      </c>
      <c r="DX59" s="39"/>
      <c r="DZ59">
        <f>O59</f>
        <v>0.86666666666666681</v>
      </c>
      <c r="EA59">
        <f t="shared" si="157"/>
        <v>0.312</v>
      </c>
      <c r="EB59">
        <f t="shared" si="106"/>
        <v>0.22927666666666668</v>
      </c>
      <c r="EC59">
        <f t="shared" si="107"/>
        <v>0.86765309806428736</v>
      </c>
      <c r="ED59">
        <f t="shared" si="108"/>
        <v>0.27063833333333331</v>
      </c>
      <c r="EE59">
        <f t="shared" si="109"/>
        <v>170373.03457749094</v>
      </c>
      <c r="EG59">
        <f>T59</f>
        <v>86.670988650020135</v>
      </c>
      <c r="EH59">
        <f t="shared" si="111"/>
        <v>1.1794468061196025E-3</v>
      </c>
      <c r="EI59">
        <f t="shared" si="112"/>
        <v>8.8458510458970193E-4</v>
      </c>
      <c r="EJ59">
        <f t="shared" si="112"/>
        <v>6.9333333333333344E-2</v>
      </c>
      <c r="EK59">
        <f t="shared" si="112"/>
        <v>4.5066666666666678E-2</v>
      </c>
      <c r="EL59">
        <f t="shared" si="113"/>
        <v>8.3687176733324522E-4</v>
      </c>
      <c r="EM59">
        <f t="shared" si="113"/>
        <v>203.58320262182747</v>
      </c>
      <c r="EN59">
        <f t="shared" si="113"/>
        <v>52.630870998742097</v>
      </c>
      <c r="EO59">
        <f t="shared" si="114"/>
        <v>223.06085747171949</v>
      </c>
      <c r="EP59">
        <f t="shared" si="42"/>
        <v>483</v>
      </c>
      <c r="EQ59" s="39" t="str">
        <f t="shared" si="115"/>
        <v>PASS</v>
      </c>
      <c r="ES59">
        <v>1</v>
      </c>
      <c r="ET59">
        <f t="shared" si="116"/>
        <v>1.1794468061196025E-3</v>
      </c>
      <c r="EU59">
        <f t="shared" si="117"/>
        <v>2.6537553137691056E-3</v>
      </c>
      <c r="EV59">
        <f t="shared" si="118"/>
        <v>6.9333333333333344E-2</v>
      </c>
      <c r="EW59">
        <f t="shared" si="118"/>
        <v>4.5066666666666678E-2</v>
      </c>
      <c r="EX59">
        <f t="shared" si="119"/>
        <v>2.4975737885453695E-3</v>
      </c>
      <c r="EY59">
        <f t="shared" si="120"/>
        <v>68.215415840314023</v>
      </c>
      <c r="EZ59">
        <f t="shared" si="121"/>
        <v>17.543623666247367</v>
      </c>
      <c r="FA59">
        <f t="shared" si="122"/>
        <v>74.677166204240166</v>
      </c>
      <c r="FB59">
        <f t="shared" si="43"/>
        <v>483</v>
      </c>
      <c r="FC59" s="39" t="str">
        <f t="shared" si="123"/>
        <v>PASS</v>
      </c>
      <c r="FD59" s="127">
        <f t="shared" si="124"/>
        <v>4.9974744638135022E-4</v>
      </c>
      <c r="FE59" s="127"/>
    </row>
    <row r="60" spans="2:205" x14ac:dyDescent="0.25">
      <c r="B60">
        <f t="shared" si="0"/>
        <v>5.3</v>
      </c>
      <c r="C60">
        <f t="shared" si="160"/>
        <v>2.125</v>
      </c>
      <c r="D60">
        <f t="shared" si="50"/>
        <v>0.40937241763356697</v>
      </c>
      <c r="E60">
        <f t="shared" si="2"/>
        <v>0.40959448871467419</v>
      </c>
      <c r="F60">
        <f t="shared" si="3"/>
        <v>0.42083333333333378</v>
      </c>
      <c r="G60" s="1">
        <f t="shared" si="51"/>
        <v>784.94334419155371</v>
      </c>
      <c r="H60">
        <f t="shared" si="159"/>
        <v>-283.32129963898944</v>
      </c>
      <c r="I60">
        <f t="shared" si="52"/>
        <v>501.62204455256426</v>
      </c>
      <c r="J60">
        <f t="shared" si="4"/>
        <v>7125.5788061554513</v>
      </c>
      <c r="K60">
        <f t="shared" si="5"/>
        <v>12698.308056395832</v>
      </c>
      <c r="L60">
        <f t="shared" si="53"/>
        <v>26720.920523082943</v>
      </c>
      <c r="M60">
        <f t="shared" si="53"/>
        <v>47618.655211484373</v>
      </c>
      <c r="O60">
        <f t="shared" si="54"/>
        <v>0.85000000000000009</v>
      </c>
      <c r="P60">
        <f t="shared" si="165"/>
        <v>5300</v>
      </c>
      <c r="Q60">
        <f t="shared" si="55"/>
        <v>0.30599999999999999</v>
      </c>
      <c r="S60">
        <f t="shared" si="56"/>
        <v>155616.52029896853</v>
      </c>
      <c r="T60">
        <f t="shared" si="6"/>
        <v>83.640718497002297</v>
      </c>
      <c r="U60">
        <f t="shared" si="57"/>
        <v>3.7940330372518942E-4</v>
      </c>
      <c r="V60">
        <f t="shared" si="58"/>
        <v>8.5365743338167621E-4</v>
      </c>
      <c r="W60">
        <f t="shared" si="7"/>
        <v>6.8000000000000005E-2</v>
      </c>
      <c r="X60">
        <f t="shared" si="59"/>
        <v>4.4200000000000003E-2</v>
      </c>
      <c r="Z60">
        <f t="shared" si="60"/>
        <v>5.5794603488998444E-3</v>
      </c>
      <c r="AA60">
        <v>5.5650000000000004</v>
      </c>
      <c r="AB60">
        <f t="shared" si="8"/>
        <v>13.166281980364882</v>
      </c>
      <c r="AC60">
        <v>0.745</v>
      </c>
      <c r="AD60">
        <f t="shared" si="61"/>
        <v>9.808880075371837</v>
      </c>
      <c r="AE60">
        <f t="shared" si="9"/>
        <v>69.115299295496683</v>
      </c>
      <c r="AF60">
        <f t="shared" si="10"/>
        <v>7.9211428729432116E-4</v>
      </c>
      <c r="AG60">
        <f t="shared" si="62"/>
        <v>196.45715624006542</v>
      </c>
      <c r="AH60">
        <f t="shared" si="63"/>
        <v>51.959723029484103</v>
      </c>
      <c r="AI60">
        <f t="shared" si="11"/>
        <v>8.5645895361942266</v>
      </c>
      <c r="AJ60">
        <f t="shared" si="12"/>
        <v>14.952543057665059</v>
      </c>
      <c r="AK60">
        <f t="shared" si="64"/>
        <v>8.5645895361942266</v>
      </c>
      <c r="AL60">
        <f t="shared" si="13"/>
        <v>11.829543558279319</v>
      </c>
      <c r="AM60">
        <f t="shared" si="14"/>
        <v>16.631974009276419</v>
      </c>
      <c r="AN60">
        <f t="shared" si="65"/>
        <v>8.5645895361942266</v>
      </c>
      <c r="AO60" s="39" t="str">
        <f t="shared" si="66"/>
        <v>FAILED</v>
      </c>
      <c r="AP60" s="39" t="str">
        <f t="shared" si="67"/>
        <v>FAILED</v>
      </c>
      <c r="AQ60" s="39" t="str">
        <f t="shared" si="68"/>
        <v>FAILED</v>
      </c>
      <c r="AS60" s="9">
        <v>3</v>
      </c>
      <c r="AT60">
        <f t="shared" si="15"/>
        <v>1.1382099111755682E-3</v>
      </c>
      <c r="AU60" s="9">
        <f t="shared" si="69"/>
        <v>2.5609723001450285E-3</v>
      </c>
      <c r="AV60" s="9">
        <f t="shared" si="70"/>
        <v>1.673838104669953E-2</v>
      </c>
      <c r="AW60">
        <v>5.5650000000000004</v>
      </c>
      <c r="AX60">
        <f t="shared" si="16"/>
        <v>118.4965378232839</v>
      </c>
      <c r="AY60">
        <v>0.745</v>
      </c>
      <c r="AZ60">
        <f t="shared" si="71"/>
        <v>88.2799206783465</v>
      </c>
      <c r="BA60">
        <f t="shared" si="17"/>
        <v>207.34589788649001</v>
      </c>
      <c r="BB60">
        <f t="shared" si="72"/>
        <v>0.85096746156305092</v>
      </c>
      <c r="BC60">
        <f t="shared" si="73"/>
        <v>2.3652985193299125E-3</v>
      </c>
      <c r="BD60">
        <f t="shared" si="74"/>
        <v>65.791492713171181</v>
      </c>
      <c r="BE60">
        <f t="shared" si="75"/>
        <v>17.319907676494701</v>
      </c>
      <c r="BF60">
        <f t="shared" si="18"/>
        <v>77.081305825748018</v>
      </c>
      <c r="BG60">
        <f t="shared" si="19"/>
        <v>134.57288751898548</v>
      </c>
      <c r="BH60">
        <f t="shared" si="76"/>
        <v>77.081305825748018</v>
      </c>
      <c r="BI60">
        <f t="shared" si="20"/>
        <v>106.46589202451382</v>
      </c>
      <c r="BJ60">
        <f t="shared" si="21"/>
        <v>0.62069641478037907</v>
      </c>
      <c r="BK60">
        <f t="shared" si="77"/>
        <v>77.081305825748018</v>
      </c>
      <c r="BL60" s="39" t="str">
        <f t="shared" si="78"/>
        <v>PASS</v>
      </c>
      <c r="BM60" s="39" t="str">
        <f t="shared" si="79"/>
        <v>PASS</v>
      </c>
      <c r="BN60" s="39" t="str">
        <f t="shared" si="80"/>
        <v>PASS</v>
      </c>
      <c r="BO60" s="127">
        <f t="shared" si="81"/>
        <v>4.7305970386598293E-4</v>
      </c>
      <c r="BP60" s="127"/>
      <c r="BR60">
        <f t="shared" si="22"/>
        <v>3.7940330372518942E-4</v>
      </c>
      <c r="BS60">
        <f t="shared" si="23"/>
        <v>0.30599999999999999</v>
      </c>
      <c r="BT60">
        <f t="shared" si="24"/>
        <v>0.2248675</v>
      </c>
      <c r="BU60">
        <f t="shared" si="82"/>
        <v>0.53086750000000005</v>
      </c>
      <c r="BV60">
        <f t="shared" si="25"/>
        <v>0.85000000000000009</v>
      </c>
      <c r="BW60">
        <f t="shared" si="26"/>
        <v>0.31874999999999998</v>
      </c>
      <c r="BX60">
        <f t="shared" si="27"/>
        <v>26720.920523082943</v>
      </c>
      <c r="BY60">
        <f t="shared" si="83"/>
        <v>8517.2934167326875</v>
      </c>
      <c r="BZ60">
        <f t="shared" si="28"/>
        <v>0.42083333333333378</v>
      </c>
      <c r="CA60">
        <f t="shared" si="29"/>
        <v>378.26057126074267</v>
      </c>
      <c r="CB60">
        <f t="shared" si="155"/>
        <v>8895.5539879934295</v>
      </c>
      <c r="CC60">
        <f t="shared" si="30"/>
        <v>8.4582271220564372E-4</v>
      </c>
      <c r="CD60">
        <f t="shared" si="31"/>
        <v>0.22561868750000005</v>
      </c>
      <c r="CE60">
        <f t="shared" si="84"/>
        <v>19713.690578032078</v>
      </c>
      <c r="CF60">
        <f t="shared" si="32"/>
        <v>50334.444137346778</v>
      </c>
      <c r="CG60">
        <f t="shared" si="33"/>
        <v>65119.712070870832</v>
      </c>
      <c r="CH60">
        <f t="shared" si="34"/>
        <v>35549.176203822724</v>
      </c>
      <c r="CI60">
        <f t="shared" si="35"/>
        <v>1.9673629024432275E-4</v>
      </c>
      <c r="CJ60">
        <f t="shared" si="36"/>
        <v>1.073993238786185E-4</v>
      </c>
      <c r="CL60">
        <f t="shared" si="161"/>
        <v>0.30599999999999999</v>
      </c>
      <c r="CM60">
        <f t="shared" si="161"/>
        <v>0.2248675</v>
      </c>
      <c r="CN60">
        <f t="shared" si="85"/>
        <v>6.4292905308602211E-4</v>
      </c>
      <c r="CO60">
        <f t="shared" si="85"/>
        <v>4.7761158850709193E-4</v>
      </c>
      <c r="CP60">
        <f t="shared" si="162"/>
        <v>0.15707595157479384</v>
      </c>
      <c r="CQ60">
        <f t="shared" si="162"/>
        <v>8.6682875200981738E-2</v>
      </c>
      <c r="CR60">
        <f t="shared" si="156"/>
        <v>100.20363072593292</v>
      </c>
      <c r="CS60">
        <f t="shared" si="86"/>
        <v>183.55507154134662</v>
      </c>
      <c r="CT60">
        <f t="shared" si="163"/>
        <v>0.15707595157479384</v>
      </c>
      <c r="CU60">
        <f t="shared" si="163"/>
        <v>8.6682875200981738E-2</v>
      </c>
      <c r="CV60" s="39" t="str">
        <f t="shared" si="87"/>
        <v>FAILED</v>
      </c>
      <c r="CW60" s="39" t="str">
        <f t="shared" si="88"/>
        <v>FAILED</v>
      </c>
      <c r="CX60" s="39" t="str">
        <f t="shared" si="89"/>
        <v>FAILED</v>
      </c>
      <c r="CZ60">
        <f t="shared" si="90"/>
        <v>1.9673629024432275E-4</v>
      </c>
      <c r="DA60">
        <f t="shared" si="90"/>
        <v>1.073993238786185E-4</v>
      </c>
      <c r="DB60">
        <v>9</v>
      </c>
      <c r="DC60">
        <f t="shared" si="91"/>
        <v>1.7706266121989048E-3</v>
      </c>
      <c r="DD60">
        <v>13</v>
      </c>
      <c r="DE60">
        <f t="shared" si="92"/>
        <v>1.3961912104220404E-3</v>
      </c>
      <c r="DF60">
        <f t="shared" si="93"/>
        <v>0.30599999999999999</v>
      </c>
      <c r="DG60">
        <f t="shared" si="93"/>
        <v>0.2248675</v>
      </c>
      <c r="DH60">
        <f t="shared" si="40"/>
        <v>1.4983523843868688E-3</v>
      </c>
      <c r="DI60">
        <f t="shared" si="94"/>
        <v>0.22561868750000005</v>
      </c>
      <c r="DJ60">
        <f t="shared" si="95"/>
        <v>8895.5539879934295</v>
      </c>
      <c r="DK60">
        <f t="shared" si="96"/>
        <v>19713.690578032078</v>
      </c>
      <c r="DL60">
        <f t="shared" si="97"/>
        <v>5.786361477774199E-3</v>
      </c>
      <c r="DM60">
        <f t="shared" si="98"/>
        <v>6.2089506505921951E-3</v>
      </c>
      <c r="DN60">
        <f t="shared" si="164"/>
        <v>12.723152077558302</v>
      </c>
      <c r="DO60">
        <f t="shared" si="164"/>
        <v>14.649405908965912</v>
      </c>
      <c r="DP60">
        <f t="shared" si="99"/>
        <v>11.13373674732588</v>
      </c>
      <c r="DQ60">
        <f t="shared" si="100"/>
        <v>14.119620887795895</v>
      </c>
      <c r="DR60">
        <f t="shared" si="101"/>
        <v>12.723152077558302</v>
      </c>
      <c r="DS60">
        <f t="shared" si="101"/>
        <v>14.649405908965912</v>
      </c>
      <c r="DT60" s="39" t="str">
        <f t="shared" si="158"/>
        <v>PASS</v>
      </c>
      <c r="DU60" s="39" t="str">
        <f t="shared" si="158"/>
        <v>PASS</v>
      </c>
      <c r="DV60" s="39" t="str">
        <f t="shared" si="103"/>
        <v>PASS</v>
      </c>
      <c r="DW60" s="39">
        <f t="shared" si="104"/>
        <v>1.7115395406848877E-4</v>
      </c>
      <c r="DX60" s="39"/>
      <c r="DZ60">
        <f t="shared" si="105"/>
        <v>0.85000000000000009</v>
      </c>
      <c r="EA60">
        <f t="shared" si="157"/>
        <v>0.30599999999999999</v>
      </c>
      <c r="EB60">
        <f t="shared" si="106"/>
        <v>0.2248675</v>
      </c>
      <c r="EC60">
        <f t="shared" si="107"/>
        <v>0.85096746156305092</v>
      </c>
      <c r="ED60">
        <f t="shared" si="108"/>
        <v>0.26543375000000002</v>
      </c>
      <c r="EE60">
        <f t="shared" si="109"/>
        <v>155616.52029896853</v>
      </c>
      <c r="EG60">
        <f t="shared" si="110"/>
        <v>83.640718497002297</v>
      </c>
      <c r="EH60">
        <f t="shared" si="111"/>
        <v>1.1382099111755682E-3</v>
      </c>
      <c r="EI60">
        <f t="shared" si="112"/>
        <v>8.5365743338167621E-4</v>
      </c>
      <c r="EJ60">
        <f t="shared" si="112"/>
        <v>6.8000000000000005E-2</v>
      </c>
      <c r="EK60">
        <f t="shared" si="112"/>
        <v>4.4200000000000003E-2</v>
      </c>
      <c r="EL60">
        <f t="shared" si="113"/>
        <v>7.9211428729432116E-4</v>
      </c>
      <c r="EM60">
        <f t="shared" si="113"/>
        <v>196.45715624006542</v>
      </c>
      <c r="EN60">
        <f t="shared" si="113"/>
        <v>51.959723029484103</v>
      </c>
      <c r="EO60">
        <f t="shared" si="114"/>
        <v>216.08991806615037</v>
      </c>
      <c r="EP60">
        <f t="shared" si="42"/>
        <v>483</v>
      </c>
      <c r="EQ60" s="39" t="str">
        <f t="shared" si="115"/>
        <v>PASS</v>
      </c>
      <c r="ES60">
        <v>1</v>
      </c>
      <c r="ET60">
        <f t="shared" si="116"/>
        <v>1.1382099111755682E-3</v>
      </c>
      <c r="EU60">
        <f t="shared" si="117"/>
        <v>2.5609723001450285E-3</v>
      </c>
      <c r="EV60">
        <f t="shared" si="118"/>
        <v>6.8000000000000005E-2</v>
      </c>
      <c r="EW60">
        <f t="shared" si="118"/>
        <v>4.4200000000000003E-2</v>
      </c>
      <c r="EX60">
        <f t="shared" si="119"/>
        <v>2.3641973449901668E-3</v>
      </c>
      <c r="EY60">
        <f t="shared" si="120"/>
        <v>65.822136476350607</v>
      </c>
      <c r="EZ60">
        <f t="shared" si="121"/>
        <v>17.319907676494701</v>
      </c>
      <c r="FA60">
        <f t="shared" si="122"/>
        <v>72.335961015792321</v>
      </c>
      <c r="FB60">
        <f t="shared" si="43"/>
        <v>483</v>
      </c>
      <c r="FC60" s="39" t="str">
        <f t="shared" si="123"/>
        <v>PASS</v>
      </c>
      <c r="FD60" s="127">
        <f t="shared" si="124"/>
        <v>4.7305970386598293E-4</v>
      </c>
      <c r="FE60" s="127"/>
    </row>
    <row r="61" spans="2:205" x14ac:dyDescent="0.25">
      <c r="B61">
        <f t="shared" si="0"/>
        <v>5.5</v>
      </c>
      <c r="C61">
        <f t="shared" si="160"/>
        <v>2.0833333333333335</v>
      </c>
      <c r="D61">
        <f t="shared" si="50"/>
        <v>0.40981655979578141</v>
      </c>
      <c r="E61">
        <f t="shared" si="2"/>
        <v>0.40994028530676341</v>
      </c>
      <c r="F61">
        <f t="shared" si="3"/>
        <v>0.41250000000000037</v>
      </c>
      <c r="G61" s="1">
        <f t="shared" si="51"/>
        <v>770.04947083082118</v>
      </c>
      <c r="H61">
        <f t="shared" si="159"/>
        <v>-283.32129963898944</v>
      </c>
      <c r="I61">
        <f t="shared" si="52"/>
        <v>486.72817119183173</v>
      </c>
      <c r="J61">
        <f t="shared" si="4"/>
        <v>6623.9567616028871</v>
      </c>
      <c r="K61">
        <f t="shared" si="5"/>
        <v>11323.354499619996</v>
      </c>
      <c r="L61">
        <f t="shared" si="53"/>
        <v>24839.837856010825</v>
      </c>
      <c r="M61">
        <f t="shared" si="53"/>
        <v>42462.579373574983</v>
      </c>
      <c r="O61">
        <f t="shared" si="54"/>
        <v>0.83333333333333348</v>
      </c>
      <c r="P61">
        <f t="shared" si="165"/>
        <v>5500</v>
      </c>
      <c r="Q61">
        <f t="shared" si="55"/>
        <v>0.3</v>
      </c>
      <c r="S61">
        <f t="shared" si="56"/>
        <v>141541.93124524996</v>
      </c>
      <c r="T61">
        <f t="shared" si="6"/>
        <v>80.562428501843712</v>
      </c>
      <c r="U61">
        <f t="shared" si="57"/>
        <v>3.654398489034901E-4</v>
      </c>
      <c r="V61">
        <f t="shared" si="58"/>
        <v>8.222396600328527E-4</v>
      </c>
      <c r="W61">
        <f t="shared" si="7"/>
        <v>6.666666666666668E-2</v>
      </c>
      <c r="X61">
        <f t="shared" si="59"/>
        <v>4.3333333333333342E-2</v>
      </c>
      <c r="Z61">
        <f t="shared" si="60"/>
        <v>5.4815977335523503E-3</v>
      </c>
      <c r="AA61">
        <v>5.5650000000000004</v>
      </c>
      <c r="AB61">
        <f t="shared" si="8"/>
        <v>12.708464625558941</v>
      </c>
      <c r="AC61">
        <v>0.745</v>
      </c>
      <c r="AD61">
        <f t="shared" si="61"/>
        <v>9.4678061460414114</v>
      </c>
      <c r="AE61">
        <f t="shared" si="9"/>
        <v>67.903030809546109</v>
      </c>
      <c r="AF61">
        <f t="shared" si="10"/>
        <v>7.4803502866367341E-4</v>
      </c>
      <c r="AG61">
        <f t="shared" si="62"/>
        <v>189.2183197598479</v>
      </c>
      <c r="AH61">
        <f t="shared" si="63"/>
        <v>51.268841080849491</v>
      </c>
      <c r="AI61">
        <f t="shared" si="11"/>
        <v>8.2667820205792211</v>
      </c>
      <c r="AJ61">
        <f t="shared" si="12"/>
        <v>14.432613914381403</v>
      </c>
      <c r="AK61">
        <f t="shared" si="64"/>
        <v>8.2667820205792211</v>
      </c>
      <c r="AL61">
        <f t="shared" si="13"/>
        <v>11.418207210744781</v>
      </c>
      <c r="AM61">
        <f t="shared" si="14"/>
        <v>16.595622425749195</v>
      </c>
      <c r="AN61">
        <f t="shared" si="65"/>
        <v>8.2667820205792211</v>
      </c>
      <c r="AO61" s="39" t="str">
        <f t="shared" si="66"/>
        <v>FAILED</v>
      </c>
      <c r="AP61" s="39" t="str">
        <f t="shared" si="67"/>
        <v>FAILED</v>
      </c>
      <c r="AQ61" s="39" t="str">
        <f t="shared" si="68"/>
        <v>FAILED</v>
      </c>
      <c r="AS61" s="9">
        <v>3</v>
      </c>
      <c r="AT61">
        <f t="shared" si="15"/>
        <v>1.0963195467104704E-3</v>
      </c>
      <c r="AU61" s="9">
        <f t="shared" si="69"/>
        <v>2.4667189800985584E-3</v>
      </c>
      <c r="AV61" s="9">
        <f t="shared" si="70"/>
        <v>1.6444793200657053E-2</v>
      </c>
      <c r="AW61">
        <v>5.5650000000000004</v>
      </c>
      <c r="AX61">
        <f t="shared" si="16"/>
        <v>114.37618163003052</v>
      </c>
      <c r="AY61">
        <v>0.745</v>
      </c>
      <c r="AZ61">
        <f t="shared" si="71"/>
        <v>85.210255314372731</v>
      </c>
      <c r="BA61">
        <f t="shared" si="17"/>
        <v>203.70909242863834</v>
      </c>
      <c r="BB61">
        <f t="shared" si="72"/>
        <v>0.8342818250618147</v>
      </c>
      <c r="BC61">
        <f t="shared" si="73"/>
        <v>2.233876968370665E-3</v>
      </c>
      <c r="BD61">
        <f t="shared" si="74"/>
        <v>63.361560752599168</v>
      </c>
      <c r="BE61">
        <f t="shared" si="75"/>
        <v>17.089613693616492</v>
      </c>
      <c r="BF61">
        <f t="shared" si="18"/>
        <v>74.401038185213011</v>
      </c>
      <c r="BG61">
        <f t="shared" si="19"/>
        <v>129.89352522943267</v>
      </c>
      <c r="BH61">
        <f t="shared" si="76"/>
        <v>74.401038185213011</v>
      </c>
      <c r="BI61">
        <f t="shared" si="20"/>
        <v>102.76386489670305</v>
      </c>
      <c r="BJ61">
        <f t="shared" si="21"/>
        <v>0.61924000917252475</v>
      </c>
      <c r="BK61">
        <f t="shared" si="77"/>
        <v>74.401038185213011</v>
      </c>
      <c r="BL61" s="39" t="str">
        <f t="shared" si="78"/>
        <v>PASS</v>
      </c>
      <c r="BM61" s="39" t="str">
        <f t="shared" si="79"/>
        <v>PASS</v>
      </c>
      <c r="BN61" s="39" t="str">
        <f t="shared" si="80"/>
        <v>PASS</v>
      </c>
      <c r="BO61" s="127">
        <f t="shared" si="81"/>
        <v>4.4677539367413339E-4</v>
      </c>
      <c r="BP61" s="127"/>
      <c r="BR61">
        <f t="shared" si="22"/>
        <v>3.654398489034901E-4</v>
      </c>
      <c r="BS61">
        <f t="shared" si="23"/>
        <v>0.3</v>
      </c>
      <c r="BT61">
        <f t="shared" si="24"/>
        <v>0.22045833333333334</v>
      </c>
      <c r="BU61">
        <f t="shared" si="82"/>
        <v>0.52045833333333336</v>
      </c>
      <c r="BV61">
        <f t="shared" si="25"/>
        <v>0.83333333333333348</v>
      </c>
      <c r="BW61">
        <f t="shared" si="26"/>
        <v>0.3125</v>
      </c>
      <c r="BX61">
        <f t="shared" si="27"/>
        <v>24839.837856010825</v>
      </c>
      <c r="BY61">
        <f t="shared" si="83"/>
        <v>7762.4493300033828</v>
      </c>
      <c r="BZ61">
        <f t="shared" si="28"/>
        <v>0.41250000000000037</v>
      </c>
      <c r="CA61">
        <f t="shared" si="29"/>
        <v>363.50025776367215</v>
      </c>
      <c r="CB61">
        <f t="shared" si="155"/>
        <v>8125.9495877670552</v>
      </c>
      <c r="CC61">
        <f t="shared" si="30"/>
        <v>7.9872844440037941E-4</v>
      </c>
      <c r="CD61">
        <f t="shared" si="31"/>
        <v>0.21685763888888893</v>
      </c>
      <c r="CE61">
        <f t="shared" si="84"/>
        <v>18735.677538042684</v>
      </c>
      <c r="CF61">
        <f t="shared" si="32"/>
        <v>47726.85201699302</v>
      </c>
      <c r="CG61">
        <f t="shared" si="33"/>
        <v>61778.610170525033</v>
      </c>
      <c r="CH61">
        <f t="shared" si="34"/>
        <v>33675.093863461007</v>
      </c>
      <c r="CI61">
        <f t="shared" si="35"/>
        <v>1.8664232679916929E-4</v>
      </c>
      <c r="CJ61">
        <f t="shared" si="36"/>
        <v>1.0173744369625682E-4</v>
      </c>
      <c r="CL61">
        <f t="shared" si="161"/>
        <v>0.3</v>
      </c>
      <c r="CM61">
        <f t="shared" si="161"/>
        <v>0.22045833333333334</v>
      </c>
      <c r="CN61">
        <f t="shared" si="85"/>
        <v>6.2214108933056431E-4</v>
      </c>
      <c r="CO61">
        <f t="shared" si="85"/>
        <v>4.6148150608772703E-4</v>
      </c>
      <c r="CP61">
        <f t="shared" si="162"/>
        <v>0.14708262331270006</v>
      </c>
      <c r="CQ61">
        <f t="shared" si="162"/>
        <v>8.0926768575178804E-2</v>
      </c>
      <c r="CR61">
        <f t="shared" si="156"/>
        <v>100.38279022422726</v>
      </c>
      <c r="CS61">
        <f t="shared" si="86"/>
        <v>184.15714861068417</v>
      </c>
      <c r="CT61">
        <f t="shared" si="163"/>
        <v>0.14708262331270006</v>
      </c>
      <c r="CU61">
        <f t="shared" si="163"/>
        <v>8.0926768575178804E-2</v>
      </c>
      <c r="CV61" s="39" t="str">
        <f t="shared" si="87"/>
        <v>FAILED</v>
      </c>
      <c r="CW61" s="39" t="str">
        <f t="shared" si="88"/>
        <v>FAILED</v>
      </c>
      <c r="CX61" s="39" t="str">
        <f t="shared" si="89"/>
        <v>FAILED</v>
      </c>
      <c r="CZ61">
        <f t="shared" si="90"/>
        <v>1.8664232679916929E-4</v>
      </c>
      <c r="DA61">
        <f t="shared" si="90"/>
        <v>1.0173744369625682E-4</v>
      </c>
      <c r="DB61">
        <v>9</v>
      </c>
      <c r="DC61">
        <f t="shared" si="91"/>
        <v>1.6797809411925235E-3</v>
      </c>
      <c r="DD61">
        <v>14</v>
      </c>
      <c r="DE61">
        <f t="shared" si="92"/>
        <v>1.4243242117475956E-3</v>
      </c>
      <c r="DF61">
        <f t="shared" si="93"/>
        <v>0.3</v>
      </c>
      <c r="DG61">
        <f t="shared" si="93"/>
        <v>0.22045833333333334</v>
      </c>
      <c r="DH61">
        <f t="shared" si="40"/>
        <v>1.4247361116089541E-3</v>
      </c>
      <c r="DI61">
        <f t="shared" si="94"/>
        <v>0.21685763888888893</v>
      </c>
      <c r="DJ61">
        <f t="shared" si="95"/>
        <v>8125.9495877670552</v>
      </c>
      <c r="DK61">
        <f t="shared" si="96"/>
        <v>18735.677538042684</v>
      </c>
      <c r="DL61">
        <f t="shared" si="97"/>
        <v>5.5992698039750788E-3</v>
      </c>
      <c r="DM61">
        <f t="shared" si="98"/>
        <v>6.4607410852281786E-3</v>
      </c>
      <c r="DN61">
        <f t="shared" si="164"/>
        <v>11.913692488328705</v>
      </c>
      <c r="DO61">
        <f t="shared" si="164"/>
        <v>15.861646640735046</v>
      </c>
      <c r="DP61">
        <f t="shared" si="99"/>
        <v>11.153643358247475</v>
      </c>
      <c r="DQ61">
        <f t="shared" si="100"/>
        <v>13.154082043620299</v>
      </c>
      <c r="DR61">
        <f t="shared" si="101"/>
        <v>11.913692488328705</v>
      </c>
      <c r="DS61">
        <f t="shared" si="101"/>
        <v>15.861646640735046</v>
      </c>
      <c r="DT61" s="39" t="str">
        <f t="shared" si="158"/>
        <v>PASS</v>
      </c>
      <c r="DU61" s="39" t="str">
        <f t="shared" si="158"/>
        <v>PASS</v>
      </c>
      <c r="DV61" s="39" t="str">
        <f t="shared" si="103"/>
        <v>PASS</v>
      </c>
      <c r="DW61" s="39">
        <f t="shared" si="104"/>
        <v>1.635876848411893E-4</v>
      </c>
      <c r="DX61" s="39"/>
      <c r="DZ61">
        <f t="shared" si="105"/>
        <v>0.83333333333333348</v>
      </c>
      <c r="EA61">
        <f t="shared" si="157"/>
        <v>0.3</v>
      </c>
      <c r="EB61">
        <f t="shared" si="106"/>
        <v>0.22045833333333334</v>
      </c>
      <c r="EC61">
        <f t="shared" si="107"/>
        <v>0.8342818250618147</v>
      </c>
      <c r="ED61">
        <f t="shared" si="108"/>
        <v>0.26022916666666668</v>
      </c>
      <c r="EE61">
        <f t="shared" si="109"/>
        <v>141541.93124524996</v>
      </c>
      <c r="EG61">
        <f t="shared" si="110"/>
        <v>80.562428501843712</v>
      </c>
      <c r="EH61">
        <f t="shared" si="111"/>
        <v>1.0963195467104704E-3</v>
      </c>
      <c r="EI61">
        <f t="shared" si="112"/>
        <v>8.222396600328527E-4</v>
      </c>
      <c r="EJ61">
        <f t="shared" si="112"/>
        <v>6.666666666666668E-2</v>
      </c>
      <c r="EK61">
        <f t="shared" si="112"/>
        <v>4.3333333333333342E-2</v>
      </c>
      <c r="EL61">
        <f t="shared" si="113"/>
        <v>7.4803502866367341E-4</v>
      </c>
      <c r="EM61">
        <f t="shared" si="113"/>
        <v>189.2183197598479</v>
      </c>
      <c r="EN61">
        <f t="shared" si="113"/>
        <v>51.268841080849491</v>
      </c>
      <c r="EO61">
        <f t="shared" si="114"/>
        <v>209.01926880089368</v>
      </c>
      <c r="EP61">
        <f t="shared" si="42"/>
        <v>483</v>
      </c>
      <c r="EQ61" s="39" t="str">
        <f t="shared" si="115"/>
        <v>PASS</v>
      </c>
      <c r="ES61">
        <v>1</v>
      </c>
      <c r="ET61">
        <f t="shared" si="116"/>
        <v>1.0963195467104704E-3</v>
      </c>
      <c r="EU61">
        <f t="shared" si="117"/>
        <v>2.4667189800985584E-3</v>
      </c>
      <c r="EV61">
        <f t="shared" si="118"/>
        <v>6.666666666666668E-2</v>
      </c>
      <c r="EW61">
        <f t="shared" si="118"/>
        <v>4.3333333333333342E-2</v>
      </c>
      <c r="EX61">
        <f t="shared" si="119"/>
        <v>2.2328371183488382E-3</v>
      </c>
      <c r="EY61">
        <f t="shared" si="120"/>
        <v>63.391068735868593</v>
      </c>
      <c r="EZ61">
        <f t="shared" si="121"/>
        <v>17.089613693616492</v>
      </c>
      <c r="FA61">
        <f t="shared" si="122"/>
        <v>69.961362794522159</v>
      </c>
      <c r="FB61">
        <f t="shared" si="43"/>
        <v>483</v>
      </c>
      <c r="FC61" s="39" t="str">
        <f t="shared" si="123"/>
        <v>PASS</v>
      </c>
      <c r="FD61" s="127">
        <f t="shared" si="124"/>
        <v>4.4677539367413339E-4</v>
      </c>
      <c r="FE61" s="127"/>
    </row>
    <row r="62" spans="2:205" x14ac:dyDescent="0.25">
      <c r="B62">
        <f t="shared" si="0"/>
        <v>5.7</v>
      </c>
      <c r="C62">
        <f t="shared" si="160"/>
        <v>2.0416666666666665</v>
      </c>
      <c r="D62">
        <f t="shared" si="50"/>
        <v>0.41006401081774546</v>
      </c>
      <c r="E62">
        <f t="shared" si="2"/>
        <v>0.41008378331995732</v>
      </c>
      <c r="F62">
        <f t="shared" si="3"/>
        <v>0.32400000000000029</v>
      </c>
      <c r="G62" s="1">
        <f t="shared" si="51"/>
        <v>605.05057859425165</v>
      </c>
      <c r="H62">
        <f t="shared" si="159"/>
        <v>-226.65703971119154</v>
      </c>
      <c r="I62">
        <f t="shared" si="52"/>
        <v>378.3935388830601</v>
      </c>
      <c r="J62">
        <f t="shared" si="4"/>
        <v>6137.2285904110549</v>
      </c>
      <c r="K62">
        <f t="shared" si="5"/>
        <v>10047.235964418602</v>
      </c>
      <c r="L62">
        <f t="shared" si="53"/>
        <v>23014.607214041454</v>
      </c>
      <c r="M62">
        <f t="shared" si="53"/>
        <v>37677.134866569759</v>
      </c>
      <c r="O62">
        <f t="shared" si="54"/>
        <v>0.81666666666666665</v>
      </c>
      <c r="P62">
        <f t="shared" si="165"/>
        <v>5700</v>
      </c>
      <c r="Q62">
        <f t="shared" si="55"/>
        <v>0.29399999999999998</v>
      </c>
      <c r="S62">
        <f t="shared" si="56"/>
        <v>128153.51995431891</v>
      </c>
      <c r="T62">
        <f t="shared" si="6"/>
        <v>77.435877228118414</v>
      </c>
      <c r="U62">
        <f t="shared" si="57"/>
        <v>3.5125747572648181E-4</v>
      </c>
      <c r="V62">
        <f t="shared" si="58"/>
        <v>7.9032932038458409E-4</v>
      </c>
      <c r="W62">
        <f t="shared" si="7"/>
        <v>6.5333333333333327E-2</v>
      </c>
      <c r="X62">
        <f t="shared" si="59"/>
        <v>4.2466666666666666E-2</v>
      </c>
      <c r="Z62">
        <f t="shared" si="60"/>
        <v>5.3763899345890083E-3</v>
      </c>
      <c r="AA62">
        <v>5.5650000000000004</v>
      </c>
      <c r="AB62">
        <f t="shared" si="8"/>
        <v>12.225321238137527</v>
      </c>
      <c r="AC62">
        <v>0.745</v>
      </c>
      <c r="AD62">
        <f t="shared" si="61"/>
        <v>9.1078643224124569</v>
      </c>
      <c r="AE62">
        <f t="shared" si="9"/>
        <v>66.59977421144059</v>
      </c>
      <c r="AF62">
        <f t="shared" si="10"/>
        <v>7.0465836265116706E-4</v>
      </c>
      <c r="AG62">
        <f t="shared" si="62"/>
        <v>181.86617337820456</v>
      </c>
      <c r="AH62">
        <f t="shared" si="63"/>
        <v>50.084640555451323</v>
      </c>
      <c r="AI62">
        <f t="shared" si="11"/>
        <v>7.9525000686537002</v>
      </c>
      <c r="AJ62">
        <f t="shared" si="12"/>
        <v>13.8839227717932</v>
      </c>
      <c r="AK62">
        <f t="shared" si="64"/>
        <v>7.9525000686537002</v>
      </c>
      <c r="AL62">
        <f t="shared" si="13"/>
        <v>10.984116116925</v>
      </c>
      <c r="AM62">
        <f t="shared" si="14"/>
        <v>16.580092563568545</v>
      </c>
      <c r="AN62">
        <f t="shared" si="65"/>
        <v>7.9525000686537002</v>
      </c>
      <c r="AO62" s="39" t="str">
        <f t="shared" si="66"/>
        <v>FAILED</v>
      </c>
      <c r="AP62" s="39" t="str">
        <f t="shared" si="67"/>
        <v>FAILED</v>
      </c>
      <c r="AQ62" s="39" t="str">
        <f t="shared" si="68"/>
        <v>FAILED</v>
      </c>
      <c r="AS62" s="9">
        <v>3</v>
      </c>
      <c r="AT62">
        <f t="shared" si="15"/>
        <v>1.0537724271794454E-3</v>
      </c>
      <c r="AU62" s="9">
        <f t="shared" si="69"/>
        <v>2.3709879611537523E-3</v>
      </c>
      <c r="AV62" s="9">
        <f t="shared" si="70"/>
        <v>1.6129169803767024E-2</v>
      </c>
      <c r="AW62">
        <v>5.5650000000000004</v>
      </c>
      <c r="AX62">
        <f t="shared" si="16"/>
        <v>110.02789114323772</v>
      </c>
      <c r="AY62">
        <v>0.745</v>
      </c>
      <c r="AZ62">
        <f t="shared" si="71"/>
        <v>81.970778901712109</v>
      </c>
      <c r="BA62">
        <f t="shared" si="17"/>
        <v>199.79932263432175</v>
      </c>
      <c r="BB62">
        <f t="shared" si="72"/>
        <v>0.81759618856057825</v>
      </c>
      <c r="BC62">
        <f t="shared" si="73"/>
        <v>2.1045442519181052E-3</v>
      </c>
      <c r="BD62">
        <f t="shared" si="74"/>
        <v>60.893715985072944</v>
      </c>
      <c r="BE62">
        <f t="shared" si="75"/>
        <v>16.694880185150442</v>
      </c>
      <c r="BF62">
        <f t="shared" si="18"/>
        <v>71.572500617883293</v>
      </c>
      <c r="BG62">
        <f t="shared" si="19"/>
        <v>124.95530494613878</v>
      </c>
      <c r="BH62">
        <f t="shared" si="76"/>
        <v>71.572500617883293</v>
      </c>
      <c r="BI62">
        <f t="shared" si="20"/>
        <v>98.857045052324978</v>
      </c>
      <c r="BJ62">
        <f t="shared" si="21"/>
        <v>0.61852146725714741</v>
      </c>
      <c r="BK62">
        <f t="shared" si="77"/>
        <v>71.572500617883293</v>
      </c>
      <c r="BL62" s="39" t="str">
        <f t="shared" si="78"/>
        <v>PASS</v>
      </c>
      <c r="BM62" s="39" t="str">
        <f t="shared" si="79"/>
        <v>PASS</v>
      </c>
      <c r="BN62" s="39" t="str">
        <f t="shared" si="80"/>
        <v>PASS</v>
      </c>
      <c r="BO62" s="127">
        <f t="shared" si="81"/>
        <v>3.3672708030689714E-4</v>
      </c>
      <c r="BP62" s="127"/>
      <c r="BR62">
        <f t="shared" si="22"/>
        <v>3.5125747572648181E-4</v>
      </c>
      <c r="BS62">
        <f t="shared" si="23"/>
        <v>0.29399999999999998</v>
      </c>
      <c r="BT62">
        <f t="shared" si="24"/>
        <v>0.21604916666666665</v>
      </c>
      <c r="BU62">
        <f t="shared" si="82"/>
        <v>0.51004916666666666</v>
      </c>
      <c r="BV62">
        <f t="shared" si="25"/>
        <v>0.81666666666666665</v>
      </c>
      <c r="BW62">
        <f t="shared" si="26"/>
        <v>0.30624999999999997</v>
      </c>
      <c r="BX62">
        <f t="shared" si="27"/>
        <v>23014.607214041454</v>
      </c>
      <c r="BY62">
        <f t="shared" si="83"/>
        <v>7048.2234593001949</v>
      </c>
      <c r="BZ62">
        <f t="shared" si="28"/>
        <v>0.32400000000000029</v>
      </c>
      <c r="CA62">
        <f t="shared" si="29"/>
        <v>279.80267113968773</v>
      </c>
      <c r="CB62">
        <f t="shared" si="155"/>
        <v>7328.0261304398828</v>
      </c>
      <c r="CC62">
        <f t="shared" si="30"/>
        <v>7.5238559920930105E-4</v>
      </c>
      <c r="CD62">
        <f t="shared" si="31"/>
        <v>0.20827007638888889</v>
      </c>
      <c r="CE62">
        <f t="shared" si="84"/>
        <v>17592.60441417601</v>
      </c>
      <c r="CF62">
        <f t="shared" si="32"/>
        <v>45122.33078322473</v>
      </c>
      <c r="CG62">
        <f t="shared" si="33"/>
        <v>58316.784093856739</v>
      </c>
      <c r="CH62">
        <f t="shared" si="34"/>
        <v>31927.877472592721</v>
      </c>
      <c r="CI62">
        <f t="shared" si="35"/>
        <v>1.7618363774579075E-4</v>
      </c>
      <c r="CJ62">
        <f t="shared" si="36"/>
        <v>9.6458844328074691E-5</v>
      </c>
      <c r="CL62">
        <f t="shared" si="161"/>
        <v>0.29399999999999998</v>
      </c>
      <c r="CM62">
        <f t="shared" si="161"/>
        <v>0.21604916666666665</v>
      </c>
      <c r="CN62">
        <f t="shared" si="85"/>
        <v>5.9926407396527473E-4</v>
      </c>
      <c r="CO62">
        <f t="shared" si="85"/>
        <v>4.4646709735704309E-4</v>
      </c>
      <c r="CP62">
        <f t="shared" si="162"/>
        <v>0.13646462353127414</v>
      </c>
      <c r="CQ62">
        <f t="shared" si="162"/>
        <v>7.5746490228520896E-2</v>
      </c>
      <c r="CR62">
        <f t="shared" si="156"/>
        <v>99.853792550019705</v>
      </c>
      <c r="CS62">
        <f t="shared" si="86"/>
        <v>182.38456552869584</v>
      </c>
      <c r="CT62">
        <f t="shared" si="163"/>
        <v>0.13646462353127414</v>
      </c>
      <c r="CU62">
        <f t="shared" si="163"/>
        <v>7.5746490228520896E-2</v>
      </c>
      <c r="CV62" s="39" t="str">
        <f t="shared" si="87"/>
        <v>FAILED</v>
      </c>
      <c r="CW62" s="39" t="str">
        <f t="shared" si="88"/>
        <v>FAILED</v>
      </c>
      <c r="CX62" s="39" t="str">
        <f t="shared" si="89"/>
        <v>FAILED</v>
      </c>
      <c r="CZ62">
        <f t="shared" si="90"/>
        <v>1.7618363774579075E-4</v>
      </c>
      <c r="DA62">
        <f t="shared" si="90"/>
        <v>9.6458844328074691E-5</v>
      </c>
      <c r="DB62">
        <v>10</v>
      </c>
      <c r="DC62">
        <f t="shared" si="91"/>
        <v>1.7618363774579075E-3</v>
      </c>
      <c r="DD62">
        <v>14</v>
      </c>
      <c r="DE62">
        <f t="shared" si="92"/>
        <v>1.3504238205930457E-3</v>
      </c>
      <c r="DF62">
        <f t="shared" si="93"/>
        <v>0.29399999999999998</v>
      </c>
      <c r="DG62">
        <f t="shared" si="93"/>
        <v>0.21604916666666665</v>
      </c>
      <c r="DH62">
        <f t="shared" si="40"/>
        <v>1.3812719704232128E-3</v>
      </c>
      <c r="DI62">
        <f t="shared" si="94"/>
        <v>0.20827007638888889</v>
      </c>
      <c r="DJ62">
        <f t="shared" si="95"/>
        <v>7328.0261304398828</v>
      </c>
      <c r="DK62">
        <f t="shared" si="96"/>
        <v>17592.60441417601</v>
      </c>
      <c r="DL62">
        <f t="shared" si="97"/>
        <v>5.9926407396527466E-3</v>
      </c>
      <c r="DM62">
        <f t="shared" si="98"/>
        <v>6.2505393629986037E-3</v>
      </c>
      <c r="DN62">
        <f t="shared" si="164"/>
        <v>13.646462353127411</v>
      </c>
      <c r="DO62">
        <f t="shared" si="164"/>
        <v>14.846312084790096</v>
      </c>
      <c r="DP62">
        <f t="shared" si="99"/>
        <v>9.9853792550019698</v>
      </c>
      <c r="DQ62">
        <f t="shared" si="100"/>
        <v>13.027468966335418</v>
      </c>
      <c r="DR62">
        <f t="shared" si="101"/>
        <v>13.646462353127411</v>
      </c>
      <c r="DS62">
        <f t="shared" si="101"/>
        <v>14.846312084790096</v>
      </c>
      <c r="DT62" s="39" t="str">
        <f t="shared" si="158"/>
        <v>PASS</v>
      </c>
      <c r="DU62" s="39" t="str">
        <f t="shared" si="158"/>
        <v>PASS</v>
      </c>
      <c r="DV62" s="39" t="str">
        <f t="shared" si="103"/>
        <v>PASS</v>
      </c>
      <c r="DW62" s="39">
        <f t="shared" si="104"/>
        <v>1.2955805376937106E-4</v>
      </c>
      <c r="DX62" s="39"/>
      <c r="DZ62">
        <f t="shared" si="105"/>
        <v>0.81666666666666665</v>
      </c>
      <c r="EA62">
        <f t="shared" si="157"/>
        <v>0.29399999999999998</v>
      </c>
      <c r="EB62">
        <f t="shared" si="106"/>
        <v>0.21604916666666665</v>
      </c>
      <c r="EC62">
        <f t="shared" si="107"/>
        <v>0.81759618856057825</v>
      </c>
      <c r="ED62">
        <f t="shared" si="108"/>
        <v>0.25502458333333333</v>
      </c>
      <c r="EE62">
        <f t="shared" si="109"/>
        <v>128153.51995431891</v>
      </c>
      <c r="EG62">
        <f t="shared" si="110"/>
        <v>77.435877228118414</v>
      </c>
      <c r="EH62">
        <f t="shared" si="111"/>
        <v>1.0537724271794454E-3</v>
      </c>
      <c r="EI62">
        <f t="shared" si="112"/>
        <v>7.9032932038458409E-4</v>
      </c>
      <c r="EJ62">
        <f t="shared" si="112"/>
        <v>6.5333333333333327E-2</v>
      </c>
      <c r="EK62">
        <f t="shared" si="112"/>
        <v>4.2466666666666666E-2</v>
      </c>
      <c r="EL62">
        <f t="shared" si="113"/>
        <v>7.0465836265116706E-4</v>
      </c>
      <c r="EM62">
        <f t="shared" si="113"/>
        <v>181.86617337820456</v>
      </c>
      <c r="EN62">
        <f t="shared" si="113"/>
        <v>50.084640555451323</v>
      </c>
      <c r="EO62">
        <f t="shared" si="114"/>
        <v>201.49620015756489</v>
      </c>
      <c r="EP62">
        <f t="shared" si="42"/>
        <v>483</v>
      </c>
      <c r="EQ62" s="39" t="str">
        <f t="shared" si="115"/>
        <v>PASS</v>
      </c>
      <c r="ES62">
        <v>1</v>
      </c>
      <c r="ET62">
        <f t="shared" si="116"/>
        <v>1.0537724271794454E-3</v>
      </c>
      <c r="EU62">
        <f t="shared" si="117"/>
        <v>2.3709879611537523E-3</v>
      </c>
      <c r="EV62">
        <f t="shared" si="118"/>
        <v>6.5333333333333327E-2</v>
      </c>
      <c r="EW62">
        <f t="shared" si="118"/>
        <v>4.2466666666666666E-2</v>
      </c>
      <c r="EX62">
        <f t="shared" si="119"/>
        <v>2.1035647473758418E-3</v>
      </c>
      <c r="EY62">
        <f t="shared" si="120"/>
        <v>60.922070553895736</v>
      </c>
      <c r="EZ62">
        <f t="shared" si="121"/>
        <v>16.694880185150442</v>
      </c>
      <c r="FA62">
        <f t="shared" si="122"/>
        <v>67.436308868171579</v>
      </c>
      <c r="FB62">
        <f t="shared" si="43"/>
        <v>483</v>
      </c>
      <c r="FC62" s="39" t="str">
        <f t="shared" si="123"/>
        <v>PASS</v>
      </c>
      <c r="FD62" s="127">
        <f t="shared" si="124"/>
        <v>3.3672708030689714E-4</v>
      </c>
      <c r="FE62" s="127"/>
    </row>
    <row r="63" spans="2:205" x14ac:dyDescent="0.25">
      <c r="B63">
        <f t="shared" si="0"/>
        <v>5.86</v>
      </c>
      <c r="C63">
        <f t="shared" si="160"/>
        <v>2.0083333333333333</v>
      </c>
      <c r="D63">
        <f t="shared" si="50"/>
        <v>0.41010355582216912</v>
      </c>
      <c r="E63">
        <f t="shared" si="2"/>
        <v>0.41009656831551677</v>
      </c>
      <c r="F63">
        <f t="shared" si="3"/>
        <v>8.0166666666666733E-2</v>
      </c>
      <c r="G63" s="1">
        <f t="shared" si="51"/>
        <v>149.71111193045786</v>
      </c>
      <c r="H63">
        <f t="shared" si="159"/>
        <v>-56.664259927797886</v>
      </c>
      <c r="I63">
        <f t="shared" si="52"/>
        <v>93.046852002659975</v>
      </c>
      <c r="J63">
        <f t="shared" si="4"/>
        <v>5758.8350515279944</v>
      </c>
      <c r="K63">
        <f t="shared" si="5"/>
        <v>9095.5508730634774</v>
      </c>
      <c r="L63">
        <f t="shared" si="53"/>
        <v>21595.631443229981</v>
      </c>
      <c r="M63">
        <f t="shared" si="53"/>
        <v>34108.315773988041</v>
      </c>
      <c r="O63">
        <f t="shared" si="54"/>
        <v>0.80333333333333334</v>
      </c>
      <c r="P63">
        <v>5860</v>
      </c>
      <c r="Q63">
        <f t="shared" si="55"/>
        <v>0.28919999999999996</v>
      </c>
      <c r="S63">
        <f t="shared" si="56"/>
        <v>117940.23434988951</v>
      </c>
      <c r="T63">
        <f t="shared" si="6"/>
        <v>74.900111985793487</v>
      </c>
      <c r="U63">
        <f t="shared" si="57"/>
        <v>3.3975497159096242E-4</v>
      </c>
      <c r="V63">
        <f t="shared" si="58"/>
        <v>7.6444868607966545E-4</v>
      </c>
      <c r="W63">
        <f t="shared" si="7"/>
        <v>6.4266666666666666E-2</v>
      </c>
      <c r="X63">
        <f t="shared" si="59"/>
        <v>4.1773333333333336E-2</v>
      </c>
      <c r="Z63">
        <f t="shared" si="60"/>
        <v>5.2866437488220293E-3</v>
      </c>
      <c r="AA63">
        <v>5.5650000000000004</v>
      </c>
      <c r="AB63">
        <f t="shared" si="8"/>
        <v>11.820581783576058</v>
      </c>
      <c r="AC63">
        <v>0.745</v>
      </c>
      <c r="AD63">
        <f t="shared" si="61"/>
        <v>8.8063334287641624</v>
      </c>
      <c r="AE63">
        <f t="shared" si="9"/>
        <v>65.488047610294103</v>
      </c>
      <c r="AF63">
        <f t="shared" si="10"/>
        <v>6.7048283333253592E-4</v>
      </c>
      <c r="AG63">
        <f t="shared" si="62"/>
        <v>175.90343627991933</v>
      </c>
      <c r="AH63">
        <f t="shared" si="63"/>
        <v>48.005485490241888</v>
      </c>
      <c r="AI63">
        <f t="shared" si="11"/>
        <v>7.6892194171689709</v>
      </c>
      <c r="AJ63">
        <f t="shared" si="12"/>
        <v>13.424272573620966</v>
      </c>
      <c r="AK63">
        <f t="shared" si="64"/>
        <v>7.6892194171689709</v>
      </c>
      <c r="AL63">
        <f t="shared" si="13"/>
        <v>10.620468808244434</v>
      </c>
      <c r="AM63">
        <f t="shared" si="14"/>
        <v>16.583715125402978</v>
      </c>
      <c r="AN63">
        <f t="shared" si="65"/>
        <v>7.6892194171689709</v>
      </c>
      <c r="AO63" s="39" t="str">
        <f t="shared" si="66"/>
        <v>FAILED</v>
      </c>
      <c r="AP63" s="39" t="str">
        <f t="shared" si="67"/>
        <v>FAILED</v>
      </c>
      <c r="AQ63" s="39" t="str">
        <f t="shared" si="68"/>
        <v>FAILED</v>
      </c>
      <c r="AS63" s="9">
        <v>3</v>
      </c>
      <c r="AT63">
        <f t="shared" si="15"/>
        <v>1.0192649147728872E-3</v>
      </c>
      <c r="AU63" s="9">
        <f t="shared" si="69"/>
        <v>2.293346058238996E-3</v>
      </c>
      <c r="AV63" s="9">
        <f t="shared" si="70"/>
        <v>1.5859931246466088E-2</v>
      </c>
      <c r="AW63">
        <v>5.5650000000000004</v>
      </c>
      <c r="AX63">
        <f t="shared" si="16"/>
        <v>106.38523605218451</v>
      </c>
      <c r="AY63">
        <v>0.745</v>
      </c>
      <c r="AZ63">
        <f t="shared" si="71"/>
        <v>79.257000858877461</v>
      </c>
      <c r="BA63">
        <f t="shared" si="17"/>
        <v>196.46414283088231</v>
      </c>
      <c r="BB63">
        <f t="shared" si="72"/>
        <v>0.8042476793595893</v>
      </c>
      <c r="BC63">
        <f t="shared" si="73"/>
        <v>2.0026407642613165E-3</v>
      </c>
      <c r="BD63">
        <f t="shared" si="74"/>
        <v>58.892356759447225</v>
      </c>
      <c r="BE63">
        <f t="shared" si="75"/>
        <v>16.001828496747301</v>
      </c>
      <c r="BF63">
        <f t="shared" si="18"/>
        <v>69.202974754520739</v>
      </c>
      <c r="BG63">
        <f t="shared" si="19"/>
        <v>120.81845316258868</v>
      </c>
      <c r="BH63">
        <f t="shared" si="76"/>
        <v>69.202974754520739</v>
      </c>
      <c r="BI63">
        <f t="shared" si="20"/>
        <v>95.58421927419991</v>
      </c>
      <c r="BJ63">
        <f t="shared" si="21"/>
        <v>0.61846767324737884</v>
      </c>
      <c r="BK63">
        <f t="shared" si="77"/>
        <v>69.202974754520739</v>
      </c>
      <c r="BL63" s="39" t="str">
        <f t="shared" si="78"/>
        <v>PASS</v>
      </c>
      <c r="BM63" s="39" t="str">
        <f t="shared" si="79"/>
        <v>PASS</v>
      </c>
      <c r="BN63" s="39" t="str">
        <f t="shared" si="80"/>
        <v>PASS</v>
      </c>
      <c r="BO63" s="127">
        <f t="shared" si="81"/>
        <v>8.0105630570452739E-5</v>
      </c>
      <c r="BP63" s="127"/>
      <c r="BR63">
        <f t="shared" si="22"/>
        <v>3.3975497159096242E-4</v>
      </c>
      <c r="BS63">
        <f t="shared" si="23"/>
        <v>0.28919999999999996</v>
      </c>
      <c r="BT63">
        <f t="shared" si="24"/>
        <v>0.21252183333333333</v>
      </c>
      <c r="BU63">
        <f t="shared" si="82"/>
        <v>0.50172183333333331</v>
      </c>
      <c r="BV63">
        <f t="shared" si="25"/>
        <v>0.80333333333333334</v>
      </c>
      <c r="BW63">
        <f t="shared" si="26"/>
        <v>0.30124999999999996</v>
      </c>
      <c r="BX63">
        <f t="shared" si="27"/>
        <v>21595.631443229981</v>
      </c>
      <c r="BY63">
        <f t="shared" si="83"/>
        <v>6505.683972273031</v>
      </c>
      <c r="BZ63">
        <f t="shared" si="28"/>
        <v>8.0166666666666733E-2</v>
      </c>
      <c r="CA63">
        <f t="shared" si="29"/>
        <v>68.100708493289119</v>
      </c>
      <c r="CB63">
        <f t="shared" si="155"/>
        <v>6573.78468076632</v>
      </c>
      <c r="CC63">
        <f t="shared" si="30"/>
        <v>7.1587374115732877E-4</v>
      </c>
      <c r="CD63">
        <f t="shared" si="31"/>
        <v>0.20152493638888888</v>
      </c>
      <c r="CE63">
        <f t="shared" si="84"/>
        <v>16310.102358947493</v>
      </c>
      <c r="CF63">
        <f t="shared" si="32"/>
        <v>43043.037014660476</v>
      </c>
      <c r="CG63">
        <f t="shared" si="33"/>
        <v>55275.6137838711</v>
      </c>
      <c r="CH63">
        <f t="shared" si="34"/>
        <v>30810.460245449856</v>
      </c>
      <c r="CI63">
        <f t="shared" si="35"/>
        <v>1.6699581203586435E-4</v>
      </c>
      <c r="CJ63">
        <f t="shared" si="36"/>
        <v>9.3082961466615878E-5</v>
      </c>
      <c r="CL63">
        <f t="shared" si="161"/>
        <v>0.28919999999999996</v>
      </c>
      <c r="CM63">
        <f t="shared" si="161"/>
        <v>0.21252183333333333</v>
      </c>
      <c r="CN63">
        <f t="shared" si="85"/>
        <v>5.7744056720561681E-4</v>
      </c>
      <c r="CO63">
        <f t="shared" si="85"/>
        <v>4.3799246414658201E-4</v>
      </c>
      <c r="CP63">
        <f t="shared" si="162"/>
        <v>0.1267062912888029</v>
      </c>
      <c r="CQ63">
        <f t="shared" si="162"/>
        <v>7.2898211486694064E-2</v>
      </c>
      <c r="CR63">
        <f t="shared" si="156"/>
        <v>97.667732861736098</v>
      </c>
      <c r="CS63">
        <f t="shared" si="86"/>
        <v>175.22113716587216</v>
      </c>
      <c r="CT63">
        <f t="shared" si="163"/>
        <v>0.1267062912888029</v>
      </c>
      <c r="CU63">
        <f t="shared" si="163"/>
        <v>7.2898211486694064E-2</v>
      </c>
      <c r="CV63" s="39" t="str">
        <f t="shared" si="87"/>
        <v>FAILED</v>
      </c>
      <c r="CW63" s="39" t="str">
        <f t="shared" si="88"/>
        <v>FAILED</v>
      </c>
      <c r="CX63" s="39" t="str">
        <f t="shared" si="89"/>
        <v>FAILED</v>
      </c>
      <c r="CZ63">
        <f t="shared" si="90"/>
        <v>1.6699581203586435E-4</v>
      </c>
      <c r="DA63">
        <f t="shared" si="90"/>
        <v>9.3082961466615878E-5</v>
      </c>
      <c r="DB63">
        <v>10</v>
      </c>
      <c r="DC63">
        <f t="shared" si="91"/>
        <v>1.6699581203586437E-3</v>
      </c>
      <c r="DD63">
        <v>14</v>
      </c>
      <c r="DE63">
        <f t="shared" si="92"/>
        <v>1.3031614605326222E-3</v>
      </c>
      <c r="DF63">
        <f t="shared" si="93"/>
        <v>0.28919999999999996</v>
      </c>
      <c r="DG63">
        <f t="shared" si="93"/>
        <v>0.21252183333333333</v>
      </c>
      <c r="DH63">
        <f t="shared" si="40"/>
        <v>1.303754874501452E-3</v>
      </c>
      <c r="DI63">
        <f t="shared" si="94"/>
        <v>0.20152493638888888</v>
      </c>
      <c r="DJ63">
        <f t="shared" si="95"/>
        <v>6573.78468076632</v>
      </c>
      <c r="DK63">
        <f t="shared" si="96"/>
        <v>16310.102358947493</v>
      </c>
      <c r="DL63">
        <f t="shared" si="97"/>
        <v>5.7744056720561683E-3</v>
      </c>
      <c r="DM63">
        <f t="shared" si="98"/>
        <v>6.1318944980521478E-3</v>
      </c>
      <c r="DN63">
        <f t="shared" si="164"/>
        <v>12.670629128880291</v>
      </c>
      <c r="DO63">
        <f t="shared" si="164"/>
        <v>14.288049451392036</v>
      </c>
      <c r="DP63">
        <f t="shared" si="99"/>
        <v>9.7667732861736081</v>
      </c>
      <c r="DQ63">
        <f t="shared" si="100"/>
        <v>12.515795511848012</v>
      </c>
      <c r="DR63">
        <f t="shared" si="101"/>
        <v>12.670629128880291</v>
      </c>
      <c r="DS63">
        <f t="shared" si="101"/>
        <v>14.288049451392036</v>
      </c>
      <c r="DT63" s="39" t="str">
        <f t="shared" si="158"/>
        <v>PASS</v>
      </c>
      <c r="DU63" s="39" t="str">
        <f t="shared" si="158"/>
        <v>PASS</v>
      </c>
      <c r="DV63" s="39" t="str">
        <f t="shared" si="103"/>
        <v>PASS</v>
      </c>
      <c r="DW63" s="39">
        <f t="shared" si="104"/>
        <v>3.0396086045178302E-5</v>
      </c>
      <c r="DX63" s="39"/>
      <c r="DZ63">
        <f t="shared" si="105"/>
        <v>0.80333333333333334</v>
      </c>
      <c r="EA63">
        <f t="shared" si="157"/>
        <v>0.28919999999999996</v>
      </c>
      <c r="EB63">
        <f t="shared" si="106"/>
        <v>0.21252183333333333</v>
      </c>
      <c r="EC63">
        <f t="shared" si="107"/>
        <v>0.8042476793595893</v>
      </c>
      <c r="ED63">
        <f t="shared" si="108"/>
        <v>0.25086091666666666</v>
      </c>
      <c r="EE63">
        <f t="shared" si="109"/>
        <v>117940.23434988951</v>
      </c>
      <c r="EG63">
        <f t="shared" si="110"/>
        <v>74.900111985793487</v>
      </c>
      <c r="EH63">
        <f t="shared" si="111"/>
        <v>1.0192649147728872E-3</v>
      </c>
      <c r="EI63">
        <f t="shared" si="112"/>
        <v>7.6444868607966545E-4</v>
      </c>
      <c r="EJ63">
        <f t="shared" si="112"/>
        <v>6.4266666666666666E-2</v>
      </c>
      <c r="EK63">
        <f t="shared" si="112"/>
        <v>4.1773333333333336E-2</v>
      </c>
      <c r="EL63">
        <f t="shared" si="113"/>
        <v>6.7048283333253592E-4</v>
      </c>
      <c r="EM63">
        <f t="shared" si="113"/>
        <v>175.90343627991933</v>
      </c>
      <c r="EN63">
        <f t="shared" si="113"/>
        <v>48.005485490241888</v>
      </c>
      <c r="EO63">
        <f t="shared" si="114"/>
        <v>194.56515311469605</v>
      </c>
      <c r="EP63">
        <f t="shared" si="42"/>
        <v>483</v>
      </c>
      <c r="EQ63" s="39" t="str">
        <f t="shared" si="115"/>
        <v>PASS</v>
      </c>
      <c r="ES63">
        <v>1</v>
      </c>
      <c r="ET63">
        <f t="shared" si="116"/>
        <v>1.0192649147728872E-3</v>
      </c>
      <c r="EU63">
        <f t="shared" si="117"/>
        <v>2.293346058238996E-3</v>
      </c>
      <c r="EV63">
        <f t="shared" si="118"/>
        <v>6.4266666666666666E-2</v>
      </c>
      <c r="EW63">
        <f t="shared" si="118"/>
        <v>4.1773333333333336E-2</v>
      </c>
      <c r="EX63">
        <f t="shared" si="119"/>
        <v>2.001708803436792E-3</v>
      </c>
      <c r="EY63">
        <f t="shared" si="120"/>
        <v>58.919776017068266</v>
      </c>
      <c r="EZ63">
        <f t="shared" si="121"/>
        <v>16.001828496747301</v>
      </c>
      <c r="FA63">
        <f t="shared" si="122"/>
        <v>65.113098157125307</v>
      </c>
      <c r="FB63">
        <f t="shared" si="43"/>
        <v>483</v>
      </c>
      <c r="FC63" s="39" t="str">
        <f t="shared" si="123"/>
        <v>PASS</v>
      </c>
      <c r="FD63" s="127">
        <f t="shared" si="124"/>
        <v>8.0105630570452739E-5</v>
      </c>
      <c r="FE63" s="127"/>
    </row>
    <row r="64" spans="2:205" x14ac:dyDescent="0.25">
      <c r="B64">
        <f t="shared" si="0"/>
        <v>5.9</v>
      </c>
      <c r="C64">
        <f t="shared" si="160"/>
        <v>2</v>
      </c>
      <c r="D64">
        <f t="shared" si="50"/>
        <v>0.41008958080886448</v>
      </c>
      <c r="E64">
        <f t="shared" si="2"/>
        <v>0.41007757894023605</v>
      </c>
      <c r="F64">
        <f t="shared" si="3"/>
        <v>7.9833333333333409E-2</v>
      </c>
      <c r="G64" s="1">
        <f t="shared" si="51"/>
        <v>149.08170900954175</v>
      </c>
      <c r="H64">
        <f t="shared" si="159"/>
        <v>-56.664259927797886</v>
      </c>
      <c r="I64">
        <f t="shared" si="52"/>
        <v>92.417449081743868</v>
      </c>
      <c r="J64">
        <f t="shared" si="4"/>
        <v>5665.7881995253347</v>
      </c>
      <c r="K64">
        <f t="shared" si="5"/>
        <v>8867.0584080424105</v>
      </c>
      <c r="L64">
        <f t="shared" si="53"/>
        <v>21246.705748220003</v>
      </c>
      <c r="M64">
        <f t="shared" si="53"/>
        <v>33251.469030159038</v>
      </c>
      <c r="O64">
        <f t="shared" si="54"/>
        <v>0.8</v>
      </c>
      <c r="P64">
        <f>P62+200</f>
        <v>5900</v>
      </c>
      <c r="Q64">
        <f t="shared" si="55"/>
        <v>0.28799999999999998</v>
      </c>
      <c r="S64">
        <f t="shared" si="56"/>
        <v>115456.48968805223</v>
      </c>
      <c r="T64">
        <f t="shared" si="6"/>
        <v>74.261471205545718</v>
      </c>
      <c r="U64">
        <f t="shared" si="57"/>
        <v>3.3685802825673798E-4</v>
      </c>
      <c r="V64">
        <f t="shared" si="58"/>
        <v>7.5793056357766043E-4</v>
      </c>
      <c r="W64">
        <f t="shared" si="7"/>
        <v>6.4000000000000001E-2</v>
      </c>
      <c r="X64">
        <f t="shared" si="59"/>
        <v>4.1600000000000005E-2</v>
      </c>
      <c r="Z64">
        <f t="shared" si="60"/>
        <v>5.2634066915115312E-3</v>
      </c>
      <c r="AA64">
        <v>5.5650000000000004</v>
      </c>
      <c r="AB64">
        <f t="shared" si="8"/>
        <v>11.716897143105044</v>
      </c>
      <c r="AC64">
        <v>0.745</v>
      </c>
      <c r="AD64">
        <f t="shared" si="61"/>
        <v>8.7290883716132583</v>
      </c>
      <c r="AE64">
        <f t="shared" si="9"/>
        <v>65.200199669752976</v>
      </c>
      <c r="AF64">
        <f t="shared" si="10"/>
        <v>6.6201459694575958E-4</v>
      </c>
      <c r="AG64">
        <f t="shared" si="62"/>
        <v>174.40172802943775</v>
      </c>
      <c r="AH64">
        <f t="shared" si="63"/>
        <v>47.840548426709823</v>
      </c>
      <c r="AI64">
        <f t="shared" si="11"/>
        <v>7.6217731640683297</v>
      </c>
      <c r="AJ64">
        <f t="shared" si="12"/>
        <v>13.306521104119295</v>
      </c>
      <c r="AK64">
        <f t="shared" si="64"/>
        <v>7.6217731640683297</v>
      </c>
      <c r="AL64">
        <f t="shared" si="13"/>
        <v>10.527311000094379</v>
      </c>
      <c r="AM64">
        <f t="shared" si="14"/>
        <v>16.587487771277775</v>
      </c>
      <c r="AN64">
        <f t="shared" si="65"/>
        <v>7.6217731640683297</v>
      </c>
      <c r="AO64" s="39" t="str">
        <f t="shared" si="66"/>
        <v>FAILED</v>
      </c>
      <c r="AP64" s="39" t="str">
        <f t="shared" si="67"/>
        <v>FAILED</v>
      </c>
      <c r="AQ64" s="39" t="str">
        <f t="shared" si="68"/>
        <v>FAILED</v>
      </c>
      <c r="AS64" s="9">
        <v>3</v>
      </c>
      <c r="AT64">
        <f t="shared" si="15"/>
        <v>1.010574084770214E-3</v>
      </c>
      <c r="AU64" s="9">
        <f t="shared" si="69"/>
        <v>2.2737916907329815E-3</v>
      </c>
      <c r="AV64" s="9">
        <f t="shared" si="70"/>
        <v>1.5790220074534594E-2</v>
      </c>
      <c r="AW64">
        <v>5.5650000000000004</v>
      </c>
      <c r="AX64">
        <f t="shared" si="16"/>
        <v>105.45207428794541</v>
      </c>
      <c r="AY64">
        <v>0.745</v>
      </c>
      <c r="AZ64">
        <f t="shared" si="71"/>
        <v>78.561795344519325</v>
      </c>
      <c r="BA64">
        <f t="shared" si="17"/>
        <v>195.60059900925896</v>
      </c>
      <c r="BB64">
        <f t="shared" si="72"/>
        <v>0.80091055205934214</v>
      </c>
      <c r="BC64">
        <f t="shared" si="73"/>
        <v>1.9773896588311983E-3</v>
      </c>
      <c r="BD64">
        <f t="shared" si="74"/>
        <v>58.388334930555168</v>
      </c>
      <c r="BE64">
        <f t="shared" si="75"/>
        <v>15.946849475569939</v>
      </c>
      <c r="BF64">
        <f t="shared" si="18"/>
        <v>68.595958476614982</v>
      </c>
      <c r="BG64">
        <f t="shared" si="19"/>
        <v>119.75868993707367</v>
      </c>
      <c r="BH64">
        <f t="shared" si="76"/>
        <v>68.595958476614982</v>
      </c>
      <c r="BI64">
        <f t="shared" si="20"/>
        <v>94.745799000849416</v>
      </c>
      <c r="BJ64">
        <f t="shared" si="21"/>
        <v>0.61858414829659636</v>
      </c>
      <c r="BK64">
        <f t="shared" si="77"/>
        <v>68.595958476614982</v>
      </c>
      <c r="BL64" s="39" t="str">
        <f t="shared" si="78"/>
        <v>PASS</v>
      </c>
      <c r="BM64" s="39" t="str">
        <f t="shared" si="79"/>
        <v>PASS</v>
      </c>
      <c r="BN64" s="39" t="str">
        <f t="shared" si="80"/>
        <v>PASS</v>
      </c>
      <c r="BO64" s="127">
        <f t="shared" si="81"/>
        <v>7.9095586353248007E-5</v>
      </c>
      <c r="BP64" s="127"/>
      <c r="BR64">
        <f t="shared" si="22"/>
        <v>3.3685802825673798E-4</v>
      </c>
      <c r="BS64">
        <f t="shared" si="23"/>
        <v>0.28799999999999998</v>
      </c>
      <c r="BT64">
        <f t="shared" si="24"/>
        <v>0.21163999999999999</v>
      </c>
      <c r="BU64">
        <f t="shared" si="82"/>
        <v>0.49963999999999997</v>
      </c>
      <c r="BV64">
        <f t="shared" si="25"/>
        <v>0.8</v>
      </c>
      <c r="BW64">
        <f t="shared" si="26"/>
        <v>0.3</v>
      </c>
      <c r="BX64">
        <f t="shared" si="27"/>
        <v>21246.705748220003</v>
      </c>
      <c r="BY64">
        <f t="shared" si="83"/>
        <v>6374.0117244660005</v>
      </c>
      <c r="BZ64">
        <f t="shared" si="28"/>
        <v>7.9833333333333409E-2</v>
      </c>
      <c r="CA64">
        <f t="shared" si="29"/>
        <v>67.536144860625058</v>
      </c>
      <c r="CB64">
        <f t="shared" si="155"/>
        <v>6441.5478693266259</v>
      </c>
      <c r="CC64">
        <f t="shared" si="30"/>
        <v>7.068266971241733E-4</v>
      </c>
      <c r="CD64">
        <f t="shared" si="31"/>
        <v>0.19985600000000001</v>
      </c>
      <c r="CE64">
        <f t="shared" si="84"/>
        <v>16115.472813742459</v>
      </c>
      <c r="CF64">
        <f t="shared" si="32"/>
        <v>42524.028797173974</v>
      </c>
      <c r="CG64">
        <f t="shared" si="33"/>
        <v>54610.633407480818</v>
      </c>
      <c r="CH64">
        <f t="shared" si="34"/>
        <v>30437.424186867131</v>
      </c>
      <c r="CI64">
        <f t="shared" si="35"/>
        <v>1.6498680787758554E-4</v>
      </c>
      <c r="CJ64">
        <f t="shared" si="36"/>
        <v>9.1955964310776829E-5</v>
      </c>
      <c r="CL64">
        <f t="shared" si="161"/>
        <v>0.28799999999999998</v>
      </c>
      <c r="CM64">
        <f t="shared" si="161"/>
        <v>0.21163999999999999</v>
      </c>
      <c r="CN64">
        <f t="shared" si="85"/>
        <v>5.72870860686061E-4</v>
      </c>
      <c r="CO64">
        <f t="shared" si="85"/>
        <v>4.3449236586078641E-4</v>
      </c>
      <c r="CP64">
        <f t="shared" si="162"/>
        <v>0.12470878874881156</v>
      </c>
      <c r="CQ64">
        <f t="shared" si="162"/>
        <v>7.1737774076695321E-2</v>
      </c>
      <c r="CR64">
        <f t="shared" si="156"/>
        <v>97.677341728434286</v>
      </c>
      <c r="CS64">
        <f t="shared" si="86"/>
        <v>175.25206694889496</v>
      </c>
      <c r="CT64">
        <f t="shared" si="163"/>
        <v>0.12470878874881156</v>
      </c>
      <c r="CU64">
        <f t="shared" si="163"/>
        <v>7.1737774076695321E-2</v>
      </c>
      <c r="CV64" s="39" t="str">
        <f t="shared" si="87"/>
        <v>FAILED</v>
      </c>
      <c r="CW64" s="39" t="str">
        <f t="shared" si="88"/>
        <v>FAILED</v>
      </c>
      <c r="CX64" s="39" t="str">
        <f t="shared" si="89"/>
        <v>FAILED</v>
      </c>
      <c r="CZ64">
        <f t="shared" si="90"/>
        <v>1.6498680787758554E-4</v>
      </c>
      <c r="DA64">
        <f t="shared" si="90"/>
        <v>9.1955964310776829E-5</v>
      </c>
      <c r="DB64">
        <v>10</v>
      </c>
      <c r="DC64">
        <f t="shared" si="91"/>
        <v>1.6498680787758555E-3</v>
      </c>
      <c r="DD64">
        <v>14</v>
      </c>
      <c r="DE64">
        <f t="shared" si="92"/>
        <v>1.2873835003508755E-3</v>
      </c>
      <c r="DF64">
        <f t="shared" si="93"/>
        <v>0.28799999999999998</v>
      </c>
      <c r="DG64">
        <f t="shared" si="93"/>
        <v>0.21163999999999999</v>
      </c>
      <c r="DH64">
        <f t="shared" si="40"/>
        <v>1.2846178223616094E-3</v>
      </c>
      <c r="DI64">
        <f t="shared" si="94"/>
        <v>0.19985600000000001</v>
      </c>
      <c r="DJ64">
        <f t="shared" si="95"/>
        <v>6441.5478693266259</v>
      </c>
      <c r="DK64">
        <f t="shared" si="96"/>
        <v>16115.472813742459</v>
      </c>
      <c r="DL64">
        <f t="shared" si="97"/>
        <v>5.7287086068606094E-3</v>
      </c>
      <c r="DM64">
        <f t="shared" si="98"/>
        <v>6.0828931220510089E-3</v>
      </c>
      <c r="DN64">
        <f t="shared" si="164"/>
        <v>12.470878874881151</v>
      </c>
      <c r="DO64">
        <f t="shared" si="164"/>
        <v>14.060603719032279</v>
      </c>
      <c r="DP64">
        <f t="shared" si="99"/>
        <v>9.7677341728434293</v>
      </c>
      <c r="DQ64">
        <f t="shared" si="100"/>
        <v>12.518004782063928</v>
      </c>
      <c r="DR64">
        <f t="shared" si="101"/>
        <v>12.470878874881151</v>
      </c>
      <c r="DS64">
        <f t="shared" si="101"/>
        <v>14.060603719032279</v>
      </c>
      <c r="DT64" s="39" t="str">
        <f t="shared" si="158"/>
        <v>PASS</v>
      </c>
      <c r="DU64" s="39" t="str">
        <f t="shared" si="158"/>
        <v>PASS</v>
      </c>
      <c r="DV64" s="39" t="str">
        <f t="shared" si="103"/>
        <v>PASS</v>
      </c>
      <c r="DW64" s="39">
        <f t="shared" si="104"/>
        <v>2.9904954028068253E-5</v>
      </c>
      <c r="DX64" s="39"/>
      <c r="DZ64">
        <f t="shared" si="105"/>
        <v>0.8</v>
      </c>
      <c r="EA64">
        <f t="shared" si="157"/>
        <v>0.28799999999999998</v>
      </c>
      <c r="EB64">
        <f t="shared" si="106"/>
        <v>0.21163999999999999</v>
      </c>
      <c r="EC64">
        <f t="shared" si="107"/>
        <v>0.80091055205934214</v>
      </c>
      <c r="ED64">
        <f t="shared" si="108"/>
        <v>0.24981999999999999</v>
      </c>
      <c r="EE64">
        <f t="shared" si="109"/>
        <v>115456.48968805223</v>
      </c>
      <c r="EG64">
        <f t="shared" si="110"/>
        <v>74.261471205545718</v>
      </c>
      <c r="EH64">
        <f t="shared" si="111"/>
        <v>1.010574084770214E-3</v>
      </c>
      <c r="EI64">
        <f t="shared" si="112"/>
        <v>7.5793056357766043E-4</v>
      </c>
      <c r="EJ64">
        <f t="shared" si="112"/>
        <v>6.4000000000000001E-2</v>
      </c>
      <c r="EK64">
        <f t="shared" si="112"/>
        <v>4.1600000000000005E-2</v>
      </c>
      <c r="EL64">
        <f t="shared" si="113"/>
        <v>6.6201459694575958E-4</v>
      </c>
      <c r="EM64">
        <f t="shared" si="113"/>
        <v>174.40172802943775</v>
      </c>
      <c r="EN64">
        <f t="shared" si="113"/>
        <v>47.840548426709823</v>
      </c>
      <c r="EO64">
        <f t="shared" si="114"/>
        <v>193.08577617462939</v>
      </c>
      <c r="EP64">
        <f t="shared" si="42"/>
        <v>483</v>
      </c>
      <c r="EQ64" s="39" t="str">
        <f t="shared" si="115"/>
        <v>PASS</v>
      </c>
      <c r="ES64">
        <v>1</v>
      </c>
      <c r="ET64">
        <f t="shared" si="116"/>
        <v>1.010574084770214E-3</v>
      </c>
      <c r="EU64">
        <f t="shared" si="117"/>
        <v>2.2737916907329815E-3</v>
      </c>
      <c r="EV64">
        <f t="shared" si="118"/>
        <v>6.4000000000000001E-2</v>
      </c>
      <c r="EW64">
        <f t="shared" si="118"/>
        <v>4.1600000000000005E-2</v>
      </c>
      <c r="EX64">
        <f t="shared" si="119"/>
        <v>1.9764694785171927E-3</v>
      </c>
      <c r="EY64">
        <f t="shared" si="120"/>
        <v>58.41551865231493</v>
      </c>
      <c r="EZ64">
        <f t="shared" si="121"/>
        <v>15.946849475569939</v>
      </c>
      <c r="FA64">
        <f t="shared" si="122"/>
        <v>64.61639764029259</v>
      </c>
      <c r="FB64">
        <f t="shared" si="43"/>
        <v>483</v>
      </c>
      <c r="FC64" s="39" t="str">
        <f t="shared" si="123"/>
        <v>PASS</v>
      </c>
      <c r="FD64" s="127">
        <f t="shared" si="124"/>
        <v>7.9095586353248007E-5</v>
      </c>
      <c r="FE64" s="127"/>
    </row>
    <row r="65" spans="2:161" x14ac:dyDescent="0.25">
      <c r="B65">
        <f t="shared" si="0"/>
        <v>5.94</v>
      </c>
      <c r="C65">
        <f t="shared" si="160"/>
        <v>1.9916666666666667</v>
      </c>
      <c r="D65">
        <f t="shared" si="50"/>
        <v>0.41006557707160762</v>
      </c>
      <c r="E65">
        <f t="shared" si="2"/>
        <v>0.4099648113965193</v>
      </c>
      <c r="F65">
        <f t="shared" si="3"/>
        <v>0.31599999999999856</v>
      </c>
      <c r="G65" s="1">
        <f t="shared" si="51"/>
        <v>589.93985739400455</v>
      </c>
      <c r="H65">
        <f t="shared" si="159"/>
        <v>-226.65703971119029</v>
      </c>
      <c r="I65">
        <f t="shared" si="52"/>
        <v>363.28281768281425</v>
      </c>
      <c r="J65">
        <f t="shared" si="4"/>
        <v>5573.3707504435906</v>
      </c>
      <c r="K65">
        <f t="shared" si="5"/>
        <v>8642.2752290430326</v>
      </c>
      <c r="L65">
        <f t="shared" si="53"/>
        <v>20900.140314163466</v>
      </c>
      <c r="M65">
        <f t="shared" si="53"/>
        <v>32408.532108911375</v>
      </c>
      <c r="O65">
        <f t="shared" si="54"/>
        <v>0.79666666666666675</v>
      </c>
      <c r="P65">
        <v>5940</v>
      </c>
      <c r="Q65">
        <f t="shared" si="55"/>
        <v>0.2868</v>
      </c>
      <c r="S65">
        <f t="shared" si="56"/>
        <v>113000.4606307928</v>
      </c>
      <c r="T65">
        <f t="shared" si="6"/>
        <v>73.62090495962093</v>
      </c>
      <c r="U65">
        <f t="shared" si="57"/>
        <v>3.3395235080291009E-4</v>
      </c>
      <c r="V65">
        <f t="shared" si="58"/>
        <v>7.5139278930654767E-4</v>
      </c>
      <c r="W65">
        <f t="shared" si="7"/>
        <v>6.3733333333333336E-2</v>
      </c>
      <c r="X65">
        <f t="shared" si="59"/>
        <v>4.1426666666666667E-2</v>
      </c>
      <c r="Z65">
        <f t="shared" si="60"/>
        <v>5.2398381402130245E-3</v>
      </c>
      <c r="AA65">
        <v>5.5650000000000004</v>
      </c>
      <c r="AB65">
        <f t="shared" si="8"/>
        <v>11.612199925947813</v>
      </c>
      <c r="AC65">
        <v>0.745</v>
      </c>
      <c r="AD65">
        <f t="shared" si="61"/>
        <v>8.6510889448311215</v>
      </c>
      <c r="AE65">
        <f t="shared" si="9"/>
        <v>64.908245363226044</v>
      </c>
      <c r="AF65">
        <f t="shared" si="10"/>
        <v>6.535766301916093E-4</v>
      </c>
      <c r="AG65">
        <f t="shared" si="62"/>
        <v>172.89550361931458</v>
      </c>
      <c r="AH65">
        <f t="shared" si="63"/>
        <v>49.179544477646793</v>
      </c>
      <c r="AI65">
        <f t="shared" si="11"/>
        <v>7.5536682357468248</v>
      </c>
      <c r="AJ65">
        <f t="shared" si="12"/>
        <v>13.187619682298324</v>
      </c>
      <c r="AK65">
        <f t="shared" si="64"/>
        <v>7.5536682357468248</v>
      </c>
      <c r="AL65">
        <f t="shared" si="13"/>
        <v>10.433243419539814</v>
      </c>
      <c r="AM65">
        <f t="shared" si="14"/>
        <v>16.59367245937819</v>
      </c>
      <c r="AN65">
        <f t="shared" si="65"/>
        <v>7.5536682357468248</v>
      </c>
      <c r="AO65" s="39" t="str">
        <f t="shared" si="66"/>
        <v>FAILED</v>
      </c>
      <c r="AP65" s="39" t="str">
        <f t="shared" si="67"/>
        <v>FAILED</v>
      </c>
      <c r="AQ65" s="39" t="str">
        <f t="shared" si="68"/>
        <v>FAILED</v>
      </c>
      <c r="AS65" s="9">
        <v>3</v>
      </c>
      <c r="AT65">
        <f t="shared" si="15"/>
        <v>1.0018570524087302E-3</v>
      </c>
      <c r="AU65" s="9">
        <f t="shared" si="69"/>
        <v>2.254178367919643E-3</v>
      </c>
      <c r="AV65" s="9">
        <f t="shared" si="70"/>
        <v>1.5719514420639073E-2</v>
      </c>
      <c r="AW65">
        <v>5.5650000000000004</v>
      </c>
      <c r="AX65">
        <f t="shared" si="16"/>
        <v>104.50979933353031</v>
      </c>
      <c r="AY65">
        <v>0.745</v>
      </c>
      <c r="AZ65">
        <f t="shared" si="71"/>
        <v>77.859800503480074</v>
      </c>
      <c r="BA65">
        <f t="shared" si="17"/>
        <v>194.72473608967812</v>
      </c>
      <c r="BB65">
        <f t="shared" si="72"/>
        <v>0.79757342475909487</v>
      </c>
      <c r="BC65">
        <f t="shared" si="73"/>
        <v>1.9522284805008579E-3</v>
      </c>
      <c r="BD65">
        <f t="shared" si="74"/>
        <v>57.882805091441824</v>
      </c>
      <c r="BE65">
        <f t="shared" si="75"/>
        <v>16.393181492548933</v>
      </c>
      <c r="BF65">
        <f t="shared" si="18"/>
        <v>67.983014121721425</v>
      </c>
      <c r="BG65">
        <f t="shared" si="19"/>
        <v>118.68857714068493</v>
      </c>
      <c r="BH65">
        <f t="shared" si="76"/>
        <v>67.983014121721425</v>
      </c>
      <c r="BI65">
        <f t="shared" si="20"/>
        <v>93.899190775858315</v>
      </c>
      <c r="BJ65">
        <f t="shared" si="21"/>
        <v>0.61888845883296772</v>
      </c>
      <c r="BK65">
        <f t="shared" si="77"/>
        <v>67.983014121721425</v>
      </c>
      <c r="BL65" s="39" t="str">
        <f t="shared" si="78"/>
        <v>PASS</v>
      </c>
      <c r="BM65" s="39" t="str">
        <f t="shared" si="79"/>
        <v>PASS</v>
      </c>
      <c r="BN65" s="39" t="str">
        <f t="shared" si="80"/>
        <v>PASS</v>
      </c>
      <c r="BO65" s="127">
        <f t="shared" si="81"/>
        <v>3.1235655688013582E-4</v>
      </c>
      <c r="BP65" s="127"/>
      <c r="BR65">
        <f t="shared" si="22"/>
        <v>3.3395235080291009E-4</v>
      </c>
      <c r="BS65">
        <f t="shared" si="23"/>
        <v>0.2868</v>
      </c>
      <c r="BT65">
        <f t="shared" si="24"/>
        <v>0.21075816666666666</v>
      </c>
      <c r="BU65">
        <f t="shared" si="82"/>
        <v>0.49755816666666663</v>
      </c>
      <c r="BV65">
        <f t="shared" si="25"/>
        <v>0.79666666666666675</v>
      </c>
      <c r="BW65">
        <f t="shared" si="26"/>
        <v>0.29875000000000002</v>
      </c>
      <c r="BX65">
        <f t="shared" si="27"/>
        <v>20900.140314163466</v>
      </c>
      <c r="BY65">
        <f t="shared" si="83"/>
        <v>6243.9169188563355</v>
      </c>
      <c r="BZ65">
        <f t="shared" si="28"/>
        <v>0.31599999999999856</v>
      </c>
      <c r="CA65">
        <f t="shared" si="29"/>
        <v>266.21084574393626</v>
      </c>
      <c r="CB65">
        <f t="shared" si="155"/>
        <v>6510.1277646002718</v>
      </c>
      <c r="CC65">
        <f t="shared" si="30"/>
        <v>6.9781203500839583E-4</v>
      </c>
      <c r="CD65">
        <f t="shared" si="31"/>
        <v>0.19819400305555557</v>
      </c>
      <c r="CE65">
        <f t="shared" si="84"/>
        <v>16423.624489726422</v>
      </c>
      <c r="CF65">
        <f t="shared" si="32"/>
        <v>42005.421103187866</v>
      </c>
      <c r="CG65">
        <f t="shared" si="33"/>
        <v>54323.139470482682</v>
      </c>
      <c r="CH65">
        <f t="shared" si="34"/>
        <v>29687.70273589305</v>
      </c>
      <c r="CI65">
        <f t="shared" si="35"/>
        <v>1.6411824613438877E-4</v>
      </c>
      <c r="CJ65">
        <f t="shared" si="36"/>
        <v>8.969094482142916E-5</v>
      </c>
      <c r="CL65">
        <f t="shared" si="161"/>
        <v>0.2868</v>
      </c>
      <c r="CM65">
        <f t="shared" si="161"/>
        <v>0.21075816666666666</v>
      </c>
      <c r="CN65">
        <f t="shared" si="85"/>
        <v>5.7223935193301528E-4</v>
      </c>
      <c r="CO65">
        <f t="shared" si="85"/>
        <v>4.2556331856541342E-4</v>
      </c>
      <c r="CP65">
        <f t="shared" si="162"/>
        <v>0.12443399284227258</v>
      </c>
      <c r="CQ65">
        <f t="shared" si="162"/>
        <v>6.8819572481194871E-2</v>
      </c>
      <c r="CR65">
        <f t="shared" si="156"/>
        <v>100.07189862532336</v>
      </c>
      <c r="CS65">
        <f t="shared" si="86"/>
        <v>183.11351856561612</v>
      </c>
      <c r="CT65">
        <f t="shared" si="163"/>
        <v>0.12443399284227258</v>
      </c>
      <c r="CU65">
        <f t="shared" si="163"/>
        <v>6.8819572481194871E-2</v>
      </c>
      <c r="CV65" s="39" t="str">
        <f t="shared" si="87"/>
        <v>FAILED</v>
      </c>
      <c r="CW65" s="39" t="str">
        <f t="shared" si="88"/>
        <v>FAILED</v>
      </c>
      <c r="CX65" s="39" t="str">
        <f t="shared" si="89"/>
        <v>FAILED</v>
      </c>
      <c r="CZ65">
        <f t="shared" si="90"/>
        <v>1.6411824613438877E-4</v>
      </c>
      <c r="DA65">
        <f t="shared" si="90"/>
        <v>8.969094482142916E-5</v>
      </c>
      <c r="DB65">
        <v>10</v>
      </c>
      <c r="DC65">
        <f t="shared" si="91"/>
        <v>1.6411824613438877E-3</v>
      </c>
      <c r="DD65">
        <v>14</v>
      </c>
      <c r="DE65">
        <f t="shared" si="92"/>
        <v>1.2556732275000083E-3</v>
      </c>
      <c r="DF65">
        <f t="shared" si="93"/>
        <v>0.2868</v>
      </c>
      <c r="DG65">
        <f t="shared" si="93"/>
        <v>0.21075816666666666</v>
      </c>
      <c r="DH65">
        <f t="shared" si="40"/>
        <v>1.2654971060185962E-3</v>
      </c>
      <c r="DI65">
        <f t="shared" si="94"/>
        <v>0.19819400305555557</v>
      </c>
      <c r="DJ65">
        <f t="shared" si="95"/>
        <v>6510.1277646002718</v>
      </c>
      <c r="DK65">
        <f t="shared" si="96"/>
        <v>16423.624489726422</v>
      </c>
      <c r="DL65">
        <f t="shared" si="97"/>
        <v>5.7223935193301528E-3</v>
      </c>
      <c r="DM65">
        <f t="shared" si="98"/>
        <v>5.9578864599157885E-3</v>
      </c>
      <c r="DN65">
        <f t="shared" si="164"/>
        <v>12.443399284227258</v>
      </c>
      <c r="DO65">
        <f t="shared" si="164"/>
        <v>13.488636206314197</v>
      </c>
      <c r="DP65">
        <f t="shared" si="99"/>
        <v>10.007189862532336</v>
      </c>
      <c r="DQ65">
        <f t="shared" si="100"/>
        <v>13.079537040401153</v>
      </c>
      <c r="DR65">
        <f t="shared" si="101"/>
        <v>12.443399284227258</v>
      </c>
      <c r="DS65">
        <f t="shared" si="101"/>
        <v>13.488636206314197</v>
      </c>
      <c r="DT65" s="39" t="str">
        <f t="shared" si="158"/>
        <v>PASS</v>
      </c>
      <c r="DU65" s="39" t="str">
        <f t="shared" si="158"/>
        <v>PASS</v>
      </c>
      <c r="DV65" s="39" t="str">
        <f t="shared" si="103"/>
        <v>PASS</v>
      </c>
      <c r="DW65" s="39">
        <f t="shared" si="104"/>
        <v>1.1765352276379863E-4</v>
      </c>
      <c r="DX65" s="39"/>
      <c r="DZ65">
        <f t="shared" si="105"/>
        <v>0.79666666666666675</v>
      </c>
      <c r="EA65">
        <f t="shared" si="157"/>
        <v>0.2868</v>
      </c>
      <c r="EB65">
        <f t="shared" si="106"/>
        <v>0.21075816666666666</v>
      </c>
      <c r="EC65">
        <f t="shared" si="107"/>
        <v>0.79757342475909487</v>
      </c>
      <c r="ED65">
        <f t="shared" si="108"/>
        <v>0.24877908333333332</v>
      </c>
      <c r="EE65">
        <f t="shared" si="109"/>
        <v>113000.4606307928</v>
      </c>
      <c r="EG65">
        <f t="shared" si="110"/>
        <v>73.62090495962093</v>
      </c>
      <c r="EH65">
        <f t="shared" si="111"/>
        <v>1.0018570524087302E-3</v>
      </c>
      <c r="EI65">
        <f t="shared" si="112"/>
        <v>7.5139278930654767E-4</v>
      </c>
      <c r="EJ65">
        <f t="shared" si="112"/>
        <v>6.3733333333333336E-2</v>
      </c>
      <c r="EK65">
        <f t="shared" si="112"/>
        <v>4.1426666666666667E-2</v>
      </c>
      <c r="EL65">
        <f t="shared" si="113"/>
        <v>6.535766301916093E-4</v>
      </c>
      <c r="EM65">
        <f t="shared" si="113"/>
        <v>172.89550361931458</v>
      </c>
      <c r="EN65">
        <f t="shared" si="113"/>
        <v>49.179544477646793</v>
      </c>
      <c r="EO65">
        <f t="shared" si="114"/>
        <v>192.74007875079573</v>
      </c>
      <c r="EP65">
        <f t="shared" si="42"/>
        <v>483</v>
      </c>
      <c r="EQ65" s="39" t="str">
        <f t="shared" si="115"/>
        <v>PASS</v>
      </c>
      <c r="ES65">
        <v>1</v>
      </c>
      <c r="ET65">
        <f t="shared" si="116"/>
        <v>1.0018570524087302E-3</v>
      </c>
      <c r="EU65">
        <f t="shared" si="117"/>
        <v>2.254178367919643E-3</v>
      </c>
      <c r="EV65">
        <f t="shared" si="118"/>
        <v>6.3733333333333336E-2</v>
      </c>
      <c r="EW65">
        <f t="shared" si="118"/>
        <v>4.1426666666666667E-2</v>
      </c>
      <c r="EX65">
        <f t="shared" si="119"/>
        <v>1.9513200385111301E-3</v>
      </c>
      <c r="EY65">
        <f t="shared" si="120"/>
        <v>57.909752578061408</v>
      </c>
      <c r="EZ65">
        <f t="shared" si="121"/>
        <v>16.393181492548933</v>
      </c>
      <c r="FA65">
        <f t="shared" si="122"/>
        <v>64.496113386740106</v>
      </c>
      <c r="FB65">
        <f t="shared" si="43"/>
        <v>483</v>
      </c>
      <c r="FC65" s="39" t="str">
        <f t="shared" si="123"/>
        <v>PASS</v>
      </c>
      <c r="FD65" s="127">
        <f t="shared" si="124"/>
        <v>3.1235655688013582E-4</v>
      </c>
      <c r="FE65" s="127"/>
    </row>
    <row r="66" spans="2:161" x14ac:dyDescent="0.25">
      <c r="B66">
        <f t="shared" si="0"/>
        <v>6.1</v>
      </c>
      <c r="C66">
        <f t="shared" si="160"/>
        <v>1.9583333333333335</v>
      </c>
      <c r="D66">
        <f t="shared" si="50"/>
        <v>0.40986404572143098</v>
      </c>
      <c r="E66">
        <f t="shared" si="2"/>
        <v>0.40984523102663323</v>
      </c>
      <c r="F66">
        <f t="shared" si="3"/>
        <v>3.9125000000000902E-2</v>
      </c>
      <c r="G66" s="1">
        <f t="shared" si="51"/>
        <v>73.021089985596191</v>
      </c>
      <c r="H66">
        <f t="shared" si="159"/>
        <v>-28.332129963899575</v>
      </c>
      <c r="I66">
        <f t="shared" si="52"/>
        <v>44.688960021696616</v>
      </c>
      <c r="J66">
        <f t="shared" si="4"/>
        <v>5210.0879327607763</v>
      </c>
      <c r="K66">
        <f t="shared" si="5"/>
        <v>7779.5985343866869</v>
      </c>
      <c r="L66">
        <f t="shared" si="53"/>
        <v>19537.829747852913</v>
      </c>
      <c r="M66">
        <f t="shared" si="53"/>
        <v>29173.494503950074</v>
      </c>
      <c r="O66">
        <f t="shared" si="54"/>
        <v>0.78333333333333344</v>
      </c>
      <c r="P66">
        <f>P64+200</f>
        <v>6100</v>
      </c>
      <c r="Q66">
        <f t="shared" si="55"/>
        <v>0.28199999999999997</v>
      </c>
      <c r="S66">
        <f t="shared" si="56"/>
        <v>103452.10817003573</v>
      </c>
      <c r="T66">
        <f t="shared" si="6"/>
        <v>71.038819620609914</v>
      </c>
      <c r="U66">
        <f t="shared" si="57"/>
        <v>3.2223973372207695E-4</v>
      </c>
      <c r="V66">
        <f t="shared" si="58"/>
        <v>7.2503940087467311E-4</v>
      </c>
      <c r="W66">
        <f t="shared" si="7"/>
        <v>6.2666666666666676E-2</v>
      </c>
      <c r="X66">
        <f t="shared" si="59"/>
        <v>4.0733333333333344E-2</v>
      </c>
      <c r="Z66">
        <f t="shared" si="60"/>
        <v>5.1421234104586742E-3</v>
      </c>
      <c r="AA66">
        <v>5.5650000000000004</v>
      </c>
      <c r="AB66">
        <f t="shared" si="8"/>
        <v>11.183139744237661</v>
      </c>
      <c r="AC66">
        <v>0.745</v>
      </c>
      <c r="AD66">
        <f t="shared" si="61"/>
        <v>8.3314391094570563</v>
      </c>
      <c r="AE66">
        <f t="shared" si="9"/>
        <v>63.697808803016031</v>
      </c>
      <c r="AF66">
        <f t="shared" si="10"/>
        <v>6.2012679154759063E-4</v>
      </c>
      <c r="AG66">
        <f t="shared" si="62"/>
        <v>166.82412303435603</v>
      </c>
      <c r="AH66">
        <f t="shared" si="63"/>
        <v>46.736930919603367</v>
      </c>
      <c r="AI66">
        <f t="shared" si="11"/>
        <v>7.2745670932866711</v>
      </c>
      <c r="AJ66">
        <f t="shared" si="12"/>
        <v>12.700349179439714</v>
      </c>
      <c r="AK66">
        <f t="shared" si="64"/>
        <v>7.2745670932866711</v>
      </c>
      <c r="AL66">
        <f t="shared" si="13"/>
        <v>10.047744603987116</v>
      </c>
      <c r="AM66">
        <f t="shared" si="14"/>
        <v>16.623078473410033</v>
      </c>
      <c r="AN66">
        <f t="shared" si="65"/>
        <v>7.2745670932866711</v>
      </c>
      <c r="AO66" s="39" t="str">
        <f t="shared" si="66"/>
        <v>FAILED</v>
      </c>
      <c r="AP66" s="39" t="str">
        <f t="shared" si="67"/>
        <v>FAILED</v>
      </c>
      <c r="AQ66" s="39" t="str">
        <f t="shared" si="68"/>
        <v>FAILED</v>
      </c>
      <c r="AS66" s="9">
        <v>3</v>
      </c>
      <c r="AT66">
        <f t="shared" si="15"/>
        <v>9.6671920116623081E-4</v>
      </c>
      <c r="AU66" s="9">
        <f t="shared" si="69"/>
        <v>2.1751182026240193E-3</v>
      </c>
      <c r="AV66" s="9">
        <f t="shared" si="70"/>
        <v>1.5426370231376021E-2</v>
      </c>
      <c r="AW66">
        <v>5.5650000000000004</v>
      </c>
      <c r="AX66">
        <f t="shared" si="16"/>
        <v>100.64825769813893</v>
      </c>
      <c r="AY66">
        <v>0.745</v>
      </c>
      <c r="AZ66">
        <f t="shared" si="71"/>
        <v>74.982951985113502</v>
      </c>
      <c r="BA66">
        <f t="shared" si="17"/>
        <v>191.09342640904808</v>
      </c>
      <c r="BB66">
        <f t="shared" si="72"/>
        <v>0.78422491555810581</v>
      </c>
      <c r="BC66">
        <f t="shared" si="73"/>
        <v>1.8524809154185327E-3</v>
      </c>
      <c r="BD66">
        <f t="shared" si="74"/>
        <v>55.845168125072263</v>
      </c>
      <c r="BE66">
        <f t="shared" si="75"/>
        <v>15.578976973201124</v>
      </c>
      <c r="BF66">
        <f t="shared" si="18"/>
        <v>65.471103839580039</v>
      </c>
      <c r="BG66">
        <f t="shared" si="19"/>
        <v>114.30314261495741</v>
      </c>
      <c r="BH66">
        <f t="shared" si="76"/>
        <v>65.471103839580039</v>
      </c>
      <c r="BI66">
        <f t="shared" si="20"/>
        <v>90.429701435884027</v>
      </c>
      <c r="BJ66">
        <f t="shared" si="21"/>
        <v>0.6197686294841227</v>
      </c>
      <c r="BK66">
        <f t="shared" si="77"/>
        <v>65.471103839580039</v>
      </c>
      <c r="BL66" s="39" t="str">
        <f t="shared" si="78"/>
        <v>PASS</v>
      </c>
      <c r="BM66" s="39" t="str">
        <f t="shared" si="79"/>
        <v>PASS</v>
      </c>
      <c r="BN66" s="39" t="str">
        <f t="shared" si="80"/>
        <v>PASS</v>
      </c>
      <c r="BO66" s="127">
        <f t="shared" si="81"/>
        <v>3.7049618308371514E-5</v>
      </c>
      <c r="BP66" s="127"/>
      <c r="BR66">
        <f t="shared" si="22"/>
        <v>3.2223973372207695E-4</v>
      </c>
      <c r="BS66">
        <f t="shared" si="23"/>
        <v>0.28199999999999997</v>
      </c>
      <c r="BT66">
        <f t="shared" si="24"/>
        <v>0.20723083333333334</v>
      </c>
      <c r="BU66">
        <f t="shared" si="82"/>
        <v>0.48923083333333328</v>
      </c>
      <c r="BV66">
        <f t="shared" si="25"/>
        <v>0.78333333333333344</v>
      </c>
      <c r="BW66">
        <f t="shared" si="26"/>
        <v>0.29375000000000001</v>
      </c>
      <c r="BX66">
        <f t="shared" si="27"/>
        <v>19537.829747852913</v>
      </c>
      <c r="BY66">
        <f t="shared" si="83"/>
        <v>5739.2374884317933</v>
      </c>
      <c r="BZ66">
        <f t="shared" si="28"/>
        <v>3.9125000000000902E-2</v>
      </c>
      <c r="CA66">
        <f t="shared" si="29"/>
        <v>32.408801769463636</v>
      </c>
      <c r="CB66">
        <f t="shared" si="155"/>
        <v>5771.6462902012572</v>
      </c>
      <c r="CC66">
        <f t="shared" si="30"/>
        <v>6.6207650917592662E-4</v>
      </c>
      <c r="CD66">
        <f t="shared" si="31"/>
        <v>0.19161540972222224</v>
      </c>
      <c r="CE66">
        <f t="shared" si="84"/>
        <v>15060.496174520094</v>
      </c>
      <c r="CF66">
        <f t="shared" si="32"/>
        <v>39935.81028966132</v>
      </c>
      <c r="CG66">
        <f t="shared" si="33"/>
        <v>51231.182420551391</v>
      </c>
      <c r="CH66">
        <f t="shared" si="34"/>
        <v>28640.438158771249</v>
      </c>
      <c r="CI66">
        <f t="shared" si="35"/>
        <v>1.5477698616480782E-4</v>
      </c>
      <c r="CJ66">
        <f t="shared" si="36"/>
        <v>8.6527003500819487E-5</v>
      </c>
      <c r="CL66">
        <f t="shared" si="161"/>
        <v>0.28199999999999997</v>
      </c>
      <c r="CM66">
        <f t="shared" si="161"/>
        <v>0.20723083333333334</v>
      </c>
      <c r="CN66">
        <f t="shared" si="85"/>
        <v>5.488545608681129E-4</v>
      </c>
      <c r="CO66">
        <f t="shared" si="85"/>
        <v>4.175392344325506E-4</v>
      </c>
      <c r="CP66">
        <f t="shared" si="162"/>
        <v>0.11447170501457704</v>
      </c>
      <c r="CQ66">
        <f t="shared" si="162"/>
        <v>6.6248824670397763E-2</v>
      </c>
      <c r="CR66">
        <f t="shared" si="156"/>
        <v>97.304493049655022</v>
      </c>
      <c r="CS66">
        <f t="shared" si="86"/>
        <v>174.0554458745062</v>
      </c>
      <c r="CT66">
        <f t="shared" si="163"/>
        <v>0.11447170501457704</v>
      </c>
      <c r="CU66">
        <f t="shared" si="163"/>
        <v>6.6248824670397763E-2</v>
      </c>
      <c r="CV66" s="39" t="str">
        <f t="shared" si="87"/>
        <v>FAILED</v>
      </c>
      <c r="CW66" s="39" t="str">
        <f t="shared" si="88"/>
        <v>FAILED</v>
      </c>
      <c r="CX66" s="39" t="str">
        <f t="shared" si="89"/>
        <v>FAILED</v>
      </c>
      <c r="CZ66">
        <f t="shared" si="90"/>
        <v>1.5477698616480782E-4</v>
      </c>
      <c r="DA66">
        <f t="shared" si="90"/>
        <v>8.6527003500819487E-5</v>
      </c>
      <c r="DB66">
        <v>10</v>
      </c>
      <c r="DC66">
        <f t="shared" si="91"/>
        <v>1.5477698616480782E-3</v>
      </c>
      <c r="DD66">
        <v>14</v>
      </c>
      <c r="DE66">
        <f t="shared" si="92"/>
        <v>1.2113780490114728E-3</v>
      </c>
      <c r="DF66">
        <f t="shared" si="93"/>
        <v>0.28199999999999997</v>
      </c>
      <c r="DG66">
        <f t="shared" si="93"/>
        <v>0.20723083333333334</v>
      </c>
      <c r="DH66">
        <f t="shared" si="40"/>
        <v>1.1905700188849721E-3</v>
      </c>
      <c r="DI66">
        <f t="shared" si="94"/>
        <v>0.19161540972222224</v>
      </c>
      <c r="DJ66">
        <f t="shared" si="95"/>
        <v>5771.6462902012572</v>
      </c>
      <c r="DK66">
        <f t="shared" si="96"/>
        <v>15060.496174520094</v>
      </c>
      <c r="DL66">
        <f t="shared" si="97"/>
        <v>5.488545608681129E-3</v>
      </c>
      <c r="DM66">
        <f t="shared" si="98"/>
        <v>5.845549282055708E-3</v>
      </c>
      <c r="DN66">
        <f t="shared" si="164"/>
        <v>11.447170501457704</v>
      </c>
      <c r="DO66">
        <f t="shared" si="164"/>
        <v>12.984769635397962</v>
      </c>
      <c r="DP66">
        <f t="shared" si="99"/>
        <v>9.7304493049655019</v>
      </c>
      <c r="DQ66">
        <f t="shared" si="100"/>
        <v>12.432531848179014</v>
      </c>
      <c r="DR66">
        <f t="shared" si="101"/>
        <v>11.447170501457704</v>
      </c>
      <c r="DS66">
        <f t="shared" si="101"/>
        <v>12.984769635397962</v>
      </c>
      <c r="DT66" s="39" t="str">
        <f t="shared" si="158"/>
        <v>PASS</v>
      </c>
      <c r="DU66" s="39" t="str">
        <f t="shared" si="158"/>
        <v>PASS</v>
      </c>
      <c r="DV66" s="39" t="str">
        <f t="shared" si="103"/>
        <v>PASS</v>
      </c>
      <c r="DW66" s="39">
        <f t="shared" si="104"/>
        <v>1.3750119671262578E-5</v>
      </c>
      <c r="DX66" s="39"/>
      <c r="DZ66">
        <f t="shared" si="105"/>
        <v>0.78333333333333344</v>
      </c>
      <c r="EA66">
        <f t="shared" si="157"/>
        <v>0.28199999999999997</v>
      </c>
      <c r="EB66">
        <f t="shared" si="106"/>
        <v>0.20723083333333334</v>
      </c>
      <c r="EC66">
        <f t="shared" si="107"/>
        <v>0.78422491555810581</v>
      </c>
      <c r="ED66">
        <f t="shared" si="108"/>
        <v>0.24461541666666664</v>
      </c>
      <c r="EE66">
        <f t="shared" si="109"/>
        <v>103452.10817003573</v>
      </c>
      <c r="EG66">
        <f t="shared" si="110"/>
        <v>71.038819620609914</v>
      </c>
      <c r="EH66">
        <f t="shared" si="111"/>
        <v>9.6671920116623081E-4</v>
      </c>
      <c r="EI66">
        <f t="shared" si="112"/>
        <v>7.2503940087467311E-4</v>
      </c>
      <c r="EJ66">
        <f t="shared" si="112"/>
        <v>6.2666666666666676E-2</v>
      </c>
      <c r="EK66">
        <f t="shared" si="112"/>
        <v>4.0733333333333344E-2</v>
      </c>
      <c r="EL66">
        <f t="shared" si="113"/>
        <v>6.2012679154759063E-4</v>
      </c>
      <c r="EM66">
        <f t="shared" si="113"/>
        <v>166.82412303435603</v>
      </c>
      <c r="EN66">
        <f t="shared" si="113"/>
        <v>46.736930919603367</v>
      </c>
      <c r="EO66">
        <f t="shared" si="114"/>
        <v>185.42737166215051</v>
      </c>
      <c r="EP66">
        <f t="shared" si="42"/>
        <v>483</v>
      </c>
      <c r="EQ66" s="39" t="str">
        <f t="shared" si="115"/>
        <v>PASS</v>
      </c>
      <c r="ES66">
        <v>1</v>
      </c>
      <c r="ET66">
        <f t="shared" si="116"/>
        <v>9.6671920116623081E-4</v>
      </c>
      <c r="EU66">
        <f t="shared" si="117"/>
        <v>2.1751182026240193E-3</v>
      </c>
      <c r="EV66">
        <f t="shared" si="118"/>
        <v>6.2666666666666676E-2</v>
      </c>
      <c r="EW66">
        <f t="shared" si="118"/>
        <v>4.0733333333333344E-2</v>
      </c>
      <c r="EX66">
        <f t="shared" si="119"/>
        <v>1.8516190057624267E-3</v>
      </c>
      <c r="EY66">
        <f t="shared" si="120"/>
        <v>55.871163478060147</v>
      </c>
      <c r="EZ66">
        <f t="shared" si="121"/>
        <v>15.578976973201124</v>
      </c>
      <c r="FA66">
        <f t="shared" si="122"/>
        <v>62.04595457390203</v>
      </c>
      <c r="FB66">
        <f t="shared" si="43"/>
        <v>483</v>
      </c>
      <c r="FC66" s="39" t="str">
        <f t="shared" si="123"/>
        <v>PASS</v>
      </c>
      <c r="FD66" s="127">
        <f t="shared" si="124"/>
        <v>3.7049618308371514E-5</v>
      </c>
      <c r="FE66" s="127"/>
    </row>
    <row r="67" spans="2:161" x14ac:dyDescent="0.25">
      <c r="B67">
        <f t="shared" si="0"/>
        <v>6.12</v>
      </c>
      <c r="C67">
        <f t="shared" si="160"/>
        <v>1.9541666666666666</v>
      </c>
      <c r="D67">
        <f t="shared" si="50"/>
        <v>0.40982641633183547</v>
      </c>
      <c r="E67">
        <f t="shared" si="2"/>
        <v>0.4095898656524522</v>
      </c>
      <c r="F67">
        <f t="shared" si="3"/>
        <v>0.34837499999999949</v>
      </c>
      <c r="G67" s="1">
        <f t="shared" si="51"/>
        <v>649.78586393057162</v>
      </c>
      <c r="H67">
        <f t="shared" si="159"/>
        <v>-254.98916967508987</v>
      </c>
      <c r="I67">
        <f t="shared" si="52"/>
        <v>394.79669425548173</v>
      </c>
      <c r="J67">
        <f t="shared" si="4"/>
        <v>5165.3989727390799</v>
      </c>
      <c r="K67">
        <f t="shared" si="5"/>
        <v>7675.8436653316858</v>
      </c>
      <c r="L67">
        <f t="shared" si="53"/>
        <v>19370.246147771548</v>
      </c>
      <c r="M67">
        <f t="shared" si="53"/>
        <v>28784.413744993824</v>
      </c>
      <c r="O67">
        <f t="shared" si="54"/>
        <v>0.78166666666666673</v>
      </c>
      <c r="P67">
        <v>6120</v>
      </c>
      <c r="Q67">
        <f t="shared" si="55"/>
        <v>0.28139999999999998</v>
      </c>
      <c r="S67">
        <f t="shared" si="56"/>
        <v>102290.02752307685</v>
      </c>
      <c r="T67">
        <f t="shared" si="6"/>
        <v>70.713969899254437</v>
      </c>
      <c r="U67">
        <f t="shared" si="57"/>
        <v>3.2076618041321936E-4</v>
      </c>
      <c r="V67">
        <f t="shared" si="58"/>
        <v>7.2172390592974351E-4</v>
      </c>
      <c r="W67">
        <f t="shared" si="7"/>
        <v>6.2533333333333344E-2</v>
      </c>
      <c r="X67">
        <f t="shared" si="59"/>
        <v>4.0646666666666678E-2</v>
      </c>
      <c r="Z67">
        <f t="shared" si="60"/>
        <v>5.1295231409363429E-3</v>
      </c>
      <c r="AA67">
        <v>5.5650000000000004</v>
      </c>
      <c r="AB67">
        <f t="shared" si="8"/>
        <v>11.128400516929608</v>
      </c>
      <c r="AC67">
        <v>0.745</v>
      </c>
      <c r="AD67">
        <f t="shared" si="61"/>
        <v>8.2906583851125575</v>
      </c>
      <c r="AE67">
        <f t="shared" si="9"/>
        <v>63.541723564519522</v>
      </c>
      <c r="AF67">
        <f t="shared" si="10"/>
        <v>6.1598121501527461E-4</v>
      </c>
      <c r="AG67">
        <f t="shared" si="62"/>
        <v>166.06030351191851</v>
      </c>
      <c r="AH67">
        <f t="shared" si="63"/>
        <v>48.738735695071206</v>
      </c>
      <c r="AI67">
        <f t="shared" si="11"/>
        <v>7.2389595456038052</v>
      </c>
      <c r="AJ67">
        <f t="shared" si="12"/>
        <v>12.638183516081781</v>
      </c>
      <c r="AK67">
        <f t="shared" si="64"/>
        <v>7.2389595456038052</v>
      </c>
      <c r="AL67">
        <f t="shared" si="13"/>
        <v>9.9985629082925485</v>
      </c>
      <c r="AM67">
        <f t="shared" si="14"/>
        <v>16.630098793099229</v>
      </c>
      <c r="AN67">
        <f t="shared" si="65"/>
        <v>7.2389595456038052</v>
      </c>
      <c r="AO67" s="39" t="str">
        <f t="shared" si="66"/>
        <v>FAILED</v>
      </c>
      <c r="AP67" s="39" t="str">
        <f t="shared" si="67"/>
        <v>FAILED</v>
      </c>
      <c r="AQ67" s="39" t="str">
        <f t="shared" si="68"/>
        <v>FAILED</v>
      </c>
      <c r="AS67" s="9">
        <v>3</v>
      </c>
      <c r="AT67">
        <f t="shared" si="15"/>
        <v>9.6229854123965801E-4</v>
      </c>
      <c r="AU67" s="9">
        <f t="shared" si="69"/>
        <v>2.1651717177892304E-3</v>
      </c>
      <c r="AV67" s="9">
        <f t="shared" si="70"/>
        <v>1.5388569422809027E-2</v>
      </c>
      <c r="AW67">
        <v>5.5650000000000004</v>
      </c>
      <c r="AX67">
        <f t="shared" si="16"/>
        <v>100.15560465236645</v>
      </c>
      <c r="AY67">
        <v>0.745</v>
      </c>
      <c r="AZ67">
        <f t="shared" si="71"/>
        <v>74.61592546601301</v>
      </c>
      <c r="BA67">
        <f t="shared" si="17"/>
        <v>190.62517069355854</v>
      </c>
      <c r="BB67">
        <f t="shared" si="72"/>
        <v>0.78255635190798223</v>
      </c>
      <c r="BC67">
        <f t="shared" si="73"/>
        <v>1.8401183645825293E-3</v>
      </c>
      <c r="BD67">
        <f t="shared" si="74"/>
        <v>55.58883031216503</v>
      </c>
      <c r="BE67">
        <f t="shared" si="75"/>
        <v>16.246245231690402</v>
      </c>
      <c r="BF67">
        <f t="shared" si="18"/>
        <v>65.150635910434232</v>
      </c>
      <c r="BG67">
        <f t="shared" si="19"/>
        <v>113.743651644736</v>
      </c>
      <c r="BH67">
        <f t="shared" si="76"/>
        <v>65.150635910434232</v>
      </c>
      <c r="BI67">
        <f t="shared" si="20"/>
        <v>89.987066174632915</v>
      </c>
      <c r="BJ67">
        <f t="shared" si="21"/>
        <v>0.62015151872903895</v>
      </c>
      <c r="BK67">
        <f t="shared" si="77"/>
        <v>65.150635910434232</v>
      </c>
      <c r="BL67" s="39" t="str">
        <f t="shared" si="78"/>
        <v>PASS</v>
      </c>
      <c r="BM67" s="39" t="str">
        <f t="shared" si="79"/>
        <v>PASS</v>
      </c>
      <c r="BN67" s="39" t="str">
        <f t="shared" si="80"/>
        <v>PASS</v>
      </c>
      <c r="BO67" s="127">
        <f t="shared" si="81"/>
        <v>3.3122130562485472E-4</v>
      </c>
      <c r="BP67" s="127"/>
      <c r="BR67">
        <f t="shared" si="22"/>
        <v>3.2076618041321936E-4</v>
      </c>
      <c r="BS67">
        <f t="shared" si="23"/>
        <v>0.28139999999999998</v>
      </c>
      <c r="BT67">
        <f t="shared" si="24"/>
        <v>0.20678991666666666</v>
      </c>
      <c r="BU67">
        <f t="shared" si="82"/>
        <v>0.48818991666666667</v>
      </c>
      <c r="BV67">
        <f t="shared" si="25"/>
        <v>0.78166666666666673</v>
      </c>
      <c r="BW67">
        <f t="shared" si="26"/>
        <v>0.29312499999999997</v>
      </c>
      <c r="BX67">
        <f t="shared" si="27"/>
        <v>19370.246147771548</v>
      </c>
      <c r="BY67">
        <f t="shared" si="83"/>
        <v>5677.9034020655345</v>
      </c>
      <c r="BZ67">
        <f t="shared" si="28"/>
        <v>0.34837499999999949</v>
      </c>
      <c r="CA67">
        <f t="shared" si="29"/>
        <v>287.95895601434432</v>
      </c>
      <c r="CB67">
        <f t="shared" si="155"/>
        <v>5965.8623580798785</v>
      </c>
      <c r="CC67">
        <f t="shared" si="30"/>
        <v>6.5764771316142653E-4</v>
      </c>
      <c r="CD67">
        <f t="shared" si="31"/>
        <v>0.19080089243055556</v>
      </c>
      <c r="CE67">
        <f t="shared" si="84"/>
        <v>15633.738087077425</v>
      </c>
      <c r="CF67">
        <f t="shared" si="32"/>
        <v>39677.685848225832</v>
      </c>
      <c r="CG67">
        <f t="shared" si="33"/>
        <v>51402.989413533898</v>
      </c>
      <c r="CH67">
        <f t="shared" si="34"/>
        <v>27952.382282917766</v>
      </c>
      <c r="CI67">
        <f t="shared" si="35"/>
        <v>1.552960405242716E-4</v>
      </c>
      <c r="CJ67">
        <f t="shared" si="36"/>
        <v>8.4448284842651868E-5</v>
      </c>
      <c r="CL67">
        <f t="shared" si="161"/>
        <v>0.28139999999999998</v>
      </c>
      <c r="CM67">
        <f t="shared" si="161"/>
        <v>0.20678991666666666</v>
      </c>
      <c r="CN67">
        <f t="shared" si="85"/>
        <v>5.5186936931155516E-4</v>
      </c>
      <c r="CO67">
        <f t="shared" si="85"/>
        <v>4.0837718881031132E-4</v>
      </c>
      <c r="CP67">
        <f t="shared" si="162"/>
        <v>0.11573272429804679</v>
      </c>
      <c r="CQ67">
        <f t="shared" si="162"/>
        <v>6.3373332769432814E-2</v>
      </c>
      <c r="CR67">
        <f t="shared" si="156"/>
        <v>100.67055176872965</v>
      </c>
      <c r="CS67">
        <f t="shared" si="86"/>
        <v>185.12795276075718</v>
      </c>
      <c r="CT67">
        <f t="shared" si="163"/>
        <v>0.11573272429804679</v>
      </c>
      <c r="CU67">
        <f t="shared" si="163"/>
        <v>6.3373332769432814E-2</v>
      </c>
      <c r="CV67" s="39" t="str">
        <f t="shared" si="87"/>
        <v>FAILED</v>
      </c>
      <c r="CW67" s="39" t="str">
        <f t="shared" si="88"/>
        <v>FAILED</v>
      </c>
      <c r="CX67" s="39" t="str">
        <f t="shared" si="89"/>
        <v>FAILED</v>
      </c>
      <c r="CZ67">
        <f t="shared" si="90"/>
        <v>1.552960405242716E-4</v>
      </c>
      <c r="DA67">
        <f t="shared" si="90"/>
        <v>8.4448284842651868E-5</v>
      </c>
      <c r="DB67">
        <v>10</v>
      </c>
      <c r="DC67">
        <f t="shared" si="91"/>
        <v>1.5529604052427161E-3</v>
      </c>
      <c r="DD67">
        <v>15</v>
      </c>
      <c r="DE67">
        <f t="shared" si="92"/>
        <v>1.266724272639778E-3</v>
      </c>
      <c r="DF67">
        <f t="shared" si="93"/>
        <v>0.28139999999999998</v>
      </c>
      <c r="DG67">
        <f t="shared" si="93"/>
        <v>0.20678991666666666</v>
      </c>
      <c r="DH67">
        <f t="shared" si="40"/>
        <v>1.1986044078919353E-3</v>
      </c>
      <c r="DI67">
        <f t="shared" si="94"/>
        <v>0.19080089243055556</v>
      </c>
      <c r="DJ67">
        <f t="shared" si="95"/>
        <v>5965.8623580798785</v>
      </c>
      <c r="DK67">
        <f t="shared" si="96"/>
        <v>15633.738087077425</v>
      </c>
      <c r="DL67">
        <f t="shared" si="97"/>
        <v>5.5186936931155509E-3</v>
      </c>
      <c r="DM67">
        <f t="shared" si="98"/>
        <v>6.1256578321546695E-3</v>
      </c>
      <c r="DN67">
        <f t="shared" si="164"/>
        <v>11.573272429804677</v>
      </c>
      <c r="DO67">
        <f t="shared" si="164"/>
        <v>14.258999873122379</v>
      </c>
      <c r="DP67">
        <f t="shared" si="99"/>
        <v>10.067055176872966</v>
      </c>
      <c r="DQ67">
        <f t="shared" si="100"/>
        <v>12.341863517383814</v>
      </c>
      <c r="DR67">
        <f t="shared" si="101"/>
        <v>11.573272429804677</v>
      </c>
      <c r="DS67">
        <f t="shared" si="101"/>
        <v>14.258999873122379</v>
      </c>
      <c r="DT67" s="39" t="str">
        <f t="shared" si="158"/>
        <v>PASS</v>
      </c>
      <c r="DU67" s="39" t="str">
        <f t="shared" si="158"/>
        <v>PASS</v>
      </c>
      <c r="DV67" s="39" t="str">
        <f t="shared" si="103"/>
        <v>PASS</v>
      </c>
      <c r="DW67" s="39">
        <f t="shared" si="104"/>
        <v>1.2581079566654211E-4</v>
      </c>
      <c r="DX67" s="39"/>
      <c r="DZ67">
        <f t="shared" si="105"/>
        <v>0.78166666666666673</v>
      </c>
      <c r="EA67">
        <f t="shared" si="157"/>
        <v>0.28139999999999998</v>
      </c>
      <c r="EB67">
        <f t="shared" si="106"/>
        <v>0.20678991666666666</v>
      </c>
      <c r="EC67">
        <f t="shared" si="107"/>
        <v>0.78255635190798223</v>
      </c>
      <c r="ED67">
        <f t="shared" si="108"/>
        <v>0.24409495833333333</v>
      </c>
      <c r="EE67">
        <f t="shared" si="109"/>
        <v>102290.02752307685</v>
      </c>
      <c r="EG67">
        <f t="shared" si="110"/>
        <v>70.713969899254437</v>
      </c>
      <c r="EH67">
        <f t="shared" si="111"/>
        <v>9.6229854123965801E-4</v>
      </c>
      <c r="EI67">
        <f t="shared" si="112"/>
        <v>7.2172390592974351E-4</v>
      </c>
      <c r="EJ67">
        <f t="shared" si="112"/>
        <v>6.2533333333333344E-2</v>
      </c>
      <c r="EK67">
        <f t="shared" si="112"/>
        <v>4.0646666666666678E-2</v>
      </c>
      <c r="EL67">
        <f t="shared" si="113"/>
        <v>6.1598121501527461E-4</v>
      </c>
      <c r="EM67">
        <f t="shared" si="113"/>
        <v>166.06030351191851</v>
      </c>
      <c r="EN67">
        <f t="shared" si="113"/>
        <v>48.738735695071206</v>
      </c>
      <c r="EO67">
        <f t="shared" si="114"/>
        <v>186.28584882897712</v>
      </c>
      <c r="EP67">
        <f t="shared" si="42"/>
        <v>483</v>
      </c>
      <c r="EQ67" s="39" t="str">
        <f t="shared" si="115"/>
        <v>PASS</v>
      </c>
      <c r="ES67">
        <v>1</v>
      </c>
      <c r="ET67">
        <f t="shared" si="116"/>
        <v>9.6229854123965801E-4</v>
      </c>
      <c r="EU67">
        <f t="shared" si="117"/>
        <v>2.1651717177892304E-3</v>
      </c>
      <c r="EV67">
        <f t="shared" si="118"/>
        <v>6.2533333333333344E-2</v>
      </c>
      <c r="EW67">
        <f t="shared" si="118"/>
        <v>4.0646666666666678E-2</v>
      </c>
      <c r="EX67">
        <f t="shared" si="119"/>
        <v>1.839262221772649E-3</v>
      </c>
      <c r="EY67">
        <f t="shared" si="120"/>
        <v>55.614705892502641</v>
      </c>
      <c r="EZ67">
        <f t="shared" si="121"/>
        <v>16.246245231690402</v>
      </c>
      <c r="FA67">
        <f t="shared" si="122"/>
        <v>62.328299863659346</v>
      </c>
      <c r="FB67">
        <f t="shared" si="43"/>
        <v>483</v>
      </c>
      <c r="FC67" s="39" t="str">
        <f t="shared" si="123"/>
        <v>PASS</v>
      </c>
      <c r="FD67" s="127">
        <f t="shared" si="124"/>
        <v>3.3122130562485472E-4</v>
      </c>
      <c r="FE67" s="127"/>
    </row>
    <row r="68" spans="2:161" x14ac:dyDescent="0.25">
      <c r="B68">
        <f t="shared" si="0"/>
        <v>6.3</v>
      </c>
      <c r="C68">
        <f t="shared" si="160"/>
        <v>1.9166666666666667</v>
      </c>
      <c r="D68">
        <f t="shared" si="50"/>
        <v>0.40935331497306893</v>
      </c>
      <c r="E68">
        <f t="shared" si="2"/>
        <v>0.40893534426620481</v>
      </c>
      <c r="F68">
        <f t="shared" si="3"/>
        <v>0.37916666666666704</v>
      </c>
      <c r="G68" s="1">
        <f t="shared" si="51"/>
        <v>706.08806986774346</v>
      </c>
      <c r="H68">
        <f t="shared" si="159"/>
        <v>-283.32129963898944</v>
      </c>
      <c r="I68">
        <f t="shared" si="52"/>
        <v>422.76677022875401</v>
      </c>
      <c r="J68">
        <f t="shared" si="4"/>
        <v>4770.6022784835986</v>
      </c>
      <c r="K68">
        <f t="shared" si="5"/>
        <v>6781.6035527216463</v>
      </c>
      <c r="L68">
        <f t="shared" si="53"/>
        <v>17889.758544313496</v>
      </c>
      <c r="M68">
        <f t="shared" si="53"/>
        <v>25431.013322706174</v>
      </c>
      <c r="O68">
        <f t="shared" si="54"/>
        <v>0.76666666666666672</v>
      </c>
      <c r="P68">
        <f>P66+200</f>
        <v>6300</v>
      </c>
      <c r="Q68">
        <f t="shared" si="55"/>
        <v>0.27599999999999997</v>
      </c>
      <c r="S68">
        <f t="shared" si="56"/>
        <v>92141.352618500649</v>
      </c>
      <c r="T68">
        <f t="shared" si="6"/>
        <v>67.767797152620247</v>
      </c>
      <c r="U68">
        <f t="shared" si="57"/>
        <v>3.0740202365435329E-4</v>
      </c>
      <c r="V68">
        <f t="shared" si="58"/>
        <v>6.9165455322229489E-4</v>
      </c>
      <c r="W68">
        <f t="shared" si="7"/>
        <v>6.1333333333333337E-2</v>
      </c>
      <c r="X68">
        <f t="shared" si="59"/>
        <v>3.9866666666666668E-2</v>
      </c>
      <c r="Z68">
        <f t="shared" si="60"/>
        <v>5.0119895161035858E-3</v>
      </c>
      <c r="AA68">
        <v>5.5650000000000004</v>
      </c>
      <c r="AB68">
        <f t="shared" si="8"/>
        <v>10.624269256397573</v>
      </c>
      <c r="AC68">
        <v>0.745</v>
      </c>
      <c r="AD68">
        <f t="shared" si="61"/>
        <v>7.9150805960161925</v>
      </c>
      <c r="AE68">
        <f t="shared" si="9"/>
        <v>62.085781385594927</v>
      </c>
      <c r="AF68">
        <f t="shared" si="10"/>
        <v>5.7902055376580022E-4</v>
      </c>
      <c r="AG68">
        <f t="shared" si="62"/>
        <v>159.13312924599495</v>
      </c>
      <c r="AH68">
        <f t="shared" si="63"/>
        <v>48.302025006750448</v>
      </c>
      <c r="AI68">
        <f t="shared" si="11"/>
        <v>6.9110251047905145</v>
      </c>
      <c r="AJ68">
        <f t="shared" si="12"/>
        <v>12.065657089026534</v>
      </c>
      <c r="AK68">
        <f t="shared" si="64"/>
        <v>6.9110251047905145</v>
      </c>
      <c r="AL68">
        <f t="shared" si="13"/>
        <v>9.5456147856222575</v>
      </c>
      <c r="AM68">
        <f t="shared" si="14"/>
        <v>16.692104731661946</v>
      </c>
      <c r="AN68">
        <f t="shared" si="65"/>
        <v>6.9110251047905145</v>
      </c>
      <c r="AO68" s="39" t="str">
        <f t="shared" si="66"/>
        <v>FAILED</v>
      </c>
      <c r="AP68" s="39" t="str">
        <f t="shared" si="67"/>
        <v>FAILED</v>
      </c>
      <c r="AQ68" s="39" t="str">
        <f t="shared" si="68"/>
        <v>FAILED</v>
      </c>
      <c r="AS68" s="9">
        <v>3</v>
      </c>
      <c r="AT68">
        <f t="shared" si="15"/>
        <v>9.2220607096305993E-4</v>
      </c>
      <c r="AU68" s="9">
        <f t="shared" si="69"/>
        <v>2.0749636596668849E-3</v>
      </c>
      <c r="AV68" s="9">
        <f t="shared" si="70"/>
        <v>1.5035968548310758E-2</v>
      </c>
      <c r="AW68">
        <v>5.5650000000000004</v>
      </c>
      <c r="AX68">
        <f t="shared" si="16"/>
        <v>95.618423307578183</v>
      </c>
      <c r="AY68">
        <v>0.745</v>
      </c>
      <c r="AZ68">
        <f t="shared" si="71"/>
        <v>71.23572536414575</v>
      </c>
      <c r="BA68">
        <f t="shared" si="17"/>
        <v>186.2573441567848</v>
      </c>
      <c r="BB68">
        <f t="shared" si="72"/>
        <v>0.76753927905686947</v>
      </c>
      <c r="BC68">
        <f t="shared" si="73"/>
        <v>1.7298932893913578E-3</v>
      </c>
      <c r="BD68">
        <f t="shared" si="74"/>
        <v>53.264182931722608</v>
      </c>
      <c r="BE68">
        <f t="shared" si="75"/>
        <v>16.100675002250149</v>
      </c>
      <c r="BF68">
        <f t="shared" si="18"/>
        <v>62.199225943114641</v>
      </c>
      <c r="BG68">
        <f t="shared" si="19"/>
        <v>108.59091380123883</v>
      </c>
      <c r="BH68">
        <f t="shared" si="76"/>
        <v>62.199225943114641</v>
      </c>
      <c r="BI68">
        <f t="shared" si="20"/>
        <v>85.910533070600323</v>
      </c>
      <c r="BJ68">
        <f t="shared" si="21"/>
        <v>0.62236204926695349</v>
      </c>
      <c r="BK68">
        <f t="shared" si="77"/>
        <v>62.199225943114641</v>
      </c>
      <c r="BL68" s="39" t="str">
        <f t="shared" si="78"/>
        <v>PASS</v>
      </c>
      <c r="BM68" s="39" t="str">
        <f t="shared" si="79"/>
        <v>PASS</v>
      </c>
      <c r="BN68" s="39" t="str">
        <f t="shared" si="80"/>
        <v>PASS</v>
      </c>
      <c r="BO68" s="127">
        <f t="shared" si="81"/>
        <v>3.4597865787827187E-4</v>
      </c>
      <c r="BP68" s="127"/>
      <c r="BR68">
        <f t="shared" si="22"/>
        <v>3.0740202365435329E-4</v>
      </c>
      <c r="BS68">
        <f t="shared" si="23"/>
        <v>0.27599999999999997</v>
      </c>
      <c r="BT68">
        <f t="shared" si="24"/>
        <v>0.20282166666666668</v>
      </c>
      <c r="BU68">
        <f t="shared" si="82"/>
        <v>0.47882166666666665</v>
      </c>
      <c r="BV68">
        <f t="shared" si="25"/>
        <v>0.76666666666666672</v>
      </c>
      <c r="BW68">
        <f t="shared" si="26"/>
        <v>0.28749999999999998</v>
      </c>
      <c r="BX68">
        <f t="shared" si="27"/>
        <v>17889.758544313496</v>
      </c>
      <c r="BY68">
        <f t="shared" si="83"/>
        <v>5143.30558149013</v>
      </c>
      <c r="BZ68">
        <f t="shared" si="28"/>
        <v>0.37916666666666704</v>
      </c>
      <c r="CA68">
        <f t="shared" si="29"/>
        <v>307.39637959570337</v>
      </c>
      <c r="CB68">
        <f t="shared" si="155"/>
        <v>5450.7019610858333</v>
      </c>
      <c r="CC68">
        <f t="shared" si="30"/>
        <v>6.1816253488963812E-4</v>
      </c>
      <c r="CD68">
        <f t="shared" si="31"/>
        <v>0.18354830555555557</v>
      </c>
      <c r="CE68">
        <f t="shared" si="84"/>
        <v>14848.140233678267</v>
      </c>
      <c r="CF68">
        <f t="shared" si="32"/>
        <v>37362.048941631358</v>
      </c>
      <c r="CG68">
        <f t="shared" si="33"/>
        <v>48498.154116890059</v>
      </c>
      <c r="CH68">
        <f t="shared" si="34"/>
        <v>26225.94376637266</v>
      </c>
      <c r="CI68">
        <f t="shared" si="35"/>
        <v>1.4652010307217541E-4</v>
      </c>
      <c r="CJ68">
        <f t="shared" si="36"/>
        <v>7.9232458508678727E-5</v>
      </c>
      <c r="CL68">
        <f t="shared" si="161"/>
        <v>0.27599999999999997</v>
      </c>
      <c r="CM68">
        <f t="shared" si="161"/>
        <v>0.20282166666666668</v>
      </c>
      <c r="CN68">
        <f t="shared" si="85"/>
        <v>5.3086993866730231E-4</v>
      </c>
      <c r="CO68">
        <f t="shared" si="85"/>
        <v>3.906508599936499E-4</v>
      </c>
      <c r="CP68">
        <f t="shared" si="162"/>
        <v>0.10709269887663762</v>
      </c>
      <c r="CQ68">
        <f t="shared" si="162"/>
        <v>5.7991075877235738E-2</v>
      </c>
      <c r="CR68">
        <f t="shared" si="156"/>
        <v>101.3385871450289</v>
      </c>
      <c r="CS68">
        <f t="shared" si="86"/>
        <v>187.39971614097868</v>
      </c>
      <c r="CT68">
        <f t="shared" si="163"/>
        <v>0.10709269887663762</v>
      </c>
      <c r="CU68">
        <f t="shared" si="163"/>
        <v>5.7991075877235738E-2</v>
      </c>
      <c r="CV68" s="39" t="str">
        <f t="shared" si="87"/>
        <v>FAILED</v>
      </c>
      <c r="CW68" s="39" t="str">
        <f t="shared" si="88"/>
        <v>FAILED</v>
      </c>
      <c r="CX68" s="39" t="str">
        <f t="shared" si="89"/>
        <v>FAILED</v>
      </c>
      <c r="CZ68">
        <f t="shared" si="90"/>
        <v>1.4652010307217541E-4</v>
      </c>
      <c r="DA68">
        <f t="shared" si="90"/>
        <v>7.9232458508678727E-5</v>
      </c>
      <c r="DB68">
        <v>10</v>
      </c>
      <c r="DC68">
        <f t="shared" si="91"/>
        <v>1.4652010307217541E-3</v>
      </c>
      <c r="DD68">
        <v>15</v>
      </c>
      <c r="DE68">
        <f t="shared" si="92"/>
        <v>1.1884868776301809E-3</v>
      </c>
      <c r="DF68">
        <f t="shared" si="93"/>
        <v>0.27599999999999997</v>
      </c>
      <c r="DG68">
        <f t="shared" si="93"/>
        <v>0.20282166666666668</v>
      </c>
      <c r="DH68">
        <f t="shared" si="40"/>
        <v>1.115164645348613E-3</v>
      </c>
      <c r="DI68">
        <f t="shared" si="94"/>
        <v>0.18354830555555557</v>
      </c>
      <c r="DJ68">
        <f t="shared" si="95"/>
        <v>5450.7019610858333</v>
      </c>
      <c r="DK68">
        <f t="shared" si="96"/>
        <v>14848.140233678267</v>
      </c>
      <c r="DL68">
        <f t="shared" si="97"/>
        <v>5.3086993866730227E-3</v>
      </c>
      <c r="DM68">
        <f t="shared" si="98"/>
        <v>5.8597628999047481E-3</v>
      </c>
      <c r="DN68">
        <f t="shared" si="164"/>
        <v>10.70926988766376</v>
      </c>
      <c r="DO68">
        <f t="shared" si="164"/>
        <v>13.047992072378038</v>
      </c>
      <c r="DP68">
        <f t="shared" si="99"/>
        <v>10.133858714502891</v>
      </c>
      <c r="DQ68">
        <f t="shared" si="100"/>
        <v>12.493314409398581</v>
      </c>
      <c r="DR68">
        <f t="shared" si="101"/>
        <v>10.70926988766376</v>
      </c>
      <c r="DS68">
        <f t="shared" si="101"/>
        <v>13.047992072378038</v>
      </c>
      <c r="DT68" s="39" t="str">
        <f t="shared" si="158"/>
        <v>PASS</v>
      </c>
      <c r="DU68" s="39" t="str">
        <f t="shared" si="158"/>
        <v>PASS</v>
      </c>
      <c r="DV68" s="39" t="str">
        <f t="shared" si="103"/>
        <v>PASS</v>
      </c>
      <c r="DW68" s="39">
        <f t="shared" si="104"/>
        <v>1.2908927476232415E-4</v>
      </c>
      <c r="DX68" s="39"/>
      <c r="DZ68">
        <f t="shared" si="105"/>
        <v>0.76666666666666672</v>
      </c>
      <c r="EA68">
        <f t="shared" si="157"/>
        <v>0.27599999999999997</v>
      </c>
      <c r="EB68">
        <f t="shared" si="106"/>
        <v>0.20282166666666668</v>
      </c>
      <c r="EC68">
        <f t="shared" si="107"/>
        <v>0.76753927905686947</v>
      </c>
      <c r="ED68">
        <f t="shared" si="108"/>
        <v>0.23941083333333332</v>
      </c>
      <c r="EE68">
        <f t="shared" si="109"/>
        <v>92141.352618500649</v>
      </c>
      <c r="EG68">
        <f t="shared" si="110"/>
        <v>67.767797152620247</v>
      </c>
      <c r="EH68">
        <f t="shared" si="111"/>
        <v>9.2220607096305993E-4</v>
      </c>
      <c r="EI68">
        <f t="shared" si="112"/>
        <v>6.9165455322229489E-4</v>
      </c>
      <c r="EJ68">
        <f t="shared" si="112"/>
        <v>6.1333333333333337E-2</v>
      </c>
      <c r="EK68">
        <f t="shared" si="112"/>
        <v>3.9866666666666668E-2</v>
      </c>
      <c r="EL68">
        <f t="shared" si="113"/>
        <v>5.7902055376580022E-4</v>
      </c>
      <c r="EM68">
        <f t="shared" si="113"/>
        <v>159.13312924599495</v>
      </c>
      <c r="EN68">
        <f t="shared" si="113"/>
        <v>48.302025006750448</v>
      </c>
      <c r="EO68">
        <f t="shared" si="114"/>
        <v>179.78489837269638</v>
      </c>
      <c r="EP68">
        <f t="shared" si="42"/>
        <v>483</v>
      </c>
      <c r="EQ68" s="39" t="str">
        <f t="shared" si="115"/>
        <v>PASS</v>
      </c>
      <c r="ES68">
        <v>1</v>
      </c>
      <c r="ET68">
        <f t="shared" si="116"/>
        <v>9.2220607096305993E-4</v>
      </c>
      <c r="EU68">
        <f t="shared" si="117"/>
        <v>2.0749636596668849E-3</v>
      </c>
      <c r="EV68">
        <f t="shared" si="118"/>
        <v>6.1333333333333337E-2</v>
      </c>
      <c r="EW68">
        <f t="shared" si="118"/>
        <v>3.9866666666666668E-2</v>
      </c>
      <c r="EX68">
        <f t="shared" si="119"/>
        <v>1.7290885609475154E-3</v>
      </c>
      <c r="EY68">
        <f t="shared" si="120"/>
        <v>53.288972409839161</v>
      </c>
      <c r="EZ68">
        <f t="shared" si="121"/>
        <v>16.100675002250149</v>
      </c>
      <c r="FA68">
        <f t="shared" si="122"/>
        <v>60.144906576374758</v>
      </c>
      <c r="FB68">
        <f t="shared" si="43"/>
        <v>483</v>
      </c>
      <c r="FC68" s="39" t="str">
        <f t="shared" si="123"/>
        <v>PASS</v>
      </c>
      <c r="FD68" s="127">
        <f t="shared" si="124"/>
        <v>3.4597865787827187E-4</v>
      </c>
      <c r="FE68" s="127"/>
    </row>
    <row r="69" spans="2:161" x14ac:dyDescent="0.25">
      <c r="B69">
        <f t="shared" si="0"/>
        <v>6.5</v>
      </c>
      <c r="C69">
        <f t="shared" si="160"/>
        <v>1.875</v>
      </c>
      <c r="D69">
        <f t="shared" si="50"/>
        <v>0.40851737355934076</v>
      </c>
      <c r="E69">
        <f t="shared" si="2"/>
        <v>0.40791314640205856</v>
      </c>
      <c r="F69">
        <f t="shared" si="3"/>
        <v>0.37083333333333368</v>
      </c>
      <c r="G69" s="1">
        <f t="shared" si="51"/>
        <v>688.84346387955236</v>
      </c>
      <c r="H69">
        <f t="shared" si="159"/>
        <v>-283.32129963898944</v>
      </c>
      <c r="I69">
        <f t="shared" si="52"/>
        <v>405.52216424056292</v>
      </c>
      <c r="J69">
        <f t="shared" si="4"/>
        <v>4347.8355082548451</v>
      </c>
      <c r="K69">
        <f t="shared" si="5"/>
        <v>5869.7597740478013</v>
      </c>
      <c r="L69">
        <f t="shared" si="53"/>
        <v>16304.383155955667</v>
      </c>
      <c r="M69">
        <f t="shared" si="53"/>
        <v>22011.599152679257</v>
      </c>
      <c r="O69">
        <f t="shared" si="54"/>
        <v>0.75</v>
      </c>
      <c r="P69">
        <f t="shared" si="165"/>
        <v>6500</v>
      </c>
      <c r="Q69">
        <f t="shared" si="55"/>
        <v>0.26999999999999996</v>
      </c>
      <c r="S69">
        <f t="shared" si="56"/>
        <v>81524.44130621948</v>
      </c>
      <c r="T69">
        <f t="shared" si="6"/>
        <v>64.448475931931213</v>
      </c>
      <c r="U69">
        <f t="shared" si="57"/>
        <v>2.9234522524462071E-4</v>
      </c>
      <c r="V69">
        <f t="shared" si="58"/>
        <v>6.5777675680039655E-4</v>
      </c>
      <c r="W69">
        <f t="shared" si="7"/>
        <v>0.06</v>
      </c>
      <c r="X69">
        <f t="shared" si="59"/>
        <v>3.9E-2</v>
      </c>
      <c r="Z69">
        <f t="shared" si="60"/>
        <v>4.8724204207436783E-3</v>
      </c>
      <c r="AA69">
        <v>5.5650000000000004</v>
      </c>
      <c r="AB69">
        <f t="shared" si="8"/>
        <v>10.040798931145654</v>
      </c>
      <c r="AC69">
        <v>0.745</v>
      </c>
      <c r="AD69">
        <f t="shared" si="61"/>
        <v>7.4803952037035115</v>
      </c>
      <c r="AE69">
        <f t="shared" si="9"/>
        <v>60.356875865170572</v>
      </c>
      <c r="AF69">
        <f t="shared" si="10"/>
        <v>5.3872322603536204E-4</v>
      </c>
      <c r="AG69">
        <f t="shared" si="62"/>
        <v>151.32898929601407</v>
      </c>
      <c r="AH69">
        <f t="shared" si="63"/>
        <v>47.512566687601442</v>
      </c>
      <c r="AI69">
        <f t="shared" si="11"/>
        <v>6.5314810657227778</v>
      </c>
      <c r="AJ69">
        <f t="shared" si="12"/>
        <v>11.403027716952474</v>
      </c>
      <c r="AK69">
        <f t="shared" si="64"/>
        <v>6.5314810657227778</v>
      </c>
      <c r="AL69">
        <f t="shared" si="13"/>
        <v>9.0213826874624008</v>
      </c>
      <c r="AM69">
        <f t="shared" si="14"/>
        <v>16.795082878202649</v>
      </c>
      <c r="AN69">
        <f t="shared" si="65"/>
        <v>6.5314810657227778</v>
      </c>
      <c r="AO69" s="39" t="str">
        <f t="shared" si="66"/>
        <v>FAILED</v>
      </c>
      <c r="AP69" s="39" t="str">
        <f t="shared" si="67"/>
        <v>FAILED</v>
      </c>
      <c r="AQ69" s="39" t="str">
        <f t="shared" si="68"/>
        <v>FAILED</v>
      </c>
      <c r="AS69" s="9">
        <v>3</v>
      </c>
      <c r="AT69">
        <f t="shared" si="15"/>
        <v>8.7703567573386206E-4</v>
      </c>
      <c r="AU69" s="9">
        <f t="shared" si="69"/>
        <v>1.9733302704011899E-3</v>
      </c>
      <c r="AV69" s="9">
        <f t="shared" si="70"/>
        <v>1.4617261262231035E-2</v>
      </c>
      <c r="AW69">
        <v>5.5650000000000004</v>
      </c>
      <c r="AX69">
        <f t="shared" si="16"/>
        <v>90.367190380310888</v>
      </c>
      <c r="AY69">
        <v>0.745</v>
      </c>
      <c r="AZ69">
        <f t="shared" si="71"/>
        <v>67.323556833331608</v>
      </c>
      <c r="BA69">
        <f t="shared" si="17"/>
        <v>181.07062759551172</v>
      </c>
      <c r="BB69">
        <f t="shared" si="72"/>
        <v>0.75085364255563314</v>
      </c>
      <c r="BC69">
        <f t="shared" si="73"/>
        <v>1.6097071820519206E-3</v>
      </c>
      <c r="BD69">
        <f t="shared" si="74"/>
        <v>50.645510074881386</v>
      </c>
      <c r="BE69">
        <f t="shared" si="75"/>
        <v>15.837522229200482</v>
      </c>
      <c r="BF69">
        <f t="shared" si="18"/>
        <v>58.783329591505002</v>
      </c>
      <c r="BG69">
        <f t="shared" si="19"/>
        <v>102.62724945257227</v>
      </c>
      <c r="BH69">
        <f t="shared" si="76"/>
        <v>58.783329591505002</v>
      </c>
      <c r="BI69">
        <f t="shared" si="20"/>
        <v>81.192444187161612</v>
      </c>
      <c r="BJ69">
        <f t="shared" si="21"/>
        <v>0.62606060452628298</v>
      </c>
      <c r="BK69">
        <f t="shared" si="77"/>
        <v>58.783329591505002</v>
      </c>
      <c r="BL69" s="39" t="str">
        <f t="shared" si="78"/>
        <v>PASS</v>
      </c>
      <c r="BM69" s="39" t="str">
        <f t="shared" si="79"/>
        <v>PASS</v>
      </c>
      <c r="BN69" s="39" t="str">
        <f t="shared" si="80"/>
        <v>PASS</v>
      </c>
      <c r="BO69" s="127">
        <f t="shared" si="81"/>
        <v>3.2194143641038441E-4</v>
      </c>
      <c r="BP69" s="127"/>
      <c r="BR69">
        <f t="shared" si="22"/>
        <v>2.9234522524462071E-4</v>
      </c>
      <c r="BS69">
        <f t="shared" si="23"/>
        <v>0.26999999999999996</v>
      </c>
      <c r="BT69">
        <f t="shared" si="24"/>
        <v>0.19841249999999999</v>
      </c>
      <c r="BU69">
        <f t="shared" si="82"/>
        <v>0.46841249999999995</v>
      </c>
      <c r="BV69">
        <f t="shared" si="25"/>
        <v>0.75</v>
      </c>
      <c r="BW69">
        <f t="shared" si="26"/>
        <v>0.28125</v>
      </c>
      <c r="BX69">
        <f t="shared" si="27"/>
        <v>16304.383155955667</v>
      </c>
      <c r="BY69">
        <f t="shared" si="83"/>
        <v>4585.6077626125316</v>
      </c>
      <c r="BZ69">
        <f t="shared" si="28"/>
        <v>0.37083333333333368</v>
      </c>
      <c r="CA69">
        <f t="shared" si="29"/>
        <v>294.10475400878931</v>
      </c>
      <c r="CB69">
        <f t="shared" si="155"/>
        <v>4879.7125166213209</v>
      </c>
      <c r="CC69">
        <f t="shared" si="30"/>
        <v>5.7511413276393358E-4</v>
      </c>
      <c r="CD69">
        <f t="shared" si="31"/>
        <v>0.17565468749999999</v>
      </c>
      <c r="CE69">
        <f t="shared" si="84"/>
        <v>13890.072010236907</v>
      </c>
      <c r="CF69">
        <f t="shared" si="32"/>
        <v>34807.745642901653</v>
      </c>
      <c r="CG69">
        <f t="shared" si="33"/>
        <v>45225.299650579334</v>
      </c>
      <c r="CH69">
        <f t="shared" si="34"/>
        <v>24390.191635223971</v>
      </c>
      <c r="CI69">
        <f t="shared" si="35"/>
        <v>1.3663232522833637E-4</v>
      </c>
      <c r="CJ69">
        <f t="shared" si="36"/>
        <v>7.3686379562610182E-5</v>
      </c>
      <c r="CL69">
        <f t="shared" si="161"/>
        <v>0.26999999999999996</v>
      </c>
      <c r="CM69">
        <f t="shared" si="161"/>
        <v>0.19841249999999999</v>
      </c>
      <c r="CN69">
        <f t="shared" si="85"/>
        <v>5.0604564899383849E-4</v>
      </c>
      <c r="CO69">
        <f t="shared" si="85"/>
        <v>3.7137972437527973E-4</v>
      </c>
      <c r="CP69">
        <f t="shared" si="162"/>
        <v>9.7311235568926166E-2</v>
      </c>
      <c r="CQ69">
        <f t="shared" si="162"/>
        <v>5.2410701877282313E-2</v>
      </c>
      <c r="CR69">
        <f t="shared" si="156"/>
        <v>101.66021830503273</v>
      </c>
      <c r="CS69">
        <f t="shared" si="86"/>
        <v>188.50257120360658</v>
      </c>
      <c r="CT69">
        <f t="shared" si="163"/>
        <v>9.7311235568926166E-2</v>
      </c>
      <c r="CU69">
        <f t="shared" si="163"/>
        <v>5.2410701877282313E-2</v>
      </c>
      <c r="CV69" s="39" t="str">
        <f t="shared" si="87"/>
        <v>FAILED</v>
      </c>
      <c r="CW69" s="39" t="str">
        <f t="shared" si="88"/>
        <v>FAILED</v>
      </c>
      <c r="CX69" s="39" t="str">
        <f t="shared" si="89"/>
        <v>FAILED</v>
      </c>
      <c r="CZ69">
        <f t="shared" si="90"/>
        <v>1.3663232522833637E-4</v>
      </c>
      <c r="DA69">
        <f t="shared" si="90"/>
        <v>7.3686379562610182E-5</v>
      </c>
      <c r="DB69">
        <v>11</v>
      </c>
      <c r="DC69">
        <f t="shared" si="91"/>
        <v>1.5029555775117002E-3</v>
      </c>
      <c r="DD69">
        <v>16</v>
      </c>
      <c r="DE69">
        <f t="shared" si="92"/>
        <v>1.1789820730017629E-3</v>
      </c>
      <c r="DF69">
        <f t="shared" si="93"/>
        <v>0.26999999999999996</v>
      </c>
      <c r="DG69">
        <f t="shared" si="93"/>
        <v>0.19841249999999999</v>
      </c>
      <c r="DH69">
        <f t="shared" si="40"/>
        <v>1.0766725210214895E-3</v>
      </c>
      <c r="DI69">
        <f t="shared" si="94"/>
        <v>0.17565468749999999</v>
      </c>
      <c r="DJ69">
        <f t="shared" si="95"/>
        <v>4879.7125166213209</v>
      </c>
      <c r="DK69">
        <f t="shared" si="96"/>
        <v>13890.072010236907</v>
      </c>
      <c r="DL69">
        <f t="shared" si="97"/>
        <v>5.5665021389322234E-3</v>
      </c>
      <c r="DM69">
        <f t="shared" si="98"/>
        <v>5.9420755900044756E-3</v>
      </c>
      <c r="DN69">
        <f t="shared" si="164"/>
        <v>11.774659503840066</v>
      </c>
      <c r="DO69">
        <f t="shared" si="164"/>
        <v>13.417139680584272</v>
      </c>
      <c r="DP69">
        <f t="shared" si="99"/>
        <v>9.2418380277302461</v>
      </c>
      <c r="DQ69">
        <f t="shared" si="100"/>
        <v>11.781410700225411</v>
      </c>
      <c r="DR69">
        <f t="shared" si="101"/>
        <v>11.774659503840066</v>
      </c>
      <c r="DS69">
        <f t="shared" si="101"/>
        <v>13.417139680584272</v>
      </c>
      <c r="DT69" s="39" t="str">
        <f t="shared" si="158"/>
        <v>PASS</v>
      </c>
      <c r="DU69" s="39" t="str">
        <f t="shared" si="158"/>
        <v>PASS</v>
      </c>
      <c r="DV69" s="39" t="str">
        <f t="shared" si="103"/>
        <v>PASS</v>
      </c>
      <c r="DW69" s="39">
        <f t="shared" si="104"/>
        <v>1.2794455729752435E-4</v>
      </c>
      <c r="DX69" s="39"/>
      <c r="DZ69">
        <f t="shared" si="105"/>
        <v>0.75</v>
      </c>
      <c r="EA69">
        <f t="shared" si="157"/>
        <v>0.26999999999999996</v>
      </c>
      <c r="EB69">
        <f t="shared" si="106"/>
        <v>0.19841249999999999</v>
      </c>
      <c r="EC69">
        <f t="shared" si="107"/>
        <v>0.75085364255563314</v>
      </c>
      <c r="ED69">
        <f t="shared" si="108"/>
        <v>0.23420624999999998</v>
      </c>
      <c r="EE69">
        <f t="shared" si="109"/>
        <v>81524.44130621948</v>
      </c>
      <c r="EG69">
        <f t="shared" si="110"/>
        <v>64.448475931931213</v>
      </c>
      <c r="EH69">
        <f t="shared" si="111"/>
        <v>8.7703567573386206E-4</v>
      </c>
      <c r="EI69">
        <f t="shared" si="112"/>
        <v>6.5777675680039655E-4</v>
      </c>
      <c r="EJ69">
        <f t="shared" si="112"/>
        <v>0.06</v>
      </c>
      <c r="EK69">
        <f t="shared" si="112"/>
        <v>3.9E-2</v>
      </c>
      <c r="EL69">
        <f t="shared" si="113"/>
        <v>5.3872322603536204E-4</v>
      </c>
      <c r="EM69">
        <f t="shared" si="113"/>
        <v>151.32898929601407</v>
      </c>
      <c r="EN69">
        <f t="shared" si="113"/>
        <v>47.512566687601442</v>
      </c>
      <c r="EO69">
        <f t="shared" si="114"/>
        <v>172.25793154767786</v>
      </c>
      <c r="EP69">
        <f t="shared" si="42"/>
        <v>483</v>
      </c>
      <c r="EQ69" s="39" t="str">
        <f t="shared" si="115"/>
        <v>PASS</v>
      </c>
      <c r="ES69">
        <v>1</v>
      </c>
      <c r="ET69">
        <f t="shared" si="116"/>
        <v>8.7703567573386206E-4</v>
      </c>
      <c r="EU69">
        <f t="shared" si="117"/>
        <v>1.9733302704011899E-3</v>
      </c>
      <c r="EV69">
        <f t="shared" si="118"/>
        <v>0.06</v>
      </c>
      <c r="EW69">
        <f t="shared" si="118"/>
        <v>3.9E-2</v>
      </c>
      <c r="EX69">
        <f t="shared" si="119"/>
        <v>1.6089585070763056E-3</v>
      </c>
      <c r="EY69">
        <f t="shared" si="120"/>
        <v>50.669076267454756</v>
      </c>
      <c r="EZ69">
        <f t="shared" si="121"/>
        <v>15.837522229200482</v>
      </c>
      <c r="FA69">
        <f t="shared" si="122"/>
        <v>57.618023403084607</v>
      </c>
      <c r="FB69">
        <f t="shared" si="43"/>
        <v>483</v>
      </c>
      <c r="FC69" s="39" t="str">
        <f t="shared" si="123"/>
        <v>PASS</v>
      </c>
      <c r="FD69" s="127">
        <f t="shared" si="124"/>
        <v>3.2194143641038441E-4</v>
      </c>
      <c r="FE69" s="127"/>
    </row>
    <row r="70" spans="2:161" x14ac:dyDescent="0.25">
      <c r="B70">
        <f t="shared" si="0"/>
        <v>6.7</v>
      </c>
      <c r="C70">
        <f t="shared" si="160"/>
        <v>1.8333333333333335</v>
      </c>
      <c r="D70">
        <f t="shared" si="50"/>
        <v>0.40730891924477636</v>
      </c>
      <c r="E70">
        <f t="shared" si="2"/>
        <v>0.4064902494168689</v>
      </c>
      <c r="F70">
        <f t="shared" si="3"/>
        <v>0.36250000000000032</v>
      </c>
      <c r="G70" s="1">
        <f t="shared" si="51"/>
        <v>671.01498406199619</v>
      </c>
      <c r="H70">
        <f t="shared" si="159"/>
        <v>-283.32129963898944</v>
      </c>
      <c r="I70">
        <f t="shared" si="52"/>
        <v>387.69368442300674</v>
      </c>
      <c r="J70">
        <f t="shared" si="4"/>
        <v>3942.3133440142819</v>
      </c>
      <c r="K70">
        <f t="shared" si="5"/>
        <v>5040.7448888208883</v>
      </c>
      <c r="L70">
        <f t="shared" si="53"/>
        <v>14783.675040053557</v>
      </c>
      <c r="M70">
        <f t="shared" si="53"/>
        <v>18902.793333078331</v>
      </c>
      <c r="O70">
        <f t="shared" si="54"/>
        <v>0.73333333333333339</v>
      </c>
      <c r="P70">
        <f t="shared" si="165"/>
        <v>6700</v>
      </c>
      <c r="Q70">
        <f t="shared" si="55"/>
        <v>0.26400000000000001</v>
      </c>
      <c r="S70">
        <f t="shared" si="56"/>
        <v>71601.489898023981</v>
      </c>
      <c r="T70">
        <f t="shared" si="6"/>
        <v>61.081498693799716</v>
      </c>
      <c r="U70">
        <f t="shared" si="57"/>
        <v>2.7707225400920045E-4</v>
      </c>
      <c r="V70">
        <f t="shared" si="58"/>
        <v>6.2341257152070105E-4</v>
      </c>
      <c r="W70">
        <f t="shared" si="7"/>
        <v>5.8666666666666673E-2</v>
      </c>
      <c r="X70">
        <f t="shared" si="59"/>
        <v>3.8133333333333339E-2</v>
      </c>
      <c r="Z70">
        <f t="shared" si="60"/>
        <v>4.7228225115204621E-3</v>
      </c>
      <c r="AA70">
        <v>5.5650000000000004</v>
      </c>
      <c r="AB70">
        <f t="shared" si="8"/>
        <v>9.4336988939137214</v>
      </c>
      <c r="AC70">
        <v>0.745</v>
      </c>
      <c r="AD70">
        <f t="shared" si="61"/>
        <v>7.0281056759657226</v>
      </c>
      <c r="AE70">
        <f t="shared" si="9"/>
        <v>58.503738890735065</v>
      </c>
      <c r="AF70">
        <f t="shared" si="10"/>
        <v>4.9926674749180885E-4</v>
      </c>
      <c r="AG70">
        <f t="shared" si="62"/>
        <v>143.41329611421537</v>
      </c>
      <c r="AH70">
        <f t="shared" si="63"/>
        <v>46.70768275361101</v>
      </c>
      <c r="AI70">
        <f t="shared" si="11"/>
        <v>6.1365660370112609</v>
      </c>
      <c r="AJ70">
        <f t="shared" si="12"/>
        <v>10.713562804947838</v>
      </c>
      <c r="AK70">
        <f t="shared" si="64"/>
        <v>6.1365660370112609</v>
      </c>
      <c r="AL70">
        <f t="shared" si="13"/>
        <v>8.4759199406232888</v>
      </c>
      <c r="AM70">
        <f t="shared" si="14"/>
        <v>16.939998475815695</v>
      </c>
      <c r="AN70">
        <f t="shared" si="65"/>
        <v>6.1365660370112609</v>
      </c>
      <c r="AO70" s="39" t="str">
        <f t="shared" si="66"/>
        <v>FAILED</v>
      </c>
      <c r="AP70" s="39" t="str">
        <f t="shared" si="67"/>
        <v>FAILED</v>
      </c>
      <c r="AQ70" s="39" t="str">
        <f t="shared" si="68"/>
        <v>FAILED</v>
      </c>
      <c r="AS70" s="9">
        <v>3</v>
      </c>
      <c r="AT70">
        <f t="shared" si="15"/>
        <v>8.3121676202760136E-4</v>
      </c>
      <c r="AU70" s="9">
        <f t="shared" si="69"/>
        <v>1.8702377145621031E-3</v>
      </c>
      <c r="AV70" s="9">
        <f t="shared" si="70"/>
        <v>1.4168467534561385E-2</v>
      </c>
      <c r="AW70">
        <v>5.5650000000000004</v>
      </c>
      <c r="AX70">
        <f t="shared" si="16"/>
        <v>84.903290045223486</v>
      </c>
      <c r="AY70">
        <v>0.745</v>
      </c>
      <c r="AZ70">
        <f t="shared" si="71"/>
        <v>63.252951083691499</v>
      </c>
      <c r="BA70">
        <f t="shared" si="17"/>
        <v>175.51121667220519</v>
      </c>
      <c r="BB70">
        <f t="shared" si="72"/>
        <v>0.73416800605439692</v>
      </c>
      <c r="BC70">
        <f t="shared" si="73"/>
        <v>1.4920166491931477E-3</v>
      </c>
      <c r="BD70">
        <f t="shared" si="74"/>
        <v>47.989739214200199</v>
      </c>
      <c r="BE70">
        <f t="shared" si="75"/>
        <v>15.569227584537002</v>
      </c>
      <c r="BF70">
        <f t="shared" si="18"/>
        <v>55.229094333101344</v>
      </c>
      <c r="BG70">
        <f t="shared" si="19"/>
        <v>96.422065244530529</v>
      </c>
      <c r="BH70">
        <f t="shared" si="76"/>
        <v>55.229094333101344</v>
      </c>
      <c r="BI70">
        <f t="shared" si="20"/>
        <v>76.283279465609596</v>
      </c>
      <c r="BJ70">
        <f t="shared" si="21"/>
        <v>0.63131153134272722</v>
      </c>
      <c r="BK70">
        <f t="shared" si="77"/>
        <v>55.229094333101344</v>
      </c>
      <c r="BL70" s="39" t="str">
        <f t="shared" si="78"/>
        <v>PASS</v>
      </c>
      <c r="BM70" s="39" t="str">
        <f t="shared" si="79"/>
        <v>PASS</v>
      </c>
      <c r="BN70" s="39" t="str">
        <f t="shared" si="80"/>
        <v>PASS</v>
      </c>
      <c r="BO70" s="127">
        <f t="shared" si="81"/>
        <v>2.9840332983862981E-4</v>
      </c>
      <c r="BP70" s="127"/>
      <c r="BR70">
        <f t="shared" si="22"/>
        <v>2.7707225400920045E-4</v>
      </c>
      <c r="BS70">
        <f t="shared" si="23"/>
        <v>0.26400000000000001</v>
      </c>
      <c r="BT70">
        <f t="shared" si="24"/>
        <v>0.19400333333333333</v>
      </c>
      <c r="BU70">
        <f t="shared" si="82"/>
        <v>0.45800333333333332</v>
      </c>
      <c r="BV70">
        <f t="shared" si="25"/>
        <v>0.73333333333333339</v>
      </c>
      <c r="BW70">
        <f t="shared" si="26"/>
        <v>0.27500000000000002</v>
      </c>
      <c r="BX70">
        <f t="shared" si="27"/>
        <v>14783.675040053557</v>
      </c>
      <c r="BY70">
        <f t="shared" si="83"/>
        <v>4065.5106360147283</v>
      </c>
      <c r="BZ70">
        <f t="shared" si="28"/>
        <v>0.36250000000000032</v>
      </c>
      <c r="CA70">
        <f t="shared" si="29"/>
        <v>281.10686600390653</v>
      </c>
      <c r="CB70">
        <f t="shared" si="155"/>
        <v>4346.6175020186347</v>
      </c>
      <c r="CC70">
        <f t="shared" si="30"/>
        <v>5.3296557898812095E-4</v>
      </c>
      <c r="CD70">
        <f t="shared" si="31"/>
        <v>0.16793455555555556</v>
      </c>
      <c r="CE70">
        <f t="shared" si="84"/>
        <v>12941.402940089662</v>
      </c>
      <c r="CF70">
        <f t="shared" si="32"/>
        <v>32278.531539188705</v>
      </c>
      <c r="CG70">
        <f t="shared" si="33"/>
        <v>41984.58374425595</v>
      </c>
      <c r="CH70">
        <f t="shared" si="34"/>
        <v>22572.479334121461</v>
      </c>
      <c r="CI70">
        <f t="shared" si="35"/>
        <v>1.2684164273189108E-4</v>
      </c>
      <c r="CJ70">
        <f t="shared" si="36"/>
        <v>6.8194801613660004E-5</v>
      </c>
      <c r="CL70">
        <f t="shared" si="161"/>
        <v>0.26400000000000001</v>
      </c>
      <c r="CM70">
        <f t="shared" si="161"/>
        <v>0.19400333333333333</v>
      </c>
      <c r="CN70">
        <f t="shared" si="85"/>
        <v>4.8046076792382982E-4</v>
      </c>
      <c r="CO70">
        <f t="shared" si="85"/>
        <v>3.5151355619487642E-4</v>
      </c>
      <c r="CP70">
        <f t="shared" si="162"/>
        <v>8.7720168815303382E-2</v>
      </c>
      <c r="CQ70">
        <f t="shared" si="162"/>
        <v>4.695347647173205E-2</v>
      </c>
      <c r="CR70">
        <f t="shared" si="156"/>
        <v>102.02803008034425</v>
      </c>
      <c r="CS70">
        <f t="shared" si="86"/>
        <v>189.77110621137709</v>
      </c>
      <c r="CT70">
        <f t="shared" si="163"/>
        <v>8.7720168815303382E-2</v>
      </c>
      <c r="CU70">
        <f t="shared" si="163"/>
        <v>4.695347647173205E-2</v>
      </c>
      <c r="CV70" s="39" t="str">
        <f t="shared" si="87"/>
        <v>FAILED</v>
      </c>
      <c r="CW70" s="39" t="str">
        <f t="shared" si="88"/>
        <v>FAILED</v>
      </c>
      <c r="CX70" s="39" t="str">
        <f t="shared" si="89"/>
        <v>FAILED</v>
      </c>
      <c r="CZ70">
        <f t="shared" si="90"/>
        <v>1.2684164273189108E-4</v>
      </c>
      <c r="DA70">
        <f t="shared" si="90"/>
        <v>6.8194801613660004E-5</v>
      </c>
      <c r="DB70">
        <v>11</v>
      </c>
      <c r="DC70">
        <f t="shared" si="91"/>
        <v>1.3952580700508019E-3</v>
      </c>
      <c r="DD70">
        <v>16</v>
      </c>
      <c r="DE70">
        <f t="shared" si="92"/>
        <v>1.0911168258185601E-3</v>
      </c>
      <c r="DF70">
        <f t="shared" si="93"/>
        <v>0.26400000000000001</v>
      </c>
      <c r="DG70">
        <f t="shared" si="93"/>
        <v>0.19400333333333333</v>
      </c>
      <c r="DH70">
        <f t="shared" si="40"/>
        <v>9.8502325997837175E-4</v>
      </c>
      <c r="DI70">
        <f t="shared" si="94"/>
        <v>0.16793455555555556</v>
      </c>
      <c r="DJ70">
        <f t="shared" si="95"/>
        <v>4346.6175020186347</v>
      </c>
      <c r="DK70">
        <f t="shared" si="96"/>
        <v>12941.402940089662</v>
      </c>
      <c r="DL70">
        <f t="shared" si="97"/>
        <v>5.285068447162128E-3</v>
      </c>
      <c r="DM70">
        <f t="shared" si="98"/>
        <v>5.6242168991180227E-3</v>
      </c>
      <c r="DN70">
        <f t="shared" si="164"/>
        <v>10.614140426651709</v>
      </c>
      <c r="DO70">
        <f t="shared" si="164"/>
        <v>12.020089976763405</v>
      </c>
      <c r="DP70">
        <f t="shared" si="99"/>
        <v>9.2752754618494766</v>
      </c>
      <c r="DQ70">
        <f t="shared" si="100"/>
        <v>11.860694138211068</v>
      </c>
      <c r="DR70">
        <f t="shared" si="101"/>
        <v>10.614140426651709</v>
      </c>
      <c r="DS70">
        <f t="shared" si="101"/>
        <v>12.020089976763405</v>
      </c>
      <c r="DT70" s="39" t="str">
        <f t="shared" si="158"/>
        <v>PASS</v>
      </c>
      <c r="DU70" s="39" t="str">
        <f t="shared" si="158"/>
        <v>PASS</v>
      </c>
      <c r="DV70" s="39" t="str">
        <f t="shared" si="103"/>
        <v>PASS</v>
      </c>
      <c r="DW70" s="39">
        <f t="shared" si="104"/>
        <v>1.1600568635165978E-4</v>
      </c>
      <c r="DX70" s="39"/>
      <c r="DZ70">
        <f t="shared" si="105"/>
        <v>0.73333333333333339</v>
      </c>
      <c r="EA70">
        <f t="shared" si="157"/>
        <v>0.26400000000000001</v>
      </c>
      <c r="EB70">
        <f t="shared" si="106"/>
        <v>0.19400333333333333</v>
      </c>
      <c r="EC70">
        <f t="shared" si="107"/>
        <v>0.73416800605439692</v>
      </c>
      <c r="ED70">
        <f t="shared" si="108"/>
        <v>0.22900166666666666</v>
      </c>
      <c r="EE70">
        <f t="shared" si="109"/>
        <v>71601.489898023981</v>
      </c>
      <c r="EG70">
        <f t="shared" si="110"/>
        <v>61.081498693799716</v>
      </c>
      <c r="EH70">
        <f t="shared" si="111"/>
        <v>8.3121676202760136E-4</v>
      </c>
      <c r="EI70">
        <f t="shared" si="112"/>
        <v>6.2341257152070105E-4</v>
      </c>
      <c r="EJ70">
        <f t="shared" si="112"/>
        <v>5.8666666666666673E-2</v>
      </c>
      <c r="EK70">
        <f t="shared" si="112"/>
        <v>3.8133333333333339E-2</v>
      </c>
      <c r="EL70">
        <f t="shared" si="113"/>
        <v>4.9926674749180885E-4</v>
      </c>
      <c r="EM70">
        <f t="shared" si="113"/>
        <v>143.41329611421537</v>
      </c>
      <c r="EN70">
        <f t="shared" si="113"/>
        <v>46.70768275361101</v>
      </c>
      <c r="EO70">
        <f t="shared" si="114"/>
        <v>164.65781605189454</v>
      </c>
      <c r="EP70">
        <f t="shared" si="42"/>
        <v>483</v>
      </c>
      <c r="EQ70" s="39" t="str">
        <f t="shared" si="115"/>
        <v>PASS</v>
      </c>
      <c r="ES70">
        <v>1</v>
      </c>
      <c r="ET70">
        <f t="shared" si="116"/>
        <v>8.3121676202760136E-4</v>
      </c>
      <c r="EU70">
        <f t="shared" si="117"/>
        <v>1.8702377145621031E-3</v>
      </c>
      <c r="EV70">
        <f t="shared" si="118"/>
        <v>5.8666666666666673E-2</v>
      </c>
      <c r="EW70">
        <f t="shared" si="118"/>
        <v>3.8133333333333339E-2</v>
      </c>
      <c r="EX70">
        <f t="shared" si="119"/>
        <v>1.4913228552365923E-3</v>
      </c>
      <c r="EY70">
        <f t="shared" si="120"/>
        <v>48.012065024420686</v>
      </c>
      <c r="EZ70">
        <f t="shared" si="121"/>
        <v>15.569227584537002</v>
      </c>
      <c r="FA70">
        <f t="shared" si="122"/>
        <v>55.066876892071186</v>
      </c>
      <c r="FB70">
        <f t="shared" si="43"/>
        <v>483</v>
      </c>
      <c r="FC70" s="39" t="str">
        <f t="shared" si="123"/>
        <v>PASS</v>
      </c>
      <c r="FD70" s="127">
        <f t="shared" si="124"/>
        <v>2.9840332983862981E-4</v>
      </c>
      <c r="FE70" s="127"/>
    </row>
    <row r="71" spans="2:161" x14ac:dyDescent="0.25">
      <c r="B71">
        <f t="shared" si="0"/>
        <v>6.9</v>
      </c>
      <c r="C71">
        <f t="shared" si="160"/>
        <v>1.7916666666666665</v>
      </c>
      <c r="D71">
        <f t="shared" si="50"/>
        <v>0.40567157958896144</v>
      </c>
      <c r="E71">
        <f t="shared" si="2"/>
        <v>0.4046045584682304</v>
      </c>
      <c r="F71">
        <f t="shared" si="3"/>
        <v>0.35416666666666541</v>
      </c>
      <c r="G71" s="1">
        <f t="shared" si="51"/>
        <v>652.54810117061982</v>
      </c>
      <c r="H71">
        <f t="shared" si="159"/>
        <v>-283.32129963898819</v>
      </c>
      <c r="I71">
        <f t="shared" si="52"/>
        <v>369.22680153163162</v>
      </c>
      <c r="J71">
        <f t="shared" si="4"/>
        <v>3554.6196595912752</v>
      </c>
      <c r="K71">
        <f t="shared" si="5"/>
        <v>4291.0515884603319</v>
      </c>
      <c r="L71">
        <f t="shared" si="53"/>
        <v>13329.823723467283</v>
      </c>
      <c r="M71">
        <f t="shared" si="53"/>
        <v>16091.443456726243</v>
      </c>
      <c r="O71">
        <f t="shared" si="54"/>
        <v>0.71666666666666667</v>
      </c>
      <c r="P71">
        <f>P70+200</f>
        <v>6900</v>
      </c>
      <c r="Q71">
        <f t="shared" si="55"/>
        <v>0.25799999999999995</v>
      </c>
      <c r="S71">
        <f t="shared" si="56"/>
        <v>62369.935878783901</v>
      </c>
      <c r="T71">
        <f t="shared" si="6"/>
        <v>57.667140108642599</v>
      </c>
      <c r="U71">
        <f t="shared" si="57"/>
        <v>2.6158435588267373E-4</v>
      </c>
      <c r="V71">
        <f t="shared" si="58"/>
        <v>5.8856480073601588E-4</v>
      </c>
      <c r="W71">
        <f t="shared" si="7"/>
        <v>5.7333333333333333E-2</v>
      </c>
      <c r="X71">
        <f t="shared" si="59"/>
        <v>3.726666666666667E-2</v>
      </c>
      <c r="Z71">
        <f t="shared" si="60"/>
        <v>4.562517835162914E-3</v>
      </c>
      <c r="AA71">
        <v>5.5650000000000004</v>
      </c>
      <c r="AB71">
        <f t="shared" si="8"/>
        <v>8.8041596912442373</v>
      </c>
      <c r="AC71">
        <v>0.745</v>
      </c>
      <c r="AD71">
        <f t="shared" si="61"/>
        <v>6.5590989699769571</v>
      </c>
      <c r="AE71">
        <f t="shared" si="9"/>
        <v>56.517972348437787</v>
      </c>
      <c r="AF71">
        <f t="shared" si="10"/>
        <v>4.606796454902618E-4</v>
      </c>
      <c r="AG71">
        <f t="shared" si="62"/>
        <v>135.38678448102246</v>
      </c>
      <c r="AH71">
        <f t="shared" si="63"/>
        <v>45.891976799003295</v>
      </c>
      <c r="AI71">
        <f t="shared" si="11"/>
        <v>5.7270544622289545</v>
      </c>
      <c r="AJ71">
        <f t="shared" si="12"/>
        <v>9.9986144202450262</v>
      </c>
      <c r="AK71">
        <f t="shared" si="64"/>
        <v>5.7270544622289545</v>
      </c>
      <c r="AL71">
        <f t="shared" si="13"/>
        <v>7.9102962185482797</v>
      </c>
      <c r="AM71">
        <f t="shared" si="14"/>
        <v>17.134483853964085</v>
      </c>
      <c r="AN71">
        <f t="shared" si="65"/>
        <v>5.7270544622289545</v>
      </c>
      <c r="AO71" s="39" t="str">
        <f t="shared" si="66"/>
        <v>FAILED</v>
      </c>
      <c r="AP71" s="39" t="str">
        <f t="shared" si="67"/>
        <v>FAILED</v>
      </c>
      <c r="AQ71" s="39" t="str">
        <f t="shared" si="68"/>
        <v>FAILED</v>
      </c>
      <c r="AS71" s="9">
        <v>3</v>
      </c>
      <c r="AT71">
        <f t="shared" si="15"/>
        <v>7.847530676480212E-4</v>
      </c>
      <c r="AU71" s="9">
        <f t="shared" si="69"/>
        <v>1.7656944022080476E-3</v>
      </c>
      <c r="AV71" s="9">
        <f t="shared" si="70"/>
        <v>1.3687553505488743E-2</v>
      </c>
      <c r="AW71">
        <v>5.5650000000000004</v>
      </c>
      <c r="AX71">
        <f t="shared" si="16"/>
        <v>79.237437221198135</v>
      </c>
      <c r="AY71">
        <v>0.745</v>
      </c>
      <c r="AZ71">
        <f t="shared" si="71"/>
        <v>59.031890729792607</v>
      </c>
      <c r="BA71">
        <f t="shared" si="17"/>
        <v>169.55391704531334</v>
      </c>
      <c r="BB71">
        <f t="shared" si="72"/>
        <v>0.71748236955316058</v>
      </c>
      <c r="BC71">
        <f t="shared" si="73"/>
        <v>1.3769055864021604E-3</v>
      </c>
      <c r="BD71">
        <f t="shared" si="74"/>
        <v>45.297176868717536</v>
      </c>
      <c r="BE71">
        <f t="shared" si="75"/>
        <v>15.297325599667763</v>
      </c>
      <c r="BF71">
        <f t="shared" si="18"/>
        <v>51.5434901600606</v>
      </c>
      <c r="BG71">
        <f t="shared" si="19"/>
        <v>89.987529782205243</v>
      </c>
      <c r="BH71">
        <f t="shared" si="76"/>
        <v>51.5434901600606</v>
      </c>
      <c r="BI71">
        <f t="shared" si="20"/>
        <v>71.192665966934527</v>
      </c>
      <c r="BJ71">
        <f t="shared" si="21"/>
        <v>0.6383977142475975</v>
      </c>
      <c r="BK71">
        <f t="shared" si="77"/>
        <v>51.5434901600606</v>
      </c>
      <c r="BL71" s="39" t="str">
        <f t="shared" si="78"/>
        <v>PASS</v>
      </c>
      <c r="BM71" s="39" t="str">
        <f t="shared" si="79"/>
        <v>PASS</v>
      </c>
      <c r="BN71" s="39" t="str">
        <f t="shared" si="80"/>
        <v>PASS</v>
      </c>
      <c r="BO71" s="127">
        <f t="shared" si="81"/>
        <v>2.7538111728043113E-4</v>
      </c>
      <c r="BP71" s="127"/>
      <c r="BR71">
        <f t="shared" si="22"/>
        <v>2.6158435588267373E-4</v>
      </c>
      <c r="BS71">
        <f t="shared" si="23"/>
        <v>0.25799999999999995</v>
      </c>
      <c r="BT71">
        <f t="shared" si="24"/>
        <v>0.18959416666666665</v>
      </c>
      <c r="BU71">
        <f t="shared" si="82"/>
        <v>0.44759416666666663</v>
      </c>
      <c r="BV71">
        <f t="shared" si="25"/>
        <v>0.71666666666666667</v>
      </c>
      <c r="BW71">
        <f t="shared" si="26"/>
        <v>0.26874999999999999</v>
      </c>
      <c r="BX71">
        <f t="shared" si="27"/>
        <v>13329.823723467283</v>
      </c>
      <c r="BY71">
        <f t="shared" si="83"/>
        <v>3582.3901256818322</v>
      </c>
      <c r="BZ71">
        <f t="shared" si="28"/>
        <v>0.35416666666666541</v>
      </c>
      <c r="CA71">
        <f t="shared" si="29"/>
        <v>268.40271558105371</v>
      </c>
      <c r="CB71">
        <f t="shared" si="155"/>
        <v>3850.7928412628858</v>
      </c>
      <c r="CC71">
        <f t="shared" si="30"/>
        <v>4.9174750304853757E-4</v>
      </c>
      <c r="CD71">
        <f t="shared" si="31"/>
        <v>0.16038790972222222</v>
      </c>
      <c r="CE71">
        <f t="shared" si="84"/>
        <v>12004.623191149883</v>
      </c>
      <c r="CF71">
        <f t="shared" si="32"/>
        <v>29781.048807533502</v>
      </c>
      <c r="CG71">
        <f t="shared" si="33"/>
        <v>38784.516200895916</v>
      </c>
      <c r="CH71">
        <f t="shared" si="34"/>
        <v>20777.581414171087</v>
      </c>
      <c r="CI71">
        <f t="shared" si="35"/>
        <v>1.1717376495738948E-4</v>
      </c>
      <c r="CJ71">
        <f t="shared" si="36"/>
        <v>6.2772149287525946E-5</v>
      </c>
      <c r="CL71">
        <f t="shared" si="161"/>
        <v>0.25799999999999995</v>
      </c>
      <c r="CM71">
        <f t="shared" si="161"/>
        <v>0.18959416666666665</v>
      </c>
      <c r="CN71">
        <f t="shared" si="85"/>
        <v>4.5416187967980428E-4</v>
      </c>
      <c r="CO71">
        <f t="shared" si="85"/>
        <v>3.3108692314299024E-4</v>
      </c>
      <c r="CP71">
        <f t="shared" si="162"/>
        <v>7.8379944922631339E-2</v>
      </c>
      <c r="CQ71">
        <f t="shared" si="162"/>
        <v>4.1655049256991081E-2</v>
      </c>
      <c r="CR71">
        <f t="shared" si="156"/>
        <v>102.45145912581535</v>
      </c>
      <c r="CS71">
        <f t="shared" si="86"/>
        <v>191.24123241603641</v>
      </c>
      <c r="CT71">
        <f t="shared" si="163"/>
        <v>7.8379944922631339E-2</v>
      </c>
      <c r="CU71">
        <f t="shared" si="163"/>
        <v>4.1655049256991081E-2</v>
      </c>
      <c r="CV71" s="39" t="str">
        <f t="shared" si="87"/>
        <v>FAILED</v>
      </c>
      <c r="CW71" s="39" t="str">
        <f t="shared" si="88"/>
        <v>FAILED</v>
      </c>
      <c r="CX71" s="39" t="str">
        <f t="shared" si="89"/>
        <v>FAILED</v>
      </c>
      <c r="CZ71">
        <f t="shared" si="90"/>
        <v>1.1717376495738948E-4</v>
      </c>
      <c r="DA71">
        <f t="shared" si="90"/>
        <v>6.2772149287525946E-5</v>
      </c>
      <c r="DB71">
        <v>11</v>
      </c>
      <c r="DC71">
        <f t="shared" si="91"/>
        <v>1.2889114145312843E-3</v>
      </c>
      <c r="DD71">
        <v>17</v>
      </c>
      <c r="DE71">
        <f t="shared" si="92"/>
        <v>1.0671265378879411E-3</v>
      </c>
      <c r="DF71">
        <f t="shared" si="93"/>
        <v>0.25799999999999995</v>
      </c>
      <c r="DG71">
        <f t="shared" si="93"/>
        <v>0.18959416666666665</v>
      </c>
      <c r="DH71">
        <f t="shared" si="40"/>
        <v>9.0856508305254885E-4</v>
      </c>
      <c r="DI71">
        <f t="shared" si="94"/>
        <v>0.16038790972222222</v>
      </c>
      <c r="DJ71">
        <f t="shared" si="95"/>
        <v>3850.7928412628858</v>
      </c>
      <c r="DK71">
        <f t="shared" si="96"/>
        <v>12004.623191149883</v>
      </c>
      <c r="DL71">
        <f t="shared" si="97"/>
        <v>4.9957806764778468E-3</v>
      </c>
      <c r="DM71">
        <f t="shared" si="98"/>
        <v>5.6284776934308342E-3</v>
      </c>
      <c r="DN71">
        <f t="shared" si="164"/>
        <v>9.4839733356383924</v>
      </c>
      <c r="DO71">
        <f t="shared" si="164"/>
        <v>12.038309235270425</v>
      </c>
      <c r="DP71">
        <f t="shared" si="99"/>
        <v>9.313769011437758</v>
      </c>
      <c r="DQ71">
        <f t="shared" si="100"/>
        <v>11.249484259766847</v>
      </c>
      <c r="DR71">
        <f t="shared" si="101"/>
        <v>9.4839733356383924</v>
      </c>
      <c r="DS71">
        <f t="shared" si="101"/>
        <v>12.038309235270425</v>
      </c>
      <c r="DT71" s="39" t="str">
        <f t="shared" si="158"/>
        <v>PASS</v>
      </c>
      <c r="DU71" s="39" t="str">
        <f t="shared" si="158"/>
        <v>PASS</v>
      </c>
      <c r="DV71" s="39" t="str">
        <f t="shared" si="103"/>
        <v>PASS</v>
      </c>
      <c r="DW71" s="39">
        <f t="shared" si="104"/>
        <v>1.0697202232556373E-4</v>
      </c>
      <c r="DX71" s="39"/>
      <c r="DZ71">
        <f t="shared" si="105"/>
        <v>0.71666666666666667</v>
      </c>
      <c r="EA71">
        <f t="shared" si="157"/>
        <v>0.25799999999999995</v>
      </c>
      <c r="EB71">
        <f t="shared" si="106"/>
        <v>0.18959416666666665</v>
      </c>
      <c r="EC71">
        <f t="shared" si="107"/>
        <v>0.71748236955316058</v>
      </c>
      <c r="ED71">
        <f t="shared" si="108"/>
        <v>0.22379708333333331</v>
      </c>
      <c r="EE71">
        <f t="shared" si="109"/>
        <v>62369.935878783901</v>
      </c>
      <c r="EG71">
        <f t="shared" si="110"/>
        <v>57.667140108642599</v>
      </c>
      <c r="EH71">
        <f t="shared" si="111"/>
        <v>7.847530676480212E-4</v>
      </c>
      <c r="EI71">
        <f t="shared" si="112"/>
        <v>5.8856480073601588E-4</v>
      </c>
      <c r="EJ71">
        <f t="shared" si="112"/>
        <v>5.7333333333333333E-2</v>
      </c>
      <c r="EK71">
        <f t="shared" si="112"/>
        <v>3.726666666666667E-2</v>
      </c>
      <c r="EL71">
        <f t="shared" si="113"/>
        <v>4.606796454902618E-4</v>
      </c>
      <c r="EM71">
        <f t="shared" si="113"/>
        <v>135.38678448102246</v>
      </c>
      <c r="EN71">
        <f t="shared" si="113"/>
        <v>45.891976799003295</v>
      </c>
      <c r="EO71">
        <f t="shared" si="114"/>
        <v>156.99618471692742</v>
      </c>
      <c r="EP71">
        <f t="shared" si="42"/>
        <v>483</v>
      </c>
      <c r="EQ71" s="39" t="str">
        <f t="shared" si="115"/>
        <v>PASS</v>
      </c>
      <c r="ES71">
        <v>1</v>
      </c>
      <c r="ET71">
        <f t="shared" si="116"/>
        <v>7.847530676480212E-4</v>
      </c>
      <c r="EU71">
        <f t="shared" si="117"/>
        <v>1.7656944022080476E-3</v>
      </c>
      <c r="EV71">
        <f t="shared" si="118"/>
        <v>5.7333333333333333E-2</v>
      </c>
      <c r="EW71">
        <f t="shared" si="118"/>
        <v>3.726666666666667E-2</v>
      </c>
      <c r="EX71">
        <f t="shared" si="119"/>
        <v>1.376265461059695E-3</v>
      </c>
      <c r="EY71">
        <f t="shared" si="120"/>
        <v>45.318245384695174</v>
      </c>
      <c r="EZ71">
        <f t="shared" si="121"/>
        <v>15.297325599667763</v>
      </c>
      <c r="FA71">
        <f t="shared" si="122"/>
        <v>52.495408144467241</v>
      </c>
      <c r="FB71">
        <f t="shared" si="43"/>
        <v>483</v>
      </c>
      <c r="FC71" s="39" t="str">
        <f t="shared" si="123"/>
        <v>PASS</v>
      </c>
      <c r="FD71" s="127">
        <f t="shared" si="124"/>
        <v>2.7538111728043113E-4</v>
      </c>
      <c r="FE71" s="127"/>
    </row>
    <row r="72" spans="2:161" x14ac:dyDescent="0.25">
      <c r="B72">
        <f t="shared" si="0"/>
        <v>7.1</v>
      </c>
      <c r="C72">
        <f t="shared" si="160"/>
        <v>1.75</v>
      </c>
      <c r="D72">
        <f t="shared" si="50"/>
        <v>0.40353753734749936</v>
      </c>
      <c r="E72">
        <f t="shared" si="2"/>
        <v>0.40218091955315094</v>
      </c>
      <c r="F72">
        <f t="shared" si="3"/>
        <v>0.34583333333333366</v>
      </c>
      <c r="G72" s="1">
        <f t="shared" si="51"/>
        <v>633.37714524573141</v>
      </c>
      <c r="H72">
        <f t="shared" si="159"/>
        <v>-283.32129963898944</v>
      </c>
      <c r="I72">
        <f t="shared" si="52"/>
        <v>350.05584560674197</v>
      </c>
      <c r="J72">
        <f t="shared" si="4"/>
        <v>3185.3928580596435</v>
      </c>
      <c r="K72">
        <f t="shared" si="5"/>
        <v>3617.0503366952421</v>
      </c>
      <c r="L72">
        <f t="shared" si="53"/>
        <v>11945.223217723664</v>
      </c>
      <c r="M72">
        <f t="shared" si="53"/>
        <v>13563.938762607158</v>
      </c>
      <c r="O72">
        <f t="shared" si="54"/>
        <v>0.70000000000000007</v>
      </c>
      <c r="P72">
        <f t="shared" si="165"/>
        <v>7100</v>
      </c>
      <c r="Q72">
        <f t="shared" si="55"/>
        <v>0.252</v>
      </c>
      <c r="S72">
        <f t="shared" si="56"/>
        <v>53825.153819869673</v>
      </c>
      <c r="T72">
        <f t="shared" si="6"/>
        <v>54.205454166427039</v>
      </c>
      <c r="U72">
        <f t="shared" si="57"/>
        <v>2.4588177576934404E-4</v>
      </c>
      <c r="V72">
        <f t="shared" si="58"/>
        <v>5.5323399548102409E-4</v>
      </c>
      <c r="W72">
        <f t="shared" si="7"/>
        <v>5.6000000000000008E-2</v>
      </c>
      <c r="X72">
        <f t="shared" si="59"/>
        <v>3.6400000000000009E-2</v>
      </c>
      <c r="Z72">
        <f t="shared" si="60"/>
        <v>4.3907459958811429E-3</v>
      </c>
      <c r="AA72">
        <v>5.5650000000000004</v>
      </c>
      <c r="AB72">
        <f t="shared" si="8"/>
        <v>8.1537124003224601</v>
      </c>
      <c r="AC72">
        <v>0.745</v>
      </c>
      <c r="AD72">
        <f t="shared" si="61"/>
        <v>6.0745157382402324</v>
      </c>
      <c r="AE72">
        <f t="shared" si="9"/>
        <v>54.390156871652735</v>
      </c>
      <c r="AF72">
        <f t="shared" si="10"/>
        <v>4.2298852249975165E-4</v>
      </c>
      <c r="AG72">
        <f t="shared" si="62"/>
        <v>127.24967926263596</v>
      </c>
      <c r="AH72">
        <f t="shared" si="63"/>
        <v>45.073025255173143</v>
      </c>
      <c r="AI72">
        <f t="shared" si="11"/>
        <v>5.3039422981432711</v>
      </c>
      <c r="AJ72">
        <f t="shared" si="12"/>
        <v>9.2599213602943298</v>
      </c>
      <c r="AK72">
        <f t="shared" si="64"/>
        <v>5.3039422981432711</v>
      </c>
      <c r="AL72">
        <f t="shared" si="13"/>
        <v>7.3258871521315898</v>
      </c>
      <c r="AM72">
        <f t="shared" si="14"/>
        <v>17.388409040328057</v>
      </c>
      <c r="AN72">
        <f t="shared" si="65"/>
        <v>5.3039422981432711</v>
      </c>
      <c r="AO72" s="39" t="str">
        <f t="shared" si="66"/>
        <v>FAILED</v>
      </c>
      <c r="AP72" s="39" t="str">
        <f t="shared" si="67"/>
        <v>FAILED</v>
      </c>
      <c r="AQ72" s="39" t="str">
        <f t="shared" si="68"/>
        <v>FAILED</v>
      </c>
      <c r="AS72" s="9">
        <v>3</v>
      </c>
      <c r="AT72">
        <f t="shared" si="15"/>
        <v>7.3764532730803212E-4</v>
      </c>
      <c r="AU72" s="9">
        <f t="shared" si="69"/>
        <v>1.6597019864430722E-3</v>
      </c>
      <c r="AV72" s="9">
        <f t="shared" si="70"/>
        <v>1.3172237987643429E-2</v>
      </c>
      <c r="AW72">
        <v>5.5650000000000004</v>
      </c>
      <c r="AX72">
        <f t="shared" si="16"/>
        <v>73.383411602902143</v>
      </c>
      <c r="AY72">
        <v>0.745</v>
      </c>
      <c r="AZ72">
        <f t="shared" si="71"/>
        <v>54.670641644162096</v>
      </c>
      <c r="BA72">
        <f t="shared" si="17"/>
        <v>163.17047061495822</v>
      </c>
      <c r="BB72">
        <f t="shared" si="72"/>
        <v>0.70079673305192436</v>
      </c>
      <c r="BC72">
        <f t="shared" si="73"/>
        <v>1.2644521430161869E-3</v>
      </c>
      <c r="BD72">
        <f t="shared" si="74"/>
        <v>42.567964408266761</v>
      </c>
      <c r="BE72">
        <f t="shared" si="75"/>
        <v>15.024341751724382</v>
      </c>
      <c r="BF72">
        <f t="shared" si="18"/>
        <v>47.735480683289438</v>
      </c>
      <c r="BG72">
        <f t="shared" si="19"/>
        <v>83.339292242648966</v>
      </c>
      <c r="BH72">
        <f t="shared" si="76"/>
        <v>47.735480683289438</v>
      </c>
      <c r="BI72">
        <f t="shared" si="20"/>
        <v>65.932984369184311</v>
      </c>
      <c r="BJ72">
        <f t="shared" si="21"/>
        <v>0.64768503866082772</v>
      </c>
      <c r="BK72">
        <f t="shared" si="77"/>
        <v>47.735480683289438</v>
      </c>
      <c r="BL72" s="39" t="str">
        <f t="shared" si="78"/>
        <v>PASS</v>
      </c>
      <c r="BM72" s="39" t="str">
        <f t="shared" si="79"/>
        <v>PASS</v>
      </c>
      <c r="BN72" s="39" t="str">
        <f t="shared" si="80"/>
        <v>PASS</v>
      </c>
      <c r="BO72" s="127">
        <f t="shared" si="81"/>
        <v>2.5289042860323762E-4</v>
      </c>
      <c r="BP72" s="127"/>
      <c r="BR72">
        <f t="shared" si="22"/>
        <v>2.4588177576934404E-4</v>
      </c>
      <c r="BS72">
        <f t="shared" si="23"/>
        <v>0.252</v>
      </c>
      <c r="BT72">
        <f t="shared" si="24"/>
        <v>0.18518499999999999</v>
      </c>
      <c r="BU72">
        <f t="shared" si="82"/>
        <v>0.43718499999999999</v>
      </c>
      <c r="BV72">
        <f t="shared" si="25"/>
        <v>0.70000000000000007</v>
      </c>
      <c r="BW72">
        <f t="shared" si="26"/>
        <v>0.26250000000000001</v>
      </c>
      <c r="BX72">
        <f t="shared" si="27"/>
        <v>11945.223217723664</v>
      </c>
      <c r="BY72">
        <f t="shared" si="83"/>
        <v>3135.621094652462</v>
      </c>
      <c r="BZ72">
        <f t="shared" si="28"/>
        <v>0.34583333333333366</v>
      </c>
      <c r="CA72">
        <f t="shared" si="29"/>
        <v>255.99230274023461</v>
      </c>
      <c r="CB72">
        <f t="shared" si="155"/>
        <v>3391.6133973926967</v>
      </c>
      <c r="CC72">
        <f t="shared" si="30"/>
        <v>4.5148847882618042E-4</v>
      </c>
      <c r="CD72">
        <f t="shared" si="31"/>
        <v>0.15301475</v>
      </c>
      <c r="CE72">
        <f t="shared" si="84"/>
        <v>11082.635489038465</v>
      </c>
      <c r="CF72">
        <f t="shared" si="32"/>
        <v>27323.039943556309</v>
      </c>
      <c r="CG72">
        <f t="shared" si="33"/>
        <v>35635.016560335156</v>
      </c>
      <c r="CH72">
        <f t="shared" si="34"/>
        <v>19011.063326777461</v>
      </c>
      <c r="CI72">
        <f t="shared" si="35"/>
        <v>1.0765866030312737E-4</v>
      </c>
      <c r="CJ72">
        <f t="shared" si="36"/>
        <v>5.743523663678991E-5</v>
      </c>
      <c r="CL72">
        <f t="shared" si="161"/>
        <v>0.252</v>
      </c>
      <c r="CM72">
        <f t="shared" si="161"/>
        <v>0.18518499999999999</v>
      </c>
      <c r="CN72">
        <f t="shared" si="85"/>
        <v>4.2721690596479115E-4</v>
      </c>
      <c r="CO72">
        <f t="shared" si="85"/>
        <v>3.1015058798925351E-4</v>
      </c>
      <c r="CP72">
        <f t="shared" si="162"/>
        <v>6.9355428202009101E-2</v>
      </c>
      <c r="CQ72">
        <f t="shared" si="162"/>
        <v>3.6553487147430279E-2</v>
      </c>
      <c r="CR72">
        <f t="shared" si="156"/>
        <v>102.94234999612499</v>
      </c>
      <c r="CS72">
        <f t="shared" si="86"/>
        <v>192.95882002059216</v>
      </c>
      <c r="CT72">
        <f t="shared" si="163"/>
        <v>6.9355428202009101E-2</v>
      </c>
      <c r="CU72">
        <f t="shared" si="163"/>
        <v>3.6553487147430279E-2</v>
      </c>
      <c r="CV72" s="39" t="str">
        <f t="shared" si="87"/>
        <v>FAILED</v>
      </c>
      <c r="CW72" s="39" t="str">
        <f t="shared" si="88"/>
        <v>FAILED</v>
      </c>
      <c r="CX72" s="39" t="str">
        <f t="shared" si="89"/>
        <v>FAILED</v>
      </c>
      <c r="CZ72">
        <f t="shared" si="90"/>
        <v>1.0765866030312737E-4</v>
      </c>
      <c r="DA72">
        <f t="shared" si="90"/>
        <v>5.743523663678991E-5</v>
      </c>
      <c r="DB72">
        <v>12</v>
      </c>
      <c r="DC72">
        <f t="shared" si="91"/>
        <v>1.2919039236375285E-3</v>
      </c>
      <c r="DD72">
        <v>18</v>
      </c>
      <c r="DE72">
        <f t="shared" si="92"/>
        <v>1.0338342594622184E-3</v>
      </c>
      <c r="DF72">
        <f t="shared" si="93"/>
        <v>0.252</v>
      </c>
      <c r="DG72">
        <f t="shared" si="93"/>
        <v>0.18518499999999999</v>
      </c>
      <c r="DH72">
        <f t="shared" si="40"/>
        <v>8.6010115890337944E-4</v>
      </c>
      <c r="DI72">
        <f t="shared" si="94"/>
        <v>0.15301475</v>
      </c>
      <c r="DJ72">
        <f t="shared" si="95"/>
        <v>3391.6133973926967</v>
      </c>
      <c r="DK72">
        <f t="shared" si="96"/>
        <v>11082.635489038465</v>
      </c>
      <c r="DL72">
        <f t="shared" si="97"/>
        <v>5.1266028715774943E-3</v>
      </c>
      <c r="DM72">
        <f t="shared" si="98"/>
        <v>5.5827105838065633E-3</v>
      </c>
      <c r="DN72">
        <f t="shared" si="164"/>
        <v>9.9871816610893109</v>
      </c>
      <c r="DO72">
        <f t="shared" si="164"/>
        <v>11.84332983576741</v>
      </c>
      <c r="DP72">
        <f t="shared" si="99"/>
        <v>8.5785291663437491</v>
      </c>
      <c r="DQ72">
        <f t="shared" si="100"/>
        <v>10.719934445588452</v>
      </c>
      <c r="DR72">
        <f t="shared" si="101"/>
        <v>9.9871816610893109</v>
      </c>
      <c r="DS72">
        <f t="shared" si="101"/>
        <v>11.84332983576741</v>
      </c>
      <c r="DT72" s="39" t="str">
        <f t="shared" si="158"/>
        <v>PASS</v>
      </c>
      <c r="DU72" s="39" t="str">
        <f t="shared" si="158"/>
        <v>PASS</v>
      </c>
      <c r="DV72" s="39" t="str">
        <f t="shared" si="103"/>
        <v>PASS</v>
      </c>
      <c r="DW72" s="39">
        <f t="shared" si="104"/>
        <v>1.034020772190337E-4</v>
      </c>
      <c r="DX72" s="39"/>
      <c r="DZ72">
        <f>O72</f>
        <v>0.70000000000000007</v>
      </c>
      <c r="EA72">
        <f t="shared" si="157"/>
        <v>0.252</v>
      </c>
      <c r="EB72">
        <f t="shared" si="106"/>
        <v>0.18518499999999999</v>
      </c>
      <c r="EC72">
        <f t="shared" si="107"/>
        <v>0.70079673305192436</v>
      </c>
      <c r="ED72">
        <f t="shared" si="108"/>
        <v>0.2185925</v>
      </c>
      <c r="EE72">
        <f t="shared" si="109"/>
        <v>53825.153819869673</v>
      </c>
      <c r="EG72">
        <f t="shared" si="110"/>
        <v>54.205454166427039</v>
      </c>
      <c r="EH72">
        <f t="shared" si="111"/>
        <v>7.3764532730803212E-4</v>
      </c>
      <c r="EI72">
        <f t="shared" si="112"/>
        <v>5.5323399548102409E-4</v>
      </c>
      <c r="EJ72">
        <f t="shared" si="112"/>
        <v>5.6000000000000008E-2</v>
      </c>
      <c r="EK72">
        <f t="shared" si="112"/>
        <v>3.6400000000000009E-2</v>
      </c>
      <c r="EL72">
        <f t="shared" si="113"/>
        <v>4.2298852249975165E-4</v>
      </c>
      <c r="EM72">
        <f t="shared" si="113"/>
        <v>127.24967926263596</v>
      </c>
      <c r="EN72">
        <f t="shared" si="113"/>
        <v>45.073025255173143</v>
      </c>
      <c r="EO72">
        <f t="shared" si="114"/>
        <v>149.28902735768679</v>
      </c>
      <c r="EP72">
        <f t="shared" si="42"/>
        <v>483</v>
      </c>
      <c r="EQ72" s="39" t="str">
        <f t="shared" si="115"/>
        <v>PASS</v>
      </c>
      <c r="ES72">
        <v>1</v>
      </c>
      <c r="ET72">
        <f t="shared" si="116"/>
        <v>7.3764532730803212E-4</v>
      </c>
      <c r="EU72">
        <f t="shared" si="117"/>
        <v>1.6597019864430722E-3</v>
      </c>
      <c r="EV72">
        <f t="shared" si="118"/>
        <v>5.6000000000000008E-2</v>
      </c>
      <c r="EW72">
        <f t="shared" si="118"/>
        <v>3.6400000000000009E-2</v>
      </c>
      <c r="EX72">
        <f t="shared" si="119"/>
        <v>1.2638644366033231E-3</v>
      </c>
      <c r="EY72">
        <f t="shared" si="120"/>
        <v>42.587758829994868</v>
      </c>
      <c r="EZ72">
        <f t="shared" si="121"/>
        <v>15.024341751724382</v>
      </c>
      <c r="FA72">
        <f t="shared" si="122"/>
        <v>49.909014590348619</v>
      </c>
      <c r="FB72">
        <f t="shared" si="43"/>
        <v>483</v>
      </c>
      <c r="FC72" s="39" t="str">
        <f t="shared" si="123"/>
        <v>PASS</v>
      </c>
      <c r="FD72" s="127">
        <f t="shared" si="124"/>
        <v>2.5289042860323762E-4</v>
      </c>
      <c r="FE72" s="127"/>
    </row>
    <row r="73" spans="2:161" x14ac:dyDescent="0.25">
      <c r="B73">
        <f t="shared" si="0"/>
        <v>7.3</v>
      </c>
      <c r="C73">
        <f t="shared" si="160"/>
        <v>1.7083333333333335</v>
      </c>
      <c r="D73">
        <f t="shared" si="50"/>
        <v>0.40082430175880246</v>
      </c>
      <c r="E73">
        <f t="shared" si="2"/>
        <v>0.3991272560667537</v>
      </c>
      <c r="F73">
        <f t="shared" si="3"/>
        <v>0.3375000000000003</v>
      </c>
      <c r="G73" s="1">
        <f t="shared" si="51"/>
        <v>613.42184572638939</v>
      </c>
      <c r="H73">
        <f t="shared" si="159"/>
        <v>-283.32129963898944</v>
      </c>
      <c r="I73">
        <f t="shared" si="52"/>
        <v>330.10054608739995</v>
      </c>
      <c r="J73">
        <f t="shared" si="4"/>
        <v>2835.3370124529015</v>
      </c>
      <c r="K73">
        <f t="shared" si="5"/>
        <v>3014.9773496439871</v>
      </c>
      <c r="L73">
        <f t="shared" si="53"/>
        <v>10632.51379669838</v>
      </c>
      <c r="M73">
        <f t="shared" si="53"/>
        <v>11306.165061164951</v>
      </c>
      <c r="O73">
        <f t="shared" si="54"/>
        <v>0.68333333333333346</v>
      </c>
      <c r="P73">
        <f t="shared" si="165"/>
        <v>7300</v>
      </c>
      <c r="Q73">
        <f t="shared" si="55"/>
        <v>0.246</v>
      </c>
      <c r="S73">
        <f t="shared" si="56"/>
        <v>45960.020573841262</v>
      </c>
      <c r="T73">
        <f t="shared" si="6"/>
        <v>50.695939029457278</v>
      </c>
      <c r="U73">
        <f t="shared" si="57"/>
        <v>2.2996223727939666E-4</v>
      </c>
      <c r="V73">
        <f t="shared" si="58"/>
        <v>5.1741503387864253E-4</v>
      </c>
      <c r="W73">
        <f t="shared" si="7"/>
        <v>5.4666666666666676E-2</v>
      </c>
      <c r="X73">
        <f t="shared" si="59"/>
        <v>3.553333333333334E-2</v>
      </c>
      <c r="Z73">
        <f t="shared" si="60"/>
        <v>4.2066262916962797E-3</v>
      </c>
      <c r="AA73">
        <v>5.5650000000000004</v>
      </c>
      <c r="AB73">
        <f t="shared" si="8"/>
        <v>7.484221370344458</v>
      </c>
      <c r="AC73">
        <v>0.745</v>
      </c>
      <c r="AD73">
        <f t="shared" si="61"/>
        <v>5.5757449209066214</v>
      </c>
      <c r="AE73">
        <f t="shared" si="9"/>
        <v>52.109382806568767</v>
      </c>
      <c r="AF73">
        <f t="shared" si="10"/>
        <v>3.8621571102956365E-4</v>
      </c>
      <c r="AG73">
        <f t="shared" si="62"/>
        <v>119.00090871840054</v>
      </c>
      <c r="AH73">
        <f t="shared" si="63"/>
        <v>44.263102754153174</v>
      </c>
      <c r="AI73">
        <f t="shared" si="11"/>
        <v>4.8684422930183171</v>
      </c>
      <c r="AJ73">
        <f t="shared" si="12"/>
        <v>8.4996009093579445</v>
      </c>
      <c r="AK73">
        <f t="shared" si="64"/>
        <v>4.8684422930183171</v>
      </c>
      <c r="AL73">
        <f t="shared" si="13"/>
        <v>6.7243678080363489</v>
      </c>
      <c r="AM73">
        <f t="shared" si="14"/>
        <v>17.714848515744968</v>
      </c>
      <c r="AN73">
        <f t="shared" si="65"/>
        <v>4.8684422930183171</v>
      </c>
      <c r="AO73" s="39" t="str">
        <f t="shared" si="66"/>
        <v>FAILED</v>
      </c>
      <c r="AP73" s="39" t="str">
        <f t="shared" si="67"/>
        <v>FAILED</v>
      </c>
      <c r="AQ73" s="39" t="str">
        <f t="shared" si="68"/>
        <v>FAILED</v>
      </c>
      <c r="AS73" s="9">
        <v>3</v>
      </c>
      <c r="AT73">
        <f t="shared" si="15"/>
        <v>6.8988671183818997E-4</v>
      </c>
      <c r="AU73" s="9">
        <f t="shared" si="69"/>
        <v>1.5522451016359274E-3</v>
      </c>
      <c r="AV73" s="9">
        <f t="shared" si="70"/>
        <v>1.2619878875088839E-2</v>
      </c>
      <c r="AW73">
        <v>5.5650000000000004</v>
      </c>
      <c r="AX73">
        <f t="shared" si="16"/>
        <v>67.357992333100128</v>
      </c>
      <c r="AY73">
        <v>0.745</v>
      </c>
      <c r="AZ73">
        <f t="shared" si="71"/>
        <v>50.181704288159594</v>
      </c>
      <c r="BA73">
        <f t="shared" si="17"/>
        <v>156.32814841970631</v>
      </c>
      <c r="BB73">
        <f t="shared" si="72"/>
        <v>0.68411109655068814</v>
      </c>
      <c r="BC73">
        <f t="shared" si="73"/>
        <v>1.154721729642573E-3</v>
      </c>
      <c r="BD73">
        <f t="shared" si="74"/>
        <v>39.801814925633643</v>
      </c>
      <c r="BE73">
        <f t="shared" si="75"/>
        <v>14.754367584717725</v>
      </c>
      <c r="BF73">
        <f t="shared" si="18"/>
        <v>43.815980637164856</v>
      </c>
      <c r="BG73">
        <f t="shared" si="19"/>
        <v>76.496408184221508</v>
      </c>
      <c r="BH73">
        <f t="shared" si="76"/>
        <v>43.815980637164856</v>
      </c>
      <c r="BI73">
        <f t="shared" si="20"/>
        <v>60.519310272327147</v>
      </c>
      <c r="BJ73">
        <f t="shared" si="21"/>
        <v>0.65965826628073265</v>
      </c>
      <c r="BK73">
        <f t="shared" si="77"/>
        <v>43.815980637164856</v>
      </c>
      <c r="BL73" s="39" t="str">
        <f t="shared" si="78"/>
        <v>PASS</v>
      </c>
      <c r="BM73" s="39" t="str">
        <f t="shared" si="79"/>
        <v>PASS</v>
      </c>
      <c r="BN73" s="39" t="str">
        <f t="shared" si="80"/>
        <v>PASS</v>
      </c>
      <c r="BO73" s="127">
        <f t="shared" si="81"/>
        <v>2.309443459285148E-4</v>
      </c>
      <c r="BP73" s="127"/>
      <c r="BR73">
        <f t="shared" si="22"/>
        <v>2.2996223727939666E-4</v>
      </c>
      <c r="BS73">
        <f t="shared" si="23"/>
        <v>0.246</v>
      </c>
      <c r="BT73">
        <f t="shared" si="24"/>
        <v>0.18077583333333336</v>
      </c>
      <c r="BU73">
        <f t="shared" si="82"/>
        <v>0.42677583333333335</v>
      </c>
      <c r="BV73">
        <f t="shared" si="25"/>
        <v>0.68333333333333346</v>
      </c>
      <c r="BW73">
        <f t="shared" si="26"/>
        <v>0.25625000000000003</v>
      </c>
      <c r="BX73">
        <f t="shared" si="27"/>
        <v>10632.51379669838</v>
      </c>
      <c r="BY73">
        <f t="shared" si="83"/>
        <v>2724.5816604039601</v>
      </c>
      <c r="BZ73">
        <f t="shared" si="28"/>
        <v>0.3375000000000003</v>
      </c>
      <c r="CA73">
        <f t="shared" si="29"/>
        <v>243.87562748144555</v>
      </c>
      <c r="CB73">
        <f t="shared" si="155"/>
        <v>2968.4572878854055</v>
      </c>
      <c r="CC73">
        <f t="shared" si="30"/>
        <v>4.1221251920965624E-4</v>
      </c>
      <c r="CD73">
        <f t="shared" si="31"/>
        <v>0.14581507638888894</v>
      </c>
      <c r="CE73">
        <f t="shared" si="84"/>
        <v>10178.842138272888</v>
      </c>
      <c r="CF73">
        <f t="shared" si="32"/>
        <v>24913.579838045454</v>
      </c>
      <c r="CG73">
        <f t="shared" si="33"/>
        <v>32547.711441750122</v>
      </c>
      <c r="CH73">
        <f t="shared" si="34"/>
        <v>17279.448234340787</v>
      </c>
      <c r="CI73">
        <f t="shared" si="35"/>
        <v>9.8331454506797952E-5</v>
      </c>
      <c r="CJ73">
        <f t="shared" si="36"/>
        <v>5.2203771100727454E-5</v>
      </c>
      <c r="CL73">
        <f t="shared" si="161"/>
        <v>0.246</v>
      </c>
      <c r="CM73">
        <f t="shared" si="161"/>
        <v>0.18077583333333336</v>
      </c>
      <c r="CN73">
        <f t="shared" si="85"/>
        <v>3.9972135978373152E-4</v>
      </c>
      <c r="CO73">
        <f t="shared" si="85"/>
        <v>2.8877627135297831E-4</v>
      </c>
      <c r="CP73">
        <f t="shared" si="162"/>
        <v>6.0715322877595027E-2</v>
      </c>
      <c r="CQ73">
        <f t="shared" si="162"/>
        <v>3.1688859260681004E-2</v>
      </c>
      <c r="CR73">
        <f t="shared" si="156"/>
        <v>103.51562670690683</v>
      </c>
      <c r="CS73">
        <f t="shared" si="86"/>
        <v>194.98288961984679</v>
      </c>
      <c r="CT73">
        <f t="shared" si="163"/>
        <v>6.0715322877595027E-2</v>
      </c>
      <c r="CU73">
        <f t="shared" si="163"/>
        <v>3.1688859260681004E-2</v>
      </c>
      <c r="CV73" s="39" t="str">
        <f t="shared" si="87"/>
        <v>FAILED</v>
      </c>
      <c r="CW73" s="39" t="str">
        <f t="shared" si="88"/>
        <v>FAILED</v>
      </c>
      <c r="CX73" s="39" t="str">
        <f t="shared" si="89"/>
        <v>FAILED</v>
      </c>
      <c r="CZ73">
        <f t="shared" si="90"/>
        <v>9.8331454506797952E-5</v>
      </c>
      <c r="DA73">
        <f t="shared" si="90"/>
        <v>5.2203771100727454E-5</v>
      </c>
      <c r="DB73">
        <v>12</v>
      </c>
      <c r="DC73">
        <f t="shared" si="91"/>
        <v>1.1799774540815753E-3</v>
      </c>
      <c r="DD73">
        <v>19</v>
      </c>
      <c r="DE73">
        <f t="shared" si="92"/>
        <v>9.9187165091382161E-4</v>
      </c>
      <c r="DF73">
        <f t="shared" si="93"/>
        <v>0.246</v>
      </c>
      <c r="DG73">
        <f t="shared" si="93"/>
        <v>0.18077583333333336</v>
      </c>
      <c r="DH73">
        <f t="shared" si="40"/>
        <v>7.828637156811289E-4</v>
      </c>
      <c r="DI73">
        <f t="shared" si="94"/>
        <v>0.14581507638888894</v>
      </c>
      <c r="DJ73">
        <f t="shared" si="95"/>
        <v>2968.4572878854055</v>
      </c>
      <c r="DK73">
        <f t="shared" si="96"/>
        <v>10178.842138272888</v>
      </c>
      <c r="DL73">
        <f t="shared" si="97"/>
        <v>4.7966563174047776E-3</v>
      </c>
      <c r="DM73">
        <f t="shared" si="98"/>
        <v>5.4867491557065873E-3</v>
      </c>
      <c r="DN73">
        <f t="shared" si="164"/>
        <v>8.7430064943736827</v>
      </c>
      <c r="DO73">
        <f t="shared" si="164"/>
        <v>11.439678193105841</v>
      </c>
      <c r="DP73">
        <f t="shared" si="99"/>
        <v>8.6263022255755697</v>
      </c>
      <c r="DQ73">
        <f t="shared" si="100"/>
        <v>10.262257348412989</v>
      </c>
      <c r="DR73">
        <f t="shared" si="101"/>
        <v>8.7430064943736827</v>
      </c>
      <c r="DS73">
        <f t="shared" si="101"/>
        <v>11.439678193105841</v>
      </c>
      <c r="DT73" s="39" t="str">
        <f t="shared" si="158"/>
        <v>PASS</v>
      </c>
      <c r="DU73" s="39" t="str">
        <f t="shared" si="158"/>
        <v>PASS</v>
      </c>
      <c r="DV73" s="39" t="str">
        <f t="shared" si="103"/>
        <v>PASS</v>
      </c>
      <c r="DW73" s="39">
        <f t="shared" si="104"/>
        <v>9.3916175591544627E-5</v>
      </c>
      <c r="DX73" s="39"/>
      <c r="DZ73">
        <f t="shared" si="105"/>
        <v>0.68333333333333346</v>
      </c>
      <c r="EA73">
        <f t="shared" si="157"/>
        <v>0.246</v>
      </c>
      <c r="EB73">
        <f t="shared" si="106"/>
        <v>0.18077583333333336</v>
      </c>
      <c r="EC73">
        <f t="shared" si="107"/>
        <v>0.68411109655068814</v>
      </c>
      <c r="ED73">
        <f t="shared" si="108"/>
        <v>0.21338791666666668</v>
      </c>
      <c r="EE73">
        <f t="shared" si="109"/>
        <v>45960.020573841262</v>
      </c>
      <c r="EG73">
        <f t="shared" si="110"/>
        <v>50.695939029457278</v>
      </c>
      <c r="EH73">
        <f t="shared" si="111"/>
        <v>6.8988671183818997E-4</v>
      </c>
      <c r="EI73">
        <f t="shared" si="112"/>
        <v>5.1741503387864253E-4</v>
      </c>
      <c r="EJ73">
        <f t="shared" si="112"/>
        <v>5.4666666666666676E-2</v>
      </c>
      <c r="EK73">
        <f t="shared" si="112"/>
        <v>3.553333333333334E-2</v>
      </c>
      <c r="EL73">
        <f t="shared" si="113"/>
        <v>3.8621571102956365E-4</v>
      </c>
      <c r="EM73">
        <f t="shared" si="113"/>
        <v>119.00090871840054</v>
      </c>
      <c r="EN73">
        <f t="shared" si="113"/>
        <v>44.263102754153174</v>
      </c>
      <c r="EO73">
        <f t="shared" si="114"/>
        <v>141.55876190500982</v>
      </c>
      <c r="EP73">
        <f t="shared" si="42"/>
        <v>483</v>
      </c>
      <c r="EQ73" s="39" t="str">
        <f t="shared" si="115"/>
        <v>PASS</v>
      </c>
      <c r="ES73">
        <v>1</v>
      </c>
      <c r="ET73">
        <f t="shared" si="116"/>
        <v>6.8988671183818997E-4</v>
      </c>
      <c r="EU73">
        <f t="shared" si="117"/>
        <v>1.5522451016359274E-3</v>
      </c>
      <c r="EV73">
        <f t="shared" si="118"/>
        <v>5.4666666666666676E-2</v>
      </c>
      <c r="EW73">
        <f t="shared" si="118"/>
        <v>3.553333333333334E-2</v>
      </c>
      <c r="EX73">
        <f t="shared" si="119"/>
        <v>1.1541851611339637E-3</v>
      </c>
      <c r="EY73">
        <f t="shared" si="120"/>
        <v>39.820318369616245</v>
      </c>
      <c r="EZ73">
        <f t="shared" si="121"/>
        <v>14.754367584717725</v>
      </c>
      <c r="FA73">
        <f t="shared" si="122"/>
        <v>47.315239020134989</v>
      </c>
      <c r="FB73">
        <f t="shared" si="43"/>
        <v>483</v>
      </c>
      <c r="FC73" s="39" t="str">
        <f t="shared" si="123"/>
        <v>PASS</v>
      </c>
      <c r="FD73" s="127">
        <f t="shared" si="124"/>
        <v>2.309443459285148E-4</v>
      </c>
      <c r="FE73" s="127"/>
    </row>
    <row r="74" spans="2:161" x14ac:dyDescent="0.25">
      <c r="B74">
        <f t="shared" si="0"/>
        <v>7.5</v>
      </c>
      <c r="C74">
        <f t="shared" si="160"/>
        <v>1.6666666666666667</v>
      </c>
      <c r="D74">
        <f t="shared" si="50"/>
        <v>0.39743021037470488</v>
      </c>
      <c r="E74">
        <f t="shared" si="2"/>
        <v>0.39532909435933145</v>
      </c>
      <c r="F74">
        <f t="shared" si="3"/>
        <v>0.329166666666667</v>
      </c>
      <c r="G74" s="1">
        <f t="shared" si="51"/>
        <v>592.58233640527715</v>
      </c>
      <c r="H74">
        <f t="shared" si="159"/>
        <v>-283.32129963898944</v>
      </c>
      <c r="I74">
        <f t="shared" si="52"/>
        <v>309.2610367662877</v>
      </c>
      <c r="J74">
        <f t="shared" si="4"/>
        <v>2505.2364663655017</v>
      </c>
      <c r="K74">
        <f t="shared" si="5"/>
        <v>2480.9200017621461</v>
      </c>
      <c r="L74">
        <f t="shared" si="53"/>
        <v>9394.636748870631</v>
      </c>
      <c r="M74">
        <f t="shared" si="53"/>
        <v>9303.4500066080473</v>
      </c>
      <c r="O74">
        <f t="shared" si="54"/>
        <v>0.66666666666666674</v>
      </c>
      <c r="P74">
        <f t="shared" si="165"/>
        <v>7500</v>
      </c>
      <c r="Q74">
        <f t="shared" si="55"/>
        <v>0.24</v>
      </c>
      <c r="S74">
        <f t="shared" si="56"/>
        <v>38764.375027533533</v>
      </c>
      <c r="T74">
        <f t="shared" si="6"/>
        <v>47.136940503725803</v>
      </c>
      <c r="U74">
        <f t="shared" si="57"/>
        <v>2.1381823681072541E-4</v>
      </c>
      <c r="V74">
        <f t="shared" si="58"/>
        <v>4.810910328241322E-4</v>
      </c>
      <c r="W74">
        <f t="shared" si="7"/>
        <v>5.3333333333333337E-2</v>
      </c>
      <c r="X74">
        <f t="shared" si="59"/>
        <v>3.4666666666666672E-2</v>
      </c>
      <c r="Z74">
        <f t="shared" si="60"/>
        <v>4.0090919402011012E-3</v>
      </c>
      <c r="AA74">
        <v>5.5650000000000004</v>
      </c>
      <c r="AB74">
        <f t="shared" si="8"/>
        <v>6.7978377231577394</v>
      </c>
      <c r="AC74">
        <v>0.745</v>
      </c>
      <c r="AD74">
        <f t="shared" si="61"/>
        <v>5.0643891037525162</v>
      </c>
      <c r="AE74">
        <f t="shared" si="9"/>
        <v>49.662435436932363</v>
      </c>
      <c r="AF74">
        <f t="shared" si="10"/>
        <v>3.5037535937020817E-4</v>
      </c>
      <c r="AG74">
        <f t="shared" si="62"/>
        <v>110.63670429681935</v>
      </c>
      <c r="AH74">
        <f t="shared" si="63"/>
        <v>43.482057100646884</v>
      </c>
      <c r="AI74">
        <f t="shared" si="11"/>
        <v>4.4219537390531922</v>
      </c>
      <c r="AJ74">
        <f t="shared" si="12"/>
        <v>7.7200960306122024</v>
      </c>
      <c r="AK74">
        <f t="shared" si="64"/>
        <v>4.4219537390531922</v>
      </c>
      <c r="AL74">
        <f t="shared" si="13"/>
        <v>6.1076709102944644</v>
      </c>
      <c r="AM74">
        <f t="shared" si="14"/>
        <v>18.131642278664987</v>
      </c>
      <c r="AN74">
        <f t="shared" si="65"/>
        <v>4.4219537390531922</v>
      </c>
      <c r="AO74" s="39" t="str">
        <f t="shared" si="66"/>
        <v>FAILED</v>
      </c>
      <c r="AP74" s="39" t="str">
        <f t="shared" si="67"/>
        <v>FAILED</v>
      </c>
      <c r="AQ74" s="39" t="str">
        <f t="shared" si="68"/>
        <v>FAILED</v>
      </c>
      <c r="AS74" s="9">
        <v>3</v>
      </c>
      <c r="AT74">
        <f t="shared" si="15"/>
        <v>6.4145471043217626E-4</v>
      </c>
      <c r="AU74" s="9">
        <f t="shared" si="69"/>
        <v>1.4432730984723966E-3</v>
      </c>
      <c r="AV74" s="9">
        <f t="shared" si="70"/>
        <v>1.2027275820603305E-2</v>
      </c>
      <c r="AW74">
        <v>5.5650000000000004</v>
      </c>
      <c r="AX74">
        <f t="shared" si="16"/>
        <v>61.180539508419649</v>
      </c>
      <c r="AY74">
        <v>0.745</v>
      </c>
      <c r="AZ74">
        <f t="shared" si="71"/>
        <v>45.57950193377264</v>
      </c>
      <c r="BA74">
        <f t="shared" si="17"/>
        <v>148.98730631079707</v>
      </c>
      <c r="BB74">
        <f t="shared" si="72"/>
        <v>0.66742546004945169</v>
      </c>
      <c r="BC74">
        <f t="shared" si="73"/>
        <v>1.0477553333358603E-3</v>
      </c>
      <c r="BD74">
        <f t="shared" si="74"/>
        <v>36.997544936483301</v>
      </c>
      <c r="BE74">
        <f t="shared" si="75"/>
        <v>14.494019033548959</v>
      </c>
      <c r="BF74">
        <f t="shared" si="18"/>
        <v>39.797583651478725</v>
      </c>
      <c r="BG74">
        <f t="shared" si="19"/>
        <v>69.480864275509816</v>
      </c>
      <c r="BH74">
        <f t="shared" si="76"/>
        <v>39.797583651478725</v>
      </c>
      <c r="BI74">
        <f t="shared" si="20"/>
        <v>54.969038192650174</v>
      </c>
      <c r="BJ74">
        <f t="shared" si="21"/>
        <v>0.67497896926805434</v>
      </c>
      <c r="BK74">
        <f t="shared" si="77"/>
        <v>39.797583651478725</v>
      </c>
      <c r="BL74" s="39" t="str">
        <f t="shared" si="78"/>
        <v>PASS</v>
      </c>
      <c r="BM74" s="39" t="str">
        <f t="shared" si="79"/>
        <v>PASS</v>
      </c>
      <c r="BN74" s="39" t="str">
        <f t="shared" si="80"/>
        <v>PASS</v>
      </c>
      <c r="BO74" s="127">
        <f t="shared" si="81"/>
        <v>2.0955106666717223E-4</v>
      </c>
      <c r="BP74" s="127"/>
      <c r="BR74">
        <f t="shared" si="22"/>
        <v>2.1381823681072541E-4</v>
      </c>
      <c r="BS74">
        <f t="shared" si="23"/>
        <v>0.24</v>
      </c>
      <c r="BT74">
        <f t="shared" si="24"/>
        <v>0.17636666666666667</v>
      </c>
      <c r="BU74">
        <f t="shared" si="82"/>
        <v>0.41636666666666666</v>
      </c>
      <c r="BV74">
        <f t="shared" si="25"/>
        <v>0.66666666666666674</v>
      </c>
      <c r="BW74">
        <f t="shared" si="26"/>
        <v>0.25</v>
      </c>
      <c r="BX74">
        <f t="shared" si="27"/>
        <v>9394.636748870631</v>
      </c>
      <c r="BY74">
        <f t="shared" si="83"/>
        <v>2348.6591872176577</v>
      </c>
      <c r="BZ74">
        <f t="shared" si="28"/>
        <v>0.329166666666667</v>
      </c>
      <c r="CA74">
        <f t="shared" si="29"/>
        <v>232.05268980468776</v>
      </c>
      <c r="CB74">
        <f t="shared" si="155"/>
        <v>2580.7118770223456</v>
      </c>
      <c r="CC74">
        <f t="shared" si="30"/>
        <v>3.7393489599415488E-4</v>
      </c>
      <c r="CD74">
        <f t="shared" si="31"/>
        <v>0.13878888888888891</v>
      </c>
      <c r="CE74">
        <f t="shared" si="84"/>
        <v>9297.2567821636003</v>
      </c>
      <c r="CF74">
        <f t="shared" si="32"/>
        <v>22563.373826444553</v>
      </c>
      <c r="CG74">
        <f t="shared" si="33"/>
        <v>29536.316413067252</v>
      </c>
      <c r="CH74">
        <f t="shared" si="34"/>
        <v>15590.431239821854</v>
      </c>
      <c r="CI74">
        <f t="shared" si="35"/>
        <v>8.9233584329508314E-5</v>
      </c>
      <c r="CJ74">
        <f t="shared" si="36"/>
        <v>4.7101000724537321E-5</v>
      </c>
      <c r="CL74">
        <f t="shared" si="161"/>
        <v>0.24</v>
      </c>
      <c r="CM74">
        <f t="shared" si="161"/>
        <v>0.17636666666666667</v>
      </c>
      <c r="CN74">
        <f t="shared" si="85"/>
        <v>3.718066013729513E-4</v>
      </c>
      <c r="CO74">
        <f t="shared" si="85"/>
        <v>2.6706294117106777E-4</v>
      </c>
      <c r="CP74">
        <f t="shared" si="162"/>
        <v>5.2531256553311791E-2</v>
      </c>
      <c r="CQ74">
        <f t="shared" si="162"/>
        <v>2.7102593527837657E-2</v>
      </c>
      <c r="CR74">
        <f t="shared" si="156"/>
        <v>104.19010792878265</v>
      </c>
      <c r="CS74">
        <f t="shared" si="86"/>
        <v>197.38979297992248</v>
      </c>
      <c r="CT74">
        <f t="shared" si="163"/>
        <v>5.2531256553311791E-2</v>
      </c>
      <c r="CU74">
        <f t="shared" si="163"/>
        <v>2.7102593527837657E-2</v>
      </c>
      <c r="CV74" s="39" t="str">
        <f t="shared" si="87"/>
        <v>FAILED</v>
      </c>
      <c r="CW74" s="39" t="str">
        <f t="shared" si="88"/>
        <v>FAILED</v>
      </c>
      <c r="CX74" s="39" t="str">
        <f t="shared" si="89"/>
        <v>FAILED</v>
      </c>
      <c r="CZ74">
        <f t="shared" si="90"/>
        <v>8.9233584329508314E-5</v>
      </c>
      <c r="DA74">
        <f t="shared" si="90"/>
        <v>4.7101000724537321E-5</v>
      </c>
      <c r="DB74">
        <v>13</v>
      </c>
      <c r="DC74">
        <f t="shared" si="91"/>
        <v>1.1600365962836081E-3</v>
      </c>
      <c r="DD74">
        <v>20</v>
      </c>
      <c r="DE74">
        <f t="shared" si="92"/>
        <v>9.420200144907464E-4</v>
      </c>
      <c r="DF74">
        <f t="shared" si="93"/>
        <v>0.24</v>
      </c>
      <c r="DG74">
        <f t="shared" si="93"/>
        <v>0.17636666666666667</v>
      </c>
      <c r="DH74">
        <f t="shared" si="40"/>
        <v>7.2874177933500027E-4</v>
      </c>
      <c r="DI74">
        <f t="shared" si="94"/>
        <v>0.13878888888888891</v>
      </c>
      <c r="DJ74">
        <f t="shared" si="95"/>
        <v>2580.7118770223456</v>
      </c>
      <c r="DK74">
        <f t="shared" si="96"/>
        <v>9297.2567821636003</v>
      </c>
      <c r="DL74">
        <f t="shared" si="97"/>
        <v>4.8334858178483674E-3</v>
      </c>
      <c r="DM74">
        <f t="shared" si="98"/>
        <v>5.3412588234213552E-3</v>
      </c>
      <c r="DN74">
        <f t="shared" si="164"/>
        <v>8.8777823575096946</v>
      </c>
      <c r="DO74">
        <f t="shared" si="164"/>
        <v>10.841037411135062</v>
      </c>
      <c r="DP74">
        <f t="shared" si="99"/>
        <v>8.0146236868294345</v>
      </c>
      <c r="DQ74">
        <f t="shared" si="100"/>
        <v>9.8694896489961241</v>
      </c>
      <c r="DR74">
        <f t="shared" si="101"/>
        <v>8.8777823575096946</v>
      </c>
      <c r="DS74">
        <f t="shared" si="101"/>
        <v>10.841037411135062</v>
      </c>
      <c r="DT74" s="39" t="str">
        <f t="shared" si="158"/>
        <v>PASS</v>
      </c>
      <c r="DU74" s="39" t="str">
        <f t="shared" si="158"/>
        <v>PASS</v>
      </c>
      <c r="DV74" s="39" t="str">
        <f t="shared" si="103"/>
        <v>PASS</v>
      </c>
      <c r="DW74" s="39">
        <f t="shared" si="104"/>
        <v>8.8909942599416867E-5</v>
      </c>
      <c r="DX74" s="39"/>
      <c r="DZ74">
        <f t="shared" si="105"/>
        <v>0.66666666666666674</v>
      </c>
      <c r="EA74">
        <f t="shared" si="157"/>
        <v>0.24</v>
      </c>
      <c r="EB74">
        <f t="shared" si="106"/>
        <v>0.17636666666666667</v>
      </c>
      <c r="EC74">
        <f t="shared" si="107"/>
        <v>0.66742546004945169</v>
      </c>
      <c r="ED74">
        <f t="shared" si="108"/>
        <v>0.20818333333333333</v>
      </c>
      <c r="EE74">
        <f t="shared" si="109"/>
        <v>38764.375027533533</v>
      </c>
      <c r="EG74">
        <f t="shared" si="110"/>
        <v>47.136940503725803</v>
      </c>
      <c r="EH74">
        <f t="shared" si="111"/>
        <v>6.4145471043217626E-4</v>
      </c>
      <c r="EI74">
        <f t="shared" si="112"/>
        <v>4.810910328241322E-4</v>
      </c>
      <c r="EJ74">
        <f t="shared" si="112"/>
        <v>5.3333333333333337E-2</v>
      </c>
      <c r="EK74">
        <f t="shared" si="112"/>
        <v>3.4666666666666672E-2</v>
      </c>
      <c r="EL74">
        <f t="shared" si="113"/>
        <v>3.5037535937020817E-4</v>
      </c>
      <c r="EM74">
        <f t="shared" si="113"/>
        <v>110.63670429681935</v>
      </c>
      <c r="EN74">
        <f t="shared" si="113"/>
        <v>43.482057100646884</v>
      </c>
      <c r="EO74">
        <f t="shared" si="114"/>
        <v>133.8377682374209</v>
      </c>
      <c r="EP74">
        <f t="shared" si="42"/>
        <v>483</v>
      </c>
      <c r="EQ74" s="39" t="str">
        <f t="shared" si="115"/>
        <v>PASS</v>
      </c>
      <c r="ES74">
        <v>1</v>
      </c>
      <c r="ET74">
        <f t="shared" si="116"/>
        <v>6.4145471043217626E-4</v>
      </c>
      <c r="EU74">
        <f t="shared" si="117"/>
        <v>1.4432730984723966E-3</v>
      </c>
      <c r="EV74">
        <f t="shared" si="118"/>
        <v>5.3333333333333337E-2</v>
      </c>
      <c r="EW74">
        <f t="shared" si="118"/>
        <v>3.4666666666666672E-2</v>
      </c>
      <c r="EX74">
        <f t="shared" si="119"/>
        <v>1.047268601746228E-3</v>
      </c>
      <c r="EY74">
        <f t="shared" si="120"/>
        <v>37.014740022662146</v>
      </c>
      <c r="EZ74">
        <f t="shared" si="121"/>
        <v>14.494019033548959</v>
      </c>
      <c r="FA74">
        <f t="shared" si="122"/>
        <v>44.724945412821974</v>
      </c>
      <c r="FB74">
        <f t="shared" si="43"/>
        <v>483</v>
      </c>
      <c r="FC74" s="39" t="str">
        <f t="shared" si="123"/>
        <v>PASS</v>
      </c>
      <c r="FD74" s="127">
        <f t="shared" si="124"/>
        <v>2.0955106666717223E-4</v>
      </c>
      <c r="FE74" s="127"/>
    </row>
    <row r="75" spans="2:161" x14ac:dyDescent="0.25">
      <c r="B75">
        <f t="shared" si="0"/>
        <v>7.7</v>
      </c>
      <c r="C75">
        <f t="shared" si="160"/>
        <v>1.625</v>
      </c>
      <c r="D75">
        <f t="shared" si="50"/>
        <v>0.39322797834395801</v>
      </c>
      <c r="E75">
        <f t="shared" si="2"/>
        <v>0.3906415487175543</v>
      </c>
      <c r="F75">
        <f t="shared" si="3"/>
        <v>0.32083333333333358</v>
      </c>
      <c r="G75" s="1">
        <f t="shared" si="51"/>
        <v>570.73169504992097</v>
      </c>
      <c r="H75">
        <f t="shared" si="159"/>
        <v>-283.32129963898944</v>
      </c>
      <c r="I75">
        <f t="shared" si="52"/>
        <v>287.41039541093153</v>
      </c>
      <c r="J75">
        <f t="shared" si="4"/>
        <v>2195.9754295992138</v>
      </c>
      <c r="K75">
        <f t="shared" si="5"/>
        <v>2010.798812165674</v>
      </c>
      <c r="L75">
        <f t="shared" si="53"/>
        <v>8234.9078609970511</v>
      </c>
      <c r="M75">
        <f t="shared" si="53"/>
        <v>7540.4955456212774</v>
      </c>
      <c r="O75">
        <f t="shared" si="54"/>
        <v>0.65</v>
      </c>
      <c r="P75">
        <f t="shared" si="165"/>
        <v>7700</v>
      </c>
      <c r="Q75">
        <f t="shared" si="55"/>
        <v>0.23399999999999999</v>
      </c>
      <c r="S75">
        <f t="shared" si="56"/>
        <v>32224.339938552468</v>
      </c>
      <c r="T75">
        <f t="shared" si="6"/>
        <v>43.524591586302883</v>
      </c>
      <c r="U75">
        <f t="shared" si="57"/>
        <v>1.9743223322172605E-4</v>
      </c>
      <c r="V75">
        <f t="shared" si="58"/>
        <v>4.4422252474888359E-4</v>
      </c>
      <c r="W75">
        <f t="shared" si="7"/>
        <v>5.2000000000000005E-2</v>
      </c>
      <c r="X75">
        <f t="shared" si="59"/>
        <v>3.3800000000000004E-2</v>
      </c>
      <c r="Z75">
        <f>U75/W75</f>
        <v>3.7967737158024237E-3</v>
      </c>
      <c r="AA75">
        <v>5.5650000000000004</v>
      </c>
      <c r="AB75">
        <f t="shared" si="8"/>
        <v>6.0968876150915055</v>
      </c>
      <c r="AC75">
        <v>0.745</v>
      </c>
      <c r="AD75">
        <f t="shared" si="61"/>
        <v>4.5421812732431714</v>
      </c>
      <c r="AE75">
        <f t="shared" si="9"/>
        <v>47.032353545930746</v>
      </c>
      <c r="AF75">
        <f t="shared" si="10"/>
        <v>3.1546681926859668E-4</v>
      </c>
      <c r="AG75">
        <f t="shared" si="62"/>
        <v>102.14811184664028</v>
      </c>
      <c r="AH75">
        <f t="shared" si="63"/>
        <v>42.76227099177845</v>
      </c>
      <c r="AI75">
        <f t="shared" si="11"/>
        <v>3.9659897873551206</v>
      </c>
      <c r="AJ75">
        <f t="shared" si="12"/>
        <v>6.9240484685315913</v>
      </c>
      <c r="AK75">
        <f t="shared" si="64"/>
        <v>3.9659897873551206</v>
      </c>
      <c r="AL75">
        <f t="shared" si="13"/>
        <v>5.4778864466230948</v>
      </c>
      <c r="AM75">
        <f t="shared" si="14"/>
        <v>18.664048753862367</v>
      </c>
      <c r="AN75">
        <f t="shared" si="65"/>
        <v>3.9659897873551206</v>
      </c>
      <c r="AO75" s="39" t="str">
        <f t="shared" si="66"/>
        <v>FAILED</v>
      </c>
      <c r="AP75" s="39" t="str">
        <f t="shared" si="67"/>
        <v>FAILED</v>
      </c>
      <c r="AQ75" s="39" t="str">
        <f t="shared" si="68"/>
        <v>FAILED</v>
      </c>
      <c r="AS75" s="9">
        <v>3</v>
      </c>
      <c r="AT75">
        <f t="shared" si="15"/>
        <v>5.9229669966517819E-4</v>
      </c>
      <c r="AU75" s="9">
        <f t="shared" si="69"/>
        <v>1.3326675742466509E-3</v>
      </c>
      <c r="AV75" s="9">
        <f t="shared" si="70"/>
        <v>1.1390321147407272E-2</v>
      </c>
      <c r="AW75">
        <v>5.5650000000000004</v>
      </c>
      <c r="AX75">
        <f t="shared" si="16"/>
        <v>54.871988535823562</v>
      </c>
      <c r="AY75">
        <v>0.745</v>
      </c>
      <c r="AZ75">
        <f t="shared" si="71"/>
        <v>40.879631459188552</v>
      </c>
      <c r="BA75">
        <f t="shared" si="17"/>
        <v>141.09706063779225</v>
      </c>
      <c r="BB75">
        <f t="shared" si="72"/>
        <v>0.65073982354821536</v>
      </c>
      <c r="BC75">
        <f t="shared" si="73"/>
        <v>9.4354975866016162E-4</v>
      </c>
      <c r="BD75">
        <f t="shared" si="74"/>
        <v>34.152242256212276</v>
      </c>
      <c r="BE75">
        <f t="shared" si="75"/>
        <v>14.254090330592819</v>
      </c>
      <c r="BF75">
        <f t="shared" si="18"/>
        <v>35.693908086196096</v>
      </c>
      <c r="BG75">
        <f t="shared" si="19"/>
        <v>62.316436216784346</v>
      </c>
      <c r="BH75">
        <f t="shared" si="76"/>
        <v>35.693908086196096</v>
      </c>
      <c r="BI75">
        <f t="shared" si="20"/>
        <v>49.300978019607861</v>
      </c>
      <c r="BJ75">
        <f t="shared" si="21"/>
        <v>0.6945839919006882</v>
      </c>
      <c r="BK75">
        <f t="shared" si="77"/>
        <v>35.693908086196096</v>
      </c>
      <c r="BL75" s="39" t="str">
        <f t="shared" si="78"/>
        <v>PASS</v>
      </c>
      <c r="BM75" s="39" t="str">
        <f t="shared" si="79"/>
        <v>PASS</v>
      </c>
      <c r="BN75" s="39" t="str">
        <f t="shared" si="80"/>
        <v>PASS</v>
      </c>
      <c r="BO75" s="127">
        <f t="shared" si="81"/>
        <v>1.887099517320325E-4</v>
      </c>
      <c r="BP75" s="127"/>
      <c r="BR75">
        <f t="shared" si="22"/>
        <v>1.9743223322172605E-4</v>
      </c>
      <c r="BS75">
        <f t="shared" si="23"/>
        <v>0.23399999999999999</v>
      </c>
      <c r="BT75">
        <f t="shared" si="24"/>
        <v>0.17195749999999999</v>
      </c>
      <c r="BU75">
        <f t="shared" si="82"/>
        <v>0.40595749999999997</v>
      </c>
      <c r="BV75">
        <f t="shared" si="25"/>
        <v>0.65</v>
      </c>
      <c r="BW75">
        <f t="shared" si="26"/>
        <v>0.24374999999999999</v>
      </c>
      <c r="BX75">
        <f t="shared" si="27"/>
        <v>8234.9078609970511</v>
      </c>
      <c r="BY75">
        <f t="shared" si="83"/>
        <v>2007.2587911180312</v>
      </c>
      <c r="BZ75">
        <f t="shared" si="28"/>
        <v>0.32083333333333358</v>
      </c>
      <c r="CA75">
        <f t="shared" si="29"/>
        <v>220.5234897099611</v>
      </c>
      <c r="CB75">
        <f t="shared" si="155"/>
        <v>2227.7822808279925</v>
      </c>
      <c r="CC75">
        <f t="shared" si="30"/>
        <v>3.3665508105949304E-4</v>
      </c>
      <c r="CD75">
        <f t="shared" si="31"/>
        <v>0.1319361875</v>
      </c>
      <c r="CE75">
        <f t="shared" si="84"/>
        <v>8442.6506595394549</v>
      </c>
      <c r="CF75">
        <f t="shared" si="32"/>
        <v>20285.147733437741</v>
      </c>
      <c r="CG75">
        <f t="shared" si="33"/>
        <v>26617.135728092333</v>
      </c>
      <c r="CH75">
        <f t="shared" si="34"/>
        <v>13953.15973878315</v>
      </c>
      <c r="CI75">
        <f t="shared" si="35"/>
        <v>8.0414307335626383E-5</v>
      </c>
      <c r="CJ75">
        <f t="shared" si="36"/>
        <v>4.2154561144359972E-5</v>
      </c>
      <c r="CL75">
        <f t="shared" si="161"/>
        <v>0.23399999999999999</v>
      </c>
      <c r="CM75">
        <f t="shared" si="161"/>
        <v>0.17195749999999999</v>
      </c>
      <c r="CN75">
        <f t="shared" si="85"/>
        <v>3.4365088604968542E-4</v>
      </c>
      <c r="CO75">
        <f t="shared" si="85"/>
        <v>2.4514523149243259E-4</v>
      </c>
      <c r="CP75">
        <f t="shared" si="162"/>
        <v>4.4876453963438874E-2</v>
      </c>
      <c r="CQ75">
        <f t="shared" si="162"/>
        <v>2.2836550118921779E-2</v>
      </c>
      <c r="CR75">
        <f t="shared" si="156"/>
        <v>104.98940971166036</v>
      </c>
      <c r="CS75">
        <f t="shared" si="86"/>
        <v>200.27846169782816</v>
      </c>
      <c r="CT75">
        <f t="shared" si="163"/>
        <v>4.4876453963438874E-2</v>
      </c>
      <c r="CU75">
        <f t="shared" si="163"/>
        <v>2.2836550118921779E-2</v>
      </c>
      <c r="CV75" s="39" t="str">
        <f t="shared" si="87"/>
        <v>FAILED</v>
      </c>
      <c r="CW75" s="39" t="str">
        <f t="shared" si="88"/>
        <v>FAILED</v>
      </c>
      <c r="CX75" s="39" t="str">
        <f t="shared" si="89"/>
        <v>FAILED</v>
      </c>
      <c r="CZ75">
        <f t="shared" si="90"/>
        <v>8.0414307335626383E-5</v>
      </c>
      <c r="DA75">
        <f t="shared" si="90"/>
        <v>4.2154561144359972E-5</v>
      </c>
      <c r="DB75">
        <v>14</v>
      </c>
      <c r="DC75">
        <f t="shared" si="91"/>
        <v>1.1258003026987694E-3</v>
      </c>
      <c r="DD75">
        <v>21</v>
      </c>
      <c r="DE75">
        <f t="shared" si="92"/>
        <v>8.852457840315594E-4</v>
      </c>
      <c r="DF75">
        <f t="shared" si="93"/>
        <v>0.23399999999999999</v>
      </c>
      <c r="DG75">
        <f t="shared" si="93"/>
        <v>0.17195749999999999</v>
      </c>
      <c r="DH75">
        <f t="shared" si="40"/>
        <v>6.7152973528733268E-4</v>
      </c>
      <c r="DI75">
        <f t="shared" si="94"/>
        <v>0.1319361875</v>
      </c>
      <c r="DJ75">
        <f t="shared" si="95"/>
        <v>2227.7822808279925</v>
      </c>
      <c r="DK75">
        <f t="shared" si="96"/>
        <v>8442.6506595394549</v>
      </c>
      <c r="DL75">
        <f t="shared" si="97"/>
        <v>4.8111124046955958E-3</v>
      </c>
      <c r="DM75">
        <f t="shared" si="98"/>
        <v>5.1480498613410844E-3</v>
      </c>
      <c r="DN75">
        <f t="shared" si="164"/>
        <v>8.7957849768340193</v>
      </c>
      <c r="DO75">
        <f t="shared" si="164"/>
        <v>10.070918602444504</v>
      </c>
      <c r="DP75">
        <f t="shared" si="99"/>
        <v>7.4992435508328832</v>
      </c>
      <c r="DQ75">
        <f t="shared" si="100"/>
        <v>9.537069604658484</v>
      </c>
      <c r="DR75">
        <f t="shared" si="101"/>
        <v>8.7957849768340193</v>
      </c>
      <c r="DS75">
        <f t="shared" si="101"/>
        <v>10.070918602444504</v>
      </c>
      <c r="DT75" s="39" t="str">
        <f t="shared" si="158"/>
        <v>PASS</v>
      </c>
      <c r="DU75" s="39" t="str">
        <f t="shared" si="158"/>
        <v>PASS</v>
      </c>
      <c r="DV75" s="39" t="str">
        <f t="shared" si="103"/>
        <v>PASS</v>
      </c>
      <c r="DW75" s="39">
        <f t="shared" si="104"/>
        <v>8.3132384547823858E-5</v>
      </c>
      <c r="DX75" s="39"/>
      <c r="DZ75">
        <f t="shared" si="105"/>
        <v>0.65</v>
      </c>
      <c r="EA75">
        <f t="shared" si="157"/>
        <v>0.23399999999999999</v>
      </c>
      <c r="EB75">
        <f t="shared" si="106"/>
        <v>0.17195749999999999</v>
      </c>
      <c r="EC75">
        <f t="shared" si="107"/>
        <v>0.65073982354821536</v>
      </c>
      <c r="ED75">
        <f t="shared" si="108"/>
        <v>0.20297874999999999</v>
      </c>
      <c r="EE75">
        <f t="shared" si="109"/>
        <v>32224.339938552468</v>
      </c>
      <c r="EG75">
        <f t="shared" si="110"/>
        <v>43.524591586302883</v>
      </c>
      <c r="EH75">
        <f t="shared" si="111"/>
        <v>5.9229669966517819E-4</v>
      </c>
      <c r="EI75">
        <f t="shared" si="112"/>
        <v>4.4422252474888359E-4</v>
      </c>
      <c r="EJ75">
        <f t="shared" si="112"/>
        <v>5.2000000000000005E-2</v>
      </c>
      <c r="EK75">
        <f t="shared" si="112"/>
        <v>3.3800000000000004E-2</v>
      </c>
      <c r="EL75">
        <f t="shared" si="113"/>
        <v>3.1546681926859668E-4</v>
      </c>
      <c r="EM75">
        <f t="shared" si="113"/>
        <v>102.14811184664028</v>
      </c>
      <c r="EN75">
        <f t="shared" si="113"/>
        <v>42.76227099177845</v>
      </c>
      <c r="EO75">
        <f t="shared" si="114"/>
        <v>126.17476853537961</v>
      </c>
      <c r="EP75">
        <f t="shared" si="42"/>
        <v>483</v>
      </c>
      <c r="EQ75" s="39" t="str">
        <f t="shared" si="115"/>
        <v>PASS</v>
      </c>
      <c r="ES75">
        <v>1</v>
      </c>
      <c r="ET75">
        <f t="shared" si="116"/>
        <v>5.9229669966517819E-4</v>
      </c>
      <c r="EU75">
        <f t="shared" si="117"/>
        <v>1.3326675742466509E-3</v>
      </c>
      <c r="EV75">
        <f t="shared" si="118"/>
        <v>5.2000000000000005E-2</v>
      </c>
      <c r="EW75">
        <f t="shared" si="118"/>
        <v>3.3800000000000004E-2</v>
      </c>
      <c r="EX75">
        <f t="shared" si="119"/>
        <v>9.4311156361421905E-4</v>
      </c>
      <c r="EY75">
        <f t="shared" si="120"/>
        <v>34.168110308245431</v>
      </c>
      <c r="EZ75">
        <f t="shared" si="121"/>
        <v>14.254090330592819</v>
      </c>
      <c r="FA75">
        <f t="shared" si="122"/>
        <v>42.154442654298336</v>
      </c>
      <c r="FB75">
        <f t="shared" si="43"/>
        <v>483</v>
      </c>
      <c r="FC75" s="39" t="str">
        <f t="shared" si="123"/>
        <v>PASS</v>
      </c>
      <c r="FD75" s="127">
        <f t="shared" si="124"/>
        <v>1.887099517320325E-4</v>
      </c>
      <c r="FE75" s="127"/>
    </row>
    <row r="76" spans="2:161" x14ac:dyDescent="0.25">
      <c r="B76">
        <f t="shared" si="0"/>
        <v>7.9</v>
      </c>
      <c r="C76">
        <f t="shared" si="160"/>
        <v>1.5833333333333333</v>
      </c>
      <c r="D76">
        <f t="shared" si="50"/>
        <v>0.38805511909115065</v>
      </c>
      <c r="E76">
        <f t="shared" si="2"/>
        <v>0.38487710800346264</v>
      </c>
      <c r="F76">
        <f t="shared" si="3"/>
        <v>0.31249999999999889</v>
      </c>
      <c r="G76" s="1">
        <f t="shared" si="51"/>
        <v>547.70433345901881</v>
      </c>
      <c r="H76">
        <f t="shared" si="159"/>
        <v>-283.32129963898819</v>
      </c>
      <c r="I76">
        <f t="shared" si="52"/>
        <v>264.38303382003062</v>
      </c>
      <c r="J76">
        <f t="shared" si="4"/>
        <v>1908.5650341882824</v>
      </c>
      <c r="K76">
        <f t="shared" si="5"/>
        <v>1600.344765786924</v>
      </c>
      <c r="L76">
        <f t="shared" si="53"/>
        <v>7157.1188782060599</v>
      </c>
      <c r="M76">
        <f t="shared" si="53"/>
        <v>6001.2928717009645</v>
      </c>
      <c r="O76">
        <f t="shared" si="54"/>
        <v>0.6333333333333333</v>
      </c>
      <c r="P76">
        <f t="shared" si="165"/>
        <v>7900</v>
      </c>
      <c r="Q76">
        <f t="shared" si="55"/>
        <v>0.22799999999999998</v>
      </c>
      <c r="S76">
        <f t="shared" si="56"/>
        <v>26321.459963600722</v>
      </c>
      <c r="T76">
        <f t="shared" si="6"/>
        <v>39.850904390876124</v>
      </c>
      <c r="U76">
        <f t="shared" si="57"/>
        <v>1.8076799260012273E-4</v>
      </c>
      <c r="V76">
        <f t="shared" si="58"/>
        <v>4.0672798335027616E-4</v>
      </c>
      <c r="W76">
        <f t="shared" si="7"/>
        <v>5.0666666666666665E-2</v>
      </c>
      <c r="X76">
        <f t="shared" si="59"/>
        <v>3.2933333333333335E-2</v>
      </c>
      <c r="Z76">
        <f t="shared" si="60"/>
        <v>3.5677893276340011E-3</v>
      </c>
      <c r="AA76">
        <v>5.5650000000000004</v>
      </c>
      <c r="AB76">
        <f t="shared" si="8"/>
        <v>5.3836543030971677</v>
      </c>
      <c r="AC76">
        <v>0.745</v>
      </c>
      <c r="AD76">
        <f t="shared" si="61"/>
        <v>4.0108224558073902</v>
      </c>
      <c r="AE76">
        <f t="shared" si="9"/>
        <v>44.195820345120858</v>
      </c>
      <c r="AF76">
        <f t="shared" si="10"/>
        <v>2.8146322720249648E-4</v>
      </c>
      <c r="AG76">
        <f t="shared" si="62"/>
        <v>93.516514484728617</v>
      </c>
      <c r="AH76">
        <f t="shared" si="63"/>
        <v>42.157620760729316</v>
      </c>
      <c r="AI76">
        <f t="shared" si="11"/>
        <v>3.502035683236612</v>
      </c>
      <c r="AJ76">
        <f t="shared" si="12"/>
        <v>6.1140512480815987</v>
      </c>
      <c r="AK76">
        <f t="shared" si="64"/>
        <v>3.502035683236612</v>
      </c>
      <c r="AL76">
        <f t="shared" si="13"/>
        <v>4.8370658608240493</v>
      </c>
      <c r="AM76">
        <f t="shared" si="14"/>
        <v>19.349535974644333</v>
      </c>
      <c r="AN76">
        <f t="shared" si="65"/>
        <v>3.502035683236612</v>
      </c>
      <c r="AO76" s="39" t="str">
        <f t="shared" si="66"/>
        <v>FAILED</v>
      </c>
      <c r="AP76" s="39" t="str">
        <f t="shared" si="67"/>
        <v>FAILED</v>
      </c>
      <c r="AQ76" s="39" t="str">
        <f t="shared" si="68"/>
        <v>FAILED</v>
      </c>
      <c r="AS76" s="9">
        <v>3</v>
      </c>
      <c r="AT76">
        <f t="shared" si="15"/>
        <v>5.4230397780036818E-4</v>
      </c>
      <c r="AU76" s="9">
        <f t="shared" si="69"/>
        <v>1.2201839500508285E-3</v>
      </c>
      <c r="AV76" s="9">
        <f t="shared" si="70"/>
        <v>1.0703367982902005E-2</v>
      </c>
      <c r="AW76">
        <v>5.5650000000000004</v>
      </c>
      <c r="AX76">
        <f t="shared" si="16"/>
        <v>48.452888727874523</v>
      </c>
      <c r="AY76">
        <v>0.745</v>
      </c>
      <c r="AZ76">
        <f t="shared" si="71"/>
        <v>36.097402102266521</v>
      </c>
      <c r="BA76">
        <f t="shared" si="17"/>
        <v>132.58746103536259</v>
      </c>
      <c r="BB76">
        <f t="shared" si="72"/>
        <v>0.63405418704697902</v>
      </c>
      <c r="BC76">
        <f t="shared" si="73"/>
        <v>8.4202347590314199E-4</v>
      </c>
      <c r="BD76">
        <f t="shared" si="74"/>
        <v>31.259769729541933</v>
      </c>
      <c r="BE76">
        <f t="shared" si="75"/>
        <v>14.05254025357644</v>
      </c>
      <c r="BF76">
        <f t="shared" si="18"/>
        <v>31.518321149129516</v>
      </c>
      <c r="BG76">
        <f t="shared" si="19"/>
        <v>55.026461232734405</v>
      </c>
      <c r="BH76">
        <f t="shared" si="76"/>
        <v>31.518321149129516</v>
      </c>
      <c r="BI76">
        <f t="shared" si="20"/>
        <v>43.533592747416456</v>
      </c>
      <c r="BJ76">
        <f t="shared" si="21"/>
        <v>0.71986328609214101</v>
      </c>
      <c r="BK76">
        <f t="shared" si="77"/>
        <v>31.518321149129516</v>
      </c>
      <c r="BL76" s="39" t="str">
        <f t="shared" si="78"/>
        <v>PASS</v>
      </c>
      <c r="BM76" s="39" t="str">
        <f t="shared" si="79"/>
        <v>PASS</v>
      </c>
      <c r="BN76" s="39" t="str">
        <f t="shared" si="80"/>
        <v>PASS</v>
      </c>
      <c r="BO76" s="127">
        <f t="shared" si="81"/>
        <v>1.6840469518062781E-4</v>
      </c>
      <c r="BP76" s="127"/>
      <c r="BR76">
        <f t="shared" si="22"/>
        <v>1.8076799260012273E-4</v>
      </c>
      <c r="BS76">
        <f t="shared" si="23"/>
        <v>0.22799999999999998</v>
      </c>
      <c r="BT76">
        <f t="shared" si="24"/>
        <v>0.16754833333333333</v>
      </c>
      <c r="BU76">
        <f t="shared" si="82"/>
        <v>0.39554833333333328</v>
      </c>
      <c r="BV76">
        <f t="shared" si="25"/>
        <v>0.6333333333333333</v>
      </c>
      <c r="BW76">
        <f t="shared" si="26"/>
        <v>0.23749999999999999</v>
      </c>
      <c r="BX76">
        <f t="shared" si="27"/>
        <v>7157.1188782060599</v>
      </c>
      <c r="BY76">
        <f t="shared" si="83"/>
        <v>1699.815733573939</v>
      </c>
      <c r="BZ76">
        <f t="shared" si="28"/>
        <v>0.31249999999999889</v>
      </c>
      <c r="CA76">
        <f t="shared" si="29"/>
        <v>209.28802719726488</v>
      </c>
      <c r="CB76">
        <f t="shared" si="155"/>
        <v>1909.103760771204</v>
      </c>
      <c r="CC76">
        <f t="shared" si="30"/>
        <v>3.0034456055121826E-4</v>
      </c>
      <c r="CD76">
        <f t="shared" si="31"/>
        <v>0.12525697222222221</v>
      </c>
      <c r="CE76">
        <f t="shared" si="84"/>
        <v>7620.7484777142981</v>
      </c>
      <c r="CF76">
        <f t="shared" si="32"/>
        <v>18094.170231718992</v>
      </c>
      <c r="CG76">
        <f t="shared" si="33"/>
        <v>23809.731590004718</v>
      </c>
      <c r="CH76">
        <f t="shared" si="34"/>
        <v>12378.608873433268</v>
      </c>
      <c r="CI76">
        <f t="shared" si="35"/>
        <v>7.1932723836872265E-5</v>
      </c>
      <c r="CJ76">
        <f t="shared" si="36"/>
        <v>3.739760988952649E-5</v>
      </c>
      <c r="CL76">
        <f t="shared" si="161"/>
        <v>0.22799999999999998</v>
      </c>
      <c r="CM76">
        <f t="shared" si="161"/>
        <v>0.16754833333333333</v>
      </c>
      <c r="CN76">
        <f t="shared" si="85"/>
        <v>3.1549440279329946E-4</v>
      </c>
      <c r="CO76">
        <f t="shared" si="85"/>
        <v>2.2320490538765825E-4</v>
      </c>
      <c r="CP76">
        <f t="shared" si="162"/>
        <v>3.7823952913682263E-2</v>
      </c>
      <c r="CQ76">
        <f t="shared" si="162"/>
        <v>1.8931763319863119E-2</v>
      </c>
      <c r="CR76">
        <f t="shared" si="156"/>
        <v>105.94272079834616</v>
      </c>
      <c r="CS76">
        <f t="shared" si="86"/>
        <v>203.77635095467829</v>
      </c>
      <c r="CT76">
        <f t="shared" si="163"/>
        <v>3.7823952913682263E-2</v>
      </c>
      <c r="CU76">
        <f t="shared" si="163"/>
        <v>1.8931763319863119E-2</v>
      </c>
      <c r="CV76" s="39" t="str">
        <f t="shared" si="87"/>
        <v>FAILED</v>
      </c>
      <c r="CW76" s="39" t="str">
        <f t="shared" si="88"/>
        <v>FAILED</v>
      </c>
      <c r="CX76" s="39" t="str">
        <f t="shared" si="89"/>
        <v>FAILED</v>
      </c>
      <c r="CZ76">
        <f t="shared" si="90"/>
        <v>7.1932723836872265E-5</v>
      </c>
      <c r="DA76">
        <f t="shared" si="90"/>
        <v>3.739760988952649E-5</v>
      </c>
      <c r="DB76">
        <v>15</v>
      </c>
      <c r="DC76">
        <f t="shared" si="91"/>
        <v>1.078990857553084E-3</v>
      </c>
      <c r="DD76">
        <v>23</v>
      </c>
      <c r="DE76">
        <f t="shared" si="92"/>
        <v>8.601450274591093E-4</v>
      </c>
      <c r="DF76">
        <f t="shared" si="93"/>
        <v>0.22799999999999998</v>
      </c>
      <c r="DG76">
        <f t="shared" si="93"/>
        <v>0.16754833333333333</v>
      </c>
      <c r="DH76">
        <f t="shared" si="40"/>
        <v>6.1839750452202813E-4</v>
      </c>
      <c r="DI76">
        <f t="shared" si="94"/>
        <v>0.12525697222222221</v>
      </c>
      <c r="DJ76">
        <f t="shared" si="95"/>
        <v>1909.103760771204</v>
      </c>
      <c r="DK76">
        <f t="shared" si="96"/>
        <v>7620.7484777142981</v>
      </c>
      <c r="DL76">
        <f t="shared" si="97"/>
        <v>4.7324160418994914E-3</v>
      </c>
      <c r="DM76">
        <f t="shared" si="98"/>
        <v>5.1337128239161397E-3</v>
      </c>
      <c r="DN76">
        <f t="shared" si="164"/>
        <v>8.5103894055785059</v>
      </c>
      <c r="DO76">
        <f t="shared" si="164"/>
        <v>10.01490279620759</v>
      </c>
      <c r="DP76">
        <f t="shared" si="99"/>
        <v>7.0628480532230773</v>
      </c>
      <c r="DQ76">
        <f t="shared" si="100"/>
        <v>8.8598413458555783</v>
      </c>
      <c r="DR76">
        <f t="shared" si="101"/>
        <v>8.5103894055785059</v>
      </c>
      <c r="DS76">
        <f t="shared" si="101"/>
        <v>10.01490279620759</v>
      </c>
      <c r="DT76" s="39" t="str">
        <f t="shared" si="158"/>
        <v>PASS</v>
      </c>
      <c r="DU76" s="39" t="str">
        <f t="shared" si="158"/>
        <v>PASS</v>
      </c>
      <c r="DV76" s="39" t="str">
        <f t="shared" si="103"/>
        <v>PASS</v>
      </c>
      <c r="DW76" s="39">
        <f t="shared" si="104"/>
        <v>7.8025156259565955E-5</v>
      </c>
      <c r="DX76" s="39"/>
      <c r="DZ76">
        <f t="shared" si="105"/>
        <v>0.6333333333333333</v>
      </c>
      <c r="EA76">
        <f t="shared" si="157"/>
        <v>0.22799999999999998</v>
      </c>
      <c r="EB76">
        <f t="shared" si="106"/>
        <v>0.16754833333333333</v>
      </c>
      <c r="EC76">
        <f t="shared" si="107"/>
        <v>0.63405418704697902</v>
      </c>
      <c r="ED76">
        <f t="shared" si="108"/>
        <v>0.19777416666666664</v>
      </c>
      <c r="EE76">
        <f t="shared" si="109"/>
        <v>26321.459963600722</v>
      </c>
      <c r="EG76">
        <f t="shared" si="110"/>
        <v>39.850904390876124</v>
      </c>
      <c r="EH76">
        <f t="shared" si="111"/>
        <v>5.4230397780036818E-4</v>
      </c>
      <c r="EI76">
        <f t="shared" si="112"/>
        <v>4.0672798335027616E-4</v>
      </c>
      <c r="EJ76">
        <f t="shared" si="112"/>
        <v>5.0666666666666665E-2</v>
      </c>
      <c r="EK76">
        <f t="shared" si="112"/>
        <v>3.2933333333333335E-2</v>
      </c>
      <c r="EL76">
        <f t="shared" si="113"/>
        <v>2.8146322720249648E-4</v>
      </c>
      <c r="EM76">
        <f t="shared" si="113"/>
        <v>93.516514484728617</v>
      </c>
      <c r="EN76">
        <f t="shared" si="113"/>
        <v>42.157620760729316</v>
      </c>
      <c r="EO76">
        <f t="shared" si="114"/>
        <v>118.6470962391785</v>
      </c>
      <c r="EP76">
        <f t="shared" si="42"/>
        <v>483</v>
      </c>
      <c r="EQ76" s="39" t="str">
        <f t="shared" si="115"/>
        <v>PASS</v>
      </c>
      <c r="ES76">
        <v>1</v>
      </c>
      <c r="ET76">
        <f t="shared" si="116"/>
        <v>5.4230397780036818E-4</v>
      </c>
      <c r="EU76">
        <f t="shared" si="117"/>
        <v>1.2201839500508285E-3</v>
      </c>
      <c r="EV76">
        <f t="shared" si="118"/>
        <v>5.0666666666666665E-2</v>
      </c>
      <c r="EW76">
        <f t="shared" si="118"/>
        <v>3.2933333333333335E-2</v>
      </c>
      <c r="EX76">
        <f t="shared" si="119"/>
        <v>8.416325540668197E-4</v>
      </c>
      <c r="EY76">
        <f t="shared" si="120"/>
        <v>31.27428928029676</v>
      </c>
      <c r="EZ76">
        <f t="shared" si="121"/>
        <v>14.05254025357644</v>
      </c>
      <c r="FA76">
        <f t="shared" si="122"/>
        <v>39.629570180899556</v>
      </c>
      <c r="FB76">
        <f t="shared" si="43"/>
        <v>483</v>
      </c>
      <c r="FC76" s="39" t="str">
        <f t="shared" si="123"/>
        <v>PASS</v>
      </c>
      <c r="FD76" s="127">
        <f t="shared" si="124"/>
        <v>1.6840469518062781E-4</v>
      </c>
      <c r="FE76" s="127"/>
    </row>
    <row r="77" spans="2:161" x14ac:dyDescent="0.25">
      <c r="B77">
        <f t="shared" si="0"/>
        <v>8.1</v>
      </c>
      <c r="C77">
        <f t="shared" si="160"/>
        <v>1.5416666666666667</v>
      </c>
      <c r="D77">
        <f t="shared" si="50"/>
        <v>0.38169909691577469</v>
      </c>
      <c r="E77">
        <f t="shared" si="2"/>
        <v>0.37778607188172053</v>
      </c>
      <c r="F77">
        <f t="shared" si="3"/>
        <v>0.30416666666666825</v>
      </c>
      <c r="G77" s="1">
        <f t="shared" si="51"/>
        <v>523.27698721743604</v>
      </c>
      <c r="H77">
        <f t="shared" si="159"/>
        <v>-283.32129963899069</v>
      </c>
      <c r="I77">
        <f t="shared" si="52"/>
        <v>239.95568757844535</v>
      </c>
      <c r="J77">
        <f t="shared" si="4"/>
        <v>1644.1820003682519</v>
      </c>
      <c r="K77">
        <f t="shared" si="5"/>
        <v>1245.0700623312719</v>
      </c>
      <c r="L77">
        <f t="shared" si="53"/>
        <v>6165.6825013809448</v>
      </c>
      <c r="M77">
        <f t="shared" si="53"/>
        <v>4669.0127337422691</v>
      </c>
      <c r="O77">
        <f t="shared" si="54"/>
        <v>0.6166666666666667</v>
      </c>
      <c r="P77">
        <f t="shared" si="165"/>
        <v>8100</v>
      </c>
      <c r="Q77">
        <f t="shared" si="55"/>
        <v>0.222</v>
      </c>
      <c r="S77">
        <f t="shared" si="56"/>
        <v>21031.588890730942</v>
      </c>
      <c r="T77">
        <f t="shared" si="6"/>
        <v>36.100246958187221</v>
      </c>
      <c r="U77">
        <f t="shared" si="57"/>
        <v>1.6375460669580856E-4</v>
      </c>
      <c r="V77">
        <f t="shared" si="58"/>
        <v>3.6844786506556924E-4</v>
      </c>
      <c r="W77">
        <f t="shared" si="7"/>
        <v>4.9333333333333333E-2</v>
      </c>
      <c r="X77">
        <f t="shared" si="59"/>
        <v>3.2066666666666667E-2</v>
      </c>
      <c r="Z77">
        <f t="shared" si="60"/>
        <v>3.3193501357258494E-3</v>
      </c>
      <c r="AA77">
        <v>5.5650000000000004</v>
      </c>
      <c r="AB77">
        <f t="shared" si="8"/>
        <v>4.6599890067393677</v>
      </c>
      <c r="AC77">
        <v>0.745</v>
      </c>
      <c r="AD77">
        <f t="shared" si="61"/>
        <v>3.4716918100208289</v>
      </c>
      <c r="AE77">
        <f t="shared" si="9"/>
        <v>41.118291689710844</v>
      </c>
      <c r="AF77">
        <f t="shared" si="10"/>
        <v>2.4829109940599937E-4</v>
      </c>
      <c r="AG77">
        <f t="shared" si="62"/>
        <v>84.705367776154617</v>
      </c>
      <c r="AH77">
        <f t="shared" si="63"/>
        <v>41.760647701761492</v>
      </c>
      <c r="AI77">
        <f t="shared" si="11"/>
        <v>3.0312956342132091</v>
      </c>
      <c r="AJ77">
        <f t="shared" si="12"/>
        <v>5.2922067426042769</v>
      </c>
      <c r="AK77">
        <f t="shared" si="64"/>
        <v>3.0312956342132091</v>
      </c>
      <c r="AL77">
        <f t="shared" si="13"/>
        <v>4.1868724229464211</v>
      </c>
      <c r="AM77">
        <f t="shared" si="14"/>
        <v>20.247097190414056</v>
      </c>
      <c r="AN77">
        <f t="shared" si="65"/>
        <v>3.0312956342132091</v>
      </c>
      <c r="AO77" s="39" t="str">
        <f t="shared" si="66"/>
        <v>FAILED</v>
      </c>
      <c r="AP77" s="39" t="str">
        <f t="shared" si="67"/>
        <v>FAILED</v>
      </c>
      <c r="AQ77" s="39" t="str">
        <f t="shared" si="68"/>
        <v>FAILED</v>
      </c>
      <c r="AS77" s="9">
        <v>4</v>
      </c>
      <c r="AT77">
        <f t="shared" si="15"/>
        <v>6.5501842678323424E-4</v>
      </c>
      <c r="AU77" s="9">
        <f t="shared" si="69"/>
        <v>1.473791460262277E-3</v>
      </c>
      <c r="AV77" s="9">
        <f t="shared" si="70"/>
        <v>1.3277400542903398E-2</v>
      </c>
      <c r="AW77">
        <v>5.5650000000000004</v>
      </c>
      <c r="AX77">
        <f t="shared" si="16"/>
        <v>74.559824107829883</v>
      </c>
      <c r="AY77">
        <v>0.745</v>
      </c>
      <c r="AZ77">
        <f t="shared" si="71"/>
        <v>55.547068960333263</v>
      </c>
      <c r="BA77">
        <f t="shared" si="17"/>
        <v>164.47316675884338</v>
      </c>
      <c r="BB77">
        <f t="shared" si="72"/>
        <v>0.6173685505457428</v>
      </c>
      <c r="BC77">
        <f t="shared" si="73"/>
        <v>9.89099016855875E-4</v>
      </c>
      <c r="BD77">
        <f t="shared" si="74"/>
        <v>21.263380644726215</v>
      </c>
      <c r="BE77">
        <f t="shared" si="75"/>
        <v>10.440161925440373</v>
      </c>
      <c r="BF77">
        <f t="shared" si="18"/>
        <v>48.500730147411346</v>
      </c>
      <c r="BG77">
        <f t="shared" si="19"/>
        <v>84.675307881668417</v>
      </c>
      <c r="BH77">
        <f t="shared" si="76"/>
        <v>48.500730147411346</v>
      </c>
      <c r="BI77">
        <f t="shared" si="20"/>
        <v>66.989958767142738</v>
      </c>
      <c r="BJ77">
        <f t="shared" si="21"/>
        <v>0.31840631241430367</v>
      </c>
      <c r="BK77">
        <f t="shared" si="77"/>
        <v>48.500730147411346</v>
      </c>
      <c r="BL77" s="39" t="str">
        <f t="shared" si="78"/>
        <v>PASS</v>
      </c>
      <c r="BM77" s="39" t="str">
        <f t="shared" si="79"/>
        <v>PASS</v>
      </c>
      <c r="BN77" s="39" t="str">
        <f t="shared" si="80"/>
        <v>PASS</v>
      </c>
      <c r="BO77" s="127">
        <f t="shared" si="81"/>
        <v>1.9781980337117605E-4</v>
      </c>
      <c r="BP77" s="127"/>
      <c r="BR77">
        <f t="shared" si="22"/>
        <v>1.6375460669580856E-4</v>
      </c>
      <c r="BS77">
        <f t="shared" si="23"/>
        <v>0.222</v>
      </c>
      <c r="BT77">
        <f t="shared" si="24"/>
        <v>0.16313916666666667</v>
      </c>
      <c r="BU77">
        <f t="shared" si="82"/>
        <v>0.3851391666666667</v>
      </c>
      <c r="BV77">
        <f t="shared" si="25"/>
        <v>0.6166666666666667</v>
      </c>
      <c r="BW77">
        <f t="shared" si="26"/>
        <v>0.23125000000000001</v>
      </c>
      <c r="BX77">
        <f t="shared" si="27"/>
        <v>6165.6825013809448</v>
      </c>
      <c r="BY77">
        <f t="shared" si="83"/>
        <v>1425.8140784443435</v>
      </c>
      <c r="BZ77">
        <f t="shared" si="28"/>
        <v>0.30416666666666825</v>
      </c>
      <c r="CA77">
        <f t="shared" si="29"/>
        <v>198.34630226660261</v>
      </c>
      <c r="CB77">
        <f t="shared" si="155"/>
        <v>1624.1603807109461</v>
      </c>
      <c r="CC77">
        <f t="shared" si="30"/>
        <v>2.6492506540062562E-4</v>
      </c>
      <c r="CD77">
        <f t="shared" si="31"/>
        <v>0.11875124305555557</v>
      </c>
      <c r="CE77">
        <f t="shared" si="84"/>
        <v>6838.4984397641747</v>
      </c>
      <c r="CF77">
        <f t="shared" si="32"/>
        <v>16008.972950593905</v>
      </c>
      <c r="CG77">
        <f t="shared" si="33"/>
        <v>21137.846780417036</v>
      </c>
      <c r="CH77">
        <f t="shared" si="34"/>
        <v>10880.099120770774</v>
      </c>
      <c r="CI77">
        <f t="shared" si="35"/>
        <v>6.3860564291290143E-5</v>
      </c>
      <c r="CJ77">
        <f t="shared" si="36"/>
        <v>3.2870390092963061E-5</v>
      </c>
      <c r="CL77">
        <f t="shared" si="161"/>
        <v>0.222</v>
      </c>
      <c r="CM77">
        <f t="shared" si="161"/>
        <v>0.16313916666666667</v>
      </c>
      <c r="CN77">
        <f t="shared" si="85"/>
        <v>2.8766019951031595E-4</v>
      </c>
      <c r="CO77">
        <f t="shared" si="85"/>
        <v>2.0148680886745811E-4</v>
      </c>
      <c r="CP77">
        <f t="shared" si="162"/>
        <v>3.1444388345279614E-2</v>
      </c>
      <c r="CQ77">
        <f t="shared" si="162"/>
        <v>1.5426834976084805E-2</v>
      </c>
      <c r="CR77">
        <f t="shared" si="156"/>
        <v>107.08484204072195</v>
      </c>
      <c r="CS77">
        <f t="shared" si="86"/>
        <v>208.04433474697854</v>
      </c>
      <c r="CT77">
        <f t="shared" si="163"/>
        <v>3.1444388345279614E-2</v>
      </c>
      <c r="CU77">
        <f t="shared" si="163"/>
        <v>1.5426834976084805E-2</v>
      </c>
      <c r="CV77" s="39" t="str">
        <f t="shared" si="87"/>
        <v>FAILED</v>
      </c>
      <c r="CW77" s="39" t="str">
        <f t="shared" si="88"/>
        <v>FAILED</v>
      </c>
      <c r="CX77" s="39" t="str">
        <f t="shared" si="89"/>
        <v>FAILED</v>
      </c>
      <c r="CZ77">
        <f t="shared" si="90"/>
        <v>6.3860564291290143E-5</v>
      </c>
      <c r="DA77">
        <f t="shared" si="90"/>
        <v>3.2870390092963061E-5</v>
      </c>
      <c r="DB77">
        <v>16</v>
      </c>
      <c r="DC77">
        <f t="shared" si="91"/>
        <v>1.0217690286606423E-3</v>
      </c>
      <c r="DD77">
        <v>24</v>
      </c>
      <c r="DE77">
        <f t="shared" si="92"/>
        <v>7.8888936223111346E-4</v>
      </c>
      <c r="DF77">
        <f t="shared" si="93"/>
        <v>0.222</v>
      </c>
      <c r="DG77">
        <f t="shared" si="93"/>
        <v>0.16313916666666667</v>
      </c>
      <c r="DH77">
        <f t="shared" si="40"/>
        <v>5.5690248512875332E-4</v>
      </c>
      <c r="DI77">
        <f t="shared" si="94"/>
        <v>0.11875124305555557</v>
      </c>
      <c r="DJ77">
        <f t="shared" si="95"/>
        <v>1624.1603807109461</v>
      </c>
      <c r="DK77">
        <f t="shared" si="96"/>
        <v>6838.4984397641747</v>
      </c>
      <c r="DL77">
        <f t="shared" si="97"/>
        <v>4.6025631921650552E-3</v>
      </c>
      <c r="DM77">
        <f t="shared" si="98"/>
        <v>4.8356834128189946E-3</v>
      </c>
      <c r="DN77">
        <f t="shared" si="164"/>
        <v>8.0497634163915812</v>
      </c>
      <c r="DO77">
        <f t="shared" si="164"/>
        <v>8.8858569462248482</v>
      </c>
      <c r="DP77">
        <f t="shared" si="99"/>
        <v>6.6928026275451229</v>
      </c>
      <c r="DQ77">
        <f t="shared" si="100"/>
        <v>8.6685139477907729</v>
      </c>
      <c r="DR77">
        <f t="shared" si="101"/>
        <v>8.0497634163915812</v>
      </c>
      <c r="DS77">
        <f t="shared" si="101"/>
        <v>8.8858569462248482</v>
      </c>
      <c r="DT77" s="39" t="str">
        <f t="shared" si="158"/>
        <v>PASS</v>
      </c>
      <c r="DU77" s="39" t="str">
        <f t="shared" si="158"/>
        <v>PASS</v>
      </c>
      <c r="DV77" s="39" t="str">
        <f t="shared" si="103"/>
        <v>PASS</v>
      </c>
      <c r="DW77" s="39">
        <f t="shared" si="104"/>
        <v>7.1106295501849288E-5</v>
      </c>
      <c r="DX77" s="39"/>
      <c r="DZ77">
        <f t="shared" si="105"/>
        <v>0.6166666666666667</v>
      </c>
      <c r="EA77">
        <f t="shared" si="157"/>
        <v>0.222</v>
      </c>
      <c r="EB77">
        <f t="shared" si="106"/>
        <v>0.16313916666666667</v>
      </c>
      <c r="EC77">
        <f t="shared" si="107"/>
        <v>0.6173685505457428</v>
      </c>
      <c r="ED77">
        <f t="shared" si="108"/>
        <v>0.19256958333333335</v>
      </c>
      <c r="EE77">
        <f t="shared" si="109"/>
        <v>21031.588890730942</v>
      </c>
      <c r="EG77">
        <f t="shared" si="110"/>
        <v>36.100246958187221</v>
      </c>
      <c r="EH77">
        <f t="shared" si="111"/>
        <v>6.5501842678323424E-4</v>
      </c>
      <c r="EI77">
        <f t="shared" si="112"/>
        <v>3.6844786506556924E-4</v>
      </c>
      <c r="EJ77">
        <f t="shared" si="112"/>
        <v>4.9333333333333333E-2</v>
      </c>
      <c r="EK77">
        <f t="shared" si="112"/>
        <v>3.2066666666666667E-2</v>
      </c>
      <c r="EL77">
        <f t="shared" si="113"/>
        <v>2.4829109940599937E-4</v>
      </c>
      <c r="EM77">
        <f t="shared" si="113"/>
        <v>84.705367776154617</v>
      </c>
      <c r="EN77">
        <f t="shared" si="113"/>
        <v>41.760647701761492</v>
      </c>
      <c r="EO77">
        <f t="shared" si="114"/>
        <v>111.38606025668349</v>
      </c>
      <c r="EP77">
        <f t="shared" si="42"/>
        <v>483</v>
      </c>
      <c r="EQ77" s="39" t="str">
        <f t="shared" si="115"/>
        <v>PASS</v>
      </c>
      <c r="ES77">
        <v>1</v>
      </c>
      <c r="ET77">
        <f t="shared" si="116"/>
        <v>6.5501842678323424E-4</v>
      </c>
      <c r="EU77">
        <f t="shared" si="117"/>
        <v>1.473791460262277E-3</v>
      </c>
      <c r="EV77">
        <f t="shared" si="118"/>
        <v>4.9333333333333333E-2</v>
      </c>
      <c r="EW77">
        <f t="shared" si="118"/>
        <v>3.2066666666666667E-2</v>
      </c>
      <c r="EX77">
        <f t="shared" si="119"/>
        <v>9.8863926998161815E-4</v>
      </c>
      <c r="EY77">
        <f t="shared" si="120"/>
        <v>21.273268753649631</v>
      </c>
      <c r="EZ77">
        <f t="shared" si="121"/>
        <v>10.440161925440373</v>
      </c>
      <c r="FA77">
        <f t="shared" si="122"/>
        <v>27.920295602898804</v>
      </c>
      <c r="FB77">
        <f t="shared" si="43"/>
        <v>483</v>
      </c>
      <c r="FC77" s="39" t="str">
        <f t="shared" si="123"/>
        <v>PASS</v>
      </c>
      <c r="FD77" s="127">
        <f t="shared" si="124"/>
        <v>1.9781980337117605E-4</v>
      </c>
      <c r="FE77" s="127"/>
    </row>
    <row r="78" spans="2:161" x14ac:dyDescent="0.25">
      <c r="B78">
        <f t="shared" si="0"/>
        <v>8.3000000000000007</v>
      </c>
      <c r="C78">
        <f t="shared" si="160"/>
        <v>1.4999999999999998</v>
      </c>
      <c r="D78">
        <f t="shared" si="50"/>
        <v>0.37387304684766642</v>
      </c>
      <c r="E78">
        <f t="shared" si="2"/>
        <v>0.36902313966546252</v>
      </c>
      <c r="F78">
        <f t="shared" si="3"/>
        <v>0.29583333333333223</v>
      </c>
      <c r="G78" s="1">
        <f t="shared" si="51"/>
        <v>497.13550520346621</v>
      </c>
      <c r="H78">
        <f t="shared" si="159"/>
        <v>-283.32129963898819</v>
      </c>
      <c r="I78">
        <f t="shared" si="52"/>
        <v>213.81420556447802</v>
      </c>
      <c r="J78">
        <f t="shared" si="4"/>
        <v>1404.2263127898066</v>
      </c>
      <c r="K78">
        <f t="shared" si="5"/>
        <v>940.22923101546428</v>
      </c>
      <c r="L78">
        <f t="shared" si="53"/>
        <v>5265.8486729617744</v>
      </c>
      <c r="M78">
        <f t="shared" si="53"/>
        <v>3525.859616307991</v>
      </c>
      <c r="O78">
        <f t="shared" si="54"/>
        <v>0.6</v>
      </c>
      <c r="P78">
        <f>P77+200</f>
        <v>8300</v>
      </c>
      <c r="Q78">
        <f t="shared" si="55"/>
        <v>0.21599999999999994</v>
      </c>
      <c r="S78">
        <f t="shared" si="56"/>
        <v>16323.424149574037</v>
      </c>
      <c r="T78">
        <f t="shared" si="6"/>
        <v>32.242549505571773</v>
      </c>
      <c r="U78">
        <f t="shared" si="57"/>
        <v>1.4625567573735434E-4</v>
      </c>
      <c r="V78">
        <f t="shared" si="58"/>
        <v>3.2907527040904728E-4</v>
      </c>
      <c r="W78">
        <f t="shared" si="7"/>
        <v>4.8000000000000001E-2</v>
      </c>
      <c r="X78">
        <f t="shared" si="59"/>
        <v>3.1200000000000002E-2</v>
      </c>
      <c r="Z78">
        <f t="shared" si="60"/>
        <v>3.0469932445282154E-3</v>
      </c>
      <c r="AA78">
        <v>5.5650000000000004</v>
      </c>
      <c r="AB78">
        <f t="shared" si="8"/>
        <v>3.9266459429509144</v>
      </c>
      <c r="AC78">
        <v>0.745</v>
      </c>
      <c r="AD78">
        <f t="shared" si="61"/>
        <v>2.9253512274984312</v>
      </c>
      <c r="AE78">
        <f t="shared" si="9"/>
        <v>37.744483673667283</v>
      </c>
      <c r="AF78">
        <f t="shared" si="10"/>
        <v>2.1579195386417776E-4</v>
      </c>
      <c r="AG78">
        <f t="shared" si="62"/>
        <v>75.64426688424264</v>
      </c>
      <c r="AH78">
        <f t="shared" si="63"/>
        <v>41.738268175633152</v>
      </c>
      <c r="AI78">
        <f t="shared" si="11"/>
        <v>2.5542602539950239</v>
      </c>
      <c r="AJ78">
        <f t="shared" si="12"/>
        <v>4.4593714931625836</v>
      </c>
      <c r="AK78">
        <f t="shared" si="64"/>
        <v>2.5542602539950239</v>
      </c>
      <c r="AL78">
        <f t="shared" si="13"/>
        <v>3.5279837762362209</v>
      </c>
      <c r="AM78">
        <f t="shared" si="14"/>
        <v>21.457117906565106</v>
      </c>
      <c r="AN78">
        <f t="shared" si="65"/>
        <v>2.5542602539950239</v>
      </c>
      <c r="AO78" s="39" t="str">
        <f t="shared" si="66"/>
        <v>FAILED</v>
      </c>
      <c r="AP78" s="39" t="str">
        <f t="shared" si="67"/>
        <v>FAILED</v>
      </c>
      <c r="AQ78" s="39" t="str">
        <f t="shared" si="68"/>
        <v>FAILED</v>
      </c>
      <c r="AS78" s="9">
        <v>4</v>
      </c>
      <c r="AT78">
        <f t="shared" si="15"/>
        <v>5.8502270294941735E-4</v>
      </c>
      <c r="AU78" s="9">
        <f t="shared" si="69"/>
        <v>1.3163010816361891E-3</v>
      </c>
      <c r="AV78" s="9">
        <f t="shared" si="70"/>
        <v>1.2187972978112862E-2</v>
      </c>
      <c r="AW78">
        <v>5.5650000000000004</v>
      </c>
      <c r="AX78">
        <f t="shared" si="16"/>
        <v>62.82633508721463</v>
      </c>
      <c r="AY78">
        <v>0.745</v>
      </c>
      <c r="AZ78">
        <f t="shared" si="71"/>
        <v>46.8056196399749</v>
      </c>
      <c r="BA78">
        <f t="shared" si="17"/>
        <v>150.97793469466913</v>
      </c>
      <c r="BB78">
        <f t="shared" si="72"/>
        <v>0.60068291404450647</v>
      </c>
      <c r="BC78">
        <f t="shared" si="73"/>
        <v>8.5995765122375066E-4</v>
      </c>
      <c r="BD78">
        <f t="shared" si="74"/>
        <v>18.981660464727788</v>
      </c>
      <c r="BE78">
        <f t="shared" si="75"/>
        <v>10.434567043908288</v>
      </c>
      <c r="BF78">
        <f t="shared" si="18"/>
        <v>40.868164063920382</v>
      </c>
      <c r="BG78">
        <f t="shared" si="19"/>
        <v>71.349943890601338</v>
      </c>
      <c r="BH78">
        <f t="shared" si="76"/>
        <v>40.868164063920382</v>
      </c>
      <c r="BI78">
        <f t="shared" si="20"/>
        <v>56.447740419779535</v>
      </c>
      <c r="BJ78">
        <f t="shared" si="21"/>
        <v>0.33726341033420049</v>
      </c>
      <c r="BK78">
        <f t="shared" si="77"/>
        <v>40.868164063920382</v>
      </c>
      <c r="BL78" s="39" t="str">
        <f t="shared" si="78"/>
        <v>PASS</v>
      </c>
      <c r="BM78" s="39" t="str">
        <f t="shared" si="79"/>
        <v>PASS</v>
      </c>
      <c r="BN78" s="39" t="str">
        <f t="shared" si="80"/>
        <v>PASS</v>
      </c>
      <c r="BO78" s="127">
        <f t="shared" si="81"/>
        <v>1.7199153024474953E-4</v>
      </c>
      <c r="BP78" s="127"/>
      <c r="BR78">
        <f t="shared" si="22"/>
        <v>1.4625567573735434E-4</v>
      </c>
      <c r="BS78">
        <f t="shared" si="23"/>
        <v>0.21599999999999994</v>
      </c>
      <c r="BT78">
        <f t="shared" si="24"/>
        <v>0.15872999999999998</v>
      </c>
      <c r="BU78">
        <f t="shared" si="82"/>
        <v>0.3747299999999999</v>
      </c>
      <c r="BV78">
        <f t="shared" si="25"/>
        <v>0.6</v>
      </c>
      <c r="BW78">
        <f t="shared" si="26"/>
        <v>0.22499999999999995</v>
      </c>
      <c r="BX78">
        <f t="shared" si="27"/>
        <v>5265.8486729617744</v>
      </c>
      <c r="BY78">
        <f t="shared" si="83"/>
        <v>1184.815951416399</v>
      </c>
      <c r="BZ78">
        <f t="shared" si="28"/>
        <v>0.29583333333333223</v>
      </c>
      <c r="CA78">
        <f t="shared" si="29"/>
        <v>187.69831491796802</v>
      </c>
      <c r="CB78">
        <f t="shared" si="155"/>
        <v>1372.514266334367</v>
      </c>
      <c r="CC78">
        <f t="shared" si="30"/>
        <v>2.3022763736314244E-4</v>
      </c>
      <c r="CD78">
        <f t="shared" si="31"/>
        <v>0.11241899999999996</v>
      </c>
      <c r="CE78">
        <f t="shared" si="84"/>
        <v>6104.4586161341385</v>
      </c>
      <c r="CF78">
        <f t="shared" si="32"/>
        <v>14052.380842104383</v>
      </c>
      <c r="CG78">
        <f t="shared" si="33"/>
        <v>18630.724804204987</v>
      </c>
      <c r="CH78">
        <f t="shared" si="34"/>
        <v>9474.0368800037795</v>
      </c>
      <c r="CI78">
        <f t="shared" si="35"/>
        <v>5.6286177656208419E-5</v>
      </c>
      <c r="CJ78">
        <f t="shared" si="36"/>
        <v>2.8622467915419273E-5</v>
      </c>
      <c r="CL78">
        <f t="shared" si="161"/>
        <v>0.21599999999999994</v>
      </c>
      <c r="CM78">
        <f t="shared" si="161"/>
        <v>0.15872999999999998</v>
      </c>
      <c r="CN78">
        <f t="shared" si="85"/>
        <v>2.6058415581577978E-4</v>
      </c>
      <c r="CO78">
        <f t="shared" si="85"/>
        <v>1.8032172818886963E-4</v>
      </c>
      <c r="CP78">
        <f t="shared" si="162"/>
        <v>2.5803558859644585E-2</v>
      </c>
      <c r="CQ78">
        <f t="shared" si="162"/>
        <v>1.2356051749667819E-2</v>
      </c>
      <c r="CR78">
        <f t="shared" si="156"/>
        <v>108.45395566598421</v>
      </c>
      <c r="CS78">
        <f t="shared" si="86"/>
        <v>213.27506189099762</v>
      </c>
      <c r="CT78">
        <f t="shared" si="163"/>
        <v>2.5803558859644585E-2</v>
      </c>
      <c r="CU78">
        <f t="shared" si="163"/>
        <v>1.2356051749667819E-2</v>
      </c>
      <c r="CV78" s="39" t="str">
        <f t="shared" si="87"/>
        <v>FAILED</v>
      </c>
      <c r="CW78" s="39" t="str">
        <f t="shared" si="88"/>
        <v>FAILED</v>
      </c>
      <c r="CX78" s="39" t="str">
        <f t="shared" si="89"/>
        <v>FAILED</v>
      </c>
      <c r="CZ78">
        <f t="shared" si="90"/>
        <v>5.6286177656208419E-5</v>
      </c>
      <c r="DA78">
        <f t="shared" si="90"/>
        <v>2.8622467915419273E-5</v>
      </c>
      <c r="DB78">
        <v>17</v>
      </c>
      <c r="DC78">
        <f t="shared" si="91"/>
        <v>9.5686502015554314E-4</v>
      </c>
      <c r="DD78">
        <v>26</v>
      </c>
      <c r="DE78">
        <f t="shared" si="92"/>
        <v>7.4418416580090106E-4</v>
      </c>
      <c r="DF78">
        <f t="shared" si="93"/>
        <v>0.21599999999999994</v>
      </c>
      <c r="DG78">
        <f t="shared" si="93"/>
        <v>0.15872999999999998</v>
      </c>
      <c r="DH78">
        <f t="shared" si="40"/>
        <v>4.9981643167969041E-4</v>
      </c>
      <c r="DI78">
        <f t="shared" si="94"/>
        <v>0.11241899999999996</v>
      </c>
      <c r="DJ78">
        <f t="shared" si="95"/>
        <v>1372.514266334367</v>
      </c>
      <c r="DK78">
        <f t="shared" si="96"/>
        <v>6104.4586161341385</v>
      </c>
      <c r="DL78">
        <f t="shared" si="97"/>
        <v>4.4299306488682563E-3</v>
      </c>
      <c r="DM78">
        <f t="shared" si="98"/>
        <v>4.6883649329106103E-3</v>
      </c>
      <c r="DN78">
        <f t="shared" si="164"/>
        <v>7.457228510437286</v>
      </c>
      <c r="DO78">
        <f t="shared" si="164"/>
        <v>8.3526909827754459</v>
      </c>
      <c r="DP78">
        <f t="shared" si="99"/>
        <v>6.3796444509402477</v>
      </c>
      <c r="DQ78">
        <f t="shared" si="100"/>
        <v>8.2028869958075994</v>
      </c>
      <c r="DR78">
        <f t="shared" si="101"/>
        <v>7.457228510437286</v>
      </c>
      <c r="DS78">
        <f t="shared" si="101"/>
        <v>8.3526909827754459</v>
      </c>
      <c r="DT78" s="39" t="str">
        <f t="shared" si="158"/>
        <v>PASS</v>
      </c>
      <c r="DU78" s="39" t="str">
        <f t="shared" si="158"/>
        <v>PASS</v>
      </c>
      <c r="DV78" s="39" t="str">
        <f t="shared" si="103"/>
        <v>PASS</v>
      </c>
      <c r="DW78" s="39">
        <f t="shared" si="104"/>
        <v>6.4961439398234625E-5</v>
      </c>
      <c r="DX78" s="39"/>
      <c r="DZ78">
        <f t="shared" si="105"/>
        <v>0.6</v>
      </c>
      <c r="EA78">
        <f t="shared" si="157"/>
        <v>0.21599999999999994</v>
      </c>
      <c r="EB78">
        <f t="shared" si="106"/>
        <v>0.15872999999999998</v>
      </c>
      <c r="EC78">
        <f t="shared" si="107"/>
        <v>0.60068291404450647</v>
      </c>
      <c r="ED78">
        <f t="shared" si="108"/>
        <v>0.18736499999999995</v>
      </c>
      <c r="EE78">
        <f t="shared" si="109"/>
        <v>16323.424149574037</v>
      </c>
      <c r="EG78">
        <f t="shared" si="110"/>
        <v>32.242549505571773</v>
      </c>
      <c r="EH78">
        <f t="shared" si="111"/>
        <v>5.8502270294941735E-4</v>
      </c>
      <c r="EI78">
        <f t="shared" si="112"/>
        <v>3.2907527040904728E-4</v>
      </c>
      <c r="EJ78">
        <f t="shared" si="112"/>
        <v>4.8000000000000001E-2</v>
      </c>
      <c r="EK78">
        <f t="shared" si="112"/>
        <v>3.1200000000000002E-2</v>
      </c>
      <c r="EL78">
        <f t="shared" si="113"/>
        <v>2.1579195386417776E-4</v>
      </c>
      <c r="EM78">
        <f t="shared" si="113"/>
        <v>75.64426688424264</v>
      </c>
      <c r="EN78">
        <f t="shared" si="113"/>
        <v>41.738268175633152</v>
      </c>
      <c r="EO78">
        <f t="shared" si="114"/>
        <v>104.63414453875819</v>
      </c>
      <c r="EP78">
        <f t="shared" si="42"/>
        <v>483</v>
      </c>
      <c r="EQ78" s="39" t="str">
        <f t="shared" si="115"/>
        <v>PASS</v>
      </c>
      <c r="ES78">
        <v>1</v>
      </c>
      <c r="ET78">
        <f t="shared" si="116"/>
        <v>5.8502270294941735E-4</v>
      </c>
      <c r="EU78">
        <f t="shared" si="117"/>
        <v>1.3163010816361891E-3</v>
      </c>
      <c r="EV78">
        <f t="shared" si="118"/>
        <v>4.8000000000000001E-2</v>
      </c>
      <c r="EW78">
        <f t="shared" si="118"/>
        <v>3.1200000000000002E-2</v>
      </c>
      <c r="EX78">
        <f t="shared" si="119"/>
        <v>8.5955813100355139E-4</v>
      </c>
      <c r="EY78">
        <f t="shared" si="120"/>
        <v>18.990483087532557</v>
      </c>
      <c r="EZ78">
        <f t="shared" si="121"/>
        <v>10.434567043908288</v>
      </c>
      <c r="FA78">
        <f t="shared" si="122"/>
        <v>26.216006867547751</v>
      </c>
      <c r="FB78">
        <f t="shared" si="43"/>
        <v>483</v>
      </c>
      <c r="FC78" s="39" t="str">
        <f t="shared" si="123"/>
        <v>PASS</v>
      </c>
      <c r="FD78" s="127">
        <f t="shared" si="124"/>
        <v>1.7199153024474953E-4</v>
      </c>
      <c r="FE78" s="127"/>
    </row>
    <row r="79" spans="2:161" x14ac:dyDescent="0.25">
      <c r="B79">
        <f t="shared" si="0"/>
        <v>8.5</v>
      </c>
      <c r="C79">
        <f t="shared" si="160"/>
        <v>1.4583333333333333</v>
      </c>
      <c r="D79">
        <f t="shared" si="50"/>
        <v>0.36417323248325867</v>
      </c>
      <c r="E79">
        <f t="shared" si="2"/>
        <v>0.3580852729101287</v>
      </c>
      <c r="F79">
        <f t="shared" si="3"/>
        <v>0.28749999999999898</v>
      </c>
      <c r="G79" s="1">
        <f t="shared" si="51"/>
        <v>468.81163756159515</v>
      </c>
      <c r="H79">
        <f t="shared" si="159"/>
        <v>-283.32129963898819</v>
      </c>
      <c r="I79">
        <f t="shared" si="52"/>
        <v>185.49033792260695</v>
      </c>
      <c r="J79">
        <f t="shared" si="4"/>
        <v>1190.4121072253286</v>
      </c>
      <c r="K79">
        <f t="shared" si="5"/>
        <v>680.76538901395168</v>
      </c>
      <c r="L79">
        <f t="shared" si="53"/>
        <v>4464.0454020949819</v>
      </c>
      <c r="M79">
        <f t="shared" si="53"/>
        <v>2552.8702088023188</v>
      </c>
      <c r="O79">
        <f t="shared" si="54"/>
        <v>0.58333333333333337</v>
      </c>
      <c r="P79">
        <f t="shared" si="165"/>
        <v>8500</v>
      </c>
      <c r="Q79">
        <f t="shared" si="55"/>
        <v>0.20999999999999996</v>
      </c>
      <c r="S79">
        <f t="shared" si="56"/>
        <v>12156.524803820568</v>
      </c>
      <c r="T79">
        <f t="shared" si="6"/>
        <v>28.219264553673224</v>
      </c>
      <c r="U79">
        <f t="shared" si="57"/>
        <v>1.2800562205527292E-4</v>
      </c>
      <c r="V79">
        <f t="shared" si="58"/>
        <v>2.880126496243641E-4</v>
      </c>
      <c r="W79">
        <f t="shared" si="7"/>
        <v>4.6666666666666669E-2</v>
      </c>
      <c r="X79">
        <f t="shared" si="59"/>
        <v>3.0333333333333337E-2</v>
      </c>
      <c r="Z79">
        <f t="shared" si="60"/>
        <v>2.7429776154701338E-3</v>
      </c>
      <c r="AA79">
        <v>5.5650000000000004</v>
      </c>
      <c r="AB79">
        <f t="shared" si="8"/>
        <v>3.1821693465924654</v>
      </c>
      <c r="AC79">
        <v>0.745</v>
      </c>
      <c r="AD79">
        <f t="shared" si="61"/>
        <v>2.3707161632113869</v>
      </c>
      <c r="AE79">
        <f t="shared" si="9"/>
        <v>33.978504550435197</v>
      </c>
      <c r="AF79">
        <f t="shared" si="10"/>
        <v>1.836443222749705E-4</v>
      </c>
      <c r="AG79">
        <f t="shared" si="62"/>
        <v>66.19602856884741</v>
      </c>
      <c r="AH79">
        <f t="shared" si="63"/>
        <v>42.415150632562593</v>
      </c>
      <c r="AI79">
        <f t="shared" si="11"/>
        <v>2.0699825758606871</v>
      </c>
      <c r="AJ79">
        <f t="shared" si="12"/>
        <v>3.6138922318893765</v>
      </c>
      <c r="AK79">
        <f t="shared" si="64"/>
        <v>2.0699825758606871</v>
      </c>
      <c r="AL79">
        <f t="shared" si="13"/>
        <v>2.859091955608684</v>
      </c>
      <c r="AM79">
        <f t="shared" si="14"/>
        <v>23.169235995327583</v>
      </c>
      <c r="AN79">
        <f t="shared" si="65"/>
        <v>2.0699825758606871</v>
      </c>
      <c r="AO79" s="39" t="str">
        <f t="shared" si="66"/>
        <v>FAILED</v>
      </c>
      <c r="AP79" s="39" t="str">
        <f t="shared" si="67"/>
        <v>FAILED</v>
      </c>
      <c r="AQ79" s="39" t="str">
        <f t="shared" si="68"/>
        <v>FAILED</v>
      </c>
      <c r="AS79" s="9">
        <v>4</v>
      </c>
      <c r="AT79">
        <f t="shared" si="15"/>
        <v>5.120224882210917E-4</v>
      </c>
      <c r="AU79" s="9">
        <f t="shared" si="69"/>
        <v>1.1520505984974564E-3</v>
      </c>
      <c r="AV79" s="9">
        <f t="shared" si="70"/>
        <v>1.0971910461880535E-2</v>
      </c>
      <c r="AW79">
        <v>5.5650000000000004</v>
      </c>
      <c r="AX79">
        <f t="shared" si="16"/>
        <v>50.914709545479447</v>
      </c>
      <c r="AY79">
        <v>0.745</v>
      </c>
      <c r="AZ79">
        <f t="shared" si="71"/>
        <v>37.93145861138219</v>
      </c>
      <c r="BA79">
        <f t="shared" si="17"/>
        <v>135.91401820174079</v>
      </c>
      <c r="BB79">
        <f t="shared" si="72"/>
        <v>0.58399727754327024</v>
      </c>
      <c r="BC79">
        <f t="shared" si="73"/>
        <v>7.3215220058817218E-4</v>
      </c>
      <c r="BD79">
        <f t="shared" si="74"/>
        <v>16.603821984082902</v>
      </c>
      <c r="BE79">
        <f t="shared" si="75"/>
        <v>10.603787658140648</v>
      </c>
      <c r="BF79">
        <f t="shared" si="18"/>
        <v>33.119721213771001</v>
      </c>
      <c r="BG79">
        <f t="shared" si="19"/>
        <v>57.822275710230031</v>
      </c>
      <c r="BH79">
        <f t="shared" si="76"/>
        <v>33.119721213771001</v>
      </c>
      <c r="BI79">
        <f t="shared" si="20"/>
        <v>45.745471289738944</v>
      </c>
      <c r="BJ79">
        <f t="shared" si="21"/>
        <v>0.36398728000012176</v>
      </c>
      <c r="BK79">
        <f t="shared" si="77"/>
        <v>33.119721213771001</v>
      </c>
      <c r="BL79" s="39" t="str">
        <f t="shared" si="78"/>
        <v>PASS</v>
      </c>
      <c r="BM79" s="39" t="str">
        <f t="shared" si="79"/>
        <v>PASS</v>
      </c>
      <c r="BN79" s="39" t="str">
        <f t="shared" si="80"/>
        <v>PASS</v>
      </c>
      <c r="BO79" s="127">
        <f t="shared" si="81"/>
        <v>1.4643044011763393E-4</v>
      </c>
      <c r="BP79" s="127"/>
      <c r="BR79">
        <f t="shared" si="22"/>
        <v>1.2800562205527292E-4</v>
      </c>
      <c r="BS79">
        <f t="shared" si="23"/>
        <v>0.20999999999999996</v>
      </c>
      <c r="BT79">
        <f t="shared" si="24"/>
        <v>0.15432083333333332</v>
      </c>
      <c r="BU79">
        <f t="shared" si="82"/>
        <v>0.36432083333333332</v>
      </c>
      <c r="BV79">
        <f t="shared" si="25"/>
        <v>0.58333333333333337</v>
      </c>
      <c r="BW79">
        <f t="shared" si="26"/>
        <v>0.21874999999999997</v>
      </c>
      <c r="BX79">
        <f t="shared" si="27"/>
        <v>4464.0454020949819</v>
      </c>
      <c r="BY79">
        <f t="shared" si="83"/>
        <v>976.50993170827712</v>
      </c>
      <c r="BZ79">
        <f t="shared" si="28"/>
        <v>0.28749999999999898</v>
      </c>
      <c r="CA79">
        <f t="shared" si="29"/>
        <v>177.34406515136652</v>
      </c>
      <c r="CB79">
        <f t="shared" si="155"/>
        <v>1153.8539968596438</v>
      </c>
      <c r="CC79">
        <f t="shared" si="30"/>
        <v>1.9590946553923615E-4</v>
      </c>
      <c r="CD79">
        <f t="shared" si="31"/>
        <v>0.10626024305555555</v>
      </c>
      <c r="CE79">
        <f t="shared" si="84"/>
        <v>5429.3777412892778</v>
      </c>
      <c r="CF79">
        <f t="shared" si="32"/>
        <v>12253.061021110007</v>
      </c>
      <c r="CG79">
        <f t="shared" si="33"/>
        <v>16325.094327076964</v>
      </c>
      <c r="CH79">
        <f t="shared" si="34"/>
        <v>8181.0277151430491</v>
      </c>
      <c r="CI79">
        <f t="shared" si="35"/>
        <v>4.9320526667906236E-5</v>
      </c>
      <c r="CJ79">
        <f t="shared" si="36"/>
        <v>2.4716095816142142E-5</v>
      </c>
      <c r="CL79">
        <f t="shared" si="161"/>
        <v>0.20999999999999996</v>
      </c>
      <c r="CM79">
        <f t="shared" si="161"/>
        <v>0.15432083333333332</v>
      </c>
      <c r="CN79">
        <f t="shared" si="85"/>
        <v>2.3485965079955354E-4</v>
      </c>
      <c r="CO79">
        <f t="shared" si="85"/>
        <v>1.6016046104906214E-4</v>
      </c>
      <c r="CP79">
        <f t="shared" si="162"/>
        <v>2.0960441118001525E-2</v>
      </c>
      <c r="CQ79">
        <f t="shared" si="162"/>
        <v>9.7475218477102964E-3</v>
      </c>
      <c r="CR79">
        <f t="shared" si="156"/>
        <v>110.08353130223713</v>
      </c>
      <c r="CS79">
        <f t="shared" si="86"/>
        <v>219.66971570580083</v>
      </c>
      <c r="CT79">
        <f t="shared" si="163"/>
        <v>2.0960441118001525E-2</v>
      </c>
      <c r="CU79">
        <f t="shared" si="163"/>
        <v>9.7475218477102964E-3</v>
      </c>
      <c r="CV79" s="39" t="str">
        <f t="shared" si="87"/>
        <v>FAILED</v>
      </c>
      <c r="CW79" s="39" t="str">
        <f t="shared" si="88"/>
        <v>FAILED</v>
      </c>
      <c r="CX79" s="39" t="str">
        <f t="shared" si="89"/>
        <v>FAILED</v>
      </c>
      <c r="CZ79">
        <f t="shared" si="90"/>
        <v>4.9320526667906236E-5</v>
      </c>
      <c r="DA79">
        <f t="shared" si="90"/>
        <v>2.4716095816142142E-5</v>
      </c>
      <c r="DB79">
        <v>18</v>
      </c>
      <c r="DC79">
        <f t="shared" si="91"/>
        <v>8.8776948002231221E-4</v>
      </c>
      <c r="DD79">
        <v>29</v>
      </c>
      <c r="DE79">
        <f t="shared" si="92"/>
        <v>7.1676677866812214E-4</v>
      </c>
      <c r="DF79">
        <f t="shared" si="93"/>
        <v>0.20999999999999996</v>
      </c>
      <c r="DG79">
        <f t="shared" si="93"/>
        <v>0.15432083333333332</v>
      </c>
      <c r="DH79">
        <f t="shared" si="40"/>
        <v>4.4597275046840963E-4</v>
      </c>
      <c r="DI79">
        <f t="shared" si="94"/>
        <v>0.10626024305555555</v>
      </c>
      <c r="DJ79">
        <f t="shared" si="95"/>
        <v>1153.8539968596438</v>
      </c>
      <c r="DK79">
        <f t="shared" si="96"/>
        <v>5429.3777412892778</v>
      </c>
      <c r="DL79">
        <f t="shared" si="97"/>
        <v>4.2274737143919638E-3</v>
      </c>
      <c r="DM79">
        <f t="shared" si="98"/>
        <v>4.6446533704228021E-3</v>
      </c>
      <c r="DN79">
        <f t="shared" si="164"/>
        <v>6.7911829222324949</v>
      </c>
      <c r="DO79">
        <f t="shared" si="164"/>
        <v>8.1976658739243593</v>
      </c>
      <c r="DP79">
        <f t="shared" si="99"/>
        <v>6.1157517390131746</v>
      </c>
      <c r="DQ79">
        <f t="shared" si="100"/>
        <v>7.5748177829586485</v>
      </c>
      <c r="DR79">
        <f t="shared" si="101"/>
        <v>6.7911829222324949</v>
      </c>
      <c r="DS79">
        <f t="shared" si="101"/>
        <v>8.1976658739243593</v>
      </c>
      <c r="DT79" s="39" t="str">
        <f t="shared" si="158"/>
        <v>PASS</v>
      </c>
      <c r="DU79" s="39" t="str">
        <f t="shared" si="158"/>
        <v>PASS</v>
      </c>
      <c r="DV79" s="39" t="str">
        <f t="shared" si="103"/>
        <v>PASS</v>
      </c>
      <c r="DW79" s="39">
        <f t="shared" si="104"/>
        <v>5.940872747887959E-5</v>
      </c>
      <c r="DX79" s="39"/>
      <c r="DZ79">
        <f t="shared" si="105"/>
        <v>0.58333333333333337</v>
      </c>
      <c r="EA79">
        <f t="shared" si="157"/>
        <v>0.20999999999999996</v>
      </c>
      <c r="EB79">
        <f t="shared" si="106"/>
        <v>0.15432083333333332</v>
      </c>
      <c r="EC79">
        <f t="shared" si="107"/>
        <v>0.58399727754327024</v>
      </c>
      <c r="ED79">
        <f t="shared" si="108"/>
        <v>0.18216041666666666</v>
      </c>
      <c r="EE79">
        <f t="shared" si="109"/>
        <v>12156.524803820568</v>
      </c>
      <c r="EG79">
        <f t="shared" si="110"/>
        <v>28.219264553673224</v>
      </c>
      <c r="EH79">
        <f t="shared" si="111"/>
        <v>5.120224882210917E-4</v>
      </c>
      <c r="EI79">
        <f t="shared" si="112"/>
        <v>2.880126496243641E-4</v>
      </c>
      <c r="EJ79">
        <f t="shared" si="112"/>
        <v>4.6666666666666669E-2</v>
      </c>
      <c r="EK79">
        <f t="shared" si="112"/>
        <v>3.0333333333333337E-2</v>
      </c>
      <c r="EL79">
        <f t="shared" si="113"/>
        <v>1.836443222749705E-4</v>
      </c>
      <c r="EM79">
        <f t="shared" si="113"/>
        <v>66.19602856884741</v>
      </c>
      <c r="EN79">
        <f t="shared" si="113"/>
        <v>42.415150632562593</v>
      </c>
      <c r="EO79">
        <f t="shared" si="114"/>
        <v>98.889075270408853</v>
      </c>
      <c r="EP79">
        <f t="shared" si="42"/>
        <v>483</v>
      </c>
      <c r="EQ79" s="39" t="str">
        <f t="shared" si="115"/>
        <v>PASS</v>
      </c>
      <c r="ES79">
        <v>1</v>
      </c>
      <c r="ET79">
        <f t="shared" si="116"/>
        <v>5.120224882210917E-4</v>
      </c>
      <c r="EU79">
        <f t="shared" si="117"/>
        <v>1.1520505984974564E-3</v>
      </c>
      <c r="EV79">
        <f t="shared" si="118"/>
        <v>4.6666666666666669E-2</v>
      </c>
      <c r="EW79">
        <f t="shared" si="118"/>
        <v>3.0333333333333337E-2</v>
      </c>
      <c r="EX79">
        <f t="shared" si="119"/>
        <v>7.318122462217603E-4</v>
      </c>
      <c r="EY79">
        <f t="shared" si="120"/>
        <v>16.611535085102673</v>
      </c>
      <c r="EZ79">
        <f t="shared" si="121"/>
        <v>10.603787658140648</v>
      </c>
      <c r="FA79">
        <f t="shared" si="122"/>
        <v>24.76416838862967</v>
      </c>
      <c r="FB79">
        <f t="shared" si="43"/>
        <v>483</v>
      </c>
      <c r="FC79" s="39" t="str">
        <f t="shared" si="123"/>
        <v>PASS</v>
      </c>
      <c r="FD79" s="127">
        <f t="shared" si="124"/>
        <v>1.4643044011763393E-4</v>
      </c>
      <c r="FE79" s="127"/>
    </row>
    <row r="80" spans="2:161" x14ac:dyDescent="0.25">
      <c r="B80">
        <f t="shared" si="0"/>
        <v>8.6999999999999993</v>
      </c>
      <c r="C80">
        <f t="shared" si="160"/>
        <v>1.4166666666666667</v>
      </c>
      <c r="D80">
        <f t="shared" si="50"/>
        <v>0.35199731333699874</v>
      </c>
      <c r="E80">
        <f t="shared" si="2"/>
        <v>0.34418144257356253</v>
      </c>
      <c r="F80">
        <f t="shared" si="3"/>
        <v>0.27916666666666817</v>
      </c>
      <c r="G80" s="1">
        <f t="shared" si="51"/>
        <v>437.54737867012852</v>
      </c>
      <c r="H80">
        <f t="shared" si="159"/>
        <v>-283.32129963899069</v>
      </c>
      <c r="I80">
        <f t="shared" si="52"/>
        <v>154.22607903113783</v>
      </c>
      <c r="J80">
        <f t="shared" si="4"/>
        <v>1004.9217693027216</v>
      </c>
      <c r="K80">
        <f t="shared" si="5"/>
        <v>461.23200136114741</v>
      </c>
      <c r="L80">
        <f t="shared" si="53"/>
        <v>3768.4566348852059</v>
      </c>
      <c r="M80">
        <f t="shared" si="53"/>
        <v>1729.6200051043027</v>
      </c>
      <c r="O80">
        <f t="shared" si="54"/>
        <v>0.56666666666666676</v>
      </c>
      <c r="P80">
        <f t="shared" si="165"/>
        <v>8700</v>
      </c>
      <c r="Q80">
        <f t="shared" si="55"/>
        <v>0.20399999999999999</v>
      </c>
      <c r="S80">
        <f t="shared" si="56"/>
        <v>8478.5294367857987</v>
      </c>
      <c r="T80">
        <f t="shared" si="6"/>
        <v>23.91089325261456</v>
      </c>
      <c r="U80">
        <f t="shared" si="57"/>
        <v>1.0846238600147179E-4</v>
      </c>
      <c r="V80">
        <f t="shared" si="58"/>
        <v>2.4404036850331153E-4</v>
      </c>
      <c r="W80">
        <f t="shared" si="7"/>
        <v>4.5333333333333344E-2</v>
      </c>
      <c r="X80">
        <f t="shared" si="59"/>
        <v>2.9466666666666676E-2</v>
      </c>
      <c r="Z80">
        <f t="shared" si="60"/>
        <v>2.3925526323854067E-3</v>
      </c>
      <c r="AA80">
        <v>5.5650000000000004</v>
      </c>
      <c r="AB80">
        <f t="shared" si="8"/>
        <v>2.4210388672787015</v>
      </c>
      <c r="AC80">
        <v>0.745</v>
      </c>
      <c r="AD80">
        <f t="shared" si="61"/>
        <v>1.8036739561226327</v>
      </c>
      <c r="AE80">
        <f t="shared" si="9"/>
        <v>29.637631764898526</v>
      </c>
      <c r="AF80">
        <f t="shared" si="10"/>
        <v>1.5118478862883371E-4</v>
      </c>
      <c r="AG80">
        <f t="shared" si="62"/>
        <v>56.080572084543611</v>
      </c>
      <c r="AH80">
        <f t="shared" si="63"/>
        <v>44.505103120272388</v>
      </c>
      <c r="AI80">
        <f t="shared" si="11"/>
        <v>1.5748716441237911</v>
      </c>
      <c r="AJ80">
        <f t="shared" si="12"/>
        <v>2.7494996659840774</v>
      </c>
      <c r="AK80">
        <f t="shared" si="64"/>
        <v>1.5748716441237911</v>
      </c>
      <c r="AL80">
        <f t="shared" si="13"/>
        <v>2.1752370775190486</v>
      </c>
      <c r="AM80">
        <f t="shared" si="14"/>
        <v>25.799439426867053</v>
      </c>
      <c r="AN80">
        <f t="shared" si="65"/>
        <v>1.5748716441237911</v>
      </c>
      <c r="AO80" s="39" t="str">
        <f t="shared" si="66"/>
        <v>FAILED</v>
      </c>
      <c r="AP80" s="39" t="str">
        <f t="shared" si="67"/>
        <v>FAILED</v>
      </c>
      <c r="AQ80" s="39" t="str">
        <f t="shared" si="68"/>
        <v>FAILED</v>
      </c>
      <c r="AS80" s="9">
        <v>4</v>
      </c>
      <c r="AT80">
        <f t="shared" si="15"/>
        <v>4.3384954400588714E-4</v>
      </c>
      <c r="AU80" s="9">
        <f t="shared" si="69"/>
        <v>9.761614740132461E-4</v>
      </c>
      <c r="AV80" s="9">
        <f t="shared" si="70"/>
        <v>9.5702105295416267E-3</v>
      </c>
      <c r="AW80">
        <v>5.5650000000000004</v>
      </c>
      <c r="AX80">
        <f t="shared" si="16"/>
        <v>38.736621876459225</v>
      </c>
      <c r="AY80">
        <v>0.745</v>
      </c>
      <c r="AZ80">
        <f t="shared" si="71"/>
        <v>28.858783297962123</v>
      </c>
      <c r="BA80">
        <f t="shared" si="17"/>
        <v>118.5505270595941</v>
      </c>
      <c r="BB80">
        <f t="shared" si="72"/>
        <v>0.56731164104203402</v>
      </c>
      <c r="BC80">
        <f t="shared" si="73"/>
        <v>6.0303378630534223E-4</v>
      </c>
      <c r="BD80">
        <f t="shared" si="74"/>
        <v>14.05979172200602</v>
      </c>
      <c r="BE80">
        <f t="shared" si="75"/>
        <v>11.126275780068097</v>
      </c>
      <c r="BF80">
        <f t="shared" si="18"/>
        <v>25.197946305980658</v>
      </c>
      <c r="BG80">
        <f t="shared" si="19"/>
        <v>43.991994655745238</v>
      </c>
      <c r="BH80">
        <f t="shared" si="76"/>
        <v>25.197946305980658</v>
      </c>
      <c r="BI80">
        <f t="shared" si="20"/>
        <v>34.803793240304778</v>
      </c>
      <c r="BJ80">
        <f t="shared" si="21"/>
        <v>0.40510287946610468</v>
      </c>
      <c r="BK80">
        <f t="shared" si="77"/>
        <v>25.197946305980658</v>
      </c>
      <c r="BL80" s="39" t="str">
        <f t="shared" si="78"/>
        <v>PASS</v>
      </c>
      <c r="BM80" s="39" t="str">
        <f t="shared" si="79"/>
        <v>PASS</v>
      </c>
      <c r="BN80" s="39" t="str">
        <f t="shared" si="80"/>
        <v>PASS</v>
      </c>
      <c r="BO80" s="127">
        <f t="shared" si="81"/>
        <v>1.2060675726106909E-4</v>
      </c>
      <c r="BP80" s="127"/>
      <c r="BR80">
        <f t="shared" si="22"/>
        <v>1.0846238600147179E-4</v>
      </c>
      <c r="BS80">
        <f t="shared" si="23"/>
        <v>0.20399999999999999</v>
      </c>
      <c r="BT80">
        <f t="shared" si="24"/>
        <v>0.14991166666666667</v>
      </c>
      <c r="BU80">
        <f t="shared" si="82"/>
        <v>0.35391166666666662</v>
      </c>
      <c r="BV80">
        <f t="shared" si="25"/>
        <v>0.56666666666666676</v>
      </c>
      <c r="BW80">
        <f t="shared" si="26"/>
        <v>0.21249999999999999</v>
      </c>
      <c r="BX80">
        <f t="shared" si="27"/>
        <v>3768.4566348852059</v>
      </c>
      <c r="BY80">
        <f t="shared" si="83"/>
        <v>800.79703491310624</v>
      </c>
      <c r="BZ80">
        <f t="shared" si="28"/>
        <v>0.27916666666666817</v>
      </c>
      <c r="CA80">
        <f t="shared" si="29"/>
        <v>167.28355296679777</v>
      </c>
      <c r="CB80">
        <f t="shared" si="155"/>
        <v>968.08058787990399</v>
      </c>
      <c r="CC80">
        <f t="shared" si="30"/>
        <v>1.6126308491205038E-4</v>
      </c>
      <c r="CD80">
        <f t="shared" si="31"/>
        <v>0.10027497222222223</v>
      </c>
      <c r="CE80">
        <f t="shared" si="84"/>
        <v>4827.1296736662907</v>
      </c>
      <c r="CF80">
        <f t="shared" si="32"/>
        <v>10648.014716153861</v>
      </c>
      <c r="CG80">
        <f t="shared" si="33"/>
        <v>14268.361971403578</v>
      </c>
      <c r="CH80">
        <f t="shared" si="34"/>
        <v>7027.6674609041429</v>
      </c>
      <c r="CI80">
        <f t="shared" si="35"/>
        <v>4.3106833750463984E-5</v>
      </c>
      <c r="CJ80">
        <f t="shared" si="36"/>
        <v>2.1231623748955116E-5</v>
      </c>
      <c r="CL80">
        <f t="shared" si="161"/>
        <v>0.20399999999999999</v>
      </c>
      <c r="CM80">
        <f t="shared" si="161"/>
        <v>0.14991166666666667</v>
      </c>
      <c r="CN80">
        <f t="shared" si="85"/>
        <v>2.1130800858070581E-4</v>
      </c>
      <c r="CO80">
        <f t="shared" si="85"/>
        <v>1.416275612235324E-4</v>
      </c>
      <c r="CP80">
        <f t="shared" si="162"/>
        <v>1.6967408306330582E-2</v>
      </c>
      <c r="CQ80">
        <f t="shared" si="162"/>
        <v>7.6221791172876594E-3</v>
      </c>
      <c r="CR80">
        <f t="shared" si="156"/>
        <v>111.98061313455511</v>
      </c>
      <c r="CS80">
        <f t="shared" si="86"/>
        <v>227.35565262189854</v>
      </c>
      <c r="CT80">
        <f t="shared" si="163"/>
        <v>1.6967408306330582E-2</v>
      </c>
      <c r="CU80">
        <f t="shared" si="163"/>
        <v>7.6221791172876594E-3</v>
      </c>
      <c r="CV80" s="39" t="str">
        <f t="shared" si="87"/>
        <v>FAILED</v>
      </c>
      <c r="CW80" s="39" t="str">
        <f t="shared" si="88"/>
        <v>FAILED</v>
      </c>
      <c r="CX80" s="39" t="str">
        <f t="shared" si="89"/>
        <v>FAILED</v>
      </c>
      <c r="CZ80">
        <f t="shared" si="90"/>
        <v>4.3106833750463984E-5</v>
      </c>
      <c r="DA80">
        <f t="shared" si="90"/>
        <v>2.1231623748955116E-5</v>
      </c>
      <c r="DB80">
        <v>19</v>
      </c>
      <c r="DC80">
        <f t="shared" si="91"/>
        <v>8.1902984125881574E-4</v>
      </c>
      <c r="DD80">
        <v>32</v>
      </c>
      <c r="DE80">
        <f t="shared" si="92"/>
        <v>6.794119599665637E-4</v>
      </c>
      <c r="DF80">
        <f t="shared" si="93"/>
        <v>0.20399999999999999</v>
      </c>
      <c r="DG80">
        <f t="shared" si="93"/>
        <v>0.14991166666666667</v>
      </c>
      <c r="DH80">
        <f t="shared" si="40"/>
        <v>3.9153285521089677E-4</v>
      </c>
      <c r="DI80">
        <f t="shared" si="94"/>
        <v>0.10027497222222223</v>
      </c>
      <c r="DJ80">
        <f t="shared" si="95"/>
        <v>968.08058787990399</v>
      </c>
      <c r="DK80">
        <f t="shared" si="96"/>
        <v>4827.1296736662907</v>
      </c>
      <c r="DL80">
        <f t="shared" si="97"/>
        <v>4.0148521630334107E-3</v>
      </c>
      <c r="DM80">
        <f t="shared" si="98"/>
        <v>4.5320819591530368E-3</v>
      </c>
      <c r="DN80">
        <f t="shared" si="164"/>
        <v>6.1252343985853415</v>
      </c>
      <c r="DO80">
        <f t="shared" si="164"/>
        <v>7.8051114161025632</v>
      </c>
      <c r="DP80">
        <f t="shared" si="99"/>
        <v>5.8937164807660576</v>
      </c>
      <c r="DQ80">
        <f t="shared" si="100"/>
        <v>7.1048641444343295</v>
      </c>
      <c r="DR80">
        <f t="shared" si="101"/>
        <v>6.1252343985853415</v>
      </c>
      <c r="DS80">
        <f t="shared" si="101"/>
        <v>7.8051114161025632</v>
      </c>
      <c r="DT80" s="39" t="str">
        <f t="shared" si="158"/>
        <v>PASS</v>
      </c>
      <c r="DU80" s="39" t="str">
        <f t="shared" si="158"/>
        <v>PASS</v>
      </c>
      <c r="DV80" s="39" t="str">
        <f t="shared" si="103"/>
        <v>PASS</v>
      </c>
      <c r="DW80" s="39">
        <f t="shared" si="104"/>
        <v>5.3786773377730796E-5</v>
      </c>
      <c r="DX80" s="39"/>
      <c r="DZ80">
        <f t="shared" si="105"/>
        <v>0.56666666666666676</v>
      </c>
      <c r="EA80">
        <f t="shared" si="157"/>
        <v>0.20399999999999999</v>
      </c>
      <c r="EB80">
        <f t="shared" si="106"/>
        <v>0.14991166666666667</v>
      </c>
      <c r="EC80">
        <f t="shared" si="107"/>
        <v>0.56731164104203402</v>
      </c>
      <c r="ED80">
        <f t="shared" si="108"/>
        <v>0.17695583333333331</v>
      </c>
      <c r="EE80">
        <f t="shared" si="109"/>
        <v>8478.5294367857987</v>
      </c>
      <c r="EG80">
        <f t="shared" si="110"/>
        <v>23.91089325261456</v>
      </c>
      <c r="EH80">
        <f t="shared" si="111"/>
        <v>4.3384954400588714E-4</v>
      </c>
      <c r="EI80">
        <f t="shared" si="112"/>
        <v>2.4404036850331153E-4</v>
      </c>
      <c r="EJ80">
        <f t="shared" si="112"/>
        <v>4.5333333333333344E-2</v>
      </c>
      <c r="EK80">
        <f t="shared" si="112"/>
        <v>2.9466666666666676E-2</v>
      </c>
      <c r="EL80">
        <f t="shared" si="113"/>
        <v>1.5118478862883371E-4</v>
      </c>
      <c r="EM80">
        <f t="shared" si="113"/>
        <v>56.080572084543611</v>
      </c>
      <c r="EN80">
        <f t="shared" si="113"/>
        <v>44.505103120272388</v>
      </c>
      <c r="EO80">
        <f t="shared" si="114"/>
        <v>95.326508257503747</v>
      </c>
      <c r="EP80">
        <f t="shared" si="42"/>
        <v>483</v>
      </c>
      <c r="EQ80" s="39" t="str">
        <f t="shared" si="115"/>
        <v>PASS</v>
      </c>
      <c r="ES80">
        <v>1</v>
      </c>
      <c r="ET80">
        <f t="shared" si="116"/>
        <v>4.3384954400588714E-4</v>
      </c>
      <c r="EU80">
        <f t="shared" si="117"/>
        <v>9.761614740132461E-4</v>
      </c>
      <c r="EV80">
        <f t="shared" si="118"/>
        <v>4.5333333333333344E-2</v>
      </c>
      <c r="EW80">
        <f t="shared" si="118"/>
        <v>2.9466666666666676E-2</v>
      </c>
      <c r="EX80">
        <f t="shared" si="119"/>
        <v>6.0275396446669372E-4</v>
      </c>
      <c r="EY80">
        <f t="shared" si="120"/>
        <v>14.066318824277589</v>
      </c>
      <c r="EZ80">
        <f t="shared" si="121"/>
        <v>11.126275780068097</v>
      </c>
      <c r="FA80">
        <f t="shared" si="122"/>
        <v>23.858821502090496</v>
      </c>
      <c r="FB80">
        <f t="shared" si="43"/>
        <v>483</v>
      </c>
      <c r="FC80" s="39" t="str">
        <f t="shared" si="123"/>
        <v>PASS</v>
      </c>
      <c r="FD80" s="127">
        <f t="shared" si="124"/>
        <v>1.2060675726106909E-4</v>
      </c>
      <c r="FE80" s="127"/>
    </row>
    <row r="81" spans="2:161" x14ac:dyDescent="0.25">
      <c r="B81">
        <f t="shared" si="0"/>
        <v>8.9</v>
      </c>
      <c r="C81">
        <f t="shared" si="160"/>
        <v>1.375</v>
      </c>
      <c r="D81">
        <f t="shared" si="50"/>
        <v>0.33636557181012638</v>
      </c>
      <c r="E81">
        <f t="shared" si="2"/>
        <v>0.32940871776890235</v>
      </c>
      <c r="F81">
        <f t="shared" si="3"/>
        <v>0.19045833333333168</v>
      </c>
      <c r="G81" s="1">
        <f t="shared" si="51"/>
        <v>285.69927806125997</v>
      </c>
      <c r="H81">
        <f t="shared" si="159"/>
        <v>-198.32490974729072</v>
      </c>
      <c r="I81">
        <f t="shared" si="52"/>
        <v>87.374368313969256</v>
      </c>
      <c r="J81">
        <f t="shared" si="4"/>
        <v>850.69569027158377</v>
      </c>
      <c r="K81">
        <f t="shared" si="5"/>
        <v>275.67025540371588</v>
      </c>
      <c r="L81">
        <f t="shared" si="53"/>
        <v>3190.1088385184394</v>
      </c>
      <c r="M81">
        <f t="shared" si="53"/>
        <v>1033.7634577639346</v>
      </c>
      <c r="O81">
        <f t="shared" si="54"/>
        <v>0.55000000000000004</v>
      </c>
      <c r="P81">
        <f t="shared" si="165"/>
        <v>8900</v>
      </c>
      <c r="Q81">
        <f t="shared" si="55"/>
        <v>0.19799999999999998</v>
      </c>
      <c r="S81">
        <f t="shared" si="56"/>
        <v>5221.027564464317</v>
      </c>
      <c r="T81">
        <f t="shared" si="6"/>
        <v>19.045659515038647</v>
      </c>
      <c r="U81">
        <f t="shared" si="57"/>
        <v>8.6393161984730328E-5</v>
      </c>
      <c r="V81">
        <f t="shared" si="58"/>
        <v>1.9438461446564324E-4</v>
      </c>
      <c r="W81">
        <f t="shared" si="7"/>
        <v>4.4000000000000004E-2</v>
      </c>
      <c r="X81">
        <f t="shared" si="59"/>
        <v>2.8600000000000004E-2</v>
      </c>
      <c r="Z81">
        <f t="shared" si="60"/>
        <v>1.9634809541984165E-3</v>
      </c>
      <c r="AA81">
        <v>5.5650000000000004</v>
      </c>
      <c r="AB81">
        <f t="shared" si="8"/>
        <v>1.6305425890750183</v>
      </c>
      <c r="AC81">
        <v>0.745</v>
      </c>
      <c r="AD81">
        <f t="shared" si="61"/>
        <v>1.2147542288608886</v>
      </c>
      <c r="AE81">
        <f t="shared" si="9"/>
        <v>24.322526790102479</v>
      </c>
      <c r="AF81">
        <f t="shared" si="10"/>
        <v>1.1690377937878872E-4</v>
      </c>
      <c r="AG81">
        <f t="shared" si="62"/>
        <v>44.660896270489879</v>
      </c>
      <c r="AH81">
        <f t="shared" si="63"/>
        <v>47.09797164491458</v>
      </c>
      <c r="AI81">
        <f t="shared" si="11"/>
        <v>1.0606584317073791</v>
      </c>
      <c r="AJ81">
        <f t="shared" si="12"/>
        <v>1.8517572619863636</v>
      </c>
      <c r="AK81">
        <f t="shared" si="64"/>
        <v>1.0606584317073791</v>
      </c>
      <c r="AL81">
        <f t="shared" si="13"/>
        <v>1.4649978338499712</v>
      </c>
      <c r="AM81">
        <f t="shared" si="14"/>
        <v>30.505544930858388</v>
      </c>
      <c r="AN81">
        <f t="shared" si="65"/>
        <v>1.0606584317073791</v>
      </c>
      <c r="AO81" s="39" t="str">
        <f t="shared" si="66"/>
        <v>FAILED</v>
      </c>
      <c r="AP81" s="39" t="str">
        <f t="shared" si="67"/>
        <v>FAILED</v>
      </c>
      <c r="AQ81" s="39" t="str">
        <f t="shared" si="68"/>
        <v>FAILED</v>
      </c>
      <c r="AS81" s="9">
        <v>4</v>
      </c>
      <c r="AT81">
        <f t="shared" si="15"/>
        <v>3.4557264793892131E-4</v>
      </c>
      <c r="AU81" s="9">
        <f t="shared" si="69"/>
        <v>7.7753845786257298E-4</v>
      </c>
      <c r="AV81" s="9">
        <f t="shared" si="70"/>
        <v>7.8539238167936662E-3</v>
      </c>
      <c r="AW81">
        <v>5.5650000000000004</v>
      </c>
      <c r="AX81">
        <f t="shared" si="16"/>
        <v>26.088681425200292</v>
      </c>
      <c r="AY81">
        <v>0.745</v>
      </c>
      <c r="AZ81">
        <f t="shared" si="71"/>
        <v>19.436067661774217</v>
      </c>
      <c r="BA81">
        <f t="shared" si="17"/>
        <v>97.290107160409917</v>
      </c>
      <c r="BB81">
        <f t="shared" si="72"/>
        <v>0.55062600454079769</v>
      </c>
      <c r="BC81">
        <f t="shared" si="73"/>
        <v>4.665719349505749E-4</v>
      </c>
      <c r="BD81">
        <f t="shared" si="74"/>
        <v>11.190187778905717</v>
      </c>
      <c r="BE81">
        <f t="shared" si="75"/>
        <v>11.774492911228645</v>
      </c>
      <c r="BF81">
        <f t="shared" si="18"/>
        <v>16.970534907318065</v>
      </c>
      <c r="BG81">
        <f t="shared" si="19"/>
        <v>29.628116191781817</v>
      </c>
      <c r="BH81">
        <f t="shared" si="76"/>
        <v>16.970534907318065</v>
      </c>
      <c r="BI81">
        <f t="shared" si="20"/>
        <v>23.439965341599539</v>
      </c>
      <c r="BJ81">
        <f t="shared" si="21"/>
        <v>0.47866319719441641</v>
      </c>
      <c r="BK81">
        <f t="shared" si="77"/>
        <v>16.970534907318065</v>
      </c>
      <c r="BL81" s="39" t="str">
        <f t="shared" si="78"/>
        <v>PASS</v>
      </c>
      <c r="BM81" s="39" t="str">
        <f t="shared" si="79"/>
        <v>PASS</v>
      </c>
      <c r="BN81" s="39" t="str">
        <f t="shared" si="80"/>
        <v>PASS</v>
      </c>
      <c r="BO81" s="127">
        <f t="shared" si="81"/>
        <v>6.5320070893079918E-5</v>
      </c>
      <c r="BP81" s="127"/>
      <c r="BR81">
        <f t="shared" si="22"/>
        <v>8.6393161984730328E-5</v>
      </c>
      <c r="BS81">
        <f t="shared" si="23"/>
        <v>0.19799999999999998</v>
      </c>
      <c r="BT81">
        <f t="shared" si="24"/>
        <v>0.14550250000000001</v>
      </c>
      <c r="BU81">
        <f t="shared" si="82"/>
        <v>0.34350249999999999</v>
      </c>
      <c r="BV81">
        <f t="shared" si="25"/>
        <v>0.55000000000000004</v>
      </c>
      <c r="BW81">
        <f t="shared" si="26"/>
        <v>0.20624999999999999</v>
      </c>
      <c r="BX81">
        <f t="shared" si="27"/>
        <v>3190.1088385184394</v>
      </c>
      <c r="BY81">
        <f t="shared" si="83"/>
        <v>657.95994794442811</v>
      </c>
      <c r="BZ81">
        <f t="shared" si="28"/>
        <v>0.19045833333333168</v>
      </c>
      <c r="CA81">
        <f t="shared" si="29"/>
        <v>110.77064521584865</v>
      </c>
      <c r="CB81">
        <f t="shared" si="155"/>
        <v>768.73059316027673</v>
      </c>
      <c r="CC81">
        <f t="shared" si="30"/>
        <v>1.2467889019411233E-4</v>
      </c>
      <c r="CD81">
        <f t="shared" si="31"/>
        <v>9.4463187500000004E-2</v>
      </c>
      <c r="CE81">
        <f t="shared" si="84"/>
        <v>4068.9426934713415</v>
      </c>
      <c r="CF81">
        <f t="shared" si="32"/>
        <v>9287.0032634942672</v>
      </c>
      <c r="CG81">
        <f t="shared" si="33"/>
        <v>12338.710283597773</v>
      </c>
      <c r="CH81">
        <f t="shared" si="34"/>
        <v>6235.2962433907614</v>
      </c>
      <c r="CI81">
        <f t="shared" si="35"/>
        <v>3.7277070343195687E-5</v>
      </c>
      <c r="CJ81">
        <f t="shared" si="36"/>
        <v>1.883775300118055E-5</v>
      </c>
      <c r="CL81">
        <f t="shared" si="161"/>
        <v>0.19799999999999998</v>
      </c>
      <c r="CM81">
        <f t="shared" si="161"/>
        <v>0.14550250000000001</v>
      </c>
      <c r="CN81">
        <f t="shared" si="85"/>
        <v>1.8826803203634188E-4</v>
      </c>
      <c r="CO81">
        <f t="shared" si="85"/>
        <v>1.2946686827498187E-4</v>
      </c>
      <c r="CP81">
        <f t="shared" si="162"/>
        <v>1.3469043716998079E-2</v>
      </c>
      <c r="CQ81">
        <f t="shared" si="162"/>
        <v>6.3694345927539728E-3</v>
      </c>
      <c r="CR81">
        <f t="shared" si="156"/>
        <v>109.15403640924961</v>
      </c>
      <c r="CS81">
        <f t="shared" si="86"/>
        <v>215.99936538165369</v>
      </c>
      <c r="CT81">
        <f t="shared" si="163"/>
        <v>1.3469043716998079E-2</v>
      </c>
      <c r="CU81">
        <f t="shared" si="163"/>
        <v>6.3694345927539728E-3</v>
      </c>
      <c r="CV81" s="39" t="str">
        <f t="shared" si="87"/>
        <v>FAILED</v>
      </c>
      <c r="CW81" s="39" t="str">
        <f t="shared" si="88"/>
        <v>FAILED</v>
      </c>
      <c r="CX81" s="39" t="str">
        <f t="shared" si="89"/>
        <v>FAILED</v>
      </c>
      <c r="CZ81">
        <f t="shared" si="90"/>
        <v>3.7277070343195687E-5</v>
      </c>
      <c r="DA81">
        <f t="shared" si="90"/>
        <v>1.883775300118055E-5</v>
      </c>
      <c r="DB81">
        <v>21</v>
      </c>
      <c r="DC81">
        <f t="shared" si="91"/>
        <v>7.8281847720710945E-4</v>
      </c>
      <c r="DD81">
        <v>33</v>
      </c>
      <c r="DE81">
        <f t="shared" si="92"/>
        <v>6.2164584903895816E-4</v>
      </c>
      <c r="DF81">
        <f t="shared" si="93"/>
        <v>0.19799999999999998</v>
      </c>
      <c r="DG81">
        <f t="shared" si="93"/>
        <v>0.14550250000000001</v>
      </c>
      <c r="DH81">
        <f t="shared" si="40"/>
        <v>3.4023888959192376E-4</v>
      </c>
      <c r="DI81">
        <f t="shared" si="94"/>
        <v>9.4463187500000004E-2</v>
      </c>
      <c r="DJ81">
        <f t="shared" si="95"/>
        <v>768.73059316027673</v>
      </c>
      <c r="DK81">
        <f t="shared" si="96"/>
        <v>4068.9426934713415</v>
      </c>
      <c r="DL81">
        <f t="shared" si="97"/>
        <v>3.9536286727631792E-3</v>
      </c>
      <c r="DM81">
        <f t="shared" si="98"/>
        <v>4.2724066530744013E-3</v>
      </c>
      <c r="DN81">
        <f t="shared" si="164"/>
        <v>5.939848279196152</v>
      </c>
      <c r="DO81">
        <f t="shared" si="164"/>
        <v>6.9363142715090742</v>
      </c>
      <c r="DP81">
        <f t="shared" si="99"/>
        <v>5.1978112575833153</v>
      </c>
      <c r="DQ81">
        <f t="shared" si="100"/>
        <v>6.5454353145955668</v>
      </c>
      <c r="DR81">
        <f t="shared" si="101"/>
        <v>5.939848279196152</v>
      </c>
      <c r="DS81">
        <f t="shared" si="101"/>
        <v>6.9363142715090742</v>
      </c>
      <c r="DT81" s="39" t="str">
        <f t="shared" si="158"/>
        <v>PASS</v>
      </c>
      <c r="DU81" s="39" t="str">
        <f t="shared" si="158"/>
        <v>PASS</v>
      </c>
      <c r="DV81" s="39" t="str">
        <f t="shared" si="103"/>
        <v>PASS</v>
      </c>
      <c r="DW81" s="39">
        <f t="shared" si="104"/>
        <v>3.4362871709151518E-5</v>
      </c>
      <c r="DX81" s="39"/>
      <c r="DZ81">
        <f t="shared" si="105"/>
        <v>0.55000000000000004</v>
      </c>
      <c r="EA81">
        <f t="shared" si="157"/>
        <v>0.19799999999999998</v>
      </c>
      <c r="EB81">
        <f t="shared" si="106"/>
        <v>0.14550250000000001</v>
      </c>
      <c r="EC81">
        <f t="shared" si="107"/>
        <v>0.55062600454079769</v>
      </c>
      <c r="ED81">
        <f t="shared" si="108"/>
        <v>0.17175124999999999</v>
      </c>
      <c r="EE81">
        <f t="shared" si="109"/>
        <v>5221.027564464317</v>
      </c>
      <c r="EG81">
        <f t="shared" si="110"/>
        <v>19.045659515038647</v>
      </c>
      <c r="EH81">
        <f t="shared" si="111"/>
        <v>3.4557264793892131E-4</v>
      </c>
      <c r="EI81">
        <f t="shared" si="112"/>
        <v>1.9438461446564324E-4</v>
      </c>
      <c r="EJ81">
        <f t="shared" si="112"/>
        <v>4.4000000000000004E-2</v>
      </c>
      <c r="EK81">
        <f t="shared" si="112"/>
        <v>2.8600000000000004E-2</v>
      </c>
      <c r="EL81">
        <f t="shared" si="113"/>
        <v>1.1690377937878872E-4</v>
      </c>
      <c r="EM81">
        <f t="shared" si="113"/>
        <v>44.660896270489879</v>
      </c>
      <c r="EN81">
        <f t="shared" si="113"/>
        <v>47.09797164491458</v>
      </c>
      <c r="EO81">
        <f t="shared" si="114"/>
        <v>93.001357274391381</v>
      </c>
      <c r="EP81">
        <f t="shared" si="42"/>
        <v>483</v>
      </c>
      <c r="EQ81" s="39" t="str">
        <f t="shared" si="115"/>
        <v>PASS</v>
      </c>
      <c r="ES81">
        <v>1</v>
      </c>
      <c r="ET81">
        <f t="shared" si="116"/>
        <v>3.4557264793892131E-4</v>
      </c>
      <c r="EU81">
        <f t="shared" si="117"/>
        <v>7.7753845786257298E-4</v>
      </c>
      <c r="EV81">
        <f t="shared" si="118"/>
        <v>4.4000000000000004E-2</v>
      </c>
      <c r="EW81">
        <f t="shared" si="118"/>
        <v>2.8600000000000004E-2</v>
      </c>
      <c r="EX81">
        <f t="shared" si="119"/>
        <v>4.6635560490378966E-4</v>
      </c>
      <c r="EY81">
        <f t="shared" si="120"/>
        <v>11.195378611438429</v>
      </c>
      <c r="EZ81">
        <f t="shared" si="121"/>
        <v>11.774492911228645</v>
      </c>
      <c r="FA81">
        <f t="shared" si="122"/>
        <v>23.264835099419333</v>
      </c>
      <c r="FB81">
        <f t="shared" si="43"/>
        <v>483</v>
      </c>
      <c r="FC81" s="39" t="str">
        <f t="shared" si="123"/>
        <v>PASS</v>
      </c>
      <c r="FD81" s="127">
        <f t="shared" si="124"/>
        <v>6.5320070893079918E-5</v>
      </c>
      <c r="FE81" s="127"/>
    </row>
    <row r="82" spans="2:161" x14ac:dyDescent="0.25">
      <c r="B82">
        <f t="shared" si="0"/>
        <v>9.0399999999999991</v>
      </c>
      <c r="C82">
        <f t="shared" si="160"/>
        <v>1.3458333333333334</v>
      </c>
      <c r="D82">
        <f t="shared" si="50"/>
        <v>0.32245186372767837</v>
      </c>
      <c r="E82">
        <f t="shared" si="2"/>
        <v>0.31894783409614624</v>
      </c>
      <c r="F82">
        <f t="shared" si="3"/>
        <v>8.0375000000000682E-2</v>
      </c>
      <c r="G82" s="1">
        <f t="shared" si="51"/>
        <v>116.73866380850676</v>
      </c>
      <c r="I82">
        <f t="shared" si="52"/>
        <v>116.73866380850676</v>
      </c>
      <c r="J82">
        <f t="shared" si="4"/>
        <v>763.32132195761449</v>
      </c>
      <c r="K82">
        <f t="shared" si="5"/>
        <v>162.68906454767296</v>
      </c>
      <c r="L82">
        <f t="shared" si="53"/>
        <v>2862.4549573410545</v>
      </c>
      <c r="M82">
        <f t="shared" si="53"/>
        <v>610.08399205377361</v>
      </c>
      <c r="O82">
        <f t="shared" si="54"/>
        <v>0.53833333333333344</v>
      </c>
      <c r="P82">
        <v>9040</v>
      </c>
      <c r="Q82">
        <f t="shared" si="55"/>
        <v>0.1938</v>
      </c>
      <c r="S82">
        <f t="shared" si="56"/>
        <v>3148.0082149317523</v>
      </c>
      <c r="T82">
        <f t="shared" si="6"/>
        <v>14.948295012357693</v>
      </c>
      <c r="U82">
        <f t="shared" si="57"/>
        <v>6.7807075485016847E-5</v>
      </c>
      <c r="V82">
        <f t="shared" si="58"/>
        <v>1.525659198412879E-4</v>
      </c>
      <c r="W82">
        <f t="shared" si="7"/>
        <v>4.3066666666666677E-2</v>
      </c>
      <c r="X82">
        <f t="shared" si="59"/>
        <v>2.7993333333333342E-2</v>
      </c>
      <c r="Z82">
        <f t="shared" si="60"/>
        <v>1.5744676970205146E-3</v>
      </c>
      <c r="AA82">
        <v>5.5650000000000004</v>
      </c>
      <c r="AB82">
        <f t="shared" si="8"/>
        <v>1.0484464908388005</v>
      </c>
      <c r="AC82">
        <v>0.745</v>
      </c>
      <c r="AD82">
        <f t="shared" si="61"/>
        <v>0.78109263567490639</v>
      </c>
      <c r="AE82">
        <f t="shared" si="9"/>
        <v>19.503643597381476</v>
      </c>
      <c r="AF82">
        <f t="shared" si="10"/>
        <v>8.9823510531961918E-5</v>
      </c>
      <c r="AG82">
        <f t="shared" si="62"/>
        <v>35.046595220875894</v>
      </c>
      <c r="AH82">
        <f t="shared" si="63"/>
        <v>50.812450650142665</v>
      </c>
      <c r="AI82">
        <f t="shared" si="11"/>
        <v>0.68200831928777317</v>
      </c>
      <c r="AJ82">
        <f t="shared" si="12"/>
        <v>1.1906885574305874</v>
      </c>
      <c r="AK82">
        <f t="shared" si="64"/>
        <v>0.68200831928777317</v>
      </c>
      <c r="AL82">
        <f t="shared" si="13"/>
        <v>0.94200044100521152</v>
      </c>
      <c r="AM82">
        <f t="shared" si="14"/>
        <v>37.228002022117352</v>
      </c>
      <c r="AN82">
        <f t="shared" si="65"/>
        <v>0.68200831928777317</v>
      </c>
      <c r="AO82" s="39" t="str">
        <f t="shared" si="66"/>
        <v>FAILED</v>
      </c>
      <c r="AP82" s="39" t="str">
        <f t="shared" si="67"/>
        <v>FAILED</v>
      </c>
      <c r="AQ82" s="39" t="str">
        <f t="shared" si="68"/>
        <v>FAILED</v>
      </c>
      <c r="AS82" s="9">
        <v>4</v>
      </c>
      <c r="AT82">
        <f t="shared" si="15"/>
        <v>2.7122830194006739E-4</v>
      </c>
      <c r="AU82" s="9">
        <f t="shared" si="69"/>
        <v>6.1026367936515159E-4</v>
      </c>
      <c r="AV82" s="9">
        <f t="shared" si="70"/>
        <v>6.2978707880820585E-3</v>
      </c>
      <c r="AW82">
        <v>5.5650000000000004</v>
      </c>
      <c r="AX82">
        <f t="shared" si="16"/>
        <v>16.775143853420808</v>
      </c>
      <c r="AY82">
        <v>0.745</v>
      </c>
      <c r="AZ82">
        <f t="shared" si="71"/>
        <v>12.497482170798502</v>
      </c>
      <c r="BA82">
        <f t="shared" si="17"/>
        <v>78.014574389525905</v>
      </c>
      <c r="BB82">
        <f t="shared" si="72"/>
        <v>0.53894605898993231</v>
      </c>
      <c r="BC82">
        <f t="shared" si="73"/>
        <v>3.5868435200400815E-4</v>
      </c>
      <c r="BD82">
        <f t="shared" si="74"/>
        <v>8.7765418182964794</v>
      </c>
      <c r="BE82">
        <f t="shared" si="75"/>
        <v>12.703112662535666</v>
      </c>
      <c r="BF82">
        <f t="shared" si="18"/>
        <v>10.912133108604371</v>
      </c>
      <c r="BG82">
        <f t="shared" si="19"/>
        <v>19.051016918889399</v>
      </c>
      <c r="BH82">
        <f t="shared" si="76"/>
        <v>10.912133108604371</v>
      </c>
      <c r="BI82">
        <f t="shared" si="20"/>
        <v>15.072007056083384</v>
      </c>
      <c r="BJ82">
        <f t="shared" si="21"/>
        <v>0.58378030790840685</v>
      </c>
      <c r="BK82">
        <f t="shared" si="77"/>
        <v>10.912133108604371</v>
      </c>
      <c r="BL82" s="39" t="str">
        <f t="shared" si="78"/>
        <v>PASS</v>
      </c>
      <c r="BM82" s="39" t="str">
        <f t="shared" si="79"/>
        <v>PASS</v>
      </c>
      <c r="BN82" s="39" t="str">
        <f t="shared" si="80"/>
        <v>PASS</v>
      </c>
      <c r="BO82" s="127">
        <f t="shared" si="81"/>
        <v>2.1521061120240667E-5</v>
      </c>
      <c r="BP82" s="127"/>
      <c r="BR82">
        <f t="shared" si="22"/>
        <v>6.7807075485016847E-5</v>
      </c>
      <c r="BS82">
        <f t="shared" si="23"/>
        <v>0.1938</v>
      </c>
      <c r="BT82">
        <f t="shared" si="24"/>
        <v>0.14241608333333333</v>
      </c>
      <c r="BU82">
        <f t="shared" si="82"/>
        <v>0.3362160833333333</v>
      </c>
      <c r="BV82">
        <f t="shared" si="25"/>
        <v>0.53833333333333344</v>
      </c>
      <c r="BW82">
        <f t="shared" si="26"/>
        <v>0.201875</v>
      </c>
      <c r="BX82">
        <f t="shared" si="27"/>
        <v>2862.4549573410545</v>
      </c>
      <c r="BY82">
        <f t="shared" si="83"/>
        <v>577.85809451322541</v>
      </c>
      <c r="BZ82">
        <f t="shared" si="28"/>
        <v>8.0375000000000682E-2</v>
      </c>
      <c r="CA82">
        <f t="shared" si="29"/>
        <v>45.754548505866595</v>
      </c>
      <c r="CB82">
        <f t="shared" si="155"/>
        <v>623.61264301909205</v>
      </c>
      <c r="CC82">
        <f t="shared" si="30"/>
        <v>9.5785056082784865E-5</v>
      </c>
      <c r="CD82">
        <f t="shared" si="31"/>
        <v>9.049816243055557E-2</v>
      </c>
      <c r="CE82">
        <f t="shared" si="84"/>
        <v>3445.4436768129176</v>
      </c>
      <c r="CF82">
        <f t="shared" si="32"/>
        <v>8513.7359550499041</v>
      </c>
      <c r="CG82">
        <f t="shared" si="33"/>
        <v>11097.818712659591</v>
      </c>
      <c r="CH82">
        <f t="shared" si="34"/>
        <v>5929.6531974402169</v>
      </c>
      <c r="CI82">
        <f t="shared" si="35"/>
        <v>3.3528153210451936E-5</v>
      </c>
      <c r="CJ82">
        <f t="shared" si="36"/>
        <v>1.7914360113112437E-5</v>
      </c>
      <c r="CL82">
        <f t="shared" si="161"/>
        <v>0.1938</v>
      </c>
      <c r="CM82">
        <f t="shared" si="161"/>
        <v>0.14241608333333333</v>
      </c>
      <c r="CN82">
        <f t="shared" si="85"/>
        <v>1.730038865348397E-4</v>
      </c>
      <c r="CO82">
        <f t="shared" si="85"/>
        <v>1.2578888348714666E-4</v>
      </c>
      <c r="CP82">
        <f t="shared" si="162"/>
        <v>1.1373531007340683E-2</v>
      </c>
      <c r="CQ82">
        <f t="shared" si="162"/>
        <v>6.0126804193983245E-3</v>
      </c>
      <c r="CR82">
        <f t="shared" si="156"/>
        <v>102.76270378467635</v>
      </c>
      <c r="CS82">
        <f t="shared" si="86"/>
        <v>192.32859309839489</v>
      </c>
      <c r="CT82">
        <f t="shared" si="163"/>
        <v>1.1373531007340683E-2</v>
      </c>
      <c r="CU82">
        <f t="shared" si="163"/>
        <v>6.0126804193983245E-3</v>
      </c>
      <c r="CV82" s="39" t="str">
        <f t="shared" si="87"/>
        <v>FAILED</v>
      </c>
      <c r="CW82" s="39" t="str">
        <f t="shared" si="88"/>
        <v>FAILED</v>
      </c>
      <c r="CX82" s="39" t="str">
        <f t="shared" si="89"/>
        <v>FAILED</v>
      </c>
      <c r="CZ82">
        <f t="shared" si="90"/>
        <v>3.3528153210451936E-5</v>
      </c>
      <c r="DA82">
        <f t="shared" si="90"/>
        <v>1.7914360113112437E-5</v>
      </c>
      <c r="DB82">
        <v>21</v>
      </c>
      <c r="DC82">
        <f t="shared" si="91"/>
        <v>7.0409121741949062E-4</v>
      </c>
      <c r="DD82">
        <v>35</v>
      </c>
      <c r="DE82">
        <f t="shared" si="92"/>
        <v>6.2700260395893526E-4</v>
      </c>
      <c r="DF82">
        <f t="shared" si="93"/>
        <v>0.1938</v>
      </c>
      <c r="DG82">
        <f t="shared" si="93"/>
        <v>0.14241608333333333</v>
      </c>
      <c r="DH82">
        <f t="shared" si="40"/>
        <v>2.9857323581195048E-4</v>
      </c>
      <c r="DI82">
        <f t="shared" si="94"/>
        <v>9.049816243055557E-2</v>
      </c>
      <c r="DJ82">
        <f t="shared" si="95"/>
        <v>623.61264301909205</v>
      </c>
      <c r="DK82">
        <f t="shared" si="96"/>
        <v>3445.4436768129176</v>
      </c>
      <c r="DL82">
        <f t="shared" si="97"/>
        <v>3.6330816172316337E-3</v>
      </c>
      <c r="DM82">
        <f t="shared" si="98"/>
        <v>4.4026109220501328E-3</v>
      </c>
      <c r="DN82">
        <f t="shared" si="164"/>
        <v>5.0157271742372407</v>
      </c>
      <c r="DO82">
        <f t="shared" si="164"/>
        <v>7.3655335137629452</v>
      </c>
      <c r="DP82">
        <f t="shared" si="99"/>
        <v>4.8934620849845878</v>
      </c>
      <c r="DQ82">
        <f t="shared" si="100"/>
        <v>5.4951026599541404</v>
      </c>
      <c r="DR82">
        <f t="shared" si="101"/>
        <v>5.0157271742372407</v>
      </c>
      <c r="DS82">
        <f t="shared" si="101"/>
        <v>7.3655335137629452</v>
      </c>
      <c r="DT82" s="39" t="str">
        <f t="shared" si="158"/>
        <v>PASS</v>
      </c>
      <c r="DU82" s="39" t="str">
        <f t="shared" si="158"/>
        <v>PASS</v>
      </c>
      <c r="DV82" s="39" t="str">
        <f t="shared" si="103"/>
        <v>PASS</v>
      </c>
      <c r="DW82" s="39">
        <f t="shared" si="104"/>
        <v>1.3544887981891913E-5</v>
      </c>
      <c r="DX82" s="39"/>
      <c r="DZ82">
        <f t="shared" si="105"/>
        <v>0.53833333333333344</v>
      </c>
      <c r="EA82">
        <f t="shared" si="157"/>
        <v>0.1938</v>
      </c>
      <c r="EB82">
        <f t="shared" si="106"/>
        <v>0.14241608333333333</v>
      </c>
      <c r="EC82">
        <f t="shared" si="107"/>
        <v>0.53894605898993231</v>
      </c>
      <c r="ED82">
        <f t="shared" si="108"/>
        <v>0.16810804166666665</v>
      </c>
      <c r="EE82">
        <f t="shared" si="109"/>
        <v>3148.0082149317523</v>
      </c>
      <c r="EG82">
        <f>T82</f>
        <v>14.948295012357693</v>
      </c>
      <c r="EH82">
        <f t="shared" si="111"/>
        <v>2.7122830194006739E-4</v>
      </c>
      <c r="EI82">
        <f t="shared" si="112"/>
        <v>1.525659198412879E-4</v>
      </c>
      <c r="EJ82">
        <f t="shared" si="112"/>
        <v>4.3066666666666677E-2</v>
      </c>
      <c r="EK82">
        <f t="shared" si="112"/>
        <v>2.7993333333333342E-2</v>
      </c>
      <c r="EL82">
        <f t="shared" si="113"/>
        <v>8.9823510531961918E-5</v>
      </c>
      <c r="EM82">
        <f t="shared" si="113"/>
        <v>35.046595220875894</v>
      </c>
      <c r="EN82">
        <f t="shared" si="113"/>
        <v>50.812450650142665</v>
      </c>
      <c r="EO82">
        <f t="shared" si="114"/>
        <v>94.731089193545486</v>
      </c>
      <c r="EP82">
        <f t="shared" si="42"/>
        <v>483</v>
      </c>
      <c r="EQ82" s="39" t="str">
        <f t="shared" si="115"/>
        <v>PASS</v>
      </c>
      <c r="ES82">
        <v>1</v>
      </c>
      <c r="ET82">
        <f t="shared" si="116"/>
        <v>2.7122830194006739E-4</v>
      </c>
      <c r="EU82">
        <f t="shared" si="117"/>
        <v>6.1026367936515159E-4</v>
      </c>
      <c r="EV82">
        <f t="shared" si="118"/>
        <v>4.3066666666666677E-2</v>
      </c>
      <c r="EW82">
        <f t="shared" si="118"/>
        <v>2.7993333333333342E-2</v>
      </c>
      <c r="EX82">
        <f t="shared" si="119"/>
        <v>3.5851816346461375E-4</v>
      </c>
      <c r="EY82">
        <f t="shared" si="120"/>
        <v>8.7806101217029831</v>
      </c>
      <c r="EZ82">
        <f t="shared" si="121"/>
        <v>12.703112662535666</v>
      </c>
      <c r="FA82">
        <f t="shared" si="122"/>
        <v>23.689793753018932</v>
      </c>
      <c r="FB82">
        <f t="shared" si="43"/>
        <v>483</v>
      </c>
      <c r="FC82" s="39" t="str">
        <f t="shared" si="123"/>
        <v>PASS</v>
      </c>
      <c r="FD82" s="127">
        <f t="shared" si="124"/>
        <v>2.1521061120240667E-5</v>
      </c>
      <c r="FE82" s="127"/>
    </row>
    <row r="83" spans="2:161" x14ac:dyDescent="0.25">
      <c r="B83">
        <f t="shared" si="0"/>
        <v>9.1</v>
      </c>
      <c r="C83">
        <f t="shared" si="160"/>
        <v>1.3333333333333335</v>
      </c>
      <c r="D83">
        <f t="shared" si="50"/>
        <v>0.31544380446461412</v>
      </c>
      <c r="E83">
        <f t="shared" si="2"/>
        <v>0.30864033433768678</v>
      </c>
      <c r="F83">
        <f t="shared" si="3"/>
        <v>0.13229166666666622</v>
      </c>
      <c r="G83" s="1">
        <f t="shared" si="51"/>
        <v>185.93418457807897</v>
      </c>
      <c r="I83">
        <f t="shared" si="52"/>
        <v>185.93418457807897</v>
      </c>
      <c r="J83">
        <f t="shared" si="4"/>
        <v>646.58265814910771</v>
      </c>
      <c r="K83">
        <f t="shared" si="5"/>
        <v>120.39194514447092</v>
      </c>
      <c r="L83">
        <f t="shared" si="53"/>
        <v>2424.684968059154</v>
      </c>
      <c r="M83">
        <f t="shared" si="53"/>
        <v>451.46979429176599</v>
      </c>
      <c r="O83">
        <f t="shared" si="54"/>
        <v>0.53333333333333344</v>
      </c>
      <c r="P83">
        <f>P81+200</f>
        <v>9100</v>
      </c>
      <c r="Q83">
        <f t="shared" si="55"/>
        <v>0.192</v>
      </c>
      <c r="S83">
        <f t="shared" si="56"/>
        <v>2351.4051786029477</v>
      </c>
      <c r="T83">
        <f t="shared" si="6"/>
        <v>12.979672630518834</v>
      </c>
      <c r="U83">
        <f t="shared" si="57"/>
        <v>5.8877192422333884E-5</v>
      </c>
      <c r="V83">
        <f t="shared" si="58"/>
        <v>1.3247368295025123E-4</v>
      </c>
      <c r="W83">
        <f t="shared" si="7"/>
        <v>4.2666666666666672E-2</v>
      </c>
      <c r="X83">
        <f t="shared" si="59"/>
        <v>2.7733333333333339E-2</v>
      </c>
      <c r="Z83">
        <f t="shared" si="60"/>
        <v>1.3799341973984502E-3</v>
      </c>
      <c r="AA83">
        <v>5.5650000000000004</v>
      </c>
      <c r="AB83">
        <f t="shared" si="8"/>
        <v>0.8053701255069764</v>
      </c>
      <c r="AC83">
        <v>0.745</v>
      </c>
      <c r="AD83">
        <f t="shared" si="61"/>
        <v>0.60000074350269739</v>
      </c>
      <c r="AE83">
        <f t="shared" si="9"/>
        <v>17.093869137378281</v>
      </c>
      <c r="AF83">
        <f t="shared" si="10"/>
        <v>7.7276631390569612E-5</v>
      </c>
      <c r="AG83">
        <f t="shared" si="62"/>
        <v>30.428412008780953</v>
      </c>
      <c r="AH83">
        <f t="shared" si="63"/>
        <v>53.496368038201965</v>
      </c>
      <c r="AI83">
        <f t="shared" si="11"/>
        <v>0.52388856322286681</v>
      </c>
      <c r="AJ83">
        <f t="shared" si="12"/>
        <v>0.91463417667638636</v>
      </c>
      <c r="AK83">
        <f t="shared" si="64"/>
        <v>0.52388856322286681</v>
      </c>
      <c r="AL83">
        <f t="shared" si="13"/>
        <v>0.72360298787688793</v>
      </c>
      <c r="AM83">
        <f t="shared" si="14"/>
        <v>42.077373746103305</v>
      </c>
      <c r="AN83">
        <f t="shared" si="65"/>
        <v>0.52388856322286681</v>
      </c>
      <c r="AO83" s="39" t="str">
        <f t="shared" si="66"/>
        <v>FAILED</v>
      </c>
      <c r="AP83" s="39" t="str">
        <f t="shared" si="67"/>
        <v>FAILED</v>
      </c>
      <c r="AQ83" s="39" t="str">
        <f t="shared" si="68"/>
        <v>FAILED</v>
      </c>
      <c r="AS83" s="9">
        <v>4</v>
      </c>
      <c r="AT83">
        <f t="shared" si="15"/>
        <v>2.3550876968933554E-4</v>
      </c>
      <c r="AU83" s="9">
        <f t="shared" si="69"/>
        <v>5.2989473180100493E-4</v>
      </c>
      <c r="AV83" s="9">
        <f t="shared" si="70"/>
        <v>5.5197367895938008E-3</v>
      </c>
      <c r="AW83">
        <v>5.5650000000000004</v>
      </c>
      <c r="AX83">
        <f t="shared" si="16"/>
        <v>12.885922008111622</v>
      </c>
      <c r="AY83">
        <v>0.745</v>
      </c>
      <c r="AZ83">
        <f t="shared" si="71"/>
        <v>9.6000118960431582</v>
      </c>
      <c r="BA83">
        <f t="shared" si="17"/>
        <v>68.375476549513124</v>
      </c>
      <c r="BB83">
        <f t="shared" si="72"/>
        <v>0.53394036803956146</v>
      </c>
      <c r="BC83">
        <f t="shared" si="73"/>
        <v>3.0866451166995418E-4</v>
      </c>
      <c r="BD83">
        <f t="shared" si="74"/>
        <v>7.6179965292454339</v>
      </c>
      <c r="BE83">
        <f t="shared" si="75"/>
        <v>13.374092009550491</v>
      </c>
      <c r="BF83">
        <f t="shared" si="18"/>
        <v>8.3822170115658707</v>
      </c>
      <c r="BG83">
        <f t="shared" si="19"/>
        <v>14.634146826822182</v>
      </c>
      <c r="BH83">
        <f t="shared" si="76"/>
        <v>8.3822170115658707</v>
      </c>
      <c r="BI83">
        <f t="shared" si="20"/>
        <v>11.577647806030207</v>
      </c>
      <c r="BJ83">
        <f t="shared" si="21"/>
        <v>0.65962430479010459</v>
      </c>
      <c r="BK83">
        <f t="shared" si="77"/>
        <v>8.3822170115658707</v>
      </c>
      <c r="BL83" s="39" t="str">
        <f t="shared" si="78"/>
        <v>PASS</v>
      </c>
      <c r="BM83" s="39" t="str">
        <f t="shared" si="79"/>
        <v>PASS</v>
      </c>
      <c r="BN83" s="39" t="str">
        <f t="shared" si="80"/>
        <v>PASS</v>
      </c>
      <c r="BO83" s="127">
        <f t="shared" si="81"/>
        <v>3.086645116699531E-5</v>
      </c>
      <c r="BP83" s="127"/>
      <c r="BR83">
        <f t="shared" si="22"/>
        <v>5.8877192422333884E-5</v>
      </c>
      <c r="BS83">
        <f t="shared" si="23"/>
        <v>0.192</v>
      </c>
      <c r="BT83">
        <f t="shared" si="24"/>
        <v>0.14109333333333335</v>
      </c>
      <c r="BU83">
        <f t="shared" si="82"/>
        <v>0.33309333333333335</v>
      </c>
      <c r="BV83">
        <f t="shared" si="25"/>
        <v>0.53333333333333344</v>
      </c>
      <c r="BW83">
        <f t="shared" si="26"/>
        <v>0.2</v>
      </c>
      <c r="BX83">
        <f t="shared" si="27"/>
        <v>2424.684968059154</v>
      </c>
      <c r="BY83">
        <f t="shared" si="83"/>
        <v>484.93699361183081</v>
      </c>
      <c r="BZ83">
        <f t="shared" si="28"/>
        <v>0.13229166666666622</v>
      </c>
      <c r="CA83">
        <f t="shared" si="29"/>
        <v>74.609345835937262</v>
      </c>
      <c r="CB83">
        <f t="shared" si="155"/>
        <v>559.5463394477681</v>
      </c>
      <c r="CC83">
        <f t="shared" si="30"/>
        <v>8.2400072769935948E-5</v>
      </c>
      <c r="CD83">
        <f t="shared" si="31"/>
        <v>8.8824888888888912E-2</v>
      </c>
      <c r="CE83">
        <f t="shared" si="84"/>
        <v>3149.7159548812092</v>
      </c>
      <c r="CF83">
        <f t="shared" si="32"/>
        <v>7279.2959972955141</v>
      </c>
      <c r="CG83">
        <f t="shared" si="33"/>
        <v>9641.5829634564216</v>
      </c>
      <c r="CH83">
        <f t="shared" si="34"/>
        <v>4917.0090311346075</v>
      </c>
      <c r="CI83">
        <f t="shared" si="35"/>
        <v>2.9128649436424234E-5</v>
      </c>
      <c r="CJ83">
        <f t="shared" si="36"/>
        <v>1.4855012178654404E-5</v>
      </c>
      <c r="CL83">
        <f t="shared" si="161"/>
        <v>0.192</v>
      </c>
      <c r="CM83">
        <f t="shared" si="161"/>
        <v>0.14109333333333335</v>
      </c>
      <c r="CN83">
        <f t="shared" si="85"/>
        <v>1.5171171581470955E-4</v>
      </c>
      <c r="CO83">
        <f t="shared" si="85"/>
        <v>1.0528500410121717E-4</v>
      </c>
      <c r="CP83">
        <f t="shared" si="162"/>
        <v>8.7462489918684119E-3</v>
      </c>
      <c r="CQ83">
        <f t="shared" si="162"/>
        <v>4.2122741936654606E-3</v>
      </c>
      <c r="CR83">
        <f t="shared" si="156"/>
        <v>108.13120470125926</v>
      </c>
      <c r="CS83">
        <f t="shared" si="86"/>
        <v>212.0305198677068</v>
      </c>
      <c r="CT83">
        <f t="shared" si="163"/>
        <v>8.7462489918684119E-3</v>
      </c>
      <c r="CU83">
        <f t="shared" si="163"/>
        <v>4.2122741936654606E-3</v>
      </c>
      <c r="CV83" s="39" t="str">
        <f t="shared" si="87"/>
        <v>FAILED</v>
      </c>
      <c r="CW83" s="39" t="str">
        <f t="shared" si="88"/>
        <v>FAILED</v>
      </c>
      <c r="CX83" s="39" t="str">
        <f t="shared" si="89"/>
        <v>FAILED</v>
      </c>
      <c r="CZ83">
        <f t="shared" si="90"/>
        <v>2.9128649436424234E-5</v>
      </c>
      <c r="DA83">
        <f t="shared" si="90"/>
        <v>1.4855012178654404E-5</v>
      </c>
      <c r="DB83">
        <v>24</v>
      </c>
      <c r="DC83">
        <f t="shared" si="91"/>
        <v>6.9908758647418165E-4</v>
      </c>
      <c r="DD83">
        <v>37</v>
      </c>
      <c r="DE83">
        <f t="shared" si="92"/>
        <v>5.4963545061021291E-4</v>
      </c>
      <c r="DF83">
        <f t="shared" si="93"/>
        <v>0.192</v>
      </c>
      <c r="DG83">
        <f t="shared" si="93"/>
        <v>0.14109333333333335</v>
      </c>
      <c r="DH83">
        <f t="shared" si="40"/>
        <v>2.7443001041855609E-4</v>
      </c>
      <c r="DI83">
        <f t="shared" si="94"/>
        <v>8.8824888888888912E-2</v>
      </c>
      <c r="DJ83">
        <f t="shared" si="95"/>
        <v>559.5463394477681</v>
      </c>
      <c r="DK83">
        <f t="shared" si="96"/>
        <v>3149.7159548812092</v>
      </c>
      <c r="DL83">
        <f t="shared" si="97"/>
        <v>3.6410811795530291E-3</v>
      </c>
      <c r="DM83">
        <f t="shared" si="98"/>
        <v>3.8955451517450352E-3</v>
      </c>
      <c r="DN83">
        <f t="shared" si="164"/>
        <v>5.0378394193162057</v>
      </c>
      <c r="DO83">
        <f t="shared" si="164"/>
        <v>5.7666033711280154</v>
      </c>
      <c r="DP83">
        <f t="shared" si="99"/>
        <v>4.5054668625524696</v>
      </c>
      <c r="DQ83">
        <f t="shared" si="100"/>
        <v>5.7305545910191027</v>
      </c>
      <c r="DR83">
        <f t="shared" si="101"/>
        <v>5.0378394193162057</v>
      </c>
      <c r="DS83">
        <f t="shared" si="101"/>
        <v>5.7666033711280154</v>
      </c>
      <c r="DT83" s="39" t="str">
        <f t="shared" si="158"/>
        <v>PASS</v>
      </c>
      <c r="DU83" s="39" t="str">
        <f t="shared" si="158"/>
        <v>PASS</v>
      </c>
      <c r="DV83" s="39" t="str">
        <f t="shared" si="103"/>
        <v>PASS</v>
      </c>
      <c r="DW83" s="39">
        <f t="shared" si="104"/>
        <v>2.1177471444780578E-5</v>
      </c>
      <c r="DX83" s="39"/>
      <c r="DZ83">
        <f t="shared" si="105"/>
        <v>0.53333333333333344</v>
      </c>
      <c r="EA83">
        <f t="shared" si="157"/>
        <v>0.192</v>
      </c>
      <c r="EB83">
        <f t="shared" si="106"/>
        <v>0.14109333333333335</v>
      </c>
      <c r="EC83">
        <f t="shared" si="107"/>
        <v>0.53394036803956146</v>
      </c>
      <c r="ED83">
        <f t="shared" si="108"/>
        <v>0.16654666666666668</v>
      </c>
      <c r="EE83">
        <f t="shared" si="109"/>
        <v>2351.4051786029477</v>
      </c>
      <c r="EG83">
        <f t="shared" si="110"/>
        <v>12.979672630518834</v>
      </c>
      <c r="EH83">
        <f t="shared" si="111"/>
        <v>2.3550876968933554E-4</v>
      </c>
      <c r="EI83">
        <f t="shared" si="112"/>
        <v>1.3247368295025123E-4</v>
      </c>
      <c r="EJ83">
        <f t="shared" si="112"/>
        <v>4.2666666666666672E-2</v>
      </c>
      <c r="EK83">
        <f t="shared" si="112"/>
        <v>2.7733333333333339E-2</v>
      </c>
      <c r="EL83">
        <f t="shared" si="113"/>
        <v>7.7276631390569612E-5</v>
      </c>
      <c r="EM83">
        <f t="shared" si="113"/>
        <v>30.428412008780953</v>
      </c>
      <c r="EN83">
        <f t="shared" si="113"/>
        <v>53.496368038201965</v>
      </c>
      <c r="EO83">
        <f t="shared" si="114"/>
        <v>97.526778052042687</v>
      </c>
      <c r="EP83">
        <f t="shared" si="42"/>
        <v>483</v>
      </c>
      <c r="EQ83" s="39" t="str">
        <f t="shared" si="115"/>
        <v>PASS</v>
      </c>
      <c r="ES83">
        <v>1</v>
      </c>
      <c r="ET83">
        <f t="shared" si="116"/>
        <v>2.3550876968933554E-4</v>
      </c>
      <c r="EU83">
        <f t="shared" si="117"/>
        <v>5.2989473180100493E-4</v>
      </c>
      <c r="EV83">
        <f t="shared" si="118"/>
        <v>4.2666666666666672E-2</v>
      </c>
      <c r="EW83">
        <f t="shared" si="118"/>
        <v>2.7733333333333339E-2</v>
      </c>
      <c r="EX83">
        <f t="shared" si="119"/>
        <v>3.0852154967313163E-4</v>
      </c>
      <c r="EY83">
        <f t="shared" si="120"/>
        <v>7.6215265387269824</v>
      </c>
      <c r="EZ83">
        <f t="shared" si="121"/>
        <v>13.374092009550491</v>
      </c>
      <c r="FA83">
        <f t="shared" si="122"/>
        <v>24.386198515149644</v>
      </c>
      <c r="FB83">
        <f t="shared" si="43"/>
        <v>483</v>
      </c>
      <c r="FC83" s="39" t="str">
        <f t="shared" si="123"/>
        <v>PASS</v>
      </c>
      <c r="FD83" s="127">
        <f t="shared" si="124"/>
        <v>3.086645116699531E-5</v>
      </c>
      <c r="FE83" s="127"/>
    </row>
    <row r="84" spans="2:161" x14ac:dyDescent="0.25">
      <c r="B84">
        <f t="shared" si="0"/>
        <v>9.1999999999999993</v>
      </c>
      <c r="C84">
        <f t="shared" si="160"/>
        <v>1.3125000000000002</v>
      </c>
      <c r="D84">
        <f t="shared" si="50"/>
        <v>0.3018368642107595</v>
      </c>
      <c r="E84">
        <f t="shared" si="2"/>
        <v>0.2932765226201966</v>
      </c>
      <c r="F84">
        <f t="shared" si="3"/>
        <v>0.1302083333333352</v>
      </c>
      <c r="G84" s="1">
        <f t="shared" si="51"/>
        <v>173.89622449242438</v>
      </c>
      <c r="I84">
        <f t="shared" si="52"/>
        <v>173.89622449242438</v>
      </c>
      <c r="J84">
        <f t="shared" si="4"/>
        <v>460.64847357102872</v>
      </c>
      <c r="K84">
        <f t="shared" si="5"/>
        <v>65.030388558464296</v>
      </c>
      <c r="L84">
        <f t="shared" si="53"/>
        <v>1727.4317758913576</v>
      </c>
      <c r="M84">
        <f t="shared" si="53"/>
        <v>243.86395709424113</v>
      </c>
      <c r="O84">
        <f t="shared" si="54"/>
        <v>0.52500000000000013</v>
      </c>
      <c r="P84">
        <v>9200</v>
      </c>
      <c r="Q84">
        <f t="shared" si="55"/>
        <v>0.18900000000000003</v>
      </c>
      <c r="S84">
        <f t="shared" si="56"/>
        <v>1290.2854872711168</v>
      </c>
      <c r="T84">
        <f t="shared" si="6"/>
        <v>9.6908667559315145</v>
      </c>
      <c r="U84">
        <f t="shared" si="57"/>
        <v>4.395881490775094E-5</v>
      </c>
      <c r="V84">
        <f t="shared" si="58"/>
        <v>9.8907333542439619E-5</v>
      </c>
      <c r="W84">
        <f t="shared" si="7"/>
        <v>4.200000000000001E-2</v>
      </c>
      <c r="X84">
        <f t="shared" si="59"/>
        <v>2.7300000000000008E-2</v>
      </c>
      <c r="Z84">
        <f t="shared" si="60"/>
        <v>1.046638450184546E-3</v>
      </c>
      <c r="AA84">
        <v>5.5650000000000004</v>
      </c>
      <c r="AB84">
        <f t="shared" si="8"/>
        <v>0.46331048808346748</v>
      </c>
      <c r="AC84">
        <v>0.745</v>
      </c>
      <c r="AD84">
        <f t="shared" si="61"/>
        <v>0.34516631362218325</v>
      </c>
      <c r="AE84">
        <f t="shared" si="9"/>
        <v>12.965183945243632</v>
      </c>
      <c r="AF84">
        <f t="shared" si="10"/>
        <v>5.680333134062546E-5</v>
      </c>
      <c r="AG84">
        <f t="shared" si="62"/>
        <v>22.714961549241234</v>
      </c>
      <c r="AH84">
        <f t="shared" si="63"/>
        <v>54.495501473539697</v>
      </c>
      <c r="AI84">
        <f t="shared" si="11"/>
        <v>0.30138076673174341</v>
      </c>
      <c r="AJ84">
        <f t="shared" si="12"/>
        <v>0.52616752644878961</v>
      </c>
      <c r="AK84">
        <f t="shared" si="64"/>
        <v>0.30138076673174341</v>
      </c>
      <c r="AL84">
        <f t="shared" si="13"/>
        <v>0.41627177725378922</v>
      </c>
      <c r="AM84">
        <f t="shared" si="14"/>
        <v>54.594729335197741</v>
      </c>
      <c r="AN84">
        <f t="shared" si="65"/>
        <v>0.30138076673174341</v>
      </c>
      <c r="AO84" s="39" t="str">
        <f t="shared" si="66"/>
        <v>FAILED</v>
      </c>
      <c r="AP84" s="39" t="str">
        <f t="shared" si="67"/>
        <v>FAILED</v>
      </c>
      <c r="AQ84" s="39" t="str">
        <f t="shared" si="68"/>
        <v>FAILED</v>
      </c>
      <c r="AS84" s="9">
        <v>5</v>
      </c>
      <c r="AT84">
        <f t="shared" si="15"/>
        <v>2.1979407453875472E-4</v>
      </c>
      <c r="AU84" s="9">
        <f t="shared" si="69"/>
        <v>4.945366677121981E-4</v>
      </c>
      <c r="AV84" s="9">
        <f t="shared" si="70"/>
        <v>5.2331922509227299E-3</v>
      </c>
      <c r="AW84">
        <v>5.5650000000000004</v>
      </c>
      <c r="AX84">
        <f t="shared" si="16"/>
        <v>11.582762202086686</v>
      </c>
      <c r="AY84">
        <v>0.745</v>
      </c>
      <c r="AZ84">
        <f t="shared" si="71"/>
        <v>8.6291578405545817</v>
      </c>
      <c r="BA84">
        <f t="shared" si="17"/>
        <v>64.82591972621816</v>
      </c>
      <c r="BB84">
        <f t="shared" si="72"/>
        <v>0.52559754978894335</v>
      </c>
      <c r="BC84">
        <f t="shared" si="73"/>
        <v>2.8360451345995252E-4</v>
      </c>
      <c r="BD84">
        <f t="shared" si="74"/>
        <v>4.5495943330722648</v>
      </c>
      <c r="BE84">
        <f t="shared" si="75"/>
        <v>10.899100294707941</v>
      </c>
      <c r="BF84">
        <f t="shared" si="18"/>
        <v>7.534519168293583</v>
      </c>
      <c r="BG84">
        <f t="shared" si="19"/>
        <v>13.154188161219738</v>
      </c>
      <c r="BH84">
        <f t="shared" si="76"/>
        <v>7.534519168293583</v>
      </c>
      <c r="BI84">
        <f t="shared" si="20"/>
        <v>10.406794431344728</v>
      </c>
      <c r="BJ84">
        <f t="shared" si="21"/>
        <v>0.43825962192029533</v>
      </c>
      <c r="BK84">
        <f t="shared" si="77"/>
        <v>7.534519168293583</v>
      </c>
      <c r="BL84" s="39" t="str">
        <f t="shared" si="78"/>
        <v>PASS</v>
      </c>
      <c r="BM84" s="39" t="str">
        <f t="shared" si="79"/>
        <v>PASS</v>
      </c>
      <c r="BN84" s="39" t="str">
        <f t="shared" si="80"/>
        <v>PASS</v>
      </c>
      <c r="BO84" s="127">
        <f t="shared" si="81"/>
        <v>2.8360451345995656E-5</v>
      </c>
      <c r="BP84" s="127"/>
      <c r="BR84">
        <f t="shared" si="22"/>
        <v>4.395881490775094E-5</v>
      </c>
      <c r="BS84">
        <f t="shared" si="23"/>
        <v>0.18900000000000003</v>
      </c>
      <c r="BT84">
        <f t="shared" si="24"/>
        <v>0.13888875000000003</v>
      </c>
      <c r="BU84">
        <f t="shared" si="82"/>
        <v>0.32788875000000006</v>
      </c>
      <c r="BV84">
        <f t="shared" si="25"/>
        <v>0.52500000000000013</v>
      </c>
      <c r="BW84">
        <f t="shared" si="26"/>
        <v>0.19687500000000002</v>
      </c>
      <c r="BX84">
        <f t="shared" si="27"/>
        <v>1727.4317758913576</v>
      </c>
      <c r="BY84">
        <f t="shared" si="83"/>
        <v>340.08813087861108</v>
      </c>
      <c r="BZ84">
        <f t="shared" si="28"/>
        <v>0.1302083333333352</v>
      </c>
      <c r="CA84">
        <f t="shared" si="29"/>
        <v>72.286983078003985</v>
      </c>
      <c r="CB84">
        <f t="shared" si="155"/>
        <v>412.37511395661505</v>
      </c>
      <c r="CC84">
        <f t="shared" si="30"/>
        <v>6.0562627015089949E-5</v>
      </c>
      <c r="CD84">
        <f t="shared" si="31"/>
        <v>8.6070796875000036E-2</v>
      </c>
      <c r="CE84">
        <f t="shared" si="84"/>
        <v>2395.5576625804006</v>
      </c>
      <c r="CF84">
        <f t="shared" si="32"/>
        <v>5268.3471936483247</v>
      </c>
      <c r="CG84">
        <f t="shared" si="33"/>
        <v>7065.0154405836247</v>
      </c>
      <c r="CH84">
        <f t="shared" si="34"/>
        <v>3471.6789467130247</v>
      </c>
      <c r="CI84">
        <f t="shared" si="35"/>
        <v>2.1344457524421826E-5</v>
      </c>
      <c r="CJ84">
        <f t="shared" si="36"/>
        <v>1.0488456032365633E-5</v>
      </c>
      <c r="CL84">
        <f t="shared" si="161"/>
        <v>0.18900000000000003</v>
      </c>
      <c r="CM84">
        <f t="shared" si="161"/>
        <v>0.13888875000000003</v>
      </c>
      <c r="CN84">
        <f t="shared" si="85"/>
        <v>1.1293363769535357E-4</v>
      </c>
      <c r="CO84">
        <f t="shared" si="85"/>
        <v>7.551695894999149E-5</v>
      </c>
      <c r="CP84">
        <f t="shared" si="162"/>
        <v>4.8465224787800458E-3</v>
      </c>
      <c r="CQ84">
        <f t="shared" si="162"/>
        <v>2.1670682138407861E-3</v>
      </c>
      <c r="CR84">
        <f t="shared" si="156"/>
        <v>112.23324180712765</v>
      </c>
      <c r="CS84">
        <f t="shared" si="86"/>
        <v>228.39945700187971</v>
      </c>
      <c r="CT84">
        <f t="shared" si="163"/>
        <v>4.8465224787800458E-3</v>
      </c>
      <c r="CU84">
        <f t="shared" si="163"/>
        <v>2.1670682138407861E-3</v>
      </c>
      <c r="CV84" s="39" t="str">
        <f t="shared" si="87"/>
        <v>FAILED</v>
      </c>
      <c r="CW84" s="39" t="str">
        <f t="shared" si="88"/>
        <v>FAILED</v>
      </c>
      <c r="CX84" s="39" t="str">
        <f t="shared" si="89"/>
        <v>FAILED</v>
      </c>
      <c r="CZ84">
        <f t="shared" si="90"/>
        <v>2.1344457524421826E-5</v>
      </c>
      <c r="DA84">
        <f t="shared" si="90"/>
        <v>1.0488456032365633E-5</v>
      </c>
      <c r="DB84">
        <v>29</v>
      </c>
      <c r="DC84">
        <f t="shared" si="91"/>
        <v>6.1898926820823299E-4</v>
      </c>
      <c r="DD84">
        <v>48</v>
      </c>
      <c r="DE84">
        <f t="shared" si="92"/>
        <v>5.0344588955355033E-4</v>
      </c>
      <c r="DF84">
        <f t="shared" si="93"/>
        <v>0.18900000000000003</v>
      </c>
      <c r="DG84">
        <f t="shared" si="93"/>
        <v>0.13888875000000003</v>
      </c>
      <c r="DH84">
        <f t="shared" si="40"/>
        <v>2.3297001579853323E-4</v>
      </c>
      <c r="DI84">
        <f t="shared" si="94"/>
        <v>8.6070796875000036E-2</v>
      </c>
      <c r="DJ84">
        <f t="shared" si="95"/>
        <v>412.37511395661505</v>
      </c>
      <c r="DK84">
        <f t="shared" si="96"/>
        <v>2395.5576625804006</v>
      </c>
      <c r="DL84">
        <f t="shared" si="97"/>
        <v>3.2750754931652535E-3</v>
      </c>
      <c r="DM84">
        <f t="shared" si="98"/>
        <v>3.6248140295995911E-3</v>
      </c>
      <c r="DN84">
        <f t="shared" si="164"/>
        <v>4.0759254046540185</v>
      </c>
      <c r="DO84">
        <f t="shared" si="164"/>
        <v>4.9929251646891695</v>
      </c>
      <c r="DP84">
        <f t="shared" si="99"/>
        <v>3.8701117864526782</v>
      </c>
      <c r="DQ84">
        <f t="shared" si="100"/>
        <v>4.7583220208724946</v>
      </c>
      <c r="DR84">
        <f t="shared" si="101"/>
        <v>4.0759254046540185</v>
      </c>
      <c r="DS84">
        <f t="shared" si="101"/>
        <v>4.9929251646891695</v>
      </c>
      <c r="DT84" s="39" t="str">
        <f t="shared" si="158"/>
        <v>PASS</v>
      </c>
      <c r="DU84" s="39" t="str">
        <f t="shared" si="158"/>
        <v>PASS</v>
      </c>
      <c r="DV84" s="39" t="str">
        <f t="shared" si="103"/>
        <v>PASS</v>
      </c>
      <c r="DW84" s="39">
        <f t="shared" si="104"/>
        <v>1.8691194198408938E-5</v>
      </c>
      <c r="DX84" s="39"/>
      <c r="DZ84">
        <f t="shared" si="105"/>
        <v>0.52500000000000013</v>
      </c>
      <c r="EA84">
        <f t="shared" si="157"/>
        <v>0.18900000000000003</v>
      </c>
      <c r="EB84">
        <f t="shared" si="106"/>
        <v>0.13888875000000003</v>
      </c>
      <c r="EC84">
        <f t="shared" si="107"/>
        <v>0.52559754978894335</v>
      </c>
      <c r="ED84">
        <f t="shared" si="108"/>
        <v>0.16394437500000003</v>
      </c>
      <c r="EE84">
        <f t="shared" si="109"/>
        <v>1290.2854872711168</v>
      </c>
      <c r="EG84">
        <f t="shared" si="110"/>
        <v>9.6908667559315145</v>
      </c>
      <c r="EH84">
        <f t="shared" si="111"/>
        <v>2.1979407453875472E-4</v>
      </c>
      <c r="EI84">
        <f t="shared" si="112"/>
        <v>9.8907333542439619E-5</v>
      </c>
      <c r="EJ84">
        <f t="shared" si="112"/>
        <v>4.200000000000001E-2</v>
      </c>
      <c r="EK84">
        <f t="shared" si="112"/>
        <v>2.7300000000000008E-2</v>
      </c>
      <c r="EL84">
        <f t="shared" si="113"/>
        <v>5.680333134062546E-5</v>
      </c>
      <c r="EM84">
        <f t="shared" si="113"/>
        <v>22.714961549241234</v>
      </c>
      <c r="EN84">
        <f t="shared" si="113"/>
        <v>54.495501473539697</v>
      </c>
      <c r="EO84">
        <f t="shared" si="114"/>
        <v>97.083719133236798</v>
      </c>
      <c r="EP84">
        <f t="shared" si="42"/>
        <v>483</v>
      </c>
      <c r="EQ84" s="39" t="str">
        <f t="shared" si="115"/>
        <v>PASS</v>
      </c>
      <c r="ES84">
        <v>1</v>
      </c>
      <c r="ET84">
        <f t="shared" si="116"/>
        <v>2.1979407453875472E-4</v>
      </c>
      <c r="EU84">
        <f t="shared" si="117"/>
        <v>4.945366677121981E-4</v>
      </c>
      <c r="EV84">
        <f t="shared" si="118"/>
        <v>4.200000000000001E-2</v>
      </c>
      <c r="EW84">
        <f t="shared" si="118"/>
        <v>2.7300000000000008E-2</v>
      </c>
      <c r="EX84">
        <f t="shared" si="119"/>
        <v>2.8347317555710094E-4</v>
      </c>
      <c r="EY84">
        <f t="shared" si="120"/>
        <v>4.5517022368531315</v>
      </c>
      <c r="EZ84">
        <f t="shared" si="121"/>
        <v>10.899100294707941</v>
      </c>
      <c r="FA84">
        <f t="shared" si="122"/>
        <v>19.418783560132749</v>
      </c>
      <c r="FB84">
        <f t="shared" si="43"/>
        <v>483</v>
      </c>
      <c r="FC84" s="39" t="str">
        <f t="shared" si="123"/>
        <v>PASS</v>
      </c>
      <c r="FD84" s="127">
        <f t="shared" si="124"/>
        <v>2.8360451345995656E-5</v>
      </c>
      <c r="FE84" s="127"/>
    </row>
    <row r="85" spans="2:161" x14ac:dyDescent="0.25">
      <c r="B85">
        <f t="shared" si="0"/>
        <v>9.3000000000000007</v>
      </c>
      <c r="C85">
        <f t="shared" si="160"/>
        <v>1.2916666666666665</v>
      </c>
      <c r="D85">
        <f t="shared" si="50"/>
        <v>0.2847161810296337</v>
      </c>
      <c r="E85">
        <f t="shared" si="2"/>
        <v>0.27938865497753862</v>
      </c>
      <c r="F85">
        <f t="shared" si="3"/>
        <v>6.4322916666665286E-2</v>
      </c>
      <c r="G85" s="1">
        <f t="shared" si="51"/>
        <v>81.836787088432047</v>
      </c>
      <c r="I85">
        <f t="shared" si="52"/>
        <v>81.836787088432047</v>
      </c>
      <c r="J85">
        <f t="shared" si="4"/>
        <v>286.75224907860434</v>
      </c>
      <c r="K85">
        <f t="shared" si="5"/>
        <v>27.660352425982111</v>
      </c>
      <c r="L85">
        <f t="shared" si="53"/>
        <v>1075.3209340447663</v>
      </c>
      <c r="M85">
        <f t="shared" si="53"/>
        <v>103.72632159743293</v>
      </c>
      <c r="O85">
        <f t="shared" si="54"/>
        <v>0.51666666666666661</v>
      </c>
      <c r="P85">
        <f>P83+200</f>
        <v>9300</v>
      </c>
      <c r="Q85">
        <f t="shared" si="55"/>
        <v>0.18599999999999997</v>
      </c>
      <c r="S85">
        <f t="shared" si="56"/>
        <v>557.66839568512341</v>
      </c>
      <c r="T85">
        <f t="shared" si="6"/>
        <v>6.4221753960205517</v>
      </c>
      <c r="U85">
        <f t="shared" si="57"/>
        <v>2.9131678997235671E-5</v>
      </c>
      <c r="V85">
        <f t="shared" si="58"/>
        <v>6.5546277743780258E-5</v>
      </c>
      <c r="W85">
        <f t="shared" si="7"/>
        <v>4.1333333333333326E-2</v>
      </c>
      <c r="X85">
        <f t="shared" si="59"/>
        <v>2.6866666666666664E-2</v>
      </c>
      <c r="Z85">
        <f t="shared" si="60"/>
        <v>7.0479868541699212E-4</v>
      </c>
      <c r="AA85">
        <v>5.5650000000000004</v>
      </c>
      <c r="AB85">
        <f t="shared" si="8"/>
        <v>0.21009171761519715</v>
      </c>
      <c r="AC85">
        <v>0.745</v>
      </c>
      <c r="AD85">
        <f t="shared" si="61"/>
        <v>0.15651832962332188</v>
      </c>
      <c r="AE85">
        <f t="shared" si="9"/>
        <v>8.7306601426557524</v>
      </c>
      <c r="AF85">
        <f t="shared" si="10"/>
        <v>3.7052058217174446E-5</v>
      </c>
      <c r="AG85">
        <f t="shared" si="62"/>
        <v>15.050942444720436</v>
      </c>
      <c r="AH85">
        <f t="shared" si="63"/>
        <v>50.132695432776487</v>
      </c>
      <c r="AI85">
        <f t="shared" si="11"/>
        <v>0.13666343535795392</v>
      </c>
      <c r="AJ85">
        <f t="shared" si="12"/>
        <v>0.23859472692327865</v>
      </c>
      <c r="AK85">
        <f t="shared" si="64"/>
        <v>0.13666343535795392</v>
      </c>
      <c r="AL85">
        <f t="shared" si="13"/>
        <v>0.18876165104689768</v>
      </c>
      <c r="AM85">
        <f t="shared" si="14"/>
        <v>79.758110192459327</v>
      </c>
      <c r="AN85">
        <f t="shared" si="65"/>
        <v>0.13666343535795392</v>
      </c>
      <c r="AO85" s="39" t="str">
        <f t="shared" si="66"/>
        <v>FAILED</v>
      </c>
      <c r="AP85" s="39" t="str">
        <f t="shared" si="67"/>
        <v>FAILED</v>
      </c>
      <c r="AQ85" s="39" t="str">
        <f t="shared" si="68"/>
        <v>FAILED</v>
      </c>
      <c r="AS85" s="9">
        <v>5</v>
      </c>
      <c r="AT85">
        <f t="shared" si="15"/>
        <v>1.4565839498617835E-4</v>
      </c>
      <c r="AU85" s="9">
        <f t="shared" si="69"/>
        <v>3.277313887189013E-4</v>
      </c>
      <c r="AV85" s="9">
        <f t="shared" si="70"/>
        <v>3.5239934270849607E-3</v>
      </c>
      <c r="AW85">
        <v>5.5650000000000004</v>
      </c>
      <c r="AX85">
        <f t="shared" si="16"/>
        <v>5.2522929403799292</v>
      </c>
      <c r="AY85">
        <v>0.745</v>
      </c>
      <c r="AZ85">
        <f t="shared" si="71"/>
        <v>3.9129582405830474</v>
      </c>
      <c r="BA85">
        <f t="shared" si="17"/>
        <v>43.65330071327876</v>
      </c>
      <c r="BB85">
        <f t="shared" si="72"/>
        <v>0.51725473153832491</v>
      </c>
      <c r="BC85">
        <f t="shared" si="73"/>
        <v>1.8510726353088884E-4</v>
      </c>
      <c r="BD85">
        <f t="shared" si="74"/>
        <v>3.01267700168916</v>
      </c>
      <c r="BE85">
        <f t="shared" si="75"/>
        <v>10.026539086555298</v>
      </c>
      <c r="BF85">
        <f t="shared" si="18"/>
        <v>3.4165858839488483</v>
      </c>
      <c r="BG85">
        <f t="shared" si="19"/>
        <v>5.9648681730819675</v>
      </c>
      <c r="BH85">
        <f t="shared" si="76"/>
        <v>3.4165858839488483</v>
      </c>
      <c r="BI85">
        <f t="shared" si="20"/>
        <v>4.7190412761724421</v>
      </c>
      <c r="BJ85">
        <f t="shared" si="21"/>
        <v>0.63932628360580945</v>
      </c>
      <c r="BK85">
        <f t="shared" si="77"/>
        <v>3.4165858839488483</v>
      </c>
      <c r="BL85" s="39" t="str">
        <f t="shared" si="78"/>
        <v>PASS</v>
      </c>
      <c r="BM85" s="39" t="str">
        <f t="shared" si="79"/>
        <v>PASS</v>
      </c>
      <c r="BN85" s="39" t="str">
        <f t="shared" si="80"/>
        <v>PASS</v>
      </c>
      <c r="BO85" s="127">
        <f t="shared" si="81"/>
        <v>9.2553631765442447E-6</v>
      </c>
      <c r="BP85" s="127"/>
      <c r="BR85">
        <f t="shared" si="22"/>
        <v>2.9131678997235671E-5</v>
      </c>
      <c r="BS85">
        <f t="shared" si="23"/>
        <v>0.18599999999999997</v>
      </c>
      <c r="BT85">
        <f t="shared" si="24"/>
        <v>0.13668416666666663</v>
      </c>
      <c r="BU85">
        <f t="shared" si="82"/>
        <v>0.32268416666666661</v>
      </c>
      <c r="BV85">
        <f t="shared" si="25"/>
        <v>0.51666666666666661</v>
      </c>
      <c r="BW85">
        <f t="shared" si="26"/>
        <v>0.19374999999999998</v>
      </c>
      <c r="BX85">
        <f t="shared" si="27"/>
        <v>1075.3209340447663</v>
      </c>
      <c r="BY85">
        <f t="shared" si="83"/>
        <v>208.34343097117346</v>
      </c>
      <c r="BZ85">
        <f t="shared" si="28"/>
        <v>6.4322916666665286E-2</v>
      </c>
      <c r="CA85">
        <f t="shared" si="29"/>
        <v>35.142947900206764</v>
      </c>
      <c r="CB85">
        <f t="shared" si="155"/>
        <v>243.48637887138023</v>
      </c>
      <c r="CC85">
        <f t="shared" si="30"/>
        <v>3.9499671905749228E-5</v>
      </c>
      <c r="CD85">
        <f t="shared" si="31"/>
        <v>8.3360076388888857E-2</v>
      </c>
      <c r="CE85">
        <f t="shared" si="84"/>
        <v>1460.4495906138275</v>
      </c>
      <c r="CF85">
        <f t="shared" si="32"/>
        <v>3332.42546466674</v>
      </c>
      <c r="CG85">
        <f t="shared" si="33"/>
        <v>4427.7626576271105</v>
      </c>
      <c r="CH85">
        <f t="shared" si="34"/>
        <v>2237.0882717063696</v>
      </c>
      <c r="CI85">
        <f t="shared" si="35"/>
        <v>1.3376926458087947E-5</v>
      </c>
      <c r="CJ85">
        <f t="shared" si="36"/>
        <v>6.758574838992053E-6</v>
      </c>
      <c r="CL85">
        <f t="shared" si="161"/>
        <v>0.18599999999999997</v>
      </c>
      <c r="CM85">
        <f t="shared" si="161"/>
        <v>0.13668416666666663</v>
      </c>
      <c r="CN85">
        <f t="shared" si="85"/>
        <v>7.1918959452085745E-5</v>
      </c>
      <c r="CO85">
        <f t="shared" si="85"/>
        <v>4.9446655042893686E-5</v>
      </c>
      <c r="CP85">
        <f t="shared" si="162"/>
        <v>1.9654879568948864E-3</v>
      </c>
      <c r="CQ85">
        <f t="shared" si="162"/>
        <v>9.2908924407375103E-4</v>
      </c>
      <c r="CR85">
        <f t="shared" si="156"/>
        <v>109.17676756238809</v>
      </c>
      <c r="CS85">
        <f t="shared" si="86"/>
        <v>216.08839517291383</v>
      </c>
      <c r="CT85">
        <f t="shared" si="163"/>
        <v>1.9654879568948864E-3</v>
      </c>
      <c r="CU85">
        <f t="shared" si="163"/>
        <v>9.2908924407375103E-4</v>
      </c>
      <c r="CV85" s="39" t="str">
        <f t="shared" si="87"/>
        <v>FAILED</v>
      </c>
      <c r="CW85" s="39" t="str">
        <f t="shared" si="88"/>
        <v>FAILED</v>
      </c>
      <c r="CX85" s="39" t="str">
        <f t="shared" si="89"/>
        <v>FAILED</v>
      </c>
      <c r="CZ85">
        <f t="shared" si="90"/>
        <v>1.3376926458087947E-5</v>
      </c>
      <c r="DA85">
        <f t="shared" si="90"/>
        <v>6.758574838992053E-6</v>
      </c>
      <c r="DB85">
        <v>39</v>
      </c>
      <c r="DC85">
        <f t="shared" si="91"/>
        <v>5.2170013186542998E-4</v>
      </c>
      <c r="DD85">
        <v>62</v>
      </c>
      <c r="DE85">
        <f t="shared" si="92"/>
        <v>4.190316400175073E-4</v>
      </c>
      <c r="DF85">
        <f t="shared" si="93"/>
        <v>0.18599999999999997</v>
      </c>
      <c r="DG85">
        <f t="shared" si="93"/>
        <v>0.13668416666666663</v>
      </c>
      <c r="DH85">
        <f t="shared" si="40"/>
        <v>1.8435913982153777E-4</v>
      </c>
      <c r="DI85">
        <f t="shared" si="94"/>
        <v>8.3360076388888857E-2</v>
      </c>
      <c r="DJ85">
        <f t="shared" si="95"/>
        <v>243.48637887138023</v>
      </c>
      <c r="DK85">
        <f t="shared" si="96"/>
        <v>1460.4495906138275</v>
      </c>
      <c r="DL85">
        <f t="shared" si="97"/>
        <v>2.8048394186313444E-3</v>
      </c>
      <c r="DM85">
        <f t="shared" si="98"/>
        <v>3.0656926126594085E-3</v>
      </c>
      <c r="DN85">
        <f t="shared" si="164"/>
        <v>2.9895071824371224</v>
      </c>
      <c r="DO85">
        <f t="shared" si="164"/>
        <v>3.5714190542194988</v>
      </c>
      <c r="DP85">
        <f t="shared" si="99"/>
        <v>2.7994042964714896</v>
      </c>
      <c r="DQ85">
        <f t="shared" si="100"/>
        <v>3.4852966963373202</v>
      </c>
      <c r="DR85">
        <f t="shared" si="101"/>
        <v>2.9895071824371224</v>
      </c>
      <c r="DS85">
        <f t="shared" si="101"/>
        <v>3.5714190542194988</v>
      </c>
      <c r="DT85" s="39" t="str">
        <f t="shared" si="158"/>
        <v>PASS</v>
      </c>
      <c r="DU85" s="39" t="str">
        <f t="shared" si="158"/>
        <v>PASS</v>
      </c>
      <c r="DV85" s="39" t="str">
        <f t="shared" si="103"/>
        <v>PASS</v>
      </c>
      <c r="DW85" s="39">
        <f t="shared" si="104"/>
        <v>7.7155607524863149E-6</v>
      </c>
      <c r="DX85" s="39"/>
      <c r="DZ85">
        <f t="shared" si="105"/>
        <v>0.51666666666666661</v>
      </c>
      <c r="EA85">
        <f t="shared" si="157"/>
        <v>0.18599999999999997</v>
      </c>
      <c r="EB85">
        <f t="shared" si="106"/>
        <v>0.13668416666666663</v>
      </c>
      <c r="EC85">
        <f t="shared" si="107"/>
        <v>0.51725473153832491</v>
      </c>
      <c r="ED85">
        <f t="shared" si="108"/>
        <v>0.1613420833333333</v>
      </c>
      <c r="EE85">
        <f t="shared" si="109"/>
        <v>557.66839568512341</v>
      </c>
      <c r="EG85">
        <f t="shared" si="110"/>
        <v>6.4221753960205517</v>
      </c>
      <c r="EH85">
        <f t="shared" si="111"/>
        <v>1.4565839498617835E-4</v>
      </c>
      <c r="EI85">
        <f t="shared" si="112"/>
        <v>6.5546277743780258E-5</v>
      </c>
      <c r="EJ85">
        <f t="shared" si="112"/>
        <v>4.1333333333333326E-2</v>
      </c>
      <c r="EK85">
        <f t="shared" si="112"/>
        <v>2.6866666666666664E-2</v>
      </c>
      <c r="EL85">
        <f t="shared" si="113"/>
        <v>3.7052058217174446E-5</v>
      </c>
      <c r="EM85">
        <f t="shared" si="113"/>
        <v>15.050942444720436</v>
      </c>
      <c r="EN85">
        <f t="shared" si="113"/>
        <v>50.132695432776487</v>
      </c>
      <c r="EO85">
        <f t="shared" si="114"/>
        <v>88.127137265094859</v>
      </c>
      <c r="EP85">
        <f t="shared" si="42"/>
        <v>483</v>
      </c>
      <c r="EQ85" s="39" t="str">
        <f t="shared" si="115"/>
        <v>PASS</v>
      </c>
      <c r="ES85">
        <v>1</v>
      </c>
      <c r="ET85">
        <f t="shared" si="116"/>
        <v>1.4565839498617835E-4</v>
      </c>
      <c r="EU85">
        <f t="shared" si="117"/>
        <v>3.277313887189013E-4</v>
      </c>
      <c r="EV85">
        <f t="shared" si="118"/>
        <v>4.1333333333333326E-2</v>
      </c>
      <c r="EW85">
        <f t="shared" si="118"/>
        <v>2.6866666666666664E-2</v>
      </c>
      <c r="EX85">
        <f t="shared" si="119"/>
        <v>1.8502160694553534E-4</v>
      </c>
      <c r="EY85">
        <f t="shared" si="120"/>
        <v>3.0140717340612215</v>
      </c>
      <c r="EZ85">
        <f t="shared" si="121"/>
        <v>10.026539086555298</v>
      </c>
      <c r="FA85">
        <f t="shared" si="122"/>
        <v>17.626091074901726</v>
      </c>
      <c r="FB85">
        <f t="shared" si="43"/>
        <v>483</v>
      </c>
      <c r="FC85" s="39" t="str">
        <f t="shared" si="123"/>
        <v>PASS</v>
      </c>
      <c r="FD85" s="127">
        <f t="shared" si="124"/>
        <v>9.2553631765442447E-6</v>
      </c>
      <c r="FE85" s="127"/>
    </row>
    <row r="86" spans="2:161" x14ac:dyDescent="0.25">
      <c r="B86">
        <f t="shared" si="0"/>
        <v>9.35</v>
      </c>
      <c r="C86">
        <f t="shared" si="160"/>
        <v>1.28125</v>
      </c>
      <c r="D86">
        <f t="shared" si="50"/>
        <v>0.27406112892544349</v>
      </c>
      <c r="E86">
        <f t="shared" si="2"/>
        <v>0.23703056446272175</v>
      </c>
      <c r="F86">
        <f t="shared" si="3"/>
        <v>0.18984375000000045</v>
      </c>
      <c r="G86" s="1">
        <f t="shared" si="51"/>
        <v>204.9154619901723</v>
      </c>
      <c r="I86">
        <f t="shared" si="52"/>
        <v>204.9154619901723</v>
      </c>
      <c r="J86">
        <f t="shared" si="4"/>
        <v>204.9154619901723</v>
      </c>
      <c r="K86">
        <f>K87+(J87+J86)*(B87-B86)/2</f>
        <v>15.368659649262959</v>
      </c>
      <c r="L86">
        <f t="shared" si="53"/>
        <v>768.43298246314612</v>
      </c>
      <c r="M86">
        <f t="shared" si="53"/>
        <v>57.632473684736091</v>
      </c>
      <c r="O86">
        <f t="shared" si="54"/>
        <v>0.51250000000000007</v>
      </c>
      <c r="P86">
        <v>9350</v>
      </c>
      <c r="Q86">
        <f t="shared" si="55"/>
        <v>0.1845</v>
      </c>
      <c r="S86">
        <f t="shared" si="56"/>
        <v>312.37113108258046</v>
      </c>
      <c r="T86">
        <f t="shared" si="6"/>
        <v>4.8260062272980528</v>
      </c>
      <c r="U86">
        <f t="shared" si="57"/>
        <v>2.1891283806951533E-5</v>
      </c>
      <c r="V86">
        <f t="shared" si="58"/>
        <v>4.9255388565640948E-5</v>
      </c>
      <c r="W86">
        <f t="shared" si="7"/>
        <v>4.1000000000000009E-2</v>
      </c>
      <c r="X86">
        <f t="shared" si="59"/>
        <v>2.6650000000000007E-2</v>
      </c>
      <c r="Z86">
        <f t="shared" si="60"/>
        <v>5.3393375138906165E-4</v>
      </c>
      <c r="AA86">
        <v>5.5650000000000004</v>
      </c>
      <c r="AB86">
        <f t="shared" si="8"/>
        <v>0.12057395600397131</v>
      </c>
      <c r="AC86">
        <v>0.745</v>
      </c>
      <c r="AD86">
        <f t="shared" si="61"/>
        <v>8.9827597222958619E-2</v>
      </c>
      <c r="AE86">
        <f t="shared" si="9"/>
        <v>6.6140789115024052</v>
      </c>
      <c r="AF86">
        <f t="shared" si="10"/>
        <v>2.7620745118928611E-5</v>
      </c>
      <c r="AG86">
        <f t="shared" si="62"/>
        <v>11.309294146033418</v>
      </c>
      <c r="AH86">
        <f t="shared" si="63"/>
        <v>69.775000165509297</v>
      </c>
      <c r="AI86">
        <f t="shared" si="11"/>
        <v>7.8432654220013664E-2</v>
      </c>
      <c r="AJ86">
        <f t="shared" si="12"/>
        <v>0.13693214769902939</v>
      </c>
      <c r="AK86">
        <f t="shared" si="64"/>
        <v>7.8432654220013664E-2</v>
      </c>
      <c r="AL86">
        <f t="shared" si="13"/>
        <v>0.10833239533151059</v>
      </c>
      <c r="AM86">
        <f t="shared" si="14"/>
        <v>104.4388252164308</v>
      </c>
      <c r="AN86">
        <f t="shared" si="65"/>
        <v>7.8432654220013664E-2</v>
      </c>
      <c r="AO86" s="39" t="str">
        <f t="shared" si="66"/>
        <v>FAILED</v>
      </c>
      <c r="AP86" s="39" t="str">
        <f t="shared" si="67"/>
        <v>FAILED</v>
      </c>
      <c r="AQ86" s="39" t="str">
        <f t="shared" si="68"/>
        <v>FAILED</v>
      </c>
      <c r="AS86" s="9">
        <v>6</v>
      </c>
      <c r="AT86">
        <f t="shared" si="15"/>
        <v>1.313477028417092E-4</v>
      </c>
      <c r="AU86" s="9">
        <f t="shared" si="69"/>
        <v>2.9553233139384573E-4</v>
      </c>
      <c r="AV86" s="9">
        <f t="shared" si="70"/>
        <v>3.2036025083343701E-3</v>
      </c>
      <c r="AW86">
        <v>5.5650000000000004</v>
      </c>
      <c r="AX86">
        <f t="shared" si="16"/>
        <v>4.3406624161429672</v>
      </c>
      <c r="AY86">
        <v>0.745</v>
      </c>
      <c r="AZ86">
        <f t="shared" si="71"/>
        <v>3.2337935000265103</v>
      </c>
      <c r="BA86">
        <f t="shared" si="17"/>
        <v>39.684473469014435</v>
      </c>
      <c r="BB86">
        <f t="shared" si="72"/>
        <v>0.51308332241301602</v>
      </c>
      <c r="BC86">
        <f t="shared" si="73"/>
        <v>1.6559891433064135E-4</v>
      </c>
      <c r="BD86">
        <f t="shared" si="74"/>
        <v>1.8863114673498877</v>
      </c>
      <c r="BE86">
        <f t="shared" si="75"/>
        <v>11.629166694251548</v>
      </c>
      <c r="BF86">
        <f t="shared" si="18"/>
        <v>2.8235755519204924</v>
      </c>
      <c r="BG86">
        <f t="shared" si="19"/>
        <v>4.9295573171650586</v>
      </c>
      <c r="BH86">
        <f t="shared" si="76"/>
        <v>2.8235755519204924</v>
      </c>
      <c r="BI86">
        <f t="shared" si="20"/>
        <v>3.8999662319343815</v>
      </c>
      <c r="BJ86">
        <f t="shared" si="21"/>
        <v>0.48490815308505714</v>
      </c>
      <c r="BK86">
        <f t="shared" si="77"/>
        <v>2.8235755519204924</v>
      </c>
      <c r="BL86" s="39" t="str">
        <f t="shared" si="78"/>
        <v>PASS</v>
      </c>
      <c r="BM86" s="39" t="str">
        <f t="shared" si="79"/>
        <v>PASS</v>
      </c>
      <c r="BN86" s="39" t="str">
        <f t="shared" si="80"/>
        <v>PASS</v>
      </c>
      <c r="BO86" s="127">
        <f t="shared" si="81"/>
        <v>2.4839837149596261E-5</v>
      </c>
      <c r="BP86" s="127"/>
      <c r="BR86">
        <f t="shared" si="22"/>
        <v>2.1891283806951533E-5</v>
      </c>
      <c r="BS86">
        <f t="shared" si="23"/>
        <v>0.1845</v>
      </c>
      <c r="BT86">
        <f t="shared" si="24"/>
        <v>0.13558187499999999</v>
      </c>
      <c r="BU86">
        <f t="shared" si="82"/>
        <v>0.32008187499999996</v>
      </c>
      <c r="BV86">
        <f t="shared" si="25"/>
        <v>0.51250000000000007</v>
      </c>
      <c r="BW86">
        <f t="shared" si="26"/>
        <v>0.19218749999999998</v>
      </c>
      <c r="BX86">
        <f t="shared" si="27"/>
        <v>768.43298246314612</v>
      </c>
      <c r="BY86">
        <f t="shared" si="83"/>
        <v>147.68321381713588</v>
      </c>
      <c r="BZ86">
        <f t="shared" si="28"/>
        <v>0.18984375000000045</v>
      </c>
      <c r="CA86">
        <f t="shared" si="29"/>
        <v>102.885030343735</v>
      </c>
      <c r="CB86">
        <f t="shared" si="155"/>
        <v>250.56824416087088</v>
      </c>
      <c r="CC86">
        <f t="shared" si="30"/>
        <v>2.9443652155984644E-5</v>
      </c>
      <c r="CD86">
        <f t="shared" si="31"/>
        <v>8.2020980468750004E-2</v>
      </c>
      <c r="CE86">
        <f t="shared" si="84"/>
        <v>1527.4643312532542</v>
      </c>
      <c r="CF86">
        <f t="shared" si="32"/>
        <v>2400.7388186636504</v>
      </c>
      <c r="CG86">
        <f t="shared" si="33"/>
        <v>3546.3370671035909</v>
      </c>
      <c r="CH86">
        <f t="shared" si="34"/>
        <v>1255.14057022371</v>
      </c>
      <c r="CI86">
        <f t="shared" si="35"/>
        <v>1.0714009266173991E-5</v>
      </c>
      <c r="CJ86">
        <f t="shared" si="36"/>
        <v>3.7919654689538069E-6</v>
      </c>
      <c r="CL86">
        <f t="shared" si="161"/>
        <v>0.1845</v>
      </c>
      <c r="CM86">
        <f t="shared" si="161"/>
        <v>0.13558187499999999</v>
      </c>
      <c r="CN86">
        <f t="shared" si="85"/>
        <v>5.8070510927772304E-5</v>
      </c>
      <c r="CO86">
        <f t="shared" si="85"/>
        <v>2.7968085475686239E-5</v>
      </c>
      <c r="CP86">
        <f t="shared" si="162"/>
        <v>1.2814300109767584E-3</v>
      </c>
      <c r="CQ86">
        <f t="shared" si="162"/>
        <v>2.972412459666108E-4</v>
      </c>
      <c r="CR86">
        <f t="shared" si="156"/>
        <v>142.56701607265987</v>
      </c>
      <c r="CS86">
        <f t="shared" si="86"/>
        <v>402.81599180139091</v>
      </c>
      <c r="CT86">
        <f t="shared" si="163"/>
        <v>1.2814300109767584E-3</v>
      </c>
      <c r="CU86">
        <f t="shared" si="163"/>
        <v>2.972412459666108E-4</v>
      </c>
      <c r="CV86" s="39" t="str">
        <f t="shared" si="87"/>
        <v>FAILED</v>
      </c>
      <c r="CW86" s="39" t="str">
        <f t="shared" si="88"/>
        <v>FAILED</v>
      </c>
      <c r="CX86" s="39" t="str">
        <f t="shared" si="89"/>
        <v>FAILED</v>
      </c>
      <c r="CZ86">
        <f t="shared" si="90"/>
        <v>1.0714009266173991E-5</v>
      </c>
      <c r="DA86">
        <f t="shared" si="90"/>
        <v>3.7919654689538069E-6</v>
      </c>
      <c r="DB86">
        <v>49</v>
      </c>
      <c r="DC86">
        <f t="shared" si="91"/>
        <v>5.2498645404252555E-4</v>
      </c>
      <c r="DD86">
        <v>111</v>
      </c>
      <c r="DE86">
        <f t="shared" si="92"/>
        <v>4.2090816705387258E-4</v>
      </c>
      <c r="DF86">
        <f t="shared" si="93"/>
        <v>0.1845</v>
      </c>
      <c r="DG86">
        <f t="shared" si="93"/>
        <v>0.13558187499999999</v>
      </c>
      <c r="DH86">
        <f t="shared" si="40"/>
        <v>1.7632467146974477E-4</v>
      </c>
      <c r="DI86">
        <f t="shared" si="94"/>
        <v>8.2020980468750004E-2</v>
      </c>
      <c r="DJ86">
        <f t="shared" si="95"/>
        <v>250.56824416087088</v>
      </c>
      <c r="DK86">
        <f t="shared" si="96"/>
        <v>1527.4643312532542</v>
      </c>
      <c r="DL86">
        <f t="shared" si="97"/>
        <v>2.8454550354608432E-3</v>
      </c>
      <c r="DM86">
        <f t="shared" si="98"/>
        <v>3.1044574878011724E-3</v>
      </c>
      <c r="DN86">
        <f t="shared" si="164"/>
        <v>3.0767134563551979</v>
      </c>
      <c r="DO86">
        <f t="shared" si="164"/>
        <v>3.662309391554611</v>
      </c>
      <c r="DP86">
        <f t="shared" si="99"/>
        <v>2.9095309402583647</v>
      </c>
      <c r="DQ86">
        <f t="shared" si="100"/>
        <v>3.6289728991116297</v>
      </c>
      <c r="DR86">
        <f t="shared" si="101"/>
        <v>3.0767134563551979</v>
      </c>
      <c r="DS86">
        <f t="shared" si="101"/>
        <v>3.662309391554611</v>
      </c>
      <c r="DT86" s="39" t="str">
        <f t="shared" si="158"/>
        <v>PASS</v>
      </c>
      <c r="DU86" s="39" t="str">
        <f t="shared" si="158"/>
        <v>PASS</v>
      </c>
      <c r="DV86" s="39" t="str">
        <f t="shared" si="103"/>
        <v>PASS</v>
      </c>
      <c r="DW86" s="39">
        <f t="shared" si="104"/>
        <v>2.3089127889423537E-5</v>
      </c>
      <c r="DX86" s="39"/>
      <c r="DZ86">
        <f t="shared" si="105"/>
        <v>0.51250000000000007</v>
      </c>
      <c r="EA86">
        <f t="shared" si="157"/>
        <v>0.1845</v>
      </c>
      <c r="EB86">
        <f t="shared" si="106"/>
        <v>0.13558187499999999</v>
      </c>
      <c r="EC86">
        <f t="shared" si="107"/>
        <v>0.51308332241301602</v>
      </c>
      <c r="ED86">
        <f t="shared" si="108"/>
        <v>0.16004093749999998</v>
      </c>
      <c r="EE86">
        <f t="shared" si="109"/>
        <v>312.37113108258046</v>
      </c>
      <c r="EG86">
        <f t="shared" si="110"/>
        <v>4.8260062272980528</v>
      </c>
      <c r="EH86">
        <f t="shared" si="111"/>
        <v>1.313477028417092E-4</v>
      </c>
      <c r="EI86">
        <f t="shared" si="112"/>
        <v>4.9255388565640948E-5</v>
      </c>
      <c r="EJ86">
        <f t="shared" si="112"/>
        <v>4.1000000000000009E-2</v>
      </c>
      <c r="EK86">
        <f t="shared" si="112"/>
        <v>2.6650000000000007E-2</v>
      </c>
      <c r="EL86">
        <f t="shared" si="113"/>
        <v>2.7620745118928611E-5</v>
      </c>
      <c r="EM86">
        <f t="shared" si="113"/>
        <v>11.309294146033418</v>
      </c>
      <c r="EN86">
        <f t="shared" si="113"/>
        <v>69.775000165509297</v>
      </c>
      <c r="EO86">
        <f t="shared" si="114"/>
        <v>121.38184410517074</v>
      </c>
      <c r="EP86">
        <f t="shared" si="42"/>
        <v>483</v>
      </c>
      <c r="EQ86" s="39" t="str">
        <f t="shared" si="115"/>
        <v>PASS</v>
      </c>
      <c r="ES86">
        <v>1</v>
      </c>
      <c r="ET86">
        <f t="shared" si="116"/>
        <v>1.313477028417092E-4</v>
      </c>
      <c r="EU86">
        <f t="shared" si="117"/>
        <v>2.9553233139384573E-4</v>
      </c>
      <c r="EV86">
        <f t="shared" si="118"/>
        <v>4.1000000000000009E-2</v>
      </c>
      <c r="EW86">
        <f t="shared" si="118"/>
        <v>2.6650000000000007E-2</v>
      </c>
      <c r="EX86">
        <f t="shared" si="119"/>
        <v>1.6552229627167563E-4</v>
      </c>
      <c r="EY86">
        <f t="shared" si="120"/>
        <v>1.8871846157201588</v>
      </c>
      <c r="EZ86">
        <f t="shared" si="121"/>
        <v>11.629166694251548</v>
      </c>
      <c r="FA86">
        <f t="shared" si="122"/>
        <v>20.230521984908822</v>
      </c>
      <c r="FB86">
        <f t="shared" si="43"/>
        <v>483</v>
      </c>
      <c r="FC86" s="39" t="str">
        <f t="shared" si="123"/>
        <v>PASS</v>
      </c>
      <c r="FD86" s="127">
        <f t="shared" si="124"/>
        <v>2.4839837149596261E-5</v>
      </c>
      <c r="FE86" s="127"/>
    </row>
    <row r="87" spans="2:161" x14ac:dyDescent="0.25">
      <c r="B87">
        <f t="shared" ref="B87" si="166">P87/1000</f>
        <v>9.5</v>
      </c>
      <c r="C87">
        <f t="shared" si="160"/>
        <v>1.25</v>
      </c>
      <c r="D87">
        <f t="shared" si="50"/>
        <v>0.2</v>
      </c>
      <c r="G87" s="1">
        <f t="shared" si="51"/>
        <v>0</v>
      </c>
      <c r="I87">
        <f t="shared" si="52"/>
        <v>0</v>
      </c>
      <c r="J87">
        <f>(J88+I87)</f>
        <v>0</v>
      </c>
      <c r="K87">
        <v>0</v>
      </c>
      <c r="L87">
        <f t="shared" si="53"/>
        <v>0</v>
      </c>
      <c r="M87">
        <f t="shared" si="53"/>
        <v>0</v>
      </c>
      <c r="O87">
        <f t="shared" si="54"/>
        <v>0.5</v>
      </c>
      <c r="P87">
        <f>P85+200</f>
        <v>9500</v>
      </c>
      <c r="Q87">
        <f t="shared" si="55"/>
        <v>0.18</v>
      </c>
      <c r="S87">
        <f t="shared" si="56"/>
        <v>0</v>
      </c>
      <c r="T87">
        <v>0</v>
      </c>
      <c r="U87">
        <v>0</v>
      </c>
      <c r="V87">
        <f t="shared" si="58"/>
        <v>0</v>
      </c>
      <c r="W87">
        <f t="shared" ref="W87" si="167">O87/$AE$2</f>
        <v>0.04</v>
      </c>
      <c r="X87">
        <f t="shared" si="59"/>
        <v>2.6000000000000002E-2</v>
      </c>
      <c r="Z87">
        <f t="shared" si="60"/>
        <v>0</v>
      </c>
      <c r="AA87">
        <v>5.5650000000000004</v>
      </c>
      <c r="AB87">
        <f t="shared" ref="AB87" si="168">AA87*$AG$6*Z87^2</f>
        <v>0</v>
      </c>
      <c r="AC87">
        <v>0.745</v>
      </c>
      <c r="AD87">
        <f t="shared" si="61"/>
        <v>0</v>
      </c>
      <c r="AE87">
        <f t="shared" ref="AE87" si="169">SQRT(AD87*$AH$6)</f>
        <v>0</v>
      </c>
      <c r="AF87">
        <f t="shared" ref="AF87" si="170">O87*U87+(X87-U87/2)*V87*$AE$2</f>
        <v>0</v>
      </c>
      <c r="AG87" t="e">
        <f t="shared" si="62"/>
        <v>#DIV/0!</v>
      </c>
      <c r="AH87" t="e">
        <f t="shared" si="63"/>
        <v>#DIV/0!</v>
      </c>
      <c r="AI87">
        <f t="shared" ref="AI87" si="171">$AD$9*$AG$6*Z87^2</f>
        <v>0</v>
      </c>
      <c r="AJ87">
        <f t="shared" ref="AJ87" si="172">$AD$10*$AG$6*Z87^2</f>
        <v>0</v>
      </c>
      <c r="AK87">
        <f t="shared" si="64"/>
        <v>0</v>
      </c>
      <c r="AL87">
        <f t="shared" ref="AL87" si="173">$AD$8*$AG$6*Z87^2</f>
        <v>0</v>
      </c>
      <c r="AM87" t="e">
        <f t="shared" ref="AM87" si="174">AG87/AL87+(AH87/$AE$6)^2</f>
        <v>#DIV/0!</v>
      </c>
      <c r="AN87">
        <f t="shared" si="65"/>
        <v>0</v>
      </c>
      <c r="AO87" s="39" t="e">
        <f t="shared" si="66"/>
        <v>#DIV/0!</v>
      </c>
      <c r="AP87" s="39" t="e">
        <f t="shared" si="67"/>
        <v>#DIV/0!</v>
      </c>
      <c r="AQ87" s="39" t="e">
        <f t="shared" si="68"/>
        <v>#DIV/0!</v>
      </c>
      <c r="AS87" s="9">
        <v>5</v>
      </c>
      <c r="AT87">
        <f t="shared" ref="AT87" si="175">U87*AS87</f>
        <v>0</v>
      </c>
      <c r="AU87" s="9">
        <f t="shared" si="69"/>
        <v>0</v>
      </c>
      <c r="AV87" s="9">
        <f t="shared" si="70"/>
        <v>0</v>
      </c>
      <c r="AW87">
        <v>5.5650000000000004</v>
      </c>
      <c r="AX87">
        <f t="shared" ref="AX87" si="176">AW87*$AG$6*AV87^2</f>
        <v>0</v>
      </c>
      <c r="AY87">
        <v>0.745</v>
      </c>
      <c r="AZ87">
        <f t="shared" si="71"/>
        <v>0</v>
      </c>
      <c r="BA87">
        <f t="shared" ref="BA87" si="177">SQRT(AZ87*$AH$6)</f>
        <v>0</v>
      </c>
      <c r="BB87">
        <f t="shared" si="72"/>
        <v>0.5005690950370888</v>
      </c>
      <c r="BC87">
        <f t="shared" si="73"/>
        <v>0</v>
      </c>
      <c r="BD87" t="e">
        <f t="shared" si="74"/>
        <v>#DIV/0!</v>
      </c>
      <c r="BE87" t="e">
        <f t="shared" si="75"/>
        <v>#DIV/0!</v>
      </c>
      <c r="BF87">
        <f t="shared" ref="BF87" si="178">AV87^2*$AG$6*$AD$9</f>
        <v>0</v>
      </c>
      <c r="BG87">
        <f t="shared" ref="BG87" si="179">AV87^2*$AG$6*$AD$10</f>
        <v>0</v>
      </c>
      <c r="BH87">
        <f t="shared" si="76"/>
        <v>0</v>
      </c>
      <c r="BI87">
        <f t="shared" ref="BI87" si="180">$AD$8*$AG$6*AV87^2</f>
        <v>0</v>
      </c>
      <c r="BJ87" t="e">
        <f t="shared" ref="BJ87" si="181">BD87/BI87+(BE87/$AE$6)^2</f>
        <v>#DIV/0!</v>
      </c>
      <c r="BK87">
        <f t="shared" si="77"/>
        <v>0</v>
      </c>
      <c r="BL87" s="39" t="e">
        <f t="shared" si="78"/>
        <v>#DIV/0!</v>
      </c>
      <c r="BM87" s="39" t="e">
        <f t="shared" si="79"/>
        <v>#DIV/0!</v>
      </c>
      <c r="BN87" s="39" t="e">
        <f t="shared" si="80"/>
        <v>#DIV/0!</v>
      </c>
      <c r="BO87" s="127">
        <f t="shared" si="81"/>
        <v>0</v>
      </c>
      <c r="BP87" s="127"/>
      <c r="BR87">
        <f t="shared" ref="BR87" si="182">U87</f>
        <v>0</v>
      </c>
      <c r="BS87">
        <f t="shared" ref="BS87" si="183">0.144*C87</f>
        <v>0.18</v>
      </c>
      <c r="BT87">
        <f t="shared" ref="BT87" si="184">0.10582*C87</f>
        <v>0.132275</v>
      </c>
      <c r="BU87">
        <f t="shared" si="82"/>
        <v>0.31227499999999997</v>
      </c>
      <c r="BV87">
        <f t="shared" ref="BV87" si="185">0.4*C87</f>
        <v>0.5</v>
      </c>
      <c r="BW87">
        <f t="shared" ref="BW87" si="186">0.15*C87</f>
        <v>0.1875</v>
      </c>
      <c r="BX87">
        <f t="shared" ref="BX87" si="187">L87</f>
        <v>0</v>
      </c>
      <c r="BY87">
        <f t="shared" si="83"/>
        <v>0</v>
      </c>
      <c r="BZ87">
        <f t="shared" ref="BZ87" si="188">F87</f>
        <v>0</v>
      </c>
      <c r="CA87">
        <f t="shared" ref="CA87" si="189">0.5*0.967*96.6^2*$BY$6*BZ87*C87*2.5*1.5</f>
        <v>0</v>
      </c>
      <c r="CB87">
        <f t="shared" si="155"/>
        <v>0</v>
      </c>
      <c r="CC87">
        <f t="shared" ref="CC87" si="190">2*BR87*O87+(BS87-2*BR87)*BR87+(BT87-2*BR87)*BR87</f>
        <v>0</v>
      </c>
      <c r="CD87">
        <f t="shared" ref="CD87" si="191">BU87/2*O87</f>
        <v>7.8068749999999992E-2</v>
      </c>
      <c r="CE87">
        <f t="shared" si="84"/>
        <v>0</v>
      </c>
      <c r="CF87">
        <f t="shared" ref="CF87" si="192">BX87/(BU87)</f>
        <v>0</v>
      </c>
      <c r="CG87">
        <f t="shared" ref="CG87" si="193">CF87+2*BW87*CE87/O87</f>
        <v>0</v>
      </c>
      <c r="CH87">
        <f t="shared" ref="CH87" si="194">CF87-2*BW87*CE87/O87</f>
        <v>0</v>
      </c>
      <c r="CI87">
        <f t="shared" ref="CI87" si="195">CG87/($AE$6*1000000)</f>
        <v>0</v>
      </c>
      <c r="CJ87">
        <f t="shared" ref="CJ87" si="196">ABS(CH87/($AE$6*1000000))</f>
        <v>0</v>
      </c>
      <c r="CL87">
        <f t="shared" si="161"/>
        <v>0.18</v>
      </c>
      <c r="CM87">
        <f t="shared" si="161"/>
        <v>0.132275</v>
      </c>
      <c r="CN87">
        <f t="shared" si="85"/>
        <v>0</v>
      </c>
      <c r="CO87">
        <f t="shared" si="85"/>
        <v>0</v>
      </c>
      <c r="CP87">
        <f t="shared" si="162"/>
        <v>0</v>
      </c>
      <c r="CQ87">
        <f t="shared" si="162"/>
        <v>0</v>
      </c>
      <c r="CR87" t="e">
        <f t="shared" si="156"/>
        <v>#DIV/0!</v>
      </c>
      <c r="CS87" t="e">
        <f t="shared" si="86"/>
        <v>#DIV/0!</v>
      </c>
      <c r="CT87">
        <f t="shared" si="163"/>
        <v>0</v>
      </c>
      <c r="CU87">
        <f t="shared" si="163"/>
        <v>0</v>
      </c>
      <c r="CV87" s="39" t="e">
        <f t="shared" si="87"/>
        <v>#DIV/0!</v>
      </c>
      <c r="CW87" s="39" t="e">
        <f t="shared" si="88"/>
        <v>#DIV/0!</v>
      </c>
      <c r="CX87" s="39" t="e">
        <f t="shared" si="89"/>
        <v>#DIV/0!</v>
      </c>
      <c r="CZ87">
        <f t="shared" si="90"/>
        <v>0</v>
      </c>
      <c r="DA87">
        <f t="shared" si="90"/>
        <v>0</v>
      </c>
      <c r="DB87">
        <v>50</v>
      </c>
      <c r="DC87">
        <f t="shared" si="91"/>
        <v>0</v>
      </c>
      <c r="DD87">
        <v>80</v>
      </c>
      <c r="DE87">
        <f t="shared" si="92"/>
        <v>0</v>
      </c>
      <c r="DF87">
        <f t="shared" si="93"/>
        <v>0.18</v>
      </c>
      <c r="DG87">
        <f t="shared" si="93"/>
        <v>0.132275</v>
      </c>
      <c r="DH87">
        <f t="shared" ref="DH87" si="197">2*O87*BR87+(DF87-2*BR87)*DC87+(DG87-2*BR87)*DE87</f>
        <v>0</v>
      </c>
      <c r="DI87">
        <f t="shared" si="94"/>
        <v>7.8068749999999992E-2</v>
      </c>
      <c r="DJ87">
        <f t="shared" si="95"/>
        <v>0</v>
      </c>
      <c r="DK87">
        <f t="shared" si="96"/>
        <v>0</v>
      </c>
      <c r="DL87">
        <f t="shared" si="97"/>
        <v>0</v>
      </c>
      <c r="DM87">
        <f t="shared" si="98"/>
        <v>0</v>
      </c>
      <c r="DN87">
        <f t="shared" si="164"/>
        <v>0</v>
      </c>
      <c r="DO87">
        <f t="shared" si="164"/>
        <v>0</v>
      </c>
      <c r="DP87" t="e">
        <f t="shared" si="99"/>
        <v>#DIV/0!</v>
      </c>
      <c r="DQ87" t="e">
        <f t="shared" si="100"/>
        <v>#DIV/0!</v>
      </c>
      <c r="DR87">
        <f t="shared" si="101"/>
        <v>0</v>
      </c>
      <c r="DS87">
        <f t="shared" si="101"/>
        <v>0</v>
      </c>
      <c r="DT87" s="39" t="e">
        <f t="shared" si="158"/>
        <v>#DIV/0!</v>
      </c>
      <c r="DU87" s="39" t="e">
        <f t="shared" si="158"/>
        <v>#DIV/0!</v>
      </c>
      <c r="DV87" s="39" t="e">
        <f t="shared" si="103"/>
        <v>#DIV/0!</v>
      </c>
      <c r="DW87" s="39">
        <f t="shared" si="104"/>
        <v>0</v>
      </c>
      <c r="DX87" s="39"/>
      <c r="DZ87">
        <f t="shared" si="105"/>
        <v>0.5</v>
      </c>
      <c r="EA87">
        <f t="shared" si="157"/>
        <v>0.18</v>
      </c>
      <c r="EB87">
        <f t="shared" si="106"/>
        <v>0.132275</v>
      </c>
      <c r="EC87">
        <f t="shared" si="107"/>
        <v>0.5005690950370888</v>
      </c>
      <c r="ED87">
        <f t="shared" si="108"/>
        <v>0.15613749999999998</v>
      </c>
      <c r="EE87">
        <f t="shared" si="109"/>
        <v>0</v>
      </c>
      <c r="EG87">
        <f t="shared" si="110"/>
        <v>0</v>
      </c>
      <c r="EH87">
        <f t="shared" si="111"/>
        <v>0</v>
      </c>
      <c r="EI87">
        <f t="shared" si="112"/>
        <v>0</v>
      </c>
      <c r="EJ87">
        <f t="shared" si="112"/>
        <v>0.04</v>
      </c>
      <c r="EK87">
        <f t="shared" si="112"/>
        <v>2.6000000000000002E-2</v>
      </c>
      <c r="EL87">
        <f t="shared" si="113"/>
        <v>0</v>
      </c>
      <c r="EM87" t="e">
        <f t="shared" si="113"/>
        <v>#DIV/0!</v>
      </c>
      <c r="EN87" t="e">
        <f t="shared" si="113"/>
        <v>#DIV/0!</v>
      </c>
      <c r="EO87" t="e">
        <f t="shared" si="114"/>
        <v>#DIV/0!</v>
      </c>
      <c r="EP87">
        <f t="shared" ref="EP87" si="198">$EI$6</f>
        <v>483</v>
      </c>
      <c r="EQ87" s="39" t="e">
        <f t="shared" si="115"/>
        <v>#DIV/0!</v>
      </c>
      <c r="ES87">
        <v>1</v>
      </c>
      <c r="ET87">
        <f t="shared" si="116"/>
        <v>0</v>
      </c>
      <c r="EU87">
        <f t="shared" si="117"/>
        <v>0</v>
      </c>
      <c r="EV87">
        <f t="shared" si="118"/>
        <v>0.04</v>
      </c>
      <c r="EW87">
        <f t="shared" si="118"/>
        <v>2.6000000000000002E-2</v>
      </c>
      <c r="EX87">
        <f t="shared" si="119"/>
        <v>0</v>
      </c>
      <c r="EY87" t="e">
        <f t="shared" si="120"/>
        <v>#DIV/0!</v>
      </c>
      <c r="EZ87" t="e">
        <f t="shared" si="121"/>
        <v>#DIV/0!</v>
      </c>
      <c r="FA87" t="e">
        <f t="shared" si="122"/>
        <v>#DIV/0!</v>
      </c>
      <c r="FB87">
        <f t="shared" ref="FB87" si="199">$EI$6</f>
        <v>483</v>
      </c>
      <c r="FC87" s="39" t="e">
        <f t="shared" si="123"/>
        <v>#DIV/0!</v>
      </c>
      <c r="FD87" s="127">
        <f t="shared" si="124"/>
        <v>0</v>
      </c>
      <c r="FE87" s="127"/>
    </row>
    <row r="88" spans="2:161" x14ac:dyDescent="0.25">
      <c r="AS88" s="9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</row>
    <row r="89" spans="2:161" x14ac:dyDescent="0.25">
      <c r="AS89" s="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</row>
    <row r="90" spans="2:161" x14ac:dyDescent="0.25"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</row>
    <row r="91" spans="2:161" x14ac:dyDescent="0.25"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</row>
    <row r="92" spans="2:161" x14ac:dyDescent="0.25"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</row>
    <row r="93" spans="2:161" x14ac:dyDescent="0.25"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</row>
    <row r="94" spans="2:161" x14ac:dyDescent="0.25"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</row>
    <row r="95" spans="2:161" x14ac:dyDescent="0.25"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</row>
    <row r="96" spans="2:161" x14ac:dyDescent="0.25"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</row>
    <row r="97" spans="45:66" x14ac:dyDescent="0.25"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</row>
    <row r="98" spans="45:66" x14ac:dyDescent="0.25"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</row>
    <row r="99" spans="45:66" x14ac:dyDescent="0.25"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</row>
    <row r="100" spans="45:66" x14ac:dyDescent="0.25"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</row>
    <row r="101" spans="45:66" x14ac:dyDescent="0.25"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</row>
    <row r="102" spans="45:66" x14ac:dyDescent="0.25"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</row>
    <row r="103" spans="45:66" x14ac:dyDescent="0.25"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</row>
    <row r="104" spans="45:66" x14ac:dyDescent="0.25"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</row>
    <row r="105" spans="45:66" x14ac:dyDescent="0.25"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</row>
    <row r="106" spans="45:66" x14ac:dyDescent="0.25"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</row>
    <row r="107" spans="45:66" x14ac:dyDescent="0.25"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</row>
    <row r="108" spans="45:66" x14ac:dyDescent="0.25"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</row>
    <row r="109" spans="45:66" x14ac:dyDescent="0.25"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</row>
    <row r="110" spans="45:66" x14ac:dyDescent="0.25"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</row>
    <row r="111" spans="45:66" x14ac:dyDescent="0.25"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</row>
    <row r="112" spans="45:66" x14ac:dyDescent="0.25"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</row>
    <row r="113" spans="45:66" x14ac:dyDescent="0.25"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</row>
    <row r="114" spans="45:66" x14ac:dyDescent="0.25"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</row>
    <row r="115" spans="45:66" x14ac:dyDescent="0.25"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</row>
    <row r="116" spans="45:66" x14ac:dyDescent="0.25"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</row>
    <row r="117" spans="45:66" x14ac:dyDescent="0.25"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</row>
    <row r="118" spans="45:66" x14ac:dyDescent="0.25"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</row>
    <row r="119" spans="45:66" x14ac:dyDescent="0.25"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</row>
    <row r="120" spans="45:66" x14ac:dyDescent="0.25"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</row>
    <row r="121" spans="45:66" x14ac:dyDescent="0.25"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</row>
    <row r="122" spans="45:66" x14ac:dyDescent="0.25"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</row>
    <row r="123" spans="45:66" x14ac:dyDescent="0.25"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</row>
    <row r="124" spans="45:66" x14ac:dyDescent="0.25"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</row>
    <row r="125" spans="45:66" x14ac:dyDescent="0.25"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</row>
    <row r="126" spans="45:66" x14ac:dyDescent="0.25"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</row>
    <row r="127" spans="45:66" x14ac:dyDescent="0.25"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</row>
    <row r="128" spans="45:66" x14ac:dyDescent="0.25"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</row>
    <row r="129" spans="45:66" x14ac:dyDescent="0.25"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</row>
    <row r="130" spans="45:66" x14ac:dyDescent="0.25"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</row>
    <row r="131" spans="45:66" x14ac:dyDescent="0.25"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</row>
    <row r="132" spans="45:66" x14ac:dyDescent="0.25"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</row>
    <row r="133" spans="45:66" x14ac:dyDescent="0.25"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</row>
    <row r="134" spans="45:66" x14ac:dyDescent="0.25"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</row>
    <row r="135" spans="45:66" x14ac:dyDescent="0.25"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</row>
    <row r="136" spans="45:66" x14ac:dyDescent="0.25"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</row>
    <row r="137" spans="45:66" x14ac:dyDescent="0.25"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</row>
    <row r="138" spans="45:66" x14ac:dyDescent="0.25"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</row>
    <row r="139" spans="45:66" x14ac:dyDescent="0.25"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</row>
    <row r="140" spans="45:66" x14ac:dyDescent="0.25"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</row>
    <row r="141" spans="45:66" x14ac:dyDescent="0.25"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</row>
    <row r="142" spans="45:66" x14ac:dyDescent="0.25"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</row>
    <row r="143" spans="45:66" x14ac:dyDescent="0.25"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</row>
    <row r="144" spans="45:66" x14ac:dyDescent="0.25"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</row>
    <row r="145" spans="45:66" x14ac:dyDescent="0.25"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</row>
    <row r="146" spans="45:66" x14ac:dyDescent="0.25"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</row>
    <row r="147" spans="45:66" x14ac:dyDescent="0.25"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</row>
    <row r="148" spans="45:66" x14ac:dyDescent="0.25"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</row>
    <row r="149" spans="45:66" x14ac:dyDescent="0.25"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</row>
    <row r="150" spans="45:66" x14ac:dyDescent="0.25"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</row>
    <row r="151" spans="45:66" x14ac:dyDescent="0.25"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</row>
    <row r="152" spans="45:66" x14ac:dyDescent="0.25"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</row>
    <row r="153" spans="45:66" x14ac:dyDescent="0.25"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</row>
    <row r="154" spans="45:66" x14ac:dyDescent="0.25"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</row>
    <row r="155" spans="45:66" x14ac:dyDescent="0.25"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</row>
    <row r="156" spans="45:66" x14ac:dyDescent="0.25"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</row>
    <row r="157" spans="45:66" x14ac:dyDescent="0.25"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</row>
    <row r="158" spans="45:66" x14ac:dyDescent="0.25"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</row>
    <row r="159" spans="45:66" x14ac:dyDescent="0.25"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</row>
    <row r="160" spans="45:66" x14ac:dyDescent="0.25"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</row>
    <row r="161" spans="45:66" x14ac:dyDescent="0.25"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</row>
    <row r="162" spans="45:66" x14ac:dyDescent="0.25"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</row>
    <row r="163" spans="45:66" x14ac:dyDescent="0.25"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</row>
    <row r="164" spans="45:66" x14ac:dyDescent="0.25"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</row>
    <row r="165" spans="45:66" x14ac:dyDescent="0.25"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</row>
    <row r="166" spans="45:66" x14ac:dyDescent="0.25"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</row>
    <row r="167" spans="45:66" x14ac:dyDescent="0.25"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</row>
    <row r="168" spans="45:66" x14ac:dyDescent="0.25"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</row>
    <row r="169" spans="45:66" x14ac:dyDescent="0.25"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</row>
    <row r="170" spans="45:66" x14ac:dyDescent="0.25"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</row>
    <row r="171" spans="45:66" x14ac:dyDescent="0.25"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</row>
    <row r="172" spans="45:66" x14ac:dyDescent="0.25"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</row>
    <row r="173" spans="45:66" x14ac:dyDescent="0.25"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</row>
    <row r="174" spans="45:66" x14ac:dyDescent="0.25"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</row>
    <row r="175" spans="45:66" x14ac:dyDescent="0.25"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</row>
    <row r="176" spans="45:66" x14ac:dyDescent="0.25"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</row>
    <row r="177" spans="45:66" x14ac:dyDescent="0.25"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</row>
    <row r="178" spans="45:66" x14ac:dyDescent="0.25"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</row>
    <row r="179" spans="45:66" x14ac:dyDescent="0.25"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</row>
    <row r="180" spans="45:66" x14ac:dyDescent="0.25"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</row>
    <row r="181" spans="45:66" x14ac:dyDescent="0.25"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</row>
    <row r="182" spans="45:66" x14ac:dyDescent="0.25"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</row>
    <row r="183" spans="45:66" x14ac:dyDescent="0.25"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</row>
    <row r="184" spans="45:66" x14ac:dyDescent="0.25"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</row>
    <row r="185" spans="45:66" x14ac:dyDescent="0.25"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</row>
    <row r="186" spans="45:66" x14ac:dyDescent="0.25"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</row>
    <row r="187" spans="45:66" x14ac:dyDescent="0.25"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</row>
    <row r="188" spans="45:66" x14ac:dyDescent="0.25"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</row>
    <row r="189" spans="45:66" x14ac:dyDescent="0.25"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</row>
    <row r="190" spans="45:66" x14ac:dyDescent="0.25"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</row>
    <row r="191" spans="45:66" x14ac:dyDescent="0.25"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</row>
    <row r="192" spans="45:66" x14ac:dyDescent="0.25"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</row>
    <row r="193" spans="45:66" x14ac:dyDescent="0.25"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</row>
    <row r="194" spans="45:66" x14ac:dyDescent="0.25"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</row>
    <row r="195" spans="45:66" x14ac:dyDescent="0.25"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</row>
    <row r="196" spans="45:66" x14ac:dyDescent="0.25"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</row>
    <row r="197" spans="45:66" x14ac:dyDescent="0.25"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</row>
    <row r="198" spans="45:66" x14ac:dyDescent="0.25"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</row>
    <row r="199" spans="45:66" x14ac:dyDescent="0.25"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</row>
    <row r="200" spans="45:66" x14ac:dyDescent="0.25"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</row>
    <row r="201" spans="45:66" x14ac:dyDescent="0.25"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</row>
    <row r="202" spans="45:66" x14ac:dyDescent="0.25"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</row>
    <row r="203" spans="45:66" x14ac:dyDescent="0.25"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</row>
    <row r="204" spans="45:66" x14ac:dyDescent="0.25"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</row>
    <row r="205" spans="45:66" x14ac:dyDescent="0.25"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</row>
    <row r="206" spans="45:66" x14ac:dyDescent="0.25"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</row>
    <row r="207" spans="45:66" x14ac:dyDescent="0.25"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</row>
    <row r="208" spans="45:66" x14ac:dyDescent="0.25"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</row>
    <row r="209" spans="45:66" x14ac:dyDescent="0.25"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</row>
    <row r="210" spans="45:66" x14ac:dyDescent="0.25"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</row>
    <row r="211" spans="45:66" x14ac:dyDescent="0.25"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</row>
    <row r="212" spans="45:66" x14ac:dyDescent="0.25"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</row>
    <row r="213" spans="45:66" x14ac:dyDescent="0.25"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</row>
    <row r="214" spans="45:66" x14ac:dyDescent="0.25"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</row>
    <row r="215" spans="45:66" x14ac:dyDescent="0.25"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</row>
    <row r="216" spans="45:66" x14ac:dyDescent="0.25"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</row>
    <row r="217" spans="45:66" x14ac:dyDescent="0.25"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</row>
    <row r="218" spans="45:66" x14ac:dyDescent="0.25"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</row>
    <row r="219" spans="45:66" x14ac:dyDescent="0.25"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</row>
    <row r="220" spans="45:66" x14ac:dyDescent="0.25"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</row>
    <row r="221" spans="45:66" x14ac:dyDescent="0.25"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</row>
    <row r="222" spans="45:66" x14ac:dyDescent="0.25"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</row>
    <row r="223" spans="45:66" x14ac:dyDescent="0.25"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</row>
    <row r="224" spans="45:66" x14ac:dyDescent="0.25"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</row>
    <row r="225" spans="45:66" x14ac:dyDescent="0.25"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</row>
    <row r="226" spans="45:66" x14ac:dyDescent="0.25"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</row>
    <row r="227" spans="45:66" x14ac:dyDescent="0.25"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</row>
    <row r="228" spans="45:66" x14ac:dyDescent="0.25"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</row>
    <row r="229" spans="45:66" x14ac:dyDescent="0.25"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</row>
    <row r="230" spans="45:66" x14ac:dyDescent="0.25"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</row>
    <row r="231" spans="45:66" x14ac:dyDescent="0.25"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</row>
    <row r="232" spans="45:66" x14ac:dyDescent="0.25"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</row>
    <row r="233" spans="45:66" x14ac:dyDescent="0.25"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</row>
    <row r="234" spans="45:66" x14ac:dyDescent="0.25"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</row>
    <row r="235" spans="45:66" x14ac:dyDescent="0.25"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</row>
    <row r="236" spans="45:66" x14ac:dyDescent="0.25"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</row>
    <row r="237" spans="45:66" x14ac:dyDescent="0.25"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</row>
    <row r="238" spans="45:66" x14ac:dyDescent="0.25"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</row>
    <row r="239" spans="45:66" x14ac:dyDescent="0.25"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</row>
    <row r="240" spans="45:66" x14ac:dyDescent="0.25"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</row>
    <row r="241" spans="45:66" x14ac:dyDescent="0.25"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</row>
    <row r="242" spans="45:66" x14ac:dyDescent="0.25"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</row>
    <row r="243" spans="45:66" x14ac:dyDescent="0.25"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</row>
    <row r="244" spans="45:66" x14ac:dyDescent="0.25"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</row>
    <row r="245" spans="45:66" x14ac:dyDescent="0.25"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</row>
    <row r="246" spans="45:66" x14ac:dyDescent="0.25"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</row>
    <row r="247" spans="45:66" x14ac:dyDescent="0.25"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</row>
    <row r="248" spans="45:66" x14ac:dyDescent="0.25"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</row>
    <row r="249" spans="45:66" x14ac:dyDescent="0.25"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</row>
    <row r="250" spans="45:66" x14ac:dyDescent="0.25"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</row>
    <row r="251" spans="45:66" x14ac:dyDescent="0.25"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</row>
    <row r="252" spans="45:66" x14ac:dyDescent="0.25"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</row>
    <row r="253" spans="45:66" x14ac:dyDescent="0.25"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</row>
    <row r="254" spans="45:66" x14ac:dyDescent="0.25"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</row>
    <row r="255" spans="45:66" x14ac:dyDescent="0.25"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</row>
    <row r="256" spans="45:66" x14ac:dyDescent="0.25"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</row>
    <row r="257" spans="45:66" x14ac:dyDescent="0.25"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</row>
    <row r="258" spans="45:66" x14ac:dyDescent="0.25"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</row>
  </sheetData>
  <mergeCells count="89">
    <mergeCell ref="HK21:HL21"/>
    <mergeCell ref="HM21:HN21"/>
    <mergeCell ref="HM20:HN20"/>
    <mergeCell ref="A3:I3"/>
    <mergeCell ref="HC20:HD20"/>
    <mergeCell ref="HE20:HF20"/>
    <mergeCell ref="HG20:HH20"/>
    <mergeCell ref="HI20:HJ20"/>
    <mergeCell ref="HK20:HL20"/>
    <mergeCell ref="HA21:HB21"/>
    <mergeCell ref="HC21:HD21"/>
    <mergeCell ref="HE21:HF21"/>
    <mergeCell ref="HG21:HH21"/>
    <mergeCell ref="HI21:HJ21"/>
    <mergeCell ref="EG19:EQ20"/>
    <mergeCell ref="ES19:FE20"/>
    <mergeCell ref="FG19:FT20"/>
    <mergeCell ref="FV19:GJ20"/>
    <mergeCell ref="GL19:GW20"/>
    <mergeCell ref="HA20:HB20"/>
    <mergeCell ref="GK17:GK18"/>
    <mergeCell ref="GL17:GW18"/>
    <mergeCell ref="O19:Q20"/>
    <mergeCell ref="S19:X20"/>
    <mergeCell ref="Z19:AQ20"/>
    <mergeCell ref="AS19:BP20"/>
    <mergeCell ref="BR19:CJ20"/>
    <mergeCell ref="CL19:CX20"/>
    <mergeCell ref="CZ19:DX20"/>
    <mergeCell ref="DZ19:EE20"/>
    <mergeCell ref="DZ17:EE18"/>
    <mergeCell ref="EG17:EQ18"/>
    <mergeCell ref="CL17:CX18"/>
    <mergeCell ref="CY17:CY18"/>
    <mergeCell ref="CZ17:DX18"/>
    <mergeCell ref="ES17:FE18"/>
    <mergeCell ref="FG17:FT18"/>
    <mergeCell ref="FU17:FU18"/>
    <mergeCell ref="FV17:GJ18"/>
    <mergeCell ref="EL6:EM6"/>
    <mergeCell ref="ER6:ES6"/>
    <mergeCell ref="EI6:EK6"/>
    <mergeCell ref="S17:X18"/>
    <mergeCell ref="Y17:Y18"/>
    <mergeCell ref="Z17:AQ18"/>
    <mergeCell ref="AS17:BP18"/>
    <mergeCell ref="BR17:CJ18"/>
    <mergeCell ref="Z6:AA6"/>
    <mergeCell ref="AB6:AD6"/>
    <mergeCell ref="AE6:AF6"/>
    <mergeCell ref="AK6:AL6"/>
    <mergeCell ref="EG6:EH6"/>
    <mergeCell ref="ER5:ES5"/>
    <mergeCell ref="FI5:FJ5"/>
    <mergeCell ref="FK5:FM5"/>
    <mergeCell ref="FN5:FO5"/>
    <mergeCell ref="FU5:FV5"/>
    <mergeCell ref="Z5:AA5"/>
    <mergeCell ref="AE5:AF5"/>
    <mergeCell ref="AK5:AL5"/>
    <mergeCell ref="EG5:EH5"/>
    <mergeCell ref="EL5:EM5"/>
    <mergeCell ref="HB5:HD5"/>
    <mergeCell ref="HB6:HD6"/>
    <mergeCell ref="FI1:FJ1"/>
    <mergeCell ref="FL1:FM1"/>
    <mergeCell ref="Z2:AA2"/>
    <mergeCell ref="AC2:AD2"/>
    <mergeCell ref="CL2:CM2"/>
    <mergeCell ref="CN2:CP2"/>
    <mergeCell ref="CQ2:CR2"/>
    <mergeCell ref="CT2:CU2"/>
    <mergeCell ref="CX2:CY2"/>
    <mergeCell ref="FI2:FJ2"/>
    <mergeCell ref="Z1:AA1"/>
    <mergeCell ref="AC1:AD1"/>
    <mergeCell ref="CL1:CM1"/>
    <mergeCell ref="CQ1:CR1"/>
    <mergeCell ref="S1:W2"/>
    <mergeCell ref="X1:Y2"/>
    <mergeCell ref="HA2:HG3"/>
    <mergeCell ref="HB4:HD4"/>
    <mergeCell ref="HE4:HG4"/>
    <mergeCell ref="CT1:CU1"/>
    <mergeCell ref="CX1:CY1"/>
    <mergeCell ref="FL2:FM2"/>
    <mergeCell ref="FI4:FJ4"/>
    <mergeCell ref="FN4:FO4"/>
    <mergeCell ref="FU4:FV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Q15"/>
  <sheetViews>
    <sheetView tabSelected="1" zoomScale="85" zoomScaleNormal="85" workbookViewId="0">
      <selection activeCell="C9" sqref="C9"/>
    </sheetView>
  </sheetViews>
  <sheetFormatPr defaultRowHeight="15" x14ac:dyDescent="0.25"/>
  <cols>
    <col min="6" max="6" width="12.85546875" bestFit="1" customWidth="1"/>
    <col min="7" max="8" width="15.42578125" bestFit="1" customWidth="1"/>
    <col min="9" max="9" width="15" bestFit="1" customWidth="1"/>
    <col min="10" max="10" width="14" bestFit="1" customWidth="1"/>
    <col min="11" max="11" width="14.28515625" bestFit="1" customWidth="1"/>
  </cols>
  <sheetData>
    <row r="6" spans="6:17" ht="15.75" thickBot="1" x14ac:dyDescent="0.3"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</row>
    <row r="7" spans="6:17" x14ac:dyDescent="0.25">
      <c r="F7" s="33" t="s">
        <v>196</v>
      </c>
      <c r="G7" s="34" t="s">
        <v>197</v>
      </c>
      <c r="H7" s="34" t="s">
        <v>198</v>
      </c>
      <c r="I7" s="34" t="s">
        <v>199</v>
      </c>
      <c r="J7" s="34" t="s">
        <v>200</v>
      </c>
      <c r="K7" s="42" t="s">
        <v>201</v>
      </c>
      <c r="L7" s="139"/>
      <c r="M7" s="139"/>
      <c r="N7" s="139"/>
      <c r="O7" s="139"/>
      <c r="P7" s="139"/>
      <c r="Q7" s="139"/>
    </row>
    <row r="8" spans="6:17" x14ac:dyDescent="0.25">
      <c r="F8" s="147">
        <v>0.08</v>
      </c>
      <c r="G8" s="2">
        <v>79.657230897512306</v>
      </c>
      <c r="H8" s="2">
        <v>78.806797827432106</v>
      </c>
      <c r="I8" s="2">
        <v>26.130351050620526</v>
      </c>
      <c r="J8" s="148">
        <v>35.410212704889069</v>
      </c>
      <c r="K8" s="149">
        <v>220.00459248045399</v>
      </c>
      <c r="L8" s="139"/>
      <c r="M8" s="139"/>
      <c r="N8" s="139"/>
      <c r="O8" s="139"/>
      <c r="P8" s="139"/>
      <c r="Q8" s="139"/>
    </row>
    <row r="9" spans="6:17" x14ac:dyDescent="0.25">
      <c r="F9" s="147">
        <v>0.1</v>
      </c>
      <c r="G9" s="2">
        <v>96.51133010371494</v>
      </c>
      <c r="H9" s="2">
        <v>95.480960031433284</v>
      </c>
      <c r="I9" s="2">
        <v>26.690919301857431</v>
      </c>
      <c r="J9" s="148">
        <v>30.025391916770413</v>
      </c>
      <c r="K9" s="149">
        <v>248.70860135377606</v>
      </c>
      <c r="L9" s="139"/>
      <c r="M9" s="139"/>
      <c r="N9" s="139"/>
      <c r="O9" s="139"/>
      <c r="P9" s="139"/>
      <c r="Q9" s="139"/>
    </row>
    <row r="10" spans="6:17" ht="15.75" thickBot="1" x14ac:dyDescent="0.3">
      <c r="F10" s="35">
        <v>0.12</v>
      </c>
      <c r="G10" s="36">
        <v>106.01940553262357</v>
      </c>
      <c r="H10" s="36">
        <v>104.88752575825391</v>
      </c>
      <c r="I10" s="36">
        <v>26.130351050620526</v>
      </c>
      <c r="J10" s="150">
        <v>26.813639955629831</v>
      </c>
      <c r="K10" s="151">
        <v>263.85092229712785</v>
      </c>
      <c r="L10" s="9"/>
      <c r="M10" s="9"/>
      <c r="N10" s="9"/>
      <c r="O10" s="9"/>
      <c r="P10" s="9"/>
      <c r="Q10" s="9"/>
    </row>
    <row r="11" spans="6:17" ht="15.75" thickBot="1" x14ac:dyDescent="0.3">
      <c r="L11" s="9"/>
      <c r="M11" s="9"/>
      <c r="N11" s="9"/>
      <c r="O11" s="9"/>
      <c r="P11" s="9"/>
      <c r="Q11" s="9"/>
    </row>
    <row r="12" spans="6:17" x14ac:dyDescent="0.25">
      <c r="F12" s="33" t="s">
        <v>195</v>
      </c>
      <c r="G12" s="34" t="s">
        <v>197</v>
      </c>
      <c r="H12" s="34" t="s">
        <v>198</v>
      </c>
      <c r="I12" s="34" t="s">
        <v>199</v>
      </c>
      <c r="J12" s="34" t="s">
        <v>200</v>
      </c>
      <c r="K12" s="42" t="s">
        <v>201</v>
      </c>
      <c r="L12" s="139"/>
      <c r="M12" s="139"/>
      <c r="N12" s="139"/>
      <c r="O12" s="139"/>
      <c r="P12" s="139"/>
      <c r="Q12" s="139"/>
    </row>
    <row r="13" spans="6:17" x14ac:dyDescent="0.25">
      <c r="F13" s="147">
        <v>0.3</v>
      </c>
      <c r="G13" s="2">
        <v>79.657230897512306</v>
      </c>
      <c r="H13" s="2">
        <v>78.806797827432106</v>
      </c>
      <c r="I13" s="2">
        <v>26.130351050620526</v>
      </c>
      <c r="J13" s="148">
        <v>35.410212704889069</v>
      </c>
      <c r="K13" s="149">
        <v>220.00459248045399</v>
      </c>
      <c r="L13" s="139"/>
      <c r="N13" s="139"/>
      <c r="P13" s="139"/>
      <c r="Q13" s="139"/>
    </row>
    <row r="14" spans="6:17" x14ac:dyDescent="0.25">
      <c r="F14" s="147">
        <v>0.35</v>
      </c>
      <c r="G14" s="2">
        <v>96.51133010371494</v>
      </c>
      <c r="H14" s="2">
        <v>95.480960031433284</v>
      </c>
      <c r="I14" s="2">
        <v>26.690919301857431</v>
      </c>
      <c r="J14" s="148">
        <v>30.025391916770413</v>
      </c>
      <c r="K14" s="149">
        <v>248.70860135377606</v>
      </c>
      <c r="L14" s="139"/>
      <c r="N14" s="139"/>
      <c r="P14" s="139"/>
      <c r="Q14" s="139"/>
    </row>
    <row r="15" spans="6:17" ht="15.75" thickBot="1" x14ac:dyDescent="0.3">
      <c r="F15" s="35">
        <v>0.4</v>
      </c>
      <c r="G15" s="36">
        <v>106.01940553262357</v>
      </c>
      <c r="H15" s="36">
        <v>104.88752575825391</v>
      </c>
      <c r="I15" s="36">
        <v>26.130351050620526</v>
      </c>
      <c r="J15" s="150">
        <v>26.813639955629831</v>
      </c>
      <c r="K15" s="151">
        <v>263.85092229712785</v>
      </c>
      <c r="L15" s="139"/>
      <c r="N15" s="139"/>
      <c r="P15" s="139"/>
      <c r="Q15" s="1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SF &amp; BM</vt:lpstr>
      <vt:lpstr>L=0.35, b=0.1</vt:lpstr>
      <vt:lpstr>L=0.4, b=0.12</vt:lpstr>
      <vt:lpstr>L=0.3, b=0.08</vt:lpstr>
      <vt:lpstr>tổng  hợp</vt:lpstr>
      <vt:lpstr>cr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2016-04-17T05:08:08Z</dcterms:created>
  <dcterms:modified xsi:type="dcterms:W3CDTF">2016-05-30T04:33:51Z</dcterms:modified>
</cp:coreProperties>
</file>