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870" yWindow="330" windowWidth="10920" windowHeight="12465"/>
  </bookViews>
  <sheets>
    <sheet name="By Counties" sheetId="1" r:id="rId1"/>
    <sheet name="Summary" sheetId="2" r:id="rId2"/>
  </sheets>
  <definedNames>
    <definedName name="_xlnm.Print_Area" localSheetId="0">'By Counties'!$A$1:$K$20</definedName>
  </definedNames>
  <calcPr calcId="145621"/>
</workbook>
</file>

<file path=xl/calcChain.xml><?xml version="1.0" encoding="utf-8"?>
<calcChain xmlns="http://schemas.openxmlformats.org/spreadsheetml/2006/main">
  <c r="B14" i="2" l="1"/>
  <c r="B13" i="2"/>
  <c r="B12" i="2"/>
  <c r="B11" i="2"/>
  <c r="B10" i="2"/>
  <c r="B9" i="2"/>
  <c r="B8" i="2"/>
  <c r="B7" i="2"/>
  <c r="B6" i="2"/>
  <c r="B5" i="2"/>
  <c r="B4" i="2"/>
  <c r="B3" i="2"/>
  <c r="B2" i="2"/>
  <c r="D15" i="2"/>
  <c r="C15" i="2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E18" i="1"/>
  <c r="E17" i="1"/>
  <c r="E16" i="1"/>
  <c r="E15" i="1"/>
  <c r="E14" i="1"/>
  <c r="E13" i="1"/>
  <c r="E12" i="1"/>
  <c r="E11" i="1"/>
  <c r="E10" i="1"/>
  <c r="E9" i="1"/>
  <c r="E8" i="1"/>
  <c r="E7" i="1"/>
  <c r="H19" i="1"/>
  <c r="F19" i="1"/>
  <c r="D19" i="1"/>
  <c r="B19" i="1"/>
  <c r="E6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B15" i="2" l="1"/>
  <c r="K11" i="1"/>
  <c r="K12" i="1"/>
  <c r="E19" i="1"/>
  <c r="K13" i="1"/>
  <c r="K14" i="1"/>
  <c r="K17" i="1"/>
  <c r="K10" i="1"/>
  <c r="K18" i="1"/>
  <c r="K15" i="1"/>
  <c r="K9" i="1"/>
  <c r="K16" i="1"/>
  <c r="K6" i="1"/>
  <c r="K8" i="1"/>
  <c r="G19" i="1"/>
  <c r="C19" i="1"/>
  <c r="I19" i="1"/>
  <c r="J19" i="1"/>
  <c r="K7" i="1"/>
  <c r="K19" i="1" l="1"/>
</calcChain>
</file>

<file path=xl/sharedStrings.xml><?xml version="1.0" encoding="utf-8"?>
<sst xmlns="http://schemas.openxmlformats.org/spreadsheetml/2006/main" count="45" uniqueCount="33">
  <si>
    <t>New York</t>
  </si>
  <si>
    <t>Bronx</t>
  </si>
  <si>
    <t>Kings</t>
  </si>
  <si>
    <t>Nassau</t>
  </si>
  <si>
    <t>Queens</t>
  </si>
  <si>
    <t>Richmond</t>
  </si>
  <si>
    <t>Suffolk</t>
  </si>
  <si>
    <t>State
County</t>
  </si>
  <si>
    <t>Analysis associated with imagery and inundation products reflect an ongoing work product and do not represent a final determination of eligibility or damage classification.</t>
  </si>
  <si>
    <t>Orange</t>
  </si>
  <si>
    <t>Putnam</t>
  </si>
  <si>
    <t>Rockland</t>
  </si>
  <si>
    <t>Sullivan</t>
  </si>
  <si>
    <t>Ulster</t>
  </si>
  <si>
    <t>Westchester</t>
  </si>
  <si>
    <t>Grand Total Squarefootage</t>
  </si>
  <si>
    <t>Grand Total Debris (cubic yards)</t>
  </si>
  <si>
    <t>Estimated Debris (cubic yards)</t>
  </si>
  <si>
    <t>Affected Squarefootage (thousands)</t>
  </si>
  <si>
    <t>Minor Squarefootage (thousands)</t>
  </si>
  <si>
    <t>Major Squarefootage (thousands)</t>
  </si>
  <si>
    <t>Destroyed Squarefootaqge (thousands)</t>
  </si>
  <si>
    <t>County</t>
  </si>
  <si>
    <t>Total of All Debris Types (cy)</t>
  </si>
  <si>
    <t>Total Building Debris (cy)</t>
  </si>
  <si>
    <t>Total Eligible Tree Debris (cy)</t>
  </si>
  <si>
    <t>Bronx (NYC)</t>
  </si>
  <si>
    <t>Kings (NYC)</t>
  </si>
  <si>
    <t>New York (NYC)</t>
  </si>
  <si>
    <t>Queens (NYC)</t>
  </si>
  <si>
    <t>Richmond (NYC)</t>
  </si>
  <si>
    <t>Total</t>
  </si>
  <si>
    <t>IA Applicant Building Damage Levels and Debris Estimates,  New York- FEMA MOTF updated 8/8/2013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</si>
</sst>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E1E97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8" fillId="0" borderId="0" xfId="0" applyFont="1"/>
    <xf numFmtId="0" fontId="5" fillId="0" borderId="0" xfId="0" applyFont="1"/>
    <xf numFmtId="0" fontId="3" fillId="0" borderId="0" xfId="0" applyFont="1"/>
    <xf numFmtId="164" fontId="5" fillId="0" borderId="0" xfId="0" applyNumberFormat="1" applyFont="1"/>
    <xf numFmtId="164" fontId="10" fillId="2" borderId="2" xfId="1" applyNumberFormat="1" applyFont="1" applyFill="1" applyBorder="1" applyAlignment="1">
      <alignment horizontal="center" vertical="center"/>
    </xf>
    <xf numFmtId="164" fontId="10" fillId="3" borderId="2" xfId="1" applyNumberFormat="1" applyFont="1" applyFill="1" applyBorder="1" applyAlignment="1">
      <alignment horizontal="center" vertical="center"/>
    </xf>
    <xf numFmtId="164" fontId="10" fillId="4" borderId="2" xfId="1" applyNumberFormat="1" applyFont="1" applyFill="1" applyBorder="1" applyAlignment="1">
      <alignment horizontal="center" vertical="center"/>
    </xf>
    <xf numFmtId="164" fontId="10" fillId="2" borderId="3" xfId="1" applyNumberFormat="1" applyFont="1" applyFill="1" applyBorder="1" applyAlignment="1">
      <alignment horizontal="center" vertical="center"/>
    </xf>
    <xf numFmtId="164" fontId="10" fillId="3" borderId="3" xfId="1" applyNumberFormat="1" applyFont="1" applyFill="1" applyBorder="1" applyAlignment="1">
      <alignment horizontal="center" vertical="center"/>
    </xf>
    <xf numFmtId="164" fontId="10" fillId="4" borderId="3" xfId="1" applyNumberFormat="1" applyFont="1" applyFill="1" applyBorder="1" applyAlignment="1">
      <alignment horizontal="center" vertical="center"/>
    </xf>
    <xf numFmtId="164" fontId="10" fillId="0" borderId="6" xfId="1" applyNumberFormat="1" applyFont="1" applyBorder="1" applyAlignment="1">
      <alignment horizontal="center" vertical="center"/>
    </xf>
    <xf numFmtId="0" fontId="10" fillId="0" borderId="9" xfId="0" applyFont="1" applyBorder="1"/>
    <xf numFmtId="164" fontId="10" fillId="5" borderId="2" xfId="1" applyNumberFormat="1" applyFont="1" applyFill="1" applyBorder="1" applyAlignment="1">
      <alignment horizontal="center" vertical="center"/>
    </xf>
    <xf numFmtId="164" fontId="10" fillId="0" borderId="10" xfId="1" applyNumberFormat="1" applyFont="1" applyBorder="1" applyAlignment="1">
      <alignment horizontal="center" vertical="center"/>
    </xf>
    <xf numFmtId="0" fontId="10" fillId="0" borderId="11" xfId="0" applyFont="1" applyBorder="1"/>
    <xf numFmtId="164" fontId="10" fillId="5" borderId="3" xfId="1" applyNumberFormat="1" applyFont="1" applyFill="1" applyBorder="1" applyAlignment="1">
      <alignment horizontal="center" vertical="center"/>
    </xf>
    <xf numFmtId="164" fontId="10" fillId="0" borderId="12" xfId="1" applyNumberFormat="1" applyFont="1" applyBorder="1" applyAlignment="1">
      <alignment horizontal="center" vertical="center"/>
    </xf>
    <xf numFmtId="164" fontId="10" fillId="0" borderId="13" xfId="1" applyNumberFormat="1" applyFont="1" applyBorder="1" applyAlignment="1">
      <alignment horizontal="center" vertical="center"/>
    </xf>
    <xf numFmtId="0" fontId="6" fillId="0" borderId="7" xfId="0" applyFont="1" applyBorder="1"/>
    <xf numFmtId="0" fontId="6" fillId="0" borderId="8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0" fillId="0" borderId="12" xfId="0" applyFont="1" applyFill="1" applyBorder="1" applyAlignment="1">
      <alignment horizontal="center" vertical="center" wrapText="1"/>
    </xf>
    <xf numFmtId="164" fontId="10" fillId="0" borderId="5" xfId="1" applyNumberFormat="1" applyFont="1" applyBorder="1" applyAlignment="1">
      <alignment horizontal="center" vertical="center"/>
    </xf>
    <xf numFmtId="164" fontId="10" fillId="0" borderId="1" xfId="1" applyNumberFormat="1" applyFont="1" applyBorder="1" applyAlignment="1">
      <alignment horizontal="center" vertical="center"/>
    </xf>
    <xf numFmtId="164" fontId="10" fillId="2" borderId="5" xfId="1" applyNumberFormat="1" applyFont="1" applyFill="1" applyBorder="1"/>
    <xf numFmtId="164" fontId="10" fillId="3" borderId="5" xfId="1" applyNumberFormat="1" applyFont="1" applyFill="1" applyBorder="1"/>
    <xf numFmtId="164" fontId="10" fillId="4" borderId="5" xfId="1" applyNumberFormat="1" applyFont="1" applyFill="1" applyBorder="1"/>
    <xf numFmtId="164" fontId="10" fillId="5" borderId="5" xfId="1" applyNumberFormat="1" applyFont="1" applyFill="1" applyBorder="1"/>
    <xf numFmtId="164" fontId="0" fillId="0" borderId="0" xfId="0" applyNumberFormat="1"/>
    <xf numFmtId="0" fontId="4" fillId="0" borderId="0" xfId="0" applyFont="1" applyAlignment="1">
      <alignment horizontal="center" vertical="center"/>
    </xf>
    <xf numFmtId="0" fontId="6" fillId="6" borderId="14" xfId="0" applyFont="1" applyFill="1" applyBorder="1" applyAlignment="1">
      <alignment horizontal="center" vertical="center"/>
    </xf>
    <xf numFmtId="0" fontId="10" fillId="5" borderId="15" xfId="0" applyFont="1" applyFill="1" applyBorder="1" applyAlignment="1">
      <alignment horizontal="center" vertical="center" wrapText="1"/>
    </xf>
    <xf numFmtId="164" fontId="10" fillId="5" borderId="16" xfId="1" applyNumberFormat="1" applyFont="1" applyFill="1" applyBorder="1" applyAlignment="1">
      <alignment horizontal="center" vertical="center"/>
    </xf>
    <xf numFmtId="164" fontId="10" fillId="5" borderId="15" xfId="1" applyNumberFormat="1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6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164" fontId="10" fillId="0" borderId="0" xfId="1" applyNumberFormat="1" applyFont="1" applyBorder="1" applyAlignment="1">
      <alignment horizontal="center" vertical="center"/>
    </xf>
    <xf numFmtId="0" fontId="10" fillId="0" borderId="18" xfId="0" applyFont="1" applyFill="1" applyBorder="1"/>
    <xf numFmtId="164" fontId="10" fillId="2" borderId="19" xfId="1" applyNumberFormat="1" applyFont="1" applyFill="1" applyBorder="1" applyAlignment="1">
      <alignment horizontal="center" vertical="center"/>
    </xf>
    <xf numFmtId="164" fontId="10" fillId="3" borderId="19" xfId="1" applyNumberFormat="1" applyFont="1" applyFill="1" applyBorder="1" applyAlignment="1">
      <alignment horizontal="center" vertical="center"/>
    </xf>
    <xf numFmtId="164" fontId="10" fillId="4" borderId="19" xfId="1" applyNumberFormat="1" applyFont="1" applyFill="1" applyBorder="1" applyAlignment="1">
      <alignment horizontal="center" vertical="center"/>
    </xf>
    <xf numFmtId="164" fontId="10" fillId="5" borderId="19" xfId="1" applyNumberFormat="1" applyFont="1" applyFill="1" applyBorder="1" applyAlignment="1">
      <alignment horizontal="center" vertical="center"/>
    </xf>
    <xf numFmtId="164" fontId="10" fillId="5" borderId="20" xfId="1" applyNumberFormat="1" applyFont="1" applyFill="1" applyBorder="1" applyAlignment="1">
      <alignment horizontal="center" vertical="center"/>
    </xf>
    <xf numFmtId="164" fontId="10" fillId="0" borderId="21" xfId="1" applyNumberFormat="1" applyFont="1" applyBorder="1" applyAlignment="1">
      <alignment horizontal="center" vertical="center"/>
    </xf>
    <xf numFmtId="1" fontId="10" fillId="0" borderId="22" xfId="0" applyNumberFormat="1" applyFont="1" applyBorder="1" applyAlignment="1">
      <alignment horizontal="right"/>
    </xf>
    <xf numFmtId="164" fontId="10" fillId="2" borderId="1" xfId="1" applyNumberFormat="1" applyFont="1" applyFill="1" applyBorder="1"/>
    <xf numFmtId="164" fontId="10" fillId="3" borderId="1" xfId="1" applyNumberFormat="1" applyFont="1" applyFill="1" applyBorder="1"/>
    <xf numFmtId="164" fontId="10" fillId="4" borderId="1" xfId="1" applyNumberFormat="1" applyFont="1" applyFill="1" applyBorder="1"/>
    <xf numFmtId="164" fontId="10" fillId="5" borderId="1" xfId="1" applyNumberFormat="1" applyFont="1" applyFill="1" applyBorder="1"/>
    <xf numFmtId="0" fontId="0" fillId="7" borderId="17" xfId="0" applyFill="1" applyBorder="1" applyAlignment="1">
      <alignment horizontal="center" vertical="center" wrapText="1"/>
    </xf>
    <xf numFmtId="0" fontId="0" fillId="7" borderId="23" xfId="0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3" fontId="0" fillId="0" borderId="25" xfId="0" applyNumberFormat="1" applyBorder="1" applyAlignment="1">
      <alignment horizontal="center" vertical="center" wrapText="1"/>
    </xf>
    <xf numFmtId="0" fontId="2" fillId="8" borderId="17" xfId="0" applyFont="1" applyFill="1" applyBorder="1" applyAlignment="1">
      <alignment horizontal="center" vertical="center" wrapText="1"/>
    </xf>
    <xf numFmtId="3" fontId="2" fillId="8" borderId="23" xfId="0" applyNumberFormat="1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wrapText="1"/>
    </xf>
    <xf numFmtId="0" fontId="7" fillId="0" borderId="0" xfId="0" applyFont="1" applyBorder="1" applyAlignment="1">
      <alignment horizontal="center"/>
    </xf>
    <xf numFmtId="0" fontId="7" fillId="0" borderId="7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8" xfId="0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E1E97F"/>
      <color rgb="FFFFFFCC"/>
      <color rgb="FF0086E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4</xdr:row>
      <xdr:rowOff>0</xdr:rowOff>
    </xdr:from>
    <xdr:ext cx="184730" cy="937629"/>
    <xdr:sp macro="" textlink="">
      <xdr:nvSpPr>
        <xdr:cNvPr id="2" name="Rectangle 1"/>
        <xdr:cNvSpPr/>
      </xdr:nvSpPr>
      <xdr:spPr>
        <a:xfrm>
          <a:off x="6689434" y="2855410"/>
          <a:ext cx="18473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5400" b="1" cap="none" spc="0">
            <a:ln w="17780" cmpd="sng">
              <a:solidFill>
                <a:srgbClr val="FFFFFF"/>
              </a:solidFill>
              <a:prstDash val="solid"/>
              <a:miter lim="800000"/>
            </a:ln>
            <a:gradFill rotWithShape="1">
              <a:gsLst>
                <a:gs pos="0">
                  <a:srgbClr val="000000">
                    <a:tint val="92000"/>
                    <a:shade val="100000"/>
                    <a:satMod val="150000"/>
                  </a:srgbClr>
                </a:gs>
                <a:gs pos="49000">
                  <a:srgbClr val="000000">
                    <a:tint val="89000"/>
                    <a:shade val="90000"/>
                    <a:satMod val="150000"/>
                  </a:srgbClr>
                </a:gs>
                <a:gs pos="50000">
                  <a:srgbClr val="000000">
                    <a:tint val="100000"/>
                    <a:shade val="75000"/>
                    <a:satMod val="150000"/>
                  </a:srgbClr>
                </a:gs>
                <a:gs pos="95000">
                  <a:srgbClr val="000000">
                    <a:shade val="47000"/>
                    <a:satMod val="150000"/>
                  </a:srgbClr>
                </a:gs>
                <a:gs pos="100000">
                  <a:srgbClr val="000000">
                    <a:shade val="39000"/>
                    <a:satMod val="150000"/>
                  </a:srgbClr>
                </a:gs>
              </a:gsLst>
              <a:lin ang="5400000"/>
            </a:gradFill>
            <a:effectLst>
              <a:outerShdw blurRad="50800" algn="tl" rotWithShape="0">
                <a:srgbClr val="000000"/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2"/>
  <sheetViews>
    <sheetView tabSelected="1" zoomScale="64" zoomScaleNormal="64" workbookViewId="0">
      <selection activeCell="N10" sqref="N10"/>
    </sheetView>
  </sheetViews>
  <sheetFormatPr defaultRowHeight="15" x14ac:dyDescent="0.25"/>
  <cols>
    <col min="1" max="1" width="32.85546875" style="1" customWidth="1"/>
    <col min="2" max="3" width="23.42578125" customWidth="1"/>
    <col min="4" max="5" width="24.28515625" customWidth="1"/>
    <col min="6" max="7" width="22.5703125" customWidth="1"/>
    <col min="8" max="9" width="24.140625" customWidth="1"/>
    <col min="10" max="12" width="22.5703125" style="2" customWidth="1"/>
    <col min="13" max="13" width="17" customWidth="1"/>
  </cols>
  <sheetData>
    <row r="1" spans="1:24" ht="71.25" customHeight="1" thickBot="1" x14ac:dyDescent="0.45">
      <c r="A1" s="68" t="s">
        <v>32</v>
      </c>
      <c r="B1" s="69"/>
      <c r="C1" s="69"/>
      <c r="D1" s="69"/>
      <c r="E1" s="69"/>
      <c r="F1" s="69"/>
      <c r="G1" s="69"/>
      <c r="H1" s="69"/>
      <c r="I1" s="70"/>
      <c r="J1" s="70"/>
      <c r="K1" s="71"/>
      <c r="L1" s="41"/>
      <c r="O1" s="66"/>
      <c r="P1" s="67"/>
      <c r="Q1" s="67"/>
      <c r="R1" s="67"/>
      <c r="S1" s="67"/>
      <c r="T1" s="67"/>
      <c r="U1" s="67"/>
      <c r="V1" s="67"/>
      <c r="W1" s="67"/>
      <c r="X1" s="67"/>
    </row>
    <row r="2" spans="1:24" s="3" customFormat="1" ht="16.5" thickBot="1" x14ac:dyDescent="0.3">
      <c r="A2" s="21"/>
      <c r="B2" s="63"/>
      <c r="C2" s="63"/>
      <c r="D2" s="63"/>
      <c r="E2" s="63"/>
      <c r="F2" s="63"/>
      <c r="G2" s="63"/>
      <c r="H2" s="63"/>
      <c r="I2" s="37"/>
      <c r="J2" s="22"/>
      <c r="K2" s="22"/>
      <c r="L2" s="42"/>
    </row>
    <row r="3" spans="1:24" s="4" customFormat="1" ht="70.5" thickBot="1" x14ac:dyDescent="0.4">
      <c r="A3" s="23" t="s">
        <v>7</v>
      </c>
      <c r="B3" s="24" t="s">
        <v>18</v>
      </c>
      <c r="C3" s="24" t="s">
        <v>17</v>
      </c>
      <c r="D3" s="25" t="s">
        <v>19</v>
      </c>
      <c r="E3" s="25" t="s">
        <v>17</v>
      </c>
      <c r="F3" s="26" t="s">
        <v>20</v>
      </c>
      <c r="G3" s="26" t="s">
        <v>17</v>
      </c>
      <c r="H3" s="27" t="s">
        <v>21</v>
      </c>
      <c r="I3" s="38" t="s">
        <v>17</v>
      </c>
      <c r="J3" s="28" t="s">
        <v>15</v>
      </c>
      <c r="K3" s="28" t="s">
        <v>16</v>
      </c>
      <c r="L3" s="43"/>
    </row>
    <row r="4" spans="1:24" s="4" customFormat="1" ht="9" customHeight="1" thickBot="1" x14ac:dyDescent="0.4">
      <c r="A4" s="14"/>
      <c r="B4" s="7"/>
      <c r="C4" s="7"/>
      <c r="D4" s="8"/>
      <c r="E4" s="8"/>
      <c r="F4" s="9"/>
      <c r="G4" s="9"/>
      <c r="H4" s="15"/>
      <c r="I4" s="39"/>
      <c r="J4" s="16"/>
      <c r="K4" s="16"/>
      <c r="L4" s="44"/>
      <c r="M4" s="6"/>
    </row>
    <row r="5" spans="1:24" s="4" customFormat="1" ht="11.25" customHeight="1" x14ac:dyDescent="0.35">
      <c r="A5" s="45"/>
      <c r="B5" s="46"/>
      <c r="C5" s="46"/>
      <c r="D5" s="47"/>
      <c r="E5" s="47"/>
      <c r="F5" s="48"/>
      <c r="G5" s="48"/>
      <c r="H5" s="49"/>
      <c r="I5" s="50"/>
      <c r="J5" s="51"/>
      <c r="K5" s="51"/>
      <c r="L5" s="44"/>
    </row>
    <row r="6" spans="1:24" s="4" customFormat="1" ht="24" customHeight="1" x14ac:dyDescent="0.35">
      <c r="A6" s="52" t="s">
        <v>1</v>
      </c>
      <c r="B6" s="31">
        <v>1420.144</v>
      </c>
      <c r="C6" s="31">
        <f t="shared" ref="C6:C18" si="0">B6*2.05/0.24</f>
        <v>12130.396666666666</v>
      </c>
      <c r="D6" s="32">
        <v>478.57400000000001</v>
      </c>
      <c r="E6" s="32">
        <f t="shared" ref="E6:E18" si="1">D6*4.1/0.24</f>
        <v>8175.6391666666668</v>
      </c>
      <c r="F6" s="33">
        <v>126</v>
      </c>
      <c r="G6" s="33">
        <f>F6*6.8/0.24</f>
        <v>3570</v>
      </c>
      <c r="H6" s="34">
        <v>3.1</v>
      </c>
      <c r="I6" s="34">
        <f>H6*38.3/0.24</f>
        <v>494.70833333333331</v>
      </c>
      <c r="J6" s="29">
        <f t="shared" ref="J6:J18" si="2">B6+D6+F6+H6</f>
        <v>2027.818</v>
      </c>
      <c r="K6" s="13">
        <f t="shared" ref="K6:K18" si="3">C6+E6+G6+I6</f>
        <v>24370.744166666664</v>
      </c>
      <c r="L6" s="44"/>
    </row>
    <row r="7" spans="1:24" s="4" customFormat="1" ht="24" customHeight="1" x14ac:dyDescent="0.35">
      <c r="A7" s="52" t="s">
        <v>2</v>
      </c>
      <c r="B7" s="31">
        <v>9340.4369999999999</v>
      </c>
      <c r="C7" s="31">
        <f t="shared" si="0"/>
        <v>79782.899374999994</v>
      </c>
      <c r="D7" s="32">
        <v>17214.364000000001</v>
      </c>
      <c r="E7" s="32">
        <f t="shared" si="1"/>
        <v>294078.71833333332</v>
      </c>
      <c r="F7" s="33">
        <v>11401.143</v>
      </c>
      <c r="G7" s="33">
        <f t="shared" ref="G7:G18" si="4">F7*6.8/0.24</f>
        <v>323032.38500000001</v>
      </c>
      <c r="H7" s="34">
        <v>51.264000000000003</v>
      </c>
      <c r="I7" s="34">
        <f t="shared" ref="I7:I18" si="5">H7*38.3/0.24</f>
        <v>8180.88</v>
      </c>
      <c r="J7" s="29">
        <f t="shared" si="2"/>
        <v>38007.208000000006</v>
      </c>
      <c r="K7" s="13">
        <f t="shared" si="3"/>
        <v>705074.88270833332</v>
      </c>
      <c r="L7" s="44"/>
    </row>
    <row r="8" spans="1:24" s="4" customFormat="1" ht="24" customHeight="1" x14ac:dyDescent="0.35">
      <c r="A8" s="52" t="s">
        <v>3</v>
      </c>
      <c r="B8" s="31">
        <v>19066.059000000001</v>
      </c>
      <c r="C8" s="31">
        <f t="shared" si="0"/>
        <v>162855.920625</v>
      </c>
      <c r="D8" s="32">
        <v>33308.707000000002</v>
      </c>
      <c r="E8" s="32">
        <f t="shared" si="1"/>
        <v>569023.74458333338</v>
      </c>
      <c r="F8" s="33">
        <v>37453.75</v>
      </c>
      <c r="G8" s="33">
        <f t="shared" si="4"/>
        <v>1061189.5833333335</v>
      </c>
      <c r="H8" s="34">
        <v>78.453000000000003</v>
      </c>
      <c r="I8" s="34">
        <f t="shared" si="5"/>
        <v>12519.79125</v>
      </c>
      <c r="J8" s="29">
        <f t="shared" si="2"/>
        <v>89906.968999999997</v>
      </c>
      <c r="K8" s="13">
        <f t="shared" si="3"/>
        <v>1805589.0397916669</v>
      </c>
      <c r="L8" s="44"/>
    </row>
    <row r="9" spans="1:24" s="4" customFormat="1" ht="24" customHeight="1" x14ac:dyDescent="0.35">
      <c r="A9" s="52" t="s">
        <v>0</v>
      </c>
      <c r="B9" s="31">
        <v>630.01800000000003</v>
      </c>
      <c r="C9" s="31">
        <f t="shared" si="0"/>
        <v>5381.4037500000004</v>
      </c>
      <c r="D9" s="32">
        <v>995.77</v>
      </c>
      <c r="E9" s="32">
        <f t="shared" si="1"/>
        <v>17011.070833333331</v>
      </c>
      <c r="F9" s="33">
        <v>619.14099999999996</v>
      </c>
      <c r="G9" s="33">
        <f t="shared" si="4"/>
        <v>17542.328333333331</v>
      </c>
      <c r="H9" s="34">
        <v>0.32400000000000001</v>
      </c>
      <c r="I9" s="34">
        <f t="shared" si="5"/>
        <v>51.705000000000005</v>
      </c>
      <c r="J9" s="29">
        <f t="shared" si="2"/>
        <v>2245.2530000000002</v>
      </c>
      <c r="K9" s="13">
        <f t="shared" si="3"/>
        <v>39986.507916666669</v>
      </c>
      <c r="L9" s="44"/>
    </row>
    <row r="10" spans="1:24" s="4" customFormat="1" ht="24" customHeight="1" x14ac:dyDescent="0.35">
      <c r="A10" s="52" t="s">
        <v>9</v>
      </c>
      <c r="B10" s="31">
        <v>650.00900000000001</v>
      </c>
      <c r="C10" s="31">
        <f t="shared" si="0"/>
        <v>5552.1602083333328</v>
      </c>
      <c r="D10" s="32">
        <v>95.813999999999993</v>
      </c>
      <c r="E10" s="32">
        <f t="shared" si="1"/>
        <v>1636.8224999999998</v>
      </c>
      <c r="F10" s="33">
        <v>15.584</v>
      </c>
      <c r="G10" s="33">
        <f t="shared" si="4"/>
        <v>441.54666666666668</v>
      </c>
      <c r="H10" s="34">
        <v>0</v>
      </c>
      <c r="I10" s="34">
        <f t="shared" si="5"/>
        <v>0</v>
      </c>
      <c r="J10" s="29">
        <f t="shared" si="2"/>
        <v>761.40699999999993</v>
      </c>
      <c r="K10" s="13">
        <f t="shared" si="3"/>
        <v>7630.5293750000001</v>
      </c>
      <c r="L10" s="44"/>
    </row>
    <row r="11" spans="1:24" s="4" customFormat="1" ht="24" customHeight="1" x14ac:dyDescent="0.35">
      <c r="A11" s="52" t="s">
        <v>10</v>
      </c>
      <c r="B11" s="31">
        <v>138.971</v>
      </c>
      <c r="C11" s="31">
        <f t="shared" si="0"/>
        <v>1187.0439583333332</v>
      </c>
      <c r="D11" s="32">
        <v>30.184999999999999</v>
      </c>
      <c r="E11" s="32">
        <f t="shared" si="1"/>
        <v>515.66041666666661</v>
      </c>
      <c r="F11" s="33">
        <v>22.344000000000001</v>
      </c>
      <c r="G11" s="33">
        <f t="shared" si="4"/>
        <v>633.08000000000004</v>
      </c>
      <c r="H11" s="34">
        <v>0</v>
      </c>
      <c r="I11" s="34">
        <f t="shared" si="5"/>
        <v>0</v>
      </c>
      <c r="J11" s="29">
        <f t="shared" si="2"/>
        <v>191.5</v>
      </c>
      <c r="K11" s="13">
        <f t="shared" si="3"/>
        <v>2335.7843749999997</v>
      </c>
      <c r="L11" s="44"/>
    </row>
    <row r="12" spans="1:24" s="4" customFormat="1" ht="24" customHeight="1" x14ac:dyDescent="0.35">
      <c r="A12" s="52" t="s">
        <v>4</v>
      </c>
      <c r="B12" s="31">
        <v>8293.1939999999995</v>
      </c>
      <c r="C12" s="31">
        <f t="shared" si="0"/>
        <v>70837.698749999996</v>
      </c>
      <c r="D12" s="32">
        <v>15491.112999999999</v>
      </c>
      <c r="E12" s="32">
        <f t="shared" si="1"/>
        <v>264639.8470833333</v>
      </c>
      <c r="F12" s="33">
        <v>19432.406999999999</v>
      </c>
      <c r="G12" s="33">
        <f t="shared" si="4"/>
        <v>550584.86499999999</v>
      </c>
      <c r="H12" s="34">
        <v>381.07799999999997</v>
      </c>
      <c r="I12" s="34">
        <f t="shared" si="5"/>
        <v>60813.697499999995</v>
      </c>
      <c r="J12" s="29">
        <f t="shared" si="2"/>
        <v>43597.792000000001</v>
      </c>
      <c r="K12" s="13">
        <f t="shared" si="3"/>
        <v>946876.10833333328</v>
      </c>
      <c r="L12" s="44"/>
    </row>
    <row r="13" spans="1:24" s="4" customFormat="1" ht="24" customHeight="1" x14ac:dyDescent="0.35">
      <c r="A13" s="52" t="s">
        <v>5</v>
      </c>
      <c r="B13" s="31">
        <v>5041.1419999999998</v>
      </c>
      <c r="C13" s="31">
        <f t="shared" si="0"/>
        <v>43059.754583333335</v>
      </c>
      <c r="D13" s="32">
        <v>6827.7740000000003</v>
      </c>
      <c r="E13" s="32">
        <f t="shared" si="1"/>
        <v>116641.13916666668</v>
      </c>
      <c r="F13" s="33">
        <v>8060.1030000000001</v>
      </c>
      <c r="G13" s="33">
        <f t="shared" si="4"/>
        <v>228369.58500000002</v>
      </c>
      <c r="H13" s="34">
        <v>99.222999999999999</v>
      </c>
      <c r="I13" s="34">
        <f t="shared" si="5"/>
        <v>15834.337083333334</v>
      </c>
      <c r="J13" s="29">
        <f t="shared" si="2"/>
        <v>20028.242000000002</v>
      </c>
      <c r="K13" s="13">
        <f t="shared" si="3"/>
        <v>403904.81583333336</v>
      </c>
      <c r="L13" s="44"/>
    </row>
    <row r="14" spans="1:24" s="4" customFormat="1" ht="24" customHeight="1" x14ac:dyDescent="0.35">
      <c r="A14" s="52" t="s">
        <v>11</v>
      </c>
      <c r="B14" s="31">
        <v>1136.577</v>
      </c>
      <c r="C14" s="31">
        <f t="shared" si="0"/>
        <v>9708.2618750000001</v>
      </c>
      <c r="D14" s="32">
        <v>341.755</v>
      </c>
      <c r="E14" s="32">
        <f t="shared" si="1"/>
        <v>5838.3145833333328</v>
      </c>
      <c r="F14" s="33">
        <v>183.589</v>
      </c>
      <c r="G14" s="33">
        <f t="shared" si="4"/>
        <v>5201.6883333333335</v>
      </c>
      <c r="H14" s="34">
        <v>7.56</v>
      </c>
      <c r="I14" s="34">
        <f t="shared" si="5"/>
        <v>1206.4499999999998</v>
      </c>
      <c r="J14" s="29">
        <f t="shared" si="2"/>
        <v>1669.4809999999998</v>
      </c>
      <c r="K14" s="13">
        <f t="shared" si="3"/>
        <v>21954.714791666669</v>
      </c>
      <c r="L14" s="44"/>
    </row>
    <row r="15" spans="1:24" s="4" customFormat="1" ht="24" customHeight="1" x14ac:dyDescent="0.35">
      <c r="A15" s="52" t="s">
        <v>6</v>
      </c>
      <c r="B15" s="31">
        <v>8865.8559999999998</v>
      </c>
      <c r="C15" s="31">
        <f t="shared" si="0"/>
        <v>75729.186666666661</v>
      </c>
      <c r="D15" s="32">
        <v>8756.8760000000002</v>
      </c>
      <c r="E15" s="32">
        <f t="shared" si="1"/>
        <v>149596.63166666665</v>
      </c>
      <c r="F15" s="33">
        <v>9602.5939999999991</v>
      </c>
      <c r="G15" s="33">
        <f t="shared" si="4"/>
        <v>272073.49666666664</v>
      </c>
      <c r="H15" s="34">
        <v>43.893000000000001</v>
      </c>
      <c r="I15" s="34">
        <f t="shared" si="5"/>
        <v>7004.5912499999995</v>
      </c>
      <c r="J15" s="29">
        <f t="shared" si="2"/>
        <v>27269.219000000001</v>
      </c>
      <c r="K15" s="13">
        <f t="shared" si="3"/>
        <v>504403.90624999994</v>
      </c>
      <c r="L15" s="44"/>
    </row>
    <row r="16" spans="1:24" s="4" customFormat="1" ht="24" customHeight="1" x14ac:dyDescent="0.35">
      <c r="A16" s="52" t="s">
        <v>12</v>
      </c>
      <c r="B16" s="31">
        <v>225.19300000000001</v>
      </c>
      <c r="C16" s="31">
        <f t="shared" si="0"/>
        <v>1923.5235416666667</v>
      </c>
      <c r="D16" s="32">
        <v>23.13</v>
      </c>
      <c r="E16" s="32">
        <f t="shared" si="1"/>
        <v>395.13749999999993</v>
      </c>
      <c r="F16" s="33">
        <v>10.824999999999999</v>
      </c>
      <c r="G16" s="33">
        <f t="shared" si="4"/>
        <v>306.70833333333331</v>
      </c>
      <c r="H16" s="34">
        <v>2.2639999999999998</v>
      </c>
      <c r="I16" s="34">
        <f t="shared" si="5"/>
        <v>361.29666666666662</v>
      </c>
      <c r="J16" s="29">
        <f t="shared" si="2"/>
        <v>261.41200000000003</v>
      </c>
      <c r="K16" s="13">
        <f t="shared" si="3"/>
        <v>2986.6660416666668</v>
      </c>
      <c r="L16" s="44"/>
    </row>
    <row r="17" spans="1:12" s="4" customFormat="1" ht="24" customHeight="1" x14ac:dyDescent="0.35">
      <c r="A17" s="52" t="s">
        <v>13</v>
      </c>
      <c r="B17" s="31">
        <v>127.39700000000001</v>
      </c>
      <c r="C17" s="31">
        <f t="shared" si="0"/>
        <v>1088.1827083333333</v>
      </c>
      <c r="D17" s="32">
        <v>79.891000000000005</v>
      </c>
      <c r="E17" s="32">
        <f t="shared" si="1"/>
        <v>1364.8045833333333</v>
      </c>
      <c r="F17" s="33">
        <v>24.507000000000001</v>
      </c>
      <c r="G17" s="33">
        <f t="shared" si="4"/>
        <v>694.36500000000012</v>
      </c>
      <c r="H17" s="34">
        <v>0</v>
      </c>
      <c r="I17" s="34">
        <f t="shared" si="5"/>
        <v>0</v>
      </c>
      <c r="J17" s="29">
        <f t="shared" si="2"/>
        <v>231.79500000000002</v>
      </c>
      <c r="K17" s="13">
        <f t="shared" si="3"/>
        <v>3147.3522916666666</v>
      </c>
      <c r="L17" s="44"/>
    </row>
    <row r="18" spans="1:12" s="4" customFormat="1" ht="26.25" customHeight="1" thickBot="1" x14ac:dyDescent="0.4">
      <c r="A18" s="52" t="s">
        <v>14</v>
      </c>
      <c r="B18" s="53">
        <v>2352.6289999999999</v>
      </c>
      <c r="C18" s="53">
        <f t="shared" si="0"/>
        <v>20095.372708333332</v>
      </c>
      <c r="D18" s="54">
        <v>460.70600000000002</v>
      </c>
      <c r="E18" s="54">
        <f t="shared" si="1"/>
        <v>7870.394166666666</v>
      </c>
      <c r="F18" s="55">
        <v>157.09399999999999</v>
      </c>
      <c r="G18" s="55">
        <f t="shared" si="4"/>
        <v>4450.9966666666669</v>
      </c>
      <c r="H18" s="56">
        <v>4.9109999999999996</v>
      </c>
      <c r="I18" s="56">
        <f t="shared" si="5"/>
        <v>783.71374999999989</v>
      </c>
      <c r="J18" s="30">
        <f t="shared" si="2"/>
        <v>2975.34</v>
      </c>
      <c r="K18" s="20">
        <f t="shared" si="3"/>
        <v>33200.477291666662</v>
      </c>
      <c r="L18" s="44"/>
    </row>
    <row r="19" spans="1:12" s="5" customFormat="1" ht="42.75" customHeight="1" thickBot="1" x14ac:dyDescent="0.4">
      <c r="A19" s="17" t="s">
        <v>0</v>
      </c>
      <c r="B19" s="10">
        <f>SUM(B6:B18)</f>
        <v>57287.625999999997</v>
      </c>
      <c r="C19" s="10">
        <f t="shared" ref="C19:K19" si="6">SUM(C6:C18)</f>
        <v>489331.80541666661</v>
      </c>
      <c r="D19" s="11">
        <f t="shared" si="6"/>
        <v>84104.659000000029</v>
      </c>
      <c r="E19" s="11">
        <f t="shared" si="6"/>
        <v>1436787.9245833335</v>
      </c>
      <c r="F19" s="12">
        <f t="shared" si="6"/>
        <v>87109.081000000006</v>
      </c>
      <c r="G19" s="12">
        <f t="shared" si="6"/>
        <v>2468090.6283333339</v>
      </c>
      <c r="H19" s="18">
        <f t="shared" si="6"/>
        <v>672.06999999999994</v>
      </c>
      <c r="I19" s="40">
        <f t="shared" si="6"/>
        <v>107251.17083333331</v>
      </c>
      <c r="J19" s="19">
        <f t="shared" si="6"/>
        <v>229173.43600000002</v>
      </c>
      <c r="K19" s="19">
        <f t="shared" si="6"/>
        <v>4501461.5291666668</v>
      </c>
      <c r="L19" s="44"/>
    </row>
    <row r="20" spans="1:12" ht="60" customHeight="1" x14ac:dyDescent="0.25">
      <c r="A20" s="64" t="s">
        <v>8</v>
      </c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36"/>
    </row>
    <row r="22" spans="1:12" x14ac:dyDescent="0.25">
      <c r="F22" s="35"/>
      <c r="G22" s="35"/>
    </row>
  </sheetData>
  <mergeCells count="4">
    <mergeCell ref="B2:H2"/>
    <mergeCell ref="A20:K20"/>
    <mergeCell ref="O1:X1"/>
    <mergeCell ref="A1:K1"/>
  </mergeCells>
  <printOptions horizontalCentered="1"/>
  <pageMargins left="0.25" right="0.25" top="0.75" bottom="0.75" header="0.3" footer="0.3"/>
  <pageSetup scale="4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24" sqref="C24"/>
    </sheetView>
  </sheetViews>
  <sheetFormatPr defaultRowHeight="15" x14ac:dyDescent="0.25"/>
  <cols>
    <col min="1" max="1" width="23.140625" customWidth="1"/>
    <col min="2" max="2" width="23.28515625" customWidth="1"/>
    <col min="3" max="3" width="19" customWidth="1"/>
    <col min="4" max="4" width="22" customWidth="1"/>
  </cols>
  <sheetData>
    <row r="1" spans="1:4" ht="30.75" thickBot="1" x14ac:dyDescent="0.3">
      <c r="A1" s="57" t="s">
        <v>22</v>
      </c>
      <c r="B1" s="58" t="s">
        <v>23</v>
      </c>
      <c r="C1" s="58" t="s">
        <v>24</v>
      </c>
      <c r="D1" s="58" t="s">
        <v>25</v>
      </c>
    </row>
    <row r="2" spans="1:4" ht="15.75" thickBot="1" x14ac:dyDescent="0.3">
      <c r="A2" s="59" t="s">
        <v>26</v>
      </c>
      <c r="B2" s="60">
        <f t="shared" ref="B2:B14" si="0">C2+D2</f>
        <v>46599.744166666664</v>
      </c>
      <c r="C2" s="60">
        <v>24370.744166666664</v>
      </c>
      <c r="D2" s="60">
        <v>22229</v>
      </c>
    </row>
    <row r="3" spans="1:4" ht="15.75" thickBot="1" x14ac:dyDescent="0.3">
      <c r="A3" s="59" t="s">
        <v>27</v>
      </c>
      <c r="B3" s="60">
        <f t="shared" si="0"/>
        <v>713345.88270833332</v>
      </c>
      <c r="C3" s="60">
        <v>705074.88270833332</v>
      </c>
      <c r="D3" s="60">
        <v>8271</v>
      </c>
    </row>
    <row r="4" spans="1:4" ht="15.75" thickBot="1" x14ac:dyDescent="0.3">
      <c r="A4" s="59" t="s">
        <v>3</v>
      </c>
      <c r="B4" s="60">
        <f t="shared" si="0"/>
        <v>1995629.0397916669</v>
      </c>
      <c r="C4" s="60">
        <v>1805589.0397916669</v>
      </c>
      <c r="D4" s="60">
        <v>190040</v>
      </c>
    </row>
    <row r="5" spans="1:4" ht="15.75" thickBot="1" x14ac:dyDescent="0.3">
      <c r="A5" s="59" t="s">
        <v>28</v>
      </c>
      <c r="B5" s="60">
        <f t="shared" si="0"/>
        <v>44185.507916666669</v>
      </c>
      <c r="C5" s="60">
        <v>39986.507916666669</v>
      </c>
      <c r="D5" s="60">
        <v>4199</v>
      </c>
    </row>
    <row r="6" spans="1:4" ht="15.75" thickBot="1" x14ac:dyDescent="0.3">
      <c r="A6" s="59" t="s">
        <v>9</v>
      </c>
      <c r="B6" s="60">
        <f t="shared" si="0"/>
        <v>120508.529375</v>
      </c>
      <c r="C6" s="60">
        <v>7630.5293750000001</v>
      </c>
      <c r="D6" s="60">
        <v>112878</v>
      </c>
    </row>
    <row r="7" spans="1:4" ht="15.75" thickBot="1" x14ac:dyDescent="0.3">
      <c r="A7" s="59" t="s">
        <v>10</v>
      </c>
      <c r="B7" s="60">
        <f t="shared" si="0"/>
        <v>4098.7843749999993</v>
      </c>
      <c r="C7" s="60">
        <v>2335.7843749999997</v>
      </c>
      <c r="D7" s="60">
        <v>1763</v>
      </c>
    </row>
    <row r="8" spans="1:4" ht="15.75" thickBot="1" x14ac:dyDescent="0.3">
      <c r="A8" s="59" t="s">
        <v>29</v>
      </c>
      <c r="B8" s="60">
        <f t="shared" si="0"/>
        <v>987046.10833333328</v>
      </c>
      <c r="C8" s="60">
        <v>946876.10833333328</v>
      </c>
      <c r="D8" s="60">
        <v>40170</v>
      </c>
    </row>
    <row r="9" spans="1:4" ht="15.75" thickBot="1" x14ac:dyDescent="0.3">
      <c r="A9" s="59" t="s">
        <v>30</v>
      </c>
      <c r="B9" s="60">
        <f t="shared" si="0"/>
        <v>414448.81583333336</v>
      </c>
      <c r="C9" s="60">
        <v>403904.81583333336</v>
      </c>
      <c r="D9" s="60">
        <v>10544</v>
      </c>
    </row>
    <row r="10" spans="1:4" ht="15.75" thickBot="1" x14ac:dyDescent="0.3">
      <c r="A10" s="59" t="s">
        <v>11</v>
      </c>
      <c r="B10" s="60">
        <f t="shared" si="0"/>
        <v>90856.714791666673</v>
      </c>
      <c r="C10" s="60">
        <v>21954.714791666669</v>
      </c>
      <c r="D10" s="60">
        <v>68902</v>
      </c>
    </row>
    <row r="11" spans="1:4" ht="15.75" thickBot="1" x14ac:dyDescent="0.3">
      <c r="A11" s="59" t="s">
        <v>6</v>
      </c>
      <c r="B11" s="60">
        <f t="shared" si="0"/>
        <v>851317.90625</v>
      </c>
      <c r="C11" s="60">
        <v>504403.90624999994</v>
      </c>
      <c r="D11" s="60">
        <v>346914</v>
      </c>
    </row>
    <row r="12" spans="1:4" ht="15.75" thickBot="1" x14ac:dyDescent="0.3">
      <c r="A12" s="59" t="s">
        <v>12</v>
      </c>
      <c r="B12" s="60">
        <f t="shared" si="0"/>
        <v>57736.666041666664</v>
      </c>
      <c r="C12" s="60">
        <v>2986.6660416666668</v>
      </c>
      <c r="D12" s="60">
        <v>54750</v>
      </c>
    </row>
    <row r="13" spans="1:4" ht="15.75" thickBot="1" x14ac:dyDescent="0.3">
      <c r="A13" s="59" t="s">
        <v>13</v>
      </c>
      <c r="B13" s="60">
        <f t="shared" si="0"/>
        <v>63604.35229166667</v>
      </c>
      <c r="C13" s="60">
        <v>3147.3522916666666</v>
      </c>
      <c r="D13" s="60">
        <v>60457</v>
      </c>
    </row>
    <row r="14" spans="1:4" ht="15.75" thickBot="1" x14ac:dyDescent="0.3">
      <c r="A14" s="59" t="s">
        <v>14</v>
      </c>
      <c r="B14" s="60">
        <f t="shared" si="0"/>
        <v>153305.47729166667</v>
      </c>
      <c r="C14" s="60">
        <v>33200.477291666662</v>
      </c>
      <c r="D14" s="60">
        <v>120105</v>
      </c>
    </row>
    <row r="15" spans="1:4" ht="15.75" thickBot="1" x14ac:dyDescent="0.3">
      <c r="A15" s="61" t="s">
        <v>31</v>
      </c>
      <c r="B15" s="62">
        <f>SUM(B2:B14)</f>
        <v>5542683.5291666668</v>
      </c>
      <c r="C15" s="62">
        <f>SUM(C2:C14)</f>
        <v>4501461.5291666668</v>
      </c>
      <c r="D15" s="62">
        <f t="shared" ref="D15" si="1">SUM(D2:D14)</f>
        <v>1041222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By Counties</vt:lpstr>
      <vt:lpstr>Summary</vt:lpstr>
      <vt:lpstr>'By Counties'!Print_Area</vt:lpstr>
    </vt:vector>
  </TitlesOfParts>
  <Manager>Charles Huyck</Manager>
  <Company>ImageCat Inc. / New Light Technologies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Hurricane Sandy flood and damage analysis by county</dc:title>
  <dc:subject>Hurricane Sandy remote sensing damage analysis</dc:subject>
  <dc:creator>Paul Amyx</dc:creator>
  <cp:keywords>Hurricane Sandy, Remote sensing, Image analysis, Flood damage, Storm surge, Wind damage</cp:keywords>
  <dc:description>Analysis associated with imagery products reflect an ongoing work product and do not represent a final determination of eligibility or damage classification.</dc:description>
  <cp:lastModifiedBy>Casey Zuzak</cp:lastModifiedBy>
  <cp:lastPrinted>2012-11-10T23:26:27Z</cp:lastPrinted>
  <dcterms:created xsi:type="dcterms:W3CDTF">2012-11-04T00:44:53Z</dcterms:created>
  <dcterms:modified xsi:type="dcterms:W3CDTF">2014-07-30T19:33:05Z</dcterms:modified>
</cp:coreProperties>
</file>