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<sst xmlns="http://schemas.openxmlformats.org/spreadsheetml/2006/main" count="39" uniqueCount="39">
  <si>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>Term</t>
  </si>
  <si>
    <t>Formula</t>
  </si>
  <si>
    <t>Short Formula</t>
  </si>
  <si>
    <t>Example</t>
  </si>
  <si>
    <t>Enter Stock to Analyse</t>
  </si>
  <si>
    <t>ITC</t>
  </si>
  <si>
    <t>Total Liability</t>
  </si>
  <si>
    <t>Equity + Debt( Secured Loans + Unsecured Loans )</t>
  </si>
  <si>
    <t>Lbt</t>
  </si>
  <si>
    <t>Investments</t>
  </si>
  <si>
    <t>From Asset side of B/S</t>
  </si>
  <si>
    <t>Inv</t>
  </si>
  <si>
    <t>Number of Shares</t>
  </si>
  <si>
    <t>From latest Annual Report</t>
  </si>
  <si>
    <t>Sh</t>
  </si>
  <si>
    <t>Stock's Closing Price</t>
  </si>
  <si>
    <t>Today's Closing Price</t>
  </si>
  <si>
    <t>Cl</t>
  </si>
  <si>
    <t>Avg. Net Profit</t>
  </si>
  <si>
    <t>Avg. Net Profits of last 2 years</t>
  </si>
  <si>
    <t>NP</t>
  </si>
  <si>
    <t>RoCE</t>
  </si>
  <si>
    <t>Avg of Profits of last 2 years / ( Total Liability – Investments )</t>
  </si>
  <si>
    <t>'NP' / ( 'Lbt'  -  'Inv' )</t>
  </si>
  <si>
    <t>Earning Yield</t>
  </si>
  <si>
    <t>Use 15 %</t>
  </si>
  <si>
    <t>Value</t>
  </si>
  <si>
    <t>Avg of Net Profits of last 2 years / ( No. Of Shares  X  Earning Yield )</t>
  </si>
  <si>
    <t>V</t>
  </si>
  <si>
    <t>Margin of Safety ( MoS )</t>
  </si>
  <si>
    <t>Value – Price &gt; 0</t>
  </si>
  <si>
    <t>V – P</t>
  </si>
  <si>
    <t>Quality</t>
  </si>
  <si>
    <t>Extemely Good</t>
  </si>
  <si>
    <t>MoS</t>
  </si>
  <si>
    <t>Negative should be Positive</t>
  </si>
  <si>
    <t>Action Taken</t>
  </si>
  <si>
    <t>Don't Invest today</t>
  </si>
  <si>
    <t>Note : Follow the formula as shown in the example Stock here, I have taken ITC with latest Annual Report of 2013-14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</si>
</sst>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₹-4009]#,##0;[RED]\-[$₹-4009]#,##0"/>
    <numFmt numFmtId="166" formatCode="#,##0"/>
    <numFmt numFmtId="167" formatCode="[$₹-4009]#,##0.0;[RED]\-[$₹-4009]#,##0.0"/>
    <numFmt numFmtId="168" formatCode="0.0%"/>
    <numFmt numFmtId="169" formatCode="0.00%"/>
    <numFmt numFmtId="170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Times New Roman"/>
      <family val="1"/>
      <charset val="1"/>
    </font>
    <font>
      <i val="true"/>
      <sz val="13"/>
      <color rgb="FFFF333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99FFCC"/>
        <bgColor rgb="FFCCFFFF"/>
      </patternFill>
    </fill>
    <fill>
      <patternFill patternType="solid">
        <fgColor rgb="FFCCFF00"/>
        <bgColor rgb="FFFFFF00"/>
      </patternFill>
    </fill>
    <fill>
      <patternFill patternType="solid">
        <fgColor rgb="FFFFFF6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true" showFormulas="false" showGridLines="false" showRowColHeaders="true" showZeros="true" rightToLeft="false" tabSelected="true" showOutlineSymbols="true" defaultGridColor="true" view="normal" topLeftCell="B1" colorId="64" zoomScale="110" zoomScaleNormal="110" zoomScalePageLayoutView="100" workbookViewId="0">
      <pane xSplit="0" ySplit="1" topLeftCell="A2" activePane="bottomLeft" state="frozen"/>
      <selection pane="topLeft" activeCell="B1" activeCellId="0" sqref="B1"/>
      <selection pane="bottomLeft" activeCell="F4" activeCellId="0" sqref="F4"/>
    </sheetView>
  </sheetViews>
  <sheetFormatPr defaultRowHeight="12.85"/>
  <cols>
    <col collapsed="false" hidden="false" max="1" min="1" style="0" width="23.3265306122449"/>
    <col collapsed="false" hidden="false" max="2" min="2" style="0" width="59.1785714285714"/>
    <col collapsed="false" hidden="false" max="3" min="3" style="0" width="18.6836734693878"/>
    <col collapsed="false" hidden="false" max="4" min="4" style="0" width="20.6275510204082"/>
    <col collapsed="false" hidden="false" max="5" min="5" style="0" width="24.0816326530612"/>
    <col collapsed="false" hidden="false" max="6" min="6" style="0" width="16.0918367346939"/>
    <col collapsed="false" hidden="false" max="7" min="7" style="0" width="17.8214285714286"/>
    <col collapsed="false" hidden="false" max="9" min="8" style="0" width="15.984693877551"/>
    <col collapsed="false" hidden="false" max="1025" min="10" style="0" width="11.4489795918367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true" ht="12.8" hidden="false" customHeight="false" outlineLevel="0" collapsed="false">
      <c r="D2" s="2" t="s">
        <v>5</v>
      </c>
      <c r="AMJ2" s="0"/>
    </row>
    <row r="3" s="7" customFormat="true" ht="12.8" hidden="false" customHeight="false" outlineLevel="0" collapsed="false">
      <c r="A3" s="3" t="s">
        <v>6</v>
      </c>
      <c r="B3" s="4" t="s">
        <v>7</v>
      </c>
      <c r="C3" s="3" t="s">
        <v>8</v>
      </c>
      <c r="D3" s="5" t="n">
        <f aca="false">26260*10000000</f>
        <v>262600000000</v>
      </c>
      <c r="E3" s="6" t="n">
        <f aca="false">84*10000000</f>
        <v>840000000</v>
      </c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AMJ3" s="0"/>
    </row>
    <row r="4" customFormat="false" ht="12.85" hidden="false" customHeight="false" outlineLevel="0" collapsed="false">
      <c r="A4" s="8"/>
      <c r="C4" s="8"/>
    </row>
    <row r="5" s="12" customFormat="true" ht="12.8" hidden="false" customHeight="false" outlineLevel="0" collapsed="false">
      <c r="A5" s="9" t="s">
        <v>9</v>
      </c>
      <c r="B5" s="10" t="s">
        <v>10</v>
      </c>
      <c r="C5" s="9" t="s">
        <v>11</v>
      </c>
      <c r="D5" s="11" t="n">
        <f aca="false">8823*10000000</f>
        <v>88230000000</v>
      </c>
      <c r="E5" s="5" t="n">
        <f aca="false">21*10000000</f>
        <v>210000000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AMJ5" s="0"/>
    </row>
    <row r="6" customFormat="false" ht="12.85" hidden="false" customHeight="false" outlineLevel="0" collapsed="false">
      <c r="A6" s="8"/>
      <c r="C6" s="8"/>
    </row>
    <row r="7" s="7" customFormat="true" ht="12.8" hidden="false" customHeight="false" outlineLevel="0" collapsed="false">
      <c r="A7" s="3" t="s">
        <v>12</v>
      </c>
      <c r="B7" s="4" t="s">
        <v>13</v>
      </c>
      <c r="C7" s="3" t="s">
        <v>14</v>
      </c>
      <c r="D7" s="13" t="n">
        <v>7995435531</v>
      </c>
      <c r="E7" s="14" t="n">
        <v>7962750</v>
      </c>
      <c r="F7" s="15"/>
      <c r="G7" s="15"/>
      <c r="H7" s="15"/>
      <c r="I7" s="1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AMJ7" s="0"/>
    </row>
    <row r="8" customFormat="false" ht="12.85" hidden="false" customHeight="false" outlineLevel="0" collapsed="false">
      <c r="A8" s="8"/>
      <c r="C8" s="8"/>
      <c r="G8" s="16"/>
    </row>
    <row r="9" s="12" customFormat="true" ht="12.85" hidden="false" customHeight="false" outlineLevel="0" collapsed="false">
      <c r="A9" s="9" t="s">
        <v>15</v>
      </c>
      <c r="B9" s="10" t="s">
        <v>16</v>
      </c>
      <c r="C9" s="9" t="s">
        <v>17</v>
      </c>
      <c r="D9" s="11" t="n">
        <v>346</v>
      </c>
      <c r="E9" s="17" t="n">
        <v>130</v>
      </c>
      <c r="F9" s="10"/>
      <c r="G9" s="1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AMJ9" s="0"/>
    </row>
    <row r="10" customFormat="false" ht="12.85" hidden="false" customHeight="false" outlineLevel="0" collapsed="false">
      <c r="A10" s="8"/>
      <c r="C10" s="8"/>
    </row>
    <row r="11" s="7" customFormat="true" ht="13.55" hidden="false" customHeight="false" outlineLevel="0" collapsed="false">
      <c r="A11" s="3" t="s">
        <v>18</v>
      </c>
      <c r="B11" s="4" t="s">
        <v>19</v>
      </c>
      <c r="C11" s="3" t="s">
        <v>20</v>
      </c>
      <c r="D11" s="5" t="n">
        <f aca="false">(8785+7418)/2*10000000</f>
        <v>81015000000</v>
      </c>
      <c r="E11" s="5" t="n">
        <f aca="false">22*10000000</f>
        <v>220000000</v>
      </c>
      <c r="F11" s="19"/>
      <c r="G11" s="4"/>
      <c r="H11" s="4"/>
      <c r="I11" s="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AMJ11" s="0"/>
    </row>
    <row r="12" customFormat="false" ht="12.85" hidden="false" customHeight="false" outlineLevel="0" collapsed="false">
      <c r="A12" s="8"/>
      <c r="C12" s="8"/>
    </row>
    <row r="13" s="12" customFormat="true" ht="12.8" hidden="false" customHeight="false" outlineLevel="0" collapsed="false">
      <c r="A13" s="9" t="s">
        <v>21</v>
      </c>
      <c r="B13" s="10" t="s">
        <v>22</v>
      </c>
      <c r="C13" s="9" t="s">
        <v>23</v>
      </c>
      <c r="D13" s="20" t="n">
        <f aca="false">D11/(D3-D5)</f>
        <v>0.4646154728451</v>
      </c>
      <c r="E13" s="20" t="n">
        <f aca="false">E11/(E3-E5)</f>
        <v>0.349206349206349</v>
      </c>
      <c r="F13" s="21"/>
      <c r="G13" s="10"/>
      <c r="H13" s="10"/>
      <c r="I13" s="2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AMJ13" s="0"/>
    </row>
    <row r="14" customFormat="false" ht="12.85" hidden="false" customHeight="false" outlineLevel="0" collapsed="false">
      <c r="A14" s="8"/>
      <c r="C14" s="8"/>
      <c r="E14" s="8"/>
    </row>
    <row r="15" s="7" customFormat="true" ht="12.85" hidden="false" customHeight="false" outlineLevel="0" collapsed="false">
      <c r="A15" s="3" t="s">
        <v>24</v>
      </c>
      <c r="B15" s="22" t="s">
        <v>25</v>
      </c>
      <c r="C15" s="3"/>
      <c r="D15" s="23" t="n">
        <v>0.15</v>
      </c>
      <c r="E15" s="23" t="n">
        <v>0.15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AMJ15" s="0"/>
    </row>
    <row r="16" customFormat="false" ht="12.85" hidden="false" customHeight="false" outlineLevel="0" collapsed="false">
      <c r="A16" s="8"/>
      <c r="C16" s="8"/>
    </row>
    <row r="17" s="12" customFormat="true" ht="12.8" hidden="false" customHeight="false" outlineLevel="0" collapsed="false">
      <c r="A17" s="9" t="s">
        <v>26</v>
      </c>
      <c r="B17" s="10" t="s">
        <v>27</v>
      </c>
      <c r="C17" s="9" t="s">
        <v>28</v>
      </c>
      <c r="D17" s="11" t="n">
        <f aca="false">D11/(D7*D15)</f>
        <v>67.5510418295436</v>
      </c>
      <c r="E17" s="11" t="n">
        <f aca="false">E11/(E7*E15)</f>
        <v>184.190972549266</v>
      </c>
      <c r="F17" s="24"/>
      <c r="G17" s="10"/>
      <c r="H17" s="10"/>
      <c r="I17" s="2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AMJ17" s="0"/>
    </row>
    <row r="18" customFormat="false" ht="12.85" hidden="false" customHeight="false" outlineLevel="0" collapsed="false">
      <c r="A18" s="8"/>
      <c r="C18" s="8"/>
    </row>
    <row r="19" s="7" customFormat="true" ht="12.8" hidden="false" customHeight="false" outlineLevel="0" collapsed="false">
      <c r="A19" s="3" t="s">
        <v>29</v>
      </c>
      <c r="B19" s="4" t="s">
        <v>30</v>
      </c>
      <c r="C19" s="3" t="s">
        <v>31</v>
      </c>
      <c r="D19" s="5" t="n">
        <f aca="false">D17-D9</f>
        <v>-278.448958170456</v>
      </c>
      <c r="E19" s="5" t="n">
        <f aca="false">E17-E9</f>
        <v>54.1909725492659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AMJ19" s="0"/>
    </row>
    <row r="20" customFormat="false" ht="12.8" hidden="false" customHeight="false" outlineLevel="0" collapsed="false">
      <c r="E20" s="25"/>
    </row>
    <row r="21" s="2" customFormat="true" ht="12.85" hidden="false" customHeight="false" outlineLevel="0" collapsed="false">
      <c r="A21" s="26" t="n">
        <v>10000000</v>
      </c>
      <c r="C21" s="27" t="s">
        <v>32</v>
      </c>
      <c r="D21" s="2" t="s">
        <v>33</v>
      </c>
      <c r="E21" s="28"/>
      <c r="F21" s="28"/>
      <c r="I21" s="28"/>
      <c r="AMJ21" s="0"/>
    </row>
    <row r="22" customFormat="false" ht="13.55" hidden="false" customHeight="false" outlineLevel="0" collapsed="false">
      <c r="A22" s="2"/>
      <c r="B22" s="2"/>
      <c r="C22" s="27" t="s">
        <v>34</v>
      </c>
      <c r="D22" s="2" t="s">
        <v>35</v>
      </c>
    </row>
    <row r="23" customFormat="false" ht="12.85" hidden="false" customHeight="false" outlineLevel="0" collapsed="false">
      <c r="A23" s="2"/>
      <c r="B23" s="2"/>
      <c r="C23" s="27" t="s">
        <v>36</v>
      </c>
      <c r="D23" s="29" t="s">
        <v>37</v>
      </c>
    </row>
    <row r="25" customFormat="false" ht="16.45" hidden="false" customHeight="false" outlineLevel="0" collapsed="false">
      <c r="A25" s="3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2015-04-10T16:28:16Z</dcterms:created>
  <dc:language>en-US</dc:language>
  <dcterms:modified xsi:type="dcterms:W3CDTF">2016-06-06T12:48:19Z</dcterms:modified>
  <cp:revision>2</cp:revision>
</cp:coreProperties>
</file>