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vans\Downloads\"/>
    </mc:Choice>
  </mc:AlternateContent>
  <xr:revisionPtr revIDLastSave="0" documentId="8_{1C301956-18DA-41A2-84CC-12298D3858B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ovies" sheetId="1" r:id="rId1"/>
    <sheet name="Marvel Studios" sheetId="6" r:id="rId2"/>
    <sheet name="Stats" sheetId="7" r:id="rId3"/>
    <sheet name="financials" sheetId="2" r:id="rId4"/>
    <sheet name="actors" sheetId="3" r:id="rId5"/>
    <sheet name="movie_actor" sheetId="4" r:id="rId6"/>
    <sheet name="languag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B4" i="7"/>
  <c r="B3" i="7"/>
  <c r="B2" i="7"/>
  <c r="C5" i="6"/>
  <c r="I43" i="1"/>
  <c r="I42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Q9" i="1" l="1"/>
  <c r="Q40" i="1"/>
  <c r="Q4" i="1"/>
  <c r="Q19" i="1"/>
  <c r="Q12" i="1"/>
  <c r="Q14" i="1"/>
  <c r="Q2" i="1"/>
  <c r="P14" i="1"/>
  <c r="P40" i="1"/>
  <c r="P10" i="1"/>
  <c r="P18" i="1"/>
  <c r="L20" i="1"/>
  <c r="P20" i="1" s="1"/>
  <c r="L34" i="1"/>
  <c r="P34" i="1" s="1"/>
  <c r="L4" i="1"/>
  <c r="P4" i="1" s="1"/>
  <c r="L19" i="1"/>
  <c r="P19" i="1" s="1"/>
  <c r="L13" i="1"/>
  <c r="P13" i="1" s="1"/>
  <c r="L12" i="1"/>
  <c r="P12" i="1" s="1"/>
  <c r="M5" i="1"/>
  <c r="M28" i="1"/>
  <c r="M35" i="1"/>
  <c r="M21" i="1"/>
  <c r="M32" i="1"/>
  <c r="M39" i="1"/>
  <c r="M25" i="1"/>
  <c r="M22" i="1"/>
  <c r="M7" i="1"/>
  <c r="M17" i="1"/>
  <c r="M37" i="1"/>
  <c r="M8" i="1"/>
  <c r="L5" i="1"/>
  <c r="P5" i="1" s="1"/>
  <c r="L28" i="1"/>
  <c r="P28" i="1" s="1"/>
  <c r="L35" i="1"/>
  <c r="P35" i="1" s="1"/>
  <c r="L16" i="1"/>
  <c r="P16" i="1" s="1"/>
  <c r="L36" i="1"/>
  <c r="P36" i="1" s="1"/>
  <c r="L27" i="1"/>
  <c r="P27" i="1" s="1"/>
  <c r="L9" i="1"/>
  <c r="P9" i="1" s="1"/>
  <c r="L38" i="1"/>
  <c r="P38" i="1" s="1"/>
  <c r="L14" i="1"/>
  <c r="L40" i="1"/>
  <c r="L10" i="1"/>
  <c r="L18" i="1"/>
  <c r="L26" i="1"/>
  <c r="P26" i="1" s="1"/>
  <c r="L25" i="1"/>
  <c r="P25" i="1" s="1"/>
  <c r="L22" i="1"/>
  <c r="P22" i="1" s="1"/>
  <c r="L7" i="1"/>
  <c r="P7" i="1" s="1"/>
  <c r="L17" i="1"/>
  <c r="P17" i="1" s="1"/>
  <c r="L37" i="1"/>
  <c r="P37" i="1" s="1"/>
  <c r="L8" i="1"/>
  <c r="P8" i="1" s="1"/>
  <c r="L30" i="1"/>
  <c r="P30" i="1" s="1"/>
  <c r="L24" i="1"/>
  <c r="P24" i="1" s="1"/>
  <c r="L31" i="1"/>
  <c r="P31" i="1" s="1"/>
  <c r="L3" i="1"/>
  <c r="P3" i="1" s="1"/>
  <c r="L2" i="1"/>
  <c r="P2" i="1" s="1"/>
  <c r="L23" i="1"/>
  <c r="P23" i="1" s="1"/>
  <c r="L15" i="1"/>
  <c r="P15" i="1" s="1"/>
  <c r="L6" i="1"/>
  <c r="P6" i="1" s="1"/>
  <c r="L11" i="1"/>
  <c r="P11" i="1" s="1"/>
  <c r="L29" i="1"/>
  <c r="P29" i="1" s="1"/>
  <c r="L33" i="1"/>
  <c r="P33" i="1" s="1"/>
  <c r="M27" i="1"/>
  <c r="O27" i="1" s="1"/>
  <c r="M9" i="1"/>
  <c r="O9" i="1" s="1"/>
  <c r="M14" i="1"/>
  <c r="O14" i="1" s="1"/>
  <c r="M40" i="1"/>
  <c r="O40" i="1" s="1"/>
  <c r="M18" i="1"/>
  <c r="O18" i="1" s="1"/>
  <c r="M4" i="1"/>
  <c r="O4" i="1" s="1"/>
  <c r="M19" i="1"/>
  <c r="O19" i="1" s="1"/>
  <c r="L21" i="1"/>
  <c r="P21" i="1" s="1"/>
  <c r="L32" i="1"/>
  <c r="P32" i="1" s="1"/>
  <c r="L39" i="1"/>
  <c r="P39" i="1" s="1"/>
  <c r="M30" i="1"/>
  <c r="O30" i="1" s="1"/>
  <c r="M24" i="1"/>
  <c r="O24" i="1" s="1"/>
  <c r="M31" i="1"/>
  <c r="O31" i="1" s="1"/>
  <c r="M3" i="1"/>
  <c r="O3" i="1" s="1"/>
  <c r="M16" i="1"/>
  <c r="O16" i="1" s="1"/>
  <c r="M36" i="1"/>
  <c r="O36" i="1" s="1"/>
  <c r="M13" i="1"/>
  <c r="O13" i="1" s="1"/>
  <c r="M2" i="1"/>
  <c r="O2" i="1" s="1"/>
  <c r="M23" i="1"/>
  <c r="O23" i="1" s="1"/>
  <c r="M15" i="1"/>
  <c r="O15" i="1" s="1"/>
  <c r="M6" i="1"/>
  <c r="O6" i="1" s="1"/>
  <c r="M38" i="1"/>
  <c r="O38" i="1" s="1"/>
  <c r="M10" i="1"/>
  <c r="O10" i="1" s="1"/>
  <c r="M20" i="1"/>
  <c r="O20" i="1" s="1"/>
  <c r="M34" i="1"/>
  <c r="O34" i="1" s="1"/>
  <c r="M12" i="1"/>
  <c r="O12" i="1" s="1"/>
  <c r="M11" i="1"/>
  <c r="O11" i="1" s="1"/>
  <c r="M29" i="1"/>
  <c r="O29" i="1" s="1"/>
  <c r="M33" i="1"/>
  <c r="O33" i="1" s="1"/>
  <c r="M26" i="1"/>
  <c r="O26" i="1" s="1"/>
  <c r="Q24" i="1" l="1"/>
  <c r="Q20" i="1"/>
  <c r="Q18" i="1"/>
  <c r="Q34" i="1"/>
  <c r="B3" i="6"/>
  <c r="D3" i="6" s="1"/>
  <c r="E3" i="6" s="1"/>
  <c r="Q15" i="1"/>
  <c r="Q31" i="1"/>
  <c r="Q27" i="1"/>
  <c r="Q13" i="1"/>
  <c r="O32" i="1"/>
  <c r="Q32" i="1"/>
  <c r="O21" i="1"/>
  <c r="Q21" i="1"/>
  <c r="O35" i="1"/>
  <c r="Q35" i="1"/>
  <c r="O28" i="1"/>
  <c r="Q28" i="1"/>
  <c r="Q30" i="1"/>
  <c r="O5" i="1"/>
  <c r="Q5" i="1"/>
  <c r="O17" i="1"/>
  <c r="Q17" i="1"/>
  <c r="O8" i="1"/>
  <c r="Q8" i="1"/>
  <c r="O37" i="1"/>
  <c r="Q37" i="1"/>
  <c r="Q10" i="1"/>
  <c r="Q38" i="1"/>
  <c r="O7" i="1"/>
  <c r="Q7" i="1"/>
  <c r="Q36" i="1"/>
  <c r="O22" i="1"/>
  <c r="Q22" i="1"/>
  <c r="Q33" i="1"/>
  <c r="Q29" i="1"/>
  <c r="O25" i="1"/>
  <c r="Q25" i="1"/>
  <c r="Q11" i="1"/>
  <c r="Q23" i="1"/>
  <c r="Q16" i="1"/>
  <c r="O39" i="1"/>
  <c r="Q39" i="1"/>
  <c r="Q6" i="1"/>
  <c r="Q3" i="1"/>
  <c r="B2" i="6" s="1"/>
  <c r="Q26" i="1"/>
  <c r="N33" i="1"/>
  <c r="N27" i="1"/>
  <c r="N29" i="1"/>
  <c r="N7" i="1"/>
  <c r="N15" i="1"/>
  <c r="N5" i="1"/>
  <c r="N13" i="1"/>
  <c r="N31" i="1"/>
  <c r="N40" i="1"/>
  <c r="N19" i="1"/>
  <c r="N37" i="1"/>
  <c r="N36" i="1"/>
  <c r="N39" i="1"/>
  <c r="N16" i="1"/>
  <c r="N6" i="1"/>
  <c r="N22" i="1"/>
  <c r="N21" i="1"/>
  <c r="N28" i="1"/>
  <c r="N18" i="1"/>
  <c r="N10" i="1"/>
  <c r="N24" i="1"/>
  <c r="N14" i="1"/>
  <c r="N4" i="1"/>
  <c r="N17" i="1"/>
  <c r="N32" i="1"/>
  <c r="N23" i="1"/>
  <c r="N2" i="1"/>
  <c r="N12" i="1"/>
  <c r="N3" i="1"/>
  <c r="N30" i="1"/>
  <c r="N38" i="1"/>
  <c r="N34" i="1"/>
  <c r="N11" i="1"/>
  <c r="N35" i="1"/>
  <c r="N25" i="1"/>
  <c r="N26" i="1"/>
  <c r="N8" i="1"/>
  <c r="N9" i="1"/>
  <c r="N20" i="1"/>
  <c r="I44" i="1" l="1"/>
  <c r="I46" i="1" s="1"/>
  <c r="B6" i="6"/>
  <c r="D6" i="6" s="1"/>
  <c r="E6" i="6" s="1"/>
  <c r="D2" i="6"/>
  <c r="E2" i="6" s="1"/>
  <c r="B4" i="6"/>
  <c r="O42" i="1"/>
  <c r="N42" i="1"/>
  <c r="I45" i="1" l="1"/>
  <c r="B5" i="6"/>
  <c r="D5" i="6" s="1"/>
  <c r="E5" i="6" s="1"/>
  <c r="D4" i="6"/>
  <c r="E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<sst xmlns="http://schemas.openxmlformats.org/spreadsheetml/2006/main" count="325" uniqueCount="186">
  <si>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</si>
  <si>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</si>
  <si>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</si>
  <si>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</si>
  <si>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</si>
  <si>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</si>
  <si>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</si>
  <si>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</si>
  <si>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</si>
  <si>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</si>
  <si>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</si>
  <si>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</si>
  <si>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</si>
  <si>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</si>
  <si>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</si>
  <si>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</si>
  <si>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</si>
  <si>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</si>
  <si>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</si>
  <si>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</si>
  <si>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</si>
  <si>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</si>
  <si>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</si>
  <si>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</si>
  <si>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</si>
  <si>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</si>
  <si>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</si>
  <si>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</si>
  <si>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</si>
  <si>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</si>
  <si>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</si>
  <si>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</si>
  <si>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</si>
  <si>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</si>
  <si>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</si>
  <si>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</si>
  <si>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</si>
  <si>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</si>
  <si>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</si>
  <si>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</si>
  <si>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</si>
  <si>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</si>
  <si>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</si>
  <si>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</si>
  <si>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</si>
  <si>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</si>
  <si>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</si>
  <si>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</si>
  <si>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</si>
  <si>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</si>
  <si>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</si>
  <si>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</si>
  <si>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</si>
  <si>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</si>
  <si>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</si>
  <si>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</si>
  <si>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</si>
  <si>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</si>
  <si>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</si>
  <si>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</si>
  <si>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</si>
  <si>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</si>
  <si>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</si>
  <si>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</si>
  <si>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</si>
  <si>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</si>
  <si>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</si>
  <si>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</si>
  <si>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</si>
  <si>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</si>
  <si>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</si>
  <si>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</si>
  <si>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</si>
  <si>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</si>
  <si>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</si>
  <si>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</si>
  <si>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</si>
  <si>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</si>
  <si>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</si>
  <si>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</si>
  <si>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</si>
  <si>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</si>
  <si>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</si>
  <si>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</si>
  <si>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</si>
  <si>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</si>
  <si>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</si>
  <si>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</si>
  <si>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</si>
  <si>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</si>
  <si>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</si>
  <si>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</si>
  <si>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</si>
  <si>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</si>
  <si>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</si>
  <si>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</si>
  <si>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</si>
  <si>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</si>
  <si>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</si>
  <si>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</si>
  <si>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</si>
  <si>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</si>
  <si>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</si>
  <si>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</si>
  <si>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</si>
  <si>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</si>
  <si>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</si>
  <si>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</si>
  <si>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</si>
  <si>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</si>
  <si>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</si>
  <si>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</si>
  <si>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</si>
  <si>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</si>
  <si>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</si>
  <si>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</si>
  <si>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</si>
  <si>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</si>
  <si>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</si>
  <si>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</si>
  <si>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</si>
  <si>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</si>
  <si>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</si>
  <si>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</si>
  <si>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</si>
  <si>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</si>
  <si>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</si>
  <si>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</si>
  <si>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</si>
  <si>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</si>
  <si>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</si>
  <si>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</si>
  <si>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</si>
  <si>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</si>
  <si>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</si>
  <si>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</si>
  <si>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</si>
  <si>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</si>
  <si>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</si>
  <si>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</si>
  <si>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</si>
  <si>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</si>
  <si>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</si>
  <si>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</si>
  <si>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</si>
  <si>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</si>
  <si>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</si>
  <si>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</si>
  <si>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</si>
  <si>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</si>
  <si>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</si>
  <si>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</si>
  <si>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</si>
  <si>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</si>
  <si>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</si>
  <si>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</si>
  <si>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</si>
  <si>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budget(mln)</t>
  </si>
  <si>
    <t>revenue(mln)</t>
  </si>
  <si>
    <t>budget INR</t>
  </si>
  <si>
    <t>revenue INR</t>
  </si>
  <si>
    <t>Total Budget INR</t>
  </si>
  <si>
    <t>Total Revenue INR</t>
  </si>
  <si>
    <t>Total Movies=</t>
  </si>
  <si>
    <t>Total Bollywood Movies=</t>
  </si>
  <si>
    <t>Total Bollywood revenue INR</t>
  </si>
  <si>
    <t>Avg bollywood revenue INR</t>
  </si>
  <si>
    <t>% revenue from bollywood</t>
  </si>
  <si>
    <t>Key Metrics</t>
  </si>
  <si>
    <t>Marvel Consolidated P&amp;L</t>
  </si>
  <si>
    <t>Revenue</t>
  </si>
  <si>
    <t>Budget</t>
  </si>
  <si>
    <t>Profit/Loss</t>
  </si>
  <si>
    <t>Profit/Loss %</t>
  </si>
  <si>
    <t>Market Share %</t>
  </si>
  <si>
    <t>budget USD</t>
  </si>
  <si>
    <t>revenue USD</t>
  </si>
  <si>
    <t>Target</t>
  </si>
  <si>
    <t>Target-Actuals</t>
  </si>
  <si>
    <t>Target-Actuals%</t>
  </si>
  <si>
    <t>Mean</t>
  </si>
  <si>
    <t>Median</t>
  </si>
  <si>
    <t>Mode</t>
  </si>
  <si>
    <t>Variance</t>
  </si>
  <si>
    <t>Imdb_rating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</si>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</sst>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₹&quot;\ * #,##0_ ;_ &quot;₹&quot;\ * \-#,##0_ ;_ &quot;₹&quot;\ * &quot;-&quot;_ ;_ @_ "/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9" fontId="0" fillId="0" borderId="0" xfId="2" applyFont="1"/>
    <xf numFmtId="44" fontId="0" fillId="3" borderId="0" xfId="1" applyFont="1" applyFill="1"/>
    <xf numFmtId="42" fontId="0" fillId="3" borderId="0" xfId="0" applyNumberFormat="1" applyFill="1"/>
    <xf numFmtId="0" fontId="0" fillId="4" borderId="0" xfId="0" applyFill="1"/>
    <xf numFmtId="164" fontId="0" fillId="0" borderId="0" xfId="0" applyNumberFormat="1"/>
    <xf numFmtId="9" fontId="0" fillId="0" borderId="0" xfId="0" applyNumberFormat="1"/>
    <xf numFmtId="0" fontId="0" fillId="5" borderId="0" xfId="0" applyFill="1"/>
    <xf numFmtId="9" fontId="0" fillId="5" borderId="0" xfId="2" applyFont="1" applyFill="1"/>
    <xf numFmtId="2" fontId="0" fillId="4" borderId="0" xfId="0" applyNumberFormat="1" applyFill="1"/>
    <xf numFmtId="0" fontId="0" fillId="6" borderId="0" xfId="0" applyFill="1"/>
    <xf numFmtId="164" fontId="0" fillId="6" borderId="0" xfId="0" applyNumberFormat="1" applyFill="1"/>
    <xf numFmtId="9" fontId="0" fillId="6" borderId="0" xfId="2" applyFont="1" applyFill="1"/>
    <xf numFmtId="9" fontId="0" fillId="6" borderId="0" xfId="0" applyNumberFormat="1" applyFill="1"/>
    <xf numFmtId="165" fontId="0" fillId="6" borderId="0" xfId="0" applyNumberFormat="1" applyFill="1"/>
    <xf numFmtId="0" fontId="0" fillId="7" borderId="0" xfId="0" applyFill="1"/>
  </cellXfs>
  <cellStyles count="3">
    <cellStyle name="Currency" xfId="1" builtinId="4"/>
    <cellStyle name="Normal" xfId="0" builtinId="0"/>
    <cellStyle name="Percent" xfId="2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/>
  <sortState xmlns:xlrd2="http://schemas.microsoft.com/office/spreadsheetml/2017/richdata2" ref="A2:Q40">
    <sortCondition ref="E3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4CA47DC6-9F04-47CA-9922-3E20C0D5A4F6}" name="budget(mln)" dataDxfId="14">
      <calculatedColumnFormula>IF(Movies[[#This Row],[unit]]="Billions",Movies[[#This Row],[budget]]*1000,Movies[[#This Row],[budget]])</calculatedColumnFormula>
    </tableColumn>
    <tableColumn id="9" xr3:uid="{57B2C605-7F22-4E0C-842D-31FCA2D3C53B}" name="revenue(mln)" dataDxfId="13">
      <calculatedColumnFormula>IF(Movies[[#This Row],[unit]]="Billions",Movies[[#This Row],[revenue]]*1000,Movies[[#This Row],[revenue]])</calculatedColumnFormula>
    </tableColumn>
    <tableColumn id="10" xr3:uid="{E21E5406-AE12-4B82-82DB-3435F30146B7}" name="budget INR" dataDxfId="12">
      <calculatedColumnFormula>IF(Movies[[#This Row],[currency]]="USD",Movies[[#This Row],[budget(mln)]]*80,Movies[[#This Row],[budget(mln)]])</calculatedColumnFormula>
    </tableColumn>
    <tableColumn id="11" xr3:uid="{3A69E1D4-8927-4087-9A2B-6CE978AE0D7B}" name="revenue INR" dataDxfId="11">
      <calculatedColumnFormula>IF(Movies[[#This Row],[currency]]="USD",Movies[[#This Row],[revenue(mln)]]*80,Movies[[#This Row],[revenue(mln)]])</calculatedColumnFormula>
    </tableColumn>
    <tableColumn id="12" xr3:uid="{0BD1E5CE-4C13-4B6A-8943-B8DAC7DDA0F9}" name="budget USD" dataDxfId="10">
      <calculatedColumnFormula>IF(Movies[[#This Row],[currency]]="INR",Movies[[#This Row],[budget(mln)]]/80,Movies[[#This Row],[budget(mln)]])</calculatedColumnFormula>
    </tableColumn>
    <tableColumn id="13" xr3:uid="{1826F16A-5B5E-48B6-96F7-2A937D44CA0D}" name="revenue USD" dataDxfId="9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opLeftCell="G24" zoomScale="104" zoomScaleNormal="104" workbookViewId="0">
      <selection activeCell="L44" sqref="L44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12.81640625" customWidth="1"/>
    <col min="6" max="6" width="22" customWidth="1"/>
    <col min="7" max="7" width="6.26953125" customWidth="1"/>
    <col min="8" max="8" width="22" customWidth="1"/>
    <col min="9" max="9" width="16.7265625" customWidth="1"/>
    <col min="10" max="10" width="13.1796875" customWidth="1"/>
    <col min="11" max="11" width="14.453125" customWidth="1"/>
    <col min="12" max="12" width="17.453125" customWidth="1"/>
    <col min="13" max="13" width="12.90625" customWidth="1"/>
    <col min="14" max="14" width="15.08984375" customWidth="1"/>
    <col min="15" max="15" width="15.1796875" customWidth="1"/>
    <col min="16" max="16" width="10.90625" customWidth="1"/>
    <col min="17" max="17" width="13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175</v>
      </c>
      <c r="Q1" s="1" t="s">
        <v>176</v>
      </c>
    </row>
    <row r="2" spans="1:17" x14ac:dyDescent="0.3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1800</v>
      </c>
      <c r="M2">
        <f>IF(Movies[[#This Row],[unit]]="Billions",Movies[[#This Row],[revenue]]*1000,Movies[[#This Row],[revenue]])</f>
        <v>3100</v>
      </c>
      <c r="N2">
        <f>IF(Movies[[#This Row],[currency]]="USD",Movies[[#This Row],[budget(mln)]]*80,Movies[[#This Row],[budget(mln)]])</f>
        <v>1800</v>
      </c>
      <c r="O2">
        <f>IF(Movies[[#This Row],[currency]]="USD",Movies[[#This Row],[revenue(mln)]]*80,Movies[[#This Row],[revenue(mln)]])</f>
        <v>3100</v>
      </c>
      <c r="P2">
        <f>IF(Movies[[#This Row],[currency]]="INR",Movies[[#This Row],[budget(mln)]]/80,Movies[[#This Row],[budget(mln)]])</f>
        <v>22.5</v>
      </c>
      <c r="Q2">
        <f>IF(Movies[[#This Row],[currency]]="INR",Movies[[#This Row],[revenue(mln)]]/80,Movies[[#This Row],[revenue(mln)]])</f>
        <v>38.75</v>
      </c>
    </row>
    <row r="3" spans="1:17" x14ac:dyDescent="0.3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165</v>
      </c>
      <c r="M3">
        <f>IF(Movies[[#This Row],[unit]]="Billions",Movies[[#This Row],[revenue]]*1000,Movies[[#This Row],[revenue]])</f>
        <v>644.79999999999995</v>
      </c>
      <c r="N3">
        <f>IF(Movies[[#This Row],[currency]]="USD",Movies[[#This Row],[budget(mln)]]*80,Movies[[#This Row],[budget(mln)]])</f>
        <v>13200</v>
      </c>
      <c r="O3">
        <f>IF(Movies[[#This Row],[currency]]="USD",Movies[[#This Row],[revenue(mln)]]*80,Movies[[#This Row],[revenue(mln)]])</f>
        <v>51584</v>
      </c>
      <c r="P3">
        <f>IF(Movies[[#This Row],[currency]]="INR",Movies[[#This Row],[budget(mln)]]/80,Movies[[#This Row],[budget(mln)]])</f>
        <v>165</v>
      </c>
      <c r="Q3">
        <f>IF(Movies[[#This Row],[currency]]="INR",Movies[[#This Row],[revenue(mln)]]/80,Movies[[#This Row],[revenue(mln)]])</f>
        <v>644.79999999999995</v>
      </c>
    </row>
    <row r="4" spans="1:17" x14ac:dyDescent="0.3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250</v>
      </c>
      <c r="M4">
        <f>IF(Movies[[#This Row],[unit]]="Billions",Movies[[#This Row],[revenue]]*1000,Movies[[#This Row],[revenue]])</f>
        <v>670</v>
      </c>
      <c r="N4">
        <f>IF(Movies[[#This Row],[currency]]="USD",Movies[[#This Row],[budget(mln)]]*80,Movies[[#This Row],[budget(mln)]])</f>
        <v>20000</v>
      </c>
      <c r="O4">
        <f>IF(Movies[[#This Row],[currency]]="USD",Movies[[#This Row],[revenue(mln)]]*80,Movies[[#This Row],[revenue(mln)]])</f>
        <v>53600</v>
      </c>
      <c r="P4">
        <f>IF(Movies[[#This Row],[currency]]="INR",Movies[[#This Row],[budget(mln)]]/80,Movies[[#This Row],[budget(mln)]])</f>
        <v>250</v>
      </c>
      <c r="Q4">
        <f>IF(Movies[[#This Row],[currency]]="INR",Movies[[#This Row],[revenue(mln)]]/80,Movies[[#This Row],[revenue(mln)]])</f>
        <v>670</v>
      </c>
    </row>
    <row r="5" spans="1:17" x14ac:dyDescent="0.3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216.7</v>
      </c>
      <c r="M5">
        <f>IF(Movies[[#This Row],[unit]]="Billions",Movies[[#This Row],[revenue]]*1000,Movies[[#This Row],[revenue]])</f>
        <v>370.6</v>
      </c>
      <c r="N5">
        <f>IF(Movies[[#This Row],[currency]]="USD",Movies[[#This Row],[budget(mln)]]*80,Movies[[#This Row],[budget(mln)]])</f>
        <v>17336</v>
      </c>
      <c r="O5">
        <f>IF(Movies[[#This Row],[currency]]="USD",Movies[[#This Row],[revenue(mln)]]*80,Movies[[#This Row],[revenue(mln)]])</f>
        <v>29648</v>
      </c>
      <c r="P5">
        <f>IF(Movies[[#This Row],[currency]]="INR",Movies[[#This Row],[budget(mln)]]/80,Movies[[#This Row],[budget(mln)]])</f>
        <v>216.7</v>
      </c>
      <c r="Q5">
        <f>IF(Movies[[#This Row],[currency]]="INR",Movies[[#This Row],[revenue(mln)]]/80,Movies[[#This Row],[revenue(mln)]])</f>
        <v>370.6</v>
      </c>
    </row>
    <row r="6" spans="1:17" x14ac:dyDescent="0.3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200</v>
      </c>
      <c r="M6">
        <f>IF(Movies[[#This Row],[unit]]="Billions",Movies[[#This Row],[revenue]]*1000,Movies[[#This Row],[revenue]])</f>
        <v>954.8</v>
      </c>
      <c r="N6">
        <f>IF(Movies[[#This Row],[currency]]="USD",Movies[[#This Row],[budget(mln)]]*80,Movies[[#This Row],[budget(mln)]])</f>
        <v>16000</v>
      </c>
      <c r="O6">
        <f>IF(Movies[[#This Row],[currency]]="USD",Movies[[#This Row],[revenue(mln)]]*80,Movies[[#This Row],[revenue(mln)]])</f>
        <v>76384</v>
      </c>
      <c r="P6">
        <f>IF(Movies[[#This Row],[currency]]="INR",Movies[[#This Row],[budget(mln)]]/80,Movies[[#This Row],[budget(mln)]])</f>
        <v>200</v>
      </c>
      <c r="Q6">
        <f>IF(Movies[[#This Row],[currency]]="INR",Movies[[#This Row],[revenue(mln)]]/80,Movies[[#This Row],[revenue(mln)]])</f>
        <v>954.8</v>
      </c>
    </row>
    <row r="7" spans="1:17" x14ac:dyDescent="0.3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>
        <f>IF(Movies[[#This Row],[unit]]="Billions",Movies[[#This Row],[budget]]*1000,Movies[[#This Row],[budget]])</f>
        <v>1400</v>
      </c>
      <c r="M7">
        <f>IF(Movies[[#This Row],[unit]]="Billions",Movies[[#This Row],[revenue]]*1000,Movies[[#This Row],[revenue]])</f>
        <v>3500</v>
      </c>
      <c r="N7">
        <f>IF(Movies[[#This Row],[currency]]="USD",Movies[[#This Row],[budget(mln)]]*80,Movies[[#This Row],[budget(mln)]])</f>
        <v>1400</v>
      </c>
      <c r="O7">
        <f>IF(Movies[[#This Row],[currency]]="USD",Movies[[#This Row],[revenue(mln)]]*80,Movies[[#This Row],[revenue(mln)]])</f>
        <v>3500</v>
      </c>
      <c r="P7">
        <f>IF(Movies[[#This Row],[currency]]="INR",Movies[[#This Row],[budget(mln)]]/80,Movies[[#This Row],[budget(mln)]])</f>
        <v>17.5</v>
      </c>
      <c r="Q7">
        <f>IF(Movies[[#This Row],[currency]]="INR",Movies[[#This Row],[revenue(mln)]]/80,Movies[[#This Row],[revenue(mln)]])</f>
        <v>43.75</v>
      </c>
    </row>
    <row r="8" spans="1:17" x14ac:dyDescent="0.3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390</v>
      </c>
      <c r="M8">
        <f>IF(Movies[[#This Row],[unit]]="Billions",Movies[[#This Row],[revenue]]*1000,Movies[[#This Row],[revenue]])</f>
        <v>1360</v>
      </c>
      <c r="N8">
        <f>IF(Movies[[#This Row],[currency]]="USD",Movies[[#This Row],[budget(mln)]]*80,Movies[[#This Row],[budget(mln)]])</f>
        <v>390</v>
      </c>
      <c r="O8">
        <f>IF(Movies[[#This Row],[currency]]="USD",Movies[[#This Row],[revenue(mln)]]*80,Movies[[#This Row],[revenue(mln)]])</f>
        <v>1360</v>
      </c>
      <c r="P8">
        <f>IF(Movies[[#This Row],[currency]]="INR",Movies[[#This Row],[budget(mln)]]/80,Movies[[#This Row],[budget(mln)]])</f>
        <v>4.875</v>
      </c>
      <c r="Q8">
        <f>IF(Movies[[#This Row],[currency]]="INR",Movies[[#This Row],[revenue(mln)]]/80,Movies[[#This Row],[revenue(mln)]])</f>
        <v>17</v>
      </c>
    </row>
    <row r="9" spans="1:17" x14ac:dyDescent="0.3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2000</v>
      </c>
      <c r="M9">
        <f>IF(Movies[[#This Row],[unit]]="Billions",Movies[[#This Row],[revenue]]*1000,Movies[[#This Row],[revenue]])</f>
        <v>3600</v>
      </c>
      <c r="N9">
        <f>IF(Movies[[#This Row],[currency]]="USD",Movies[[#This Row],[budget(mln)]]*80,Movies[[#This Row],[budget(mln)]])</f>
        <v>2000</v>
      </c>
      <c r="O9">
        <f>IF(Movies[[#This Row],[currency]]="USD",Movies[[#This Row],[revenue(mln)]]*80,Movies[[#This Row],[revenue(mln)]])</f>
        <v>3600</v>
      </c>
      <c r="P9">
        <f>IF(Movies[[#This Row],[currency]]="INR",Movies[[#This Row],[budget(mln)]]/80,Movies[[#This Row],[budget(mln)]])</f>
        <v>25</v>
      </c>
      <c r="Q9">
        <f>IF(Movies[[#This Row],[currency]]="INR",Movies[[#This Row],[revenue(mln)]]/80,Movies[[#This Row],[revenue(mln)]])</f>
        <v>45</v>
      </c>
    </row>
    <row r="10" spans="1:17" x14ac:dyDescent="0.3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>
        <f>IF(Movies[[#This Row],[unit]]="Billions",Movies[[#This Row],[budget]]*1000,Movies[[#This Row],[budget]])</f>
        <v>237</v>
      </c>
      <c r="M10">
        <f>IF(Movies[[#This Row],[unit]]="Billions",Movies[[#This Row],[revenue]]*1000,Movies[[#This Row],[revenue]])</f>
        <v>2847</v>
      </c>
      <c r="N10">
        <f>IF(Movies[[#This Row],[currency]]="USD",Movies[[#This Row],[budget(mln)]]*80,Movies[[#This Row],[budget(mln)]])</f>
        <v>18960</v>
      </c>
      <c r="O10">
        <f>IF(Movies[[#This Row],[currency]]="USD",Movies[[#This Row],[revenue(mln)]]*80,Movies[[#This Row],[revenue(mln)]])</f>
        <v>227760</v>
      </c>
      <c r="P10">
        <f>IF(Movies[[#This Row],[currency]]="INR",Movies[[#This Row],[budget(mln)]]/80,Movies[[#This Row],[budget(mln)]])</f>
        <v>237</v>
      </c>
      <c r="Q10">
        <f>IF(Movies[[#This Row],[currency]]="INR",Movies[[#This Row],[revenue(mln)]]/80,Movies[[#This Row],[revenue(mln)]])</f>
        <v>2847</v>
      </c>
    </row>
    <row r="11" spans="1:17" x14ac:dyDescent="0.3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>
        <f>IF(Movies[[#This Row],[unit]]="Billions",Movies[[#This Row],[budget]]*1000,Movies[[#This Row],[budget]])</f>
        <v>177</v>
      </c>
      <c r="M11">
        <f>IF(Movies[[#This Row],[unit]]="Billions",Movies[[#This Row],[revenue]]*1000,Movies[[#This Row],[revenue]])</f>
        <v>714.4</v>
      </c>
      <c r="N11">
        <f>IF(Movies[[#This Row],[currency]]="USD",Movies[[#This Row],[budget(mln)]]*80,Movies[[#This Row],[budget(mln)]])</f>
        <v>14160</v>
      </c>
      <c r="O11">
        <f>IF(Movies[[#This Row],[currency]]="USD",Movies[[#This Row],[revenue(mln)]]*80,Movies[[#This Row],[revenue(mln)]])</f>
        <v>57152</v>
      </c>
      <c r="P11">
        <f>IF(Movies[[#This Row],[currency]]="INR",Movies[[#This Row],[budget(mln)]]/80,Movies[[#This Row],[budget(mln)]])</f>
        <v>177</v>
      </c>
      <c r="Q11">
        <f>IF(Movies[[#This Row],[currency]]="INR",Movies[[#This Row],[revenue(mln)]]/80,Movies[[#This Row],[revenue(mln)]])</f>
        <v>714.4</v>
      </c>
    </row>
    <row r="12" spans="1:17" x14ac:dyDescent="0.3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180</v>
      </c>
      <c r="M12">
        <f>IF(Movies[[#This Row],[unit]]="Billions",Movies[[#This Row],[revenue]]*1000,Movies[[#This Row],[revenue]])</f>
        <v>854</v>
      </c>
      <c r="N12">
        <f>IF(Movies[[#This Row],[currency]]="USD",Movies[[#This Row],[budget(mln)]]*80,Movies[[#This Row],[budget(mln)]])</f>
        <v>14400</v>
      </c>
      <c r="O12">
        <f>IF(Movies[[#This Row],[currency]]="USD",Movies[[#This Row],[revenue(mln)]]*80,Movies[[#This Row],[revenue(mln)]])</f>
        <v>68320</v>
      </c>
      <c r="P12">
        <f>IF(Movies[[#This Row],[currency]]="INR",Movies[[#This Row],[budget(mln)]]/80,Movies[[#This Row],[budget(mln)]])</f>
        <v>180</v>
      </c>
      <c r="Q12">
        <f>IF(Movies[[#This Row],[currency]]="INR",Movies[[#This Row],[revenue(mln)]]/80,Movies[[#This Row],[revenue(mln)]])</f>
        <v>854</v>
      </c>
    </row>
    <row r="13" spans="1:17" x14ac:dyDescent="0.3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>
        <f>IF(Movies[[#This Row],[unit]]="Billions",Movies[[#This Row],[budget]]*1000,Movies[[#This Row],[budget]])</f>
        <v>200</v>
      </c>
      <c r="M13">
        <f>IF(Movies[[#This Row],[unit]]="Billions",Movies[[#This Row],[revenue]]*1000,Movies[[#This Row],[revenue]])</f>
        <v>2202</v>
      </c>
      <c r="N13">
        <f>IF(Movies[[#This Row],[currency]]="USD",Movies[[#This Row],[budget(mln)]]*80,Movies[[#This Row],[budget(mln)]])</f>
        <v>16000</v>
      </c>
      <c r="O13">
        <f>IF(Movies[[#This Row],[currency]]="USD",Movies[[#This Row],[revenue(mln)]]*80,Movies[[#This Row],[revenue(mln)]])</f>
        <v>176160</v>
      </c>
      <c r="P13">
        <f>IF(Movies[[#This Row],[currency]]="INR",Movies[[#This Row],[budget(mln)]]/80,Movies[[#This Row],[budget(mln)]])</f>
        <v>200</v>
      </c>
      <c r="Q13">
        <f>IF(Movies[[#This Row],[currency]]="INR",Movies[[#This Row],[revenue(mln)]]/80,Movies[[#This Row],[revenue(mln)]])</f>
        <v>2202</v>
      </c>
    </row>
    <row r="14" spans="1:17" x14ac:dyDescent="0.3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>
        <f>IF(Movies[[#This Row],[unit]]="Billions",Movies[[#This Row],[budget]]*1000,Movies[[#This Row],[budget]])</f>
        <v>400</v>
      </c>
      <c r="M14">
        <f>IF(Movies[[#This Row],[unit]]="Billions",Movies[[#This Row],[revenue]]*1000,Movies[[#This Row],[revenue]])</f>
        <v>2000</v>
      </c>
      <c r="N14">
        <f>IF(Movies[[#This Row],[currency]]="USD",Movies[[#This Row],[budget(mln)]]*80,Movies[[#This Row],[budget(mln)]])</f>
        <v>400</v>
      </c>
      <c r="O14">
        <f>IF(Movies[[#This Row],[currency]]="USD",Movies[[#This Row],[revenue(mln)]]*80,Movies[[#This Row],[revenue(mln)]])</f>
        <v>2000</v>
      </c>
      <c r="P14">
        <f>IF(Movies[[#This Row],[currency]]="INR",Movies[[#This Row],[budget(mln)]]/80,Movies[[#This Row],[budget(mln)]])</f>
        <v>5</v>
      </c>
      <c r="Q14">
        <f>IF(Movies[[#This Row],[currency]]="INR",Movies[[#This Row],[revenue(mln)]]/80,Movies[[#This Row],[revenue(mln)]])</f>
        <v>25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Row],[budget(mln)]]*80,Movies[[#This Row],[budget(mln)]])</f>
        <v>4400</v>
      </c>
      <c r="O15">
        <f>IF(Movies[[#This Row],[currency]]="USD",Movies[[#This Row],[revenue(mln)]]*80,Movies[[#This Row],[revenue(mln)]])</f>
        <v>24568</v>
      </c>
      <c r="P15">
        <f>IF(Movies[[#This Row],[currency]]="INR",Movies[[#This Row],[budget(mln)]]/80,Movies[[#This Row],[budget(mln)]])</f>
        <v>55</v>
      </c>
      <c r="Q15">
        <f>IF(Movies[[#This Row],[currency]]="INR",Movies[[#This Row],[revenue(mln)]]/80,Movies[[#This Row],[revenue(mln)]])</f>
        <v>307.10000000000002</v>
      </c>
    </row>
    <row r="16" spans="1:17" x14ac:dyDescent="0.3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>
        <f>IF(Movies[[#This Row],[unit]]="Billions",Movies[[#This Row],[budget]]*1000,Movies[[#This Row],[budget]])</f>
        <v>5500</v>
      </c>
      <c r="M16">
        <f>IF(Movies[[#This Row],[unit]]="Billions",Movies[[#This Row],[revenue]]*1000,Movies[[#This Row],[revenue]])</f>
        <v>12000</v>
      </c>
      <c r="N16">
        <f>IF(Movies[[#This Row],[currency]]="USD",Movies[[#This Row],[budget(mln)]]*80,Movies[[#This Row],[budget(mln)]])</f>
        <v>5500</v>
      </c>
      <c r="O16">
        <f>IF(Movies[[#This Row],[currency]]="USD",Movies[[#This Row],[revenue(mln)]]*80,Movies[[#This Row],[revenue(mln)]])</f>
        <v>12000</v>
      </c>
      <c r="P16">
        <f>IF(Movies[[#This Row],[currency]]="INR",Movies[[#This Row],[budget(mln)]]/80,Movies[[#This Row],[budget(mln)]])</f>
        <v>68.75</v>
      </c>
      <c r="Q16">
        <f>IF(Movies[[#This Row],[currency]]="INR",Movies[[#This Row],[revenue(mln)]]/80,Movies[[#This Row],[revenue(mln)]])</f>
        <v>150</v>
      </c>
    </row>
    <row r="17" spans="1:17" x14ac:dyDescent="0.3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>
        <f>IF(Movies[[#This Row],[unit]]="Billions",Movies[[#This Row],[budget]]*1000,Movies[[#This Row],[budget]])</f>
        <v>1800</v>
      </c>
      <c r="M17">
        <f>IF(Movies[[#This Row],[unit]]="Billions",Movies[[#This Row],[revenue]]*1000,Movies[[#This Row],[revenue]])</f>
        <v>6500</v>
      </c>
      <c r="N17">
        <f>IF(Movies[[#This Row],[currency]]="USD",Movies[[#This Row],[budget(mln)]]*80,Movies[[#This Row],[budget(mln)]])</f>
        <v>1800</v>
      </c>
      <c r="O17">
        <f>IF(Movies[[#This Row],[currency]]="USD",Movies[[#This Row],[revenue(mln)]]*80,Movies[[#This Row],[revenue(mln)]])</f>
        <v>6500</v>
      </c>
      <c r="P17">
        <f>IF(Movies[[#This Row],[currency]]="INR",Movies[[#This Row],[budget(mln)]]/80,Movies[[#This Row],[budget(mln)]])</f>
        <v>22.5</v>
      </c>
      <c r="Q17">
        <f>IF(Movies[[#This Row],[currency]]="INR",Movies[[#This Row],[revenue(mln)]]/80,Movies[[#This Row],[revenue(mln)]])</f>
        <v>81.25</v>
      </c>
    </row>
    <row r="18" spans="1:17" x14ac:dyDescent="0.3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>
        <f>IF(Movies[[#This Row],[unit]]="Billions",Movies[[#This Row],[budget]]*1000,Movies[[#This Row],[budget]])</f>
        <v>Not Available</v>
      </c>
      <c r="M18" t="str">
        <f>IF(Movies[[#This Row],[unit]]="Billions",Movies[[#This Row],[revenue]]*1000,Movies[[#This Row],[revenue]])</f>
        <v>Not Available</v>
      </c>
      <c r="N18" t="str">
        <f>IF(Movies[[#This Row],[currency]]="USD",Movies[[#This Row],[budget(mln)]]*80,Movies[[#This Row],[budget(mln)]])</f>
        <v>Not Available</v>
      </c>
      <c r="O18" t="str">
        <f>IF(Movies[[#This Row],[currency]]="USD",Movies[[#This Row],[revenue(mln)]]*80,Movies[[#This Row],[revenue(mln)]])</f>
        <v>Not Available</v>
      </c>
      <c r="P18" t="str">
        <f>IF(Movies[[#This Row],[currency]]="INR",Movies[[#This Row],[budget(mln)]]/80,Movies[[#This Row],[budget(mln)]])</f>
        <v>Not Available</v>
      </c>
      <c r="Q18" t="str">
        <f>IF(Movies[[#This Row],[currency]]="INR",Movies[[#This Row],[revenue(mln)]]/80,Movies[[#This Row],[revenue(mln)]])</f>
        <v>Not Available</v>
      </c>
    </row>
    <row r="19" spans="1:17" x14ac:dyDescent="0.3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>
        <f>IF(Movies[[#This Row],[unit]]="Billions",Movies[[#This Row],[budget]]*1000,Movies[[#This Row],[budget]])</f>
        <v>100</v>
      </c>
      <c r="M19">
        <f>IF(Movies[[#This Row],[unit]]="Billions",Movies[[#This Row],[revenue]]*1000,Movies[[#This Row],[revenue]])</f>
        <v>410</v>
      </c>
      <c r="N19">
        <f>IF(Movies[[#This Row],[currency]]="USD",Movies[[#This Row],[budget(mln)]]*80,Movies[[#This Row],[budget(mln)]])</f>
        <v>100</v>
      </c>
      <c r="O19">
        <f>IF(Movies[[#This Row],[currency]]="USD",Movies[[#This Row],[revenue(mln)]]*80,Movies[[#This Row],[revenue(mln)]])</f>
        <v>410</v>
      </c>
      <c r="P19">
        <f>IF(Movies[[#This Row],[currency]]="INR",Movies[[#This Row],[budget(mln)]]/80,Movies[[#This Row],[budget(mln)]])</f>
        <v>1.25</v>
      </c>
      <c r="Q19">
        <f>IF(Movies[[#This Row],[currency]]="INR",Movies[[#This Row],[revenue(mln)]]/80,Movies[[#This Row],[revenue(mln)]])</f>
        <v>5.125</v>
      </c>
    </row>
    <row r="20" spans="1:17" x14ac:dyDescent="0.3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>
        <f>IF(Movies[[#This Row],[unit]]="Billions",Movies[[#This Row],[budget]]*1000,Movies[[#This Row],[budget]])</f>
        <v>850</v>
      </c>
      <c r="M20">
        <f>IF(Movies[[#This Row],[unit]]="Billions",Movies[[#This Row],[revenue]]*1000,Movies[[#This Row],[revenue]])</f>
        <v>8540</v>
      </c>
      <c r="N20">
        <f>IF(Movies[[#This Row],[currency]]="USD",Movies[[#This Row],[budget(mln)]]*80,Movies[[#This Row],[budget(mln)]])</f>
        <v>850</v>
      </c>
      <c r="O20">
        <f>IF(Movies[[#This Row],[currency]]="USD",Movies[[#This Row],[revenue(mln)]]*80,Movies[[#This Row],[revenue(mln)]])</f>
        <v>8540</v>
      </c>
      <c r="P20">
        <f>IF(Movies[[#This Row],[currency]]="INR",Movies[[#This Row],[budget(mln)]]/80,Movies[[#This Row],[budget(mln)]])</f>
        <v>10.625</v>
      </c>
      <c r="Q20">
        <f>IF(Movies[[#This Row],[currency]]="INR",Movies[[#This Row],[revenue(mln)]]/80,Movies[[#This Row],[revenue(mln)]])</f>
        <v>106.75</v>
      </c>
    </row>
    <row r="21" spans="1:17" x14ac:dyDescent="0.3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>
        <f>IF(Movies[[#This Row],[unit]]="Billions",Movies[[#This Row],[budget]]*1000,Movies[[#This Row],[budget]])</f>
        <v>900</v>
      </c>
      <c r="M21">
        <f>IF(Movies[[#This Row],[unit]]="Billions",Movies[[#This Row],[revenue]]*1000,Movies[[#This Row],[revenue]])</f>
        <v>11690</v>
      </c>
      <c r="N21">
        <f>IF(Movies[[#This Row],[currency]]="USD",Movies[[#This Row],[budget(mln)]]*80,Movies[[#This Row],[budget(mln)]])</f>
        <v>900</v>
      </c>
      <c r="O21">
        <f>IF(Movies[[#This Row],[currency]]="USD",Movies[[#This Row],[revenue(mln)]]*80,Movies[[#This Row],[revenue(mln)]])</f>
        <v>11690</v>
      </c>
      <c r="P21">
        <f>IF(Movies[[#This Row],[currency]]="INR",Movies[[#This Row],[budget(mln)]]/80,Movies[[#This Row],[budget(mln)]])</f>
        <v>11.25</v>
      </c>
      <c r="Q21">
        <f>IF(Movies[[#This Row],[currency]]="INR",Movies[[#This Row],[revenue(mln)]]/80,Movies[[#This Row],[revenue(mln)]])</f>
        <v>146.125</v>
      </c>
    </row>
    <row r="22" spans="1:17" x14ac:dyDescent="0.3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63</v>
      </c>
      <c r="M22">
        <f>IF(Movies[[#This Row],[unit]]="Billions",Movies[[#This Row],[revenue]]*1000,Movies[[#This Row],[revenue]])</f>
        <v>1046</v>
      </c>
      <c r="N22">
        <f>IF(Movies[[#This Row],[currency]]="USD",Movies[[#This Row],[budget(mln)]]*80,Movies[[#This Row],[budget(mln)]])</f>
        <v>5040</v>
      </c>
      <c r="O22">
        <f>IF(Movies[[#This Row],[currency]]="USD",Movies[[#This Row],[revenue(mln)]]*80,Movies[[#This Row],[revenue(mln)]])</f>
        <v>83680</v>
      </c>
      <c r="P22">
        <f>IF(Movies[[#This Row],[currency]]="INR",Movies[[#This Row],[budget(mln)]]/80,Movies[[#This Row],[budget(mln)]])</f>
        <v>63</v>
      </c>
      <c r="Q22">
        <f>IF(Movies[[#This Row],[currency]]="INR",Movies[[#This Row],[revenue(mln)]]/80,Movies[[#This Row],[revenue(mln)]])</f>
        <v>1046</v>
      </c>
    </row>
    <row r="23" spans="1:17" x14ac:dyDescent="0.3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>
        <f>IF(Movies[[#This Row],[unit]]="Billions",Movies[[#This Row],[budget]]*1000,Movies[[#This Row],[budget]])</f>
        <v>70</v>
      </c>
      <c r="M23">
        <f>IF(Movies[[#This Row],[unit]]="Billions",Movies[[#This Row],[revenue]]*1000,Movies[[#This Row],[revenue]])</f>
        <v>100</v>
      </c>
      <c r="N23">
        <f>IF(Movies[[#This Row],[currency]]="USD",Movies[[#This Row],[budget(mln)]]*80,Movies[[#This Row],[budget(mln)]])</f>
        <v>70</v>
      </c>
      <c r="O23">
        <f>IF(Movies[[#This Row],[currency]]="USD",Movies[[#This Row],[revenue(mln)]]*80,Movies[[#This Row],[revenue(mln)]])</f>
        <v>100</v>
      </c>
      <c r="P23">
        <f>IF(Movies[[#This Row],[currency]]="INR",Movies[[#This Row],[budget(mln)]]/80,Movies[[#This Row],[budget(mln)]])</f>
        <v>0.875</v>
      </c>
      <c r="Q23">
        <f>IF(Movies[[#This Row],[currency]]="INR",Movies[[#This Row],[revenue(mln)]]/80,Movies[[#This Row],[revenue(mln)]])</f>
        <v>1.25</v>
      </c>
    </row>
    <row r="24" spans="1:17" x14ac:dyDescent="0.3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>
        <f>IF(Movies[[#This Row],[unit]]="Billions",Movies[[#This Row],[budget]]*1000,Movies[[#This Row],[budget]])</f>
        <v>120</v>
      </c>
      <c r="M24">
        <f>IF(Movies[[#This Row],[unit]]="Billions",Movies[[#This Row],[revenue]]*1000,Movies[[#This Row],[revenue]])</f>
        <v>1350</v>
      </c>
      <c r="N24">
        <f>IF(Movies[[#This Row],[currency]]="USD",Movies[[#This Row],[budget(mln)]]*80,Movies[[#This Row],[budget(mln)]])</f>
        <v>120</v>
      </c>
      <c r="O24">
        <f>IF(Movies[[#This Row],[currency]]="USD",Movies[[#This Row],[revenue(mln)]]*80,Movies[[#This Row],[revenue(mln)]])</f>
        <v>1350</v>
      </c>
      <c r="P24">
        <f>IF(Movies[[#This Row],[currency]]="INR",Movies[[#This Row],[budget(mln)]]/80,Movies[[#This Row],[budget(mln)]])</f>
        <v>1.5</v>
      </c>
      <c r="Q24">
        <f>IF(Movies[[#This Row],[currency]]="INR",Movies[[#This Row],[revenue(mln)]]/80,Movies[[#This Row],[revenue(mln)]])</f>
        <v>16.875</v>
      </c>
    </row>
    <row r="25" spans="1:17" x14ac:dyDescent="0.3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>
        <f>IF(Movies[[#This Row],[unit]]="Billions",Movies[[#This Row],[budget]]*1000,Movies[[#This Row],[budget]])</f>
        <v>250</v>
      </c>
      <c r="M25">
        <f>IF(Movies[[#This Row],[unit]]="Billions",Movies[[#This Row],[revenue]]*1000,Movies[[#This Row],[revenue]])</f>
        <v>3409</v>
      </c>
      <c r="N25">
        <f>IF(Movies[[#This Row],[currency]]="USD",Movies[[#This Row],[budget(mln)]]*80,Movies[[#This Row],[budget(mln)]])</f>
        <v>250</v>
      </c>
      <c r="O25">
        <f>IF(Movies[[#This Row],[currency]]="USD",Movies[[#This Row],[revenue(mln)]]*80,Movies[[#This Row],[revenue(mln)]])</f>
        <v>3409</v>
      </c>
      <c r="P25">
        <f>IF(Movies[[#This Row],[currency]]="INR",Movies[[#This Row],[budget(mln)]]/80,Movies[[#This Row],[budget(mln)]])</f>
        <v>3.125</v>
      </c>
      <c r="Q25">
        <f>IF(Movies[[#This Row],[currency]]="INR",Movies[[#This Row],[revenue(mln)]]/80,Movies[[#This Row],[revenue(mln)]])</f>
        <v>42.612499999999997</v>
      </c>
    </row>
    <row r="26" spans="1:17" x14ac:dyDescent="0.3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>
        <f>IF(Movies[[#This Row],[unit]]="Billions",Movies[[#This Row],[budget]]*1000,Movies[[#This Row],[budget]])</f>
        <v>1000</v>
      </c>
      <c r="M26">
        <f>IF(Movies[[#This Row],[unit]]="Billions",Movies[[#This Row],[revenue]]*1000,Movies[[#This Row],[revenue]])</f>
        <v>12500</v>
      </c>
      <c r="N26">
        <f>IF(Movies[[#This Row],[currency]]="USD",Movies[[#This Row],[budget(mln)]]*80,Movies[[#This Row],[budget(mln)]])</f>
        <v>1000</v>
      </c>
      <c r="O26">
        <f>IF(Movies[[#This Row],[currency]]="USD",Movies[[#This Row],[revenue(mln)]]*80,Movies[[#This Row],[revenue(mln)]])</f>
        <v>12500</v>
      </c>
      <c r="P26">
        <f>IF(Movies[[#This Row],[currency]]="INR",Movies[[#This Row],[budget(mln)]]/80,Movies[[#This Row],[budget(mln)]])</f>
        <v>12.5</v>
      </c>
      <c r="Q26">
        <f>IF(Movies[[#This Row],[currency]]="INR",Movies[[#This Row],[revenue(mln)]]/80,Movies[[#This Row],[revenue(mln)]])</f>
        <v>156.25</v>
      </c>
    </row>
    <row r="27" spans="1:17" x14ac:dyDescent="0.3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550</v>
      </c>
      <c r="M27">
        <f>IF(Movies[[#This Row],[unit]]="Billions",Movies[[#This Row],[revenue]]*1000,Movies[[#This Row],[revenue]])</f>
        <v>4000</v>
      </c>
      <c r="N27">
        <f>IF(Movies[[#This Row],[currency]]="USD",Movies[[#This Row],[budget(mln)]]*80,Movies[[#This Row],[budget(mln)]])</f>
        <v>550</v>
      </c>
      <c r="O27">
        <f>IF(Movies[[#This Row],[currency]]="USD",Movies[[#This Row],[revenue(mln)]]*80,Movies[[#This Row],[revenue(mln)]])</f>
        <v>4000</v>
      </c>
      <c r="P27">
        <f>IF(Movies[[#This Row],[currency]]="INR",Movies[[#This Row],[budget(mln)]]/80,Movies[[#This Row],[budget(mln)]])</f>
        <v>6.875</v>
      </c>
      <c r="Q27">
        <f>IF(Movies[[#This Row],[currency]]="INR",Movies[[#This Row],[revenue(mln)]]/80,Movies[[#This Row],[revenue(mln)]])</f>
        <v>50</v>
      </c>
    </row>
    <row r="28" spans="1:17" x14ac:dyDescent="0.3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>
        <f>IF(Movies[[#This Row],[unit]]="Billions",Movies[[#This Row],[budget]]*1000,Movies[[#This Row],[budget]])</f>
        <v>400</v>
      </c>
      <c r="M28">
        <f>IF(Movies[[#This Row],[unit]]="Billions",Movies[[#This Row],[revenue]]*1000,Movies[[#This Row],[revenue]])</f>
        <v>2798</v>
      </c>
      <c r="N28">
        <f>IF(Movies[[#This Row],[currency]]="USD",Movies[[#This Row],[budget(mln)]]*80,Movies[[#This Row],[budget(mln)]])</f>
        <v>32000</v>
      </c>
      <c r="O28">
        <f>IF(Movies[[#This Row],[currency]]="USD",Movies[[#This Row],[revenue(mln)]]*80,Movies[[#This Row],[revenue(mln)]])</f>
        <v>223840</v>
      </c>
      <c r="P28">
        <f>IF(Movies[[#This Row],[currency]]="INR",Movies[[#This Row],[budget(mln)]]/80,Movies[[#This Row],[budget(mln)]])</f>
        <v>400</v>
      </c>
      <c r="Q28">
        <f>IF(Movies[[#This Row],[currency]]="INR",Movies[[#This Row],[revenue(mln)]]/80,Movies[[#This Row],[revenue(mln)]])</f>
        <v>2798</v>
      </c>
    </row>
    <row r="29" spans="1:17" x14ac:dyDescent="0.3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>
        <f>IF(Movies[[#This Row],[unit]]="Billions",Movies[[#This Row],[budget]]*1000,Movies[[#This Row],[budget]])</f>
        <v>400</v>
      </c>
      <c r="M29">
        <f>IF(Movies[[#This Row],[unit]]="Billions",Movies[[#This Row],[revenue]]*1000,Movies[[#This Row],[revenue]])</f>
        <v>2048</v>
      </c>
      <c r="N29">
        <f>IF(Movies[[#This Row],[currency]]="USD",Movies[[#This Row],[budget(mln)]]*80,Movies[[#This Row],[budget(mln)]])</f>
        <v>32000</v>
      </c>
      <c r="O29">
        <f>IF(Movies[[#This Row],[currency]]="USD",Movies[[#This Row],[revenue(mln)]]*80,Movies[[#This Row],[revenue(mln)]])</f>
        <v>163840</v>
      </c>
      <c r="P29">
        <f>IF(Movies[[#This Row],[currency]]="INR",Movies[[#This Row],[budget(mln)]]/80,Movies[[#This Row],[budget(mln)]])</f>
        <v>400</v>
      </c>
      <c r="Q29">
        <f>IF(Movies[[#This Row],[currency]]="INR",Movies[[#This Row],[revenue(mln)]]/80,Movies[[#This Row],[revenue(mln)]])</f>
        <v>2048</v>
      </c>
    </row>
    <row r="30" spans="1:17" x14ac:dyDescent="0.3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500</v>
      </c>
      <c r="M30">
        <f>IF(Movies[[#This Row],[unit]]="Billions",Movies[[#This Row],[revenue]]*1000,Movies[[#This Row],[revenue]])</f>
        <v>950</v>
      </c>
      <c r="N30">
        <f>IF(Movies[[#This Row],[currency]]="USD",Movies[[#This Row],[budget(mln)]]*80,Movies[[#This Row],[budget(mln)]])</f>
        <v>500</v>
      </c>
      <c r="O30">
        <f>IF(Movies[[#This Row],[currency]]="USD",Movies[[#This Row],[revenue(mln)]]*80,Movies[[#This Row],[revenue(mln)]])</f>
        <v>950</v>
      </c>
      <c r="P30">
        <f>IF(Movies[[#This Row],[currency]]="INR",Movies[[#This Row],[budget(mln)]]/80,Movies[[#This Row],[budget(mln)]])</f>
        <v>6.25</v>
      </c>
      <c r="Q30">
        <f>IF(Movies[[#This Row],[currency]]="INR",Movies[[#This Row],[revenue(mln)]]/80,Movies[[#This Row],[revenue(mln)]])</f>
        <v>11.875</v>
      </c>
    </row>
    <row r="31" spans="1:17" x14ac:dyDescent="0.3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>
        <f>IF(Movies[[#This Row],[unit]]="Billions",Movies[[#This Row],[budget]]*1000,Movies[[#This Row],[budget]])</f>
        <v>103</v>
      </c>
      <c r="M31">
        <f>IF(Movies[[#This Row],[unit]]="Billions",Movies[[#This Row],[revenue]]*1000,Movies[[#This Row],[revenue]])</f>
        <v>460.5</v>
      </c>
      <c r="N31">
        <f>IF(Movies[[#This Row],[currency]]="USD",Movies[[#This Row],[budget(mln)]]*80,Movies[[#This Row],[budget(mln)]])</f>
        <v>8240</v>
      </c>
      <c r="O31">
        <f>IF(Movies[[#This Row],[currency]]="USD",Movies[[#This Row],[revenue(mln)]]*80,Movies[[#This Row],[revenue(mln)]])</f>
        <v>36840</v>
      </c>
      <c r="P31">
        <f>IF(Movies[[#This Row],[currency]]="INR",Movies[[#This Row],[budget(mln)]]/80,Movies[[#This Row],[budget(mln)]])</f>
        <v>103</v>
      </c>
      <c r="Q31">
        <f>IF(Movies[[#This Row],[currency]]="INR",Movies[[#This Row],[revenue(mln)]]/80,Movies[[#This Row],[revenue(mln)]])</f>
        <v>460.5</v>
      </c>
    </row>
    <row r="32" spans="1:17" x14ac:dyDescent="0.3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>
        <f>IF(Movies[[#This Row],[unit]]="Billions",Movies[[#This Row],[budget]]*1000,Movies[[#This Row],[budget]])</f>
        <v>15.5</v>
      </c>
      <c r="M32">
        <f>IF(Movies[[#This Row],[unit]]="Billions",Movies[[#This Row],[revenue]]*1000,Movies[[#This Row],[revenue]])</f>
        <v>263.10000000000002</v>
      </c>
      <c r="N32">
        <f>IF(Movies[[#This Row],[currency]]="USD",Movies[[#This Row],[budget(mln)]]*80,Movies[[#This Row],[budget(mln)]])</f>
        <v>1240</v>
      </c>
      <c r="O32">
        <f>IF(Movies[[#This Row],[currency]]="USD",Movies[[#This Row],[revenue(mln)]]*80,Movies[[#This Row],[revenue(mln)]])</f>
        <v>21048</v>
      </c>
      <c r="P32">
        <f>IF(Movies[[#This Row],[currency]]="INR",Movies[[#This Row],[budget(mln)]]/80,Movies[[#This Row],[budget(mln)]])</f>
        <v>15.5</v>
      </c>
      <c r="Q32">
        <f>IF(Movies[[#This Row],[currency]]="INR",Movies[[#This Row],[revenue(mln)]]/80,Movies[[#This Row],[revenue(mln)]])</f>
        <v>263.10000000000002</v>
      </c>
    </row>
    <row r="33" spans="1:17" x14ac:dyDescent="0.3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>
        <f>IF(Movies[[#This Row],[unit]]="Billions",Movies[[#This Row],[budget]]*1000,Movies[[#This Row],[budget]])</f>
        <v>165</v>
      </c>
      <c r="M33">
        <f>IF(Movies[[#This Row],[unit]]="Billions",Movies[[#This Row],[revenue]]*1000,Movies[[#This Row],[revenue]])</f>
        <v>701.8</v>
      </c>
      <c r="N33">
        <f>IF(Movies[[#This Row],[currency]]="USD",Movies[[#This Row],[budget(mln)]]*80,Movies[[#This Row],[budget(mln)]])</f>
        <v>13200</v>
      </c>
      <c r="O33">
        <f>IF(Movies[[#This Row],[currency]]="USD",Movies[[#This Row],[revenue(mln)]]*80,Movies[[#This Row],[revenue(mln)]])</f>
        <v>56144</v>
      </c>
      <c r="P33">
        <f>IF(Movies[[#This Row],[currency]]="INR",Movies[[#This Row],[budget(mln)]]/80,Movies[[#This Row],[budget(mln)]])</f>
        <v>165</v>
      </c>
      <c r="Q33">
        <f>IF(Movies[[#This Row],[currency]]="INR",Movies[[#This Row],[revenue(mln)]]/80,Movies[[#This Row],[revenue(mln)]])</f>
        <v>701.8</v>
      </c>
    </row>
    <row r="34" spans="1:17" x14ac:dyDescent="0.3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>
        <f>IF(Movies[[#This Row],[unit]]="Billions",Movies[[#This Row],[budget]]*1000,Movies[[#This Row],[budget]])</f>
        <v>3.18</v>
      </c>
      <c r="M34">
        <f>IF(Movies[[#This Row],[unit]]="Billions",Movies[[#This Row],[revenue]]*1000,Movies[[#This Row],[revenue]])</f>
        <v>3.3</v>
      </c>
      <c r="N34">
        <f>IF(Movies[[#This Row],[currency]]="USD",Movies[[#This Row],[budget(mln)]]*80,Movies[[#This Row],[budget(mln)]])</f>
        <v>254.4</v>
      </c>
      <c r="O34">
        <f>IF(Movies[[#This Row],[currency]]="USD",Movies[[#This Row],[revenue(mln)]]*80,Movies[[#This Row],[revenue(mln)]])</f>
        <v>264</v>
      </c>
      <c r="P34">
        <f>IF(Movies[[#This Row],[currency]]="INR",Movies[[#This Row],[budget(mln)]]/80,Movies[[#This Row],[budget(mln)]])</f>
        <v>3.18</v>
      </c>
      <c r="Q34">
        <f>IF(Movies[[#This Row],[currency]]="INR",Movies[[#This Row],[revenue(mln)]]/80,Movies[[#This Row],[revenue(mln)]])</f>
        <v>3.3</v>
      </c>
    </row>
    <row r="35" spans="1:17" x14ac:dyDescent="0.3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>
        <f>IF(Movies[[#This Row],[unit]]="Billions",Movies[[#This Row],[budget]]*1000,Movies[[#This Row],[budget]])</f>
        <v>Not Available</v>
      </c>
      <c r="M35" t="str">
        <f>IF(Movies[[#This Row],[unit]]="Billions",Movies[[#This Row],[revenue]]*1000,Movies[[#This Row],[revenue]])</f>
        <v>Not Available</v>
      </c>
      <c r="N35" t="str">
        <f>IF(Movies[[#This Row],[currency]]="USD",Movies[[#This Row],[budget(mln)]]*80,Movies[[#This Row],[budget(mln)]])</f>
        <v>Not Available</v>
      </c>
      <c r="O35" t="str">
        <f>IF(Movies[[#This Row],[currency]]="USD",Movies[[#This Row],[revenue(mln)]]*80,Movies[[#This Row],[revenue(mln)]])</f>
        <v>Not Available</v>
      </c>
      <c r="P35" t="str">
        <f>IF(Movies[[#This Row],[currency]]="INR",Movies[[#This Row],[budget(mln)]]/80,Movies[[#This Row],[budget(mln)]])</f>
        <v>Not Available</v>
      </c>
      <c r="Q35" t="str">
        <f>IF(Movies[[#This Row],[currency]]="INR",Movies[[#This Row],[revenue(mln)]]/80,Movies[[#This Row],[revenue(mln)]])</f>
        <v>Not Available</v>
      </c>
    </row>
    <row r="36" spans="1:17" x14ac:dyDescent="0.3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>
        <f>IF(Movies[[#This Row],[unit]]="Billions",Movies[[#This Row],[budget]]*1000,Movies[[#This Row],[budget]])</f>
        <v>185</v>
      </c>
      <c r="M36">
        <f>IF(Movies[[#This Row],[unit]]="Billions",Movies[[#This Row],[revenue]]*1000,Movies[[#This Row],[revenue]])</f>
        <v>1006</v>
      </c>
      <c r="N36">
        <f>IF(Movies[[#This Row],[currency]]="USD",Movies[[#This Row],[budget(mln)]]*80,Movies[[#This Row],[budget(mln)]])</f>
        <v>14800</v>
      </c>
      <c r="O36">
        <f>IF(Movies[[#This Row],[currency]]="USD",Movies[[#This Row],[revenue(mln)]]*80,Movies[[#This Row],[revenue(mln)]])</f>
        <v>80480</v>
      </c>
      <c r="P36">
        <f>IF(Movies[[#This Row],[currency]]="INR",Movies[[#This Row],[budget(mln)]]/80,Movies[[#This Row],[budget(mln)]])</f>
        <v>185</v>
      </c>
      <c r="Q36">
        <f>IF(Movies[[#This Row],[currency]]="INR",Movies[[#This Row],[revenue(mln)]]/80,Movies[[#This Row],[revenue(mln)]])</f>
        <v>1006</v>
      </c>
    </row>
    <row r="37" spans="1:17" x14ac:dyDescent="0.3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22</v>
      </c>
      <c r="M37">
        <f>IF(Movies[[#This Row],[unit]]="Billions",Movies[[#This Row],[revenue]]*1000,Movies[[#This Row],[revenue]])</f>
        <v>322.2</v>
      </c>
      <c r="N37">
        <f>IF(Movies[[#This Row],[currency]]="USD",Movies[[#This Row],[budget(mln)]]*80,Movies[[#This Row],[budget(mln)]])</f>
        <v>1760</v>
      </c>
      <c r="O37">
        <f>IF(Movies[[#This Row],[currency]]="USD",Movies[[#This Row],[revenue(mln)]]*80,Movies[[#This Row],[revenue(mln)]])</f>
        <v>25776</v>
      </c>
      <c r="P37">
        <f>IF(Movies[[#This Row],[currency]]="INR",Movies[[#This Row],[budget(mln)]]/80,Movies[[#This Row],[budget(mln)]])</f>
        <v>22</v>
      </c>
      <c r="Q37">
        <f>IF(Movies[[#This Row],[currency]]="INR",Movies[[#This Row],[revenue(mln)]]/80,Movies[[#This Row],[revenue(mln)]])</f>
        <v>322.2</v>
      </c>
    </row>
    <row r="38" spans="1:17" x14ac:dyDescent="0.3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7.2</v>
      </c>
      <c r="M38">
        <f>IF(Movies[[#This Row],[unit]]="Billions",Movies[[#This Row],[revenue]]*1000,Movies[[#This Row],[revenue]])</f>
        <v>291</v>
      </c>
      <c r="N38">
        <f>IF(Movies[[#This Row],[currency]]="USD",Movies[[#This Row],[budget(mln)]]*80,Movies[[#This Row],[budget(mln)]])</f>
        <v>576</v>
      </c>
      <c r="O38">
        <f>IF(Movies[[#This Row],[currency]]="USD",Movies[[#This Row],[revenue(mln)]]*80,Movies[[#This Row],[revenue(mln)]])</f>
        <v>23280</v>
      </c>
      <c r="P38">
        <f>IF(Movies[[#This Row],[currency]]="INR",Movies[[#This Row],[budget(mln)]]/80,Movies[[#This Row],[budget(mln)]])</f>
        <v>7.2</v>
      </c>
      <c r="Q38">
        <f>IF(Movies[[#This Row],[currency]]="INR",Movies[[#This Row],[revenue(mln)]]/80,Movies[[#This Row],[revenue(mln)]])</f>
        <v>291</v>
      </c>
    </row>
    <row r="39" spans="1:17" x14ac:dyDescent="0.3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>
        <f>IF(Movies[[#This Row],[unit]]="Billions",Movies[[#This Row],[budget]]*1000,Movies[[#This Row],[budget]])</f>
        <v>25</v>
      </c>
      <c r="M39">
        <f>IF(Movies[[#This Row],[unit]]="Billions",Movies[[#This Row],[revenue]]*1000,Movies[[#This Row],[revenue]])</f>
        <v>73.3</v>
      </c>
      <c r="N39">
        <f>IF(Movies[[#This Row],[currency]]="USD",Movies[[#This Row],[budget(mln)]]*80,Movies[[#This Row],[budget(mln)]])</f>
        <v>2000</v>
      </c>
      <c r="O39">
        <f>IF(Movies[[#This Row],[currency]]="USD",Movies[[#This Row],[revenue(mln)]]*80,Movies[[#This Row],[revenue(mln)]])</f>
        <v>5864</v>
      </c>
      <c r="P39">
        <f>IF(Movies[[#This Row],[currency]]="INR",Movies[[#This Row],[budget(mln)]]/80,Movies[[#This Row],[budget(mln)]])</f>
        <v>25</v>
      </c>
      <c r="Q39">
        <f>IF(Movies[[#This Row],[currency]]="INR",Movies[[#This Row],[revenue(mln)]]/80,Movies[[#This Row],[revenue(mln)]])</f>
        <v>73.3</v>
      </c>
    </row>
    <row r="40" spans="1:17" x14ac:dyDescent="0.3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1000</v>
      </c>
      <c r="M40">
        <f>IF(Movies[[#This Row],[unit]]="Billions",Movies[[#This Row],[revenue]]*1000,Movies[[#This Row],[revenue]])</f>
        <v>5900</v>
      </c>
      <c r="N40">
        <f>IF(Movies[[#This Row],[currency]]="USD",Movies[[#This Row],[budget(mln)]]*80,Movies[[#This Row],[budget(mln)]])</f>
        <v>1000</v>
      </c>
      <c r="O40">
        <f>IF(Movies[[#This Row],[currency]]="USD",Movies[[#This Row],[revenue(mln)]]*80,Movies[[#This Row],[revenue(mln)]])</f>
        <v>5900</v>
      </c>
      <c r="P40">
        <f>IF(Movies[[#This Row],[currency]]="INR",Movies[[#This Row],[budget(mln)]]/80,Movies[[#This Row],[budget(mln)]])</f>
        <v>12.5</v>
      </c>
      <c r="Q40">
        <f>IF(Movies[[#This Row],[currency]]="INR",Movies[[#This Row],[revenue(mln)]]/80,Movies[[#This Row],[revenue(mln)]])</f>
        <v>73.75</v>
      </c>
    </row>
    <row r="41" spans="1:17" x14ac:dyDescent="0.35">
      <c r="N41" s="7" t="s">
        <v>161</v>
      </c>
      <c r="O41" s="7" t="s">
        <v>162</v>
      </c>
    </row>
    <row r="42" spans="1:17" x14ac:dyDescent="0.35">
      <c r="H42" s="10" t="s">
        <v>163</v>
      </c>
      <c r="I42" s="10">
        <f>COUNT(Movies[movie_id])</f>
        <v>39</v>
      </c>
      <c r="N42" s="5">
        <f>SUM(Movies[budget INR])</f>
        <v>264196.40000000002</v>
      </c>
      <c r="O42" s="6">
        <f>SUM(Movies[revenue INR])</f>
        <v>1567141</v>
      </c>
    </row>
    <row r="43" spans="1:17" x14ac:dyDescent="0.35">
      <c r="H43" s="7" t="s">
        <v>164</v>
      </c>
      <c r="I43" s="7">
        <f>COUNTIF(Movies[industry],"Bollywood")</f>
        <v>18</v>
      </c>
    </row>
    <row r="44" spans="1:17" x14ac:dyDescent="0.35">
      <c r="H44" s="10" t="s">
        <v>165</v>
      </c>
      <c r="I44" s="10">
        <f>SUMIF(Movies[industry],"Bollywood",Movies[revenue INR])</f>
        <v>80909</v>
      </c>
    </row>
    <row r="45" spans="1:17" x14ac:dyDescent="0.35">
      <c r="H45" s="7" t="s">
        <v>166</v>
      </c>
      <c r="I45" s="12">
        <f>I44/I43</f>
        <v>4494.9444444444443</v>
      </c>
    </row>
    <row r="46" spans="1:17" x14ac:dyDescent="0.35">
      <c r="H46" s="10" t="s">
        <v>167</v>
      </c>
      <c r="I46" s="11">
        <f>I44/O42</f>
        <v>5.1628411227834639E-2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3876-E329-43C5-A016-A1ADEAE724EE}">
  <dimension ref="A1:E7"/>
  <sheetViews>
    <sheetView tabSelected="1" workbookViewId="0">
      <selection activeCell="D16" sqref="D16"/>
    </sheetView>
  </sheetViews>
  <sheetFormatPr defaultRowHeight="14.5" x14ac:dyDescent="0.35"/>
  <cols>
    <col min="1" max="1" width="23.1796875" customWidth="1"/>
    <col min="2" max="2" width="24.7265625" customWidth="1"/>
    <col min="3" max="3" width="19.90625" customWidth="1"/>
    <col min="4" max="4" width="22.7265625" customWidth="1"/>
    <col min="5" max="5" width="17.453125" customWidth="1"/>
  </cols>
  <sheetData>
    <row r="1" spans="1:5" x14ac:dyDescent="0.35">
      <c r="A1" s="7" t="s">
        <v>168</v>
      </c>
      <c r="B1" s="7" t="s">
        <v>169</v>
      </c>
      <c r="C1" s="7" t="s">
        <v>177</v>
      </c>
      <c r="D1" s="7" t="s">
        <v>178</v>
      </c>
      <c r="E1" s="7" t="s">
        <v>179</v>
      </c>
    </row>
    <row r="2" spans="1:5" x14ac:dyDescent="0.35">
      <c r="A2" s="13" t="s">
        <v>170</v>
      </c>
      <c r="B2" s="14">
        <f>SUMIF(Movies[studio],"Marvel Studios",Movies[revenue USD])</f>
        <v>9054.6</v>
      </c>
      <c r="C2" s="14">
        <v>8000</v>
      </c>
      <c r="D2" s="14">
        <f>B2-C2</f>
        <v>1054.6000000000004</v>
      </c>
      <c r="E2" s="15">
        <f>D2/B2</f>
        <v>0.11647118591655074</v>
      </c>
    </row>
    <row r="3" spans="1:5" x14ac:dyDescent="0.35">
      <c r="A3" t="s">
        <v>171</v>
      </c>
      <c r="B3" s="8">
        <f>SUMIF(Movies[studio],"Marvel Studios",Movies[budget USD])</f>
        <v>1988.7</v>
      </c>
      <c r="C3" s="8">
        <v>2000</v>
      </c>
      <c r="D3" s="8">
        <f>B3-C3</f>
        <v>-11.299999999999955</v>
      </c>
      <c r="E3" s="4">
        <f>D3/B3</f>
        <v>-5.6821038869613082E-3</v>
      </c>
    </row>
    <row r="4" spans="1:5" x14ac:dyDescent="0.35">
      <c r="A4" s="13" t="s">
        <v>172</v>
      </c>
      <c r="B4" s="14">
        <f>B2-B3</f>
        <v>7065.9000000000005</v>
      </c>
      <c r="C4" s="14">
        <v>5500</v>
      </c>
      <c r="D4" s="14">
        <f>B4-C4</f>
        <v>1565.9000000000005</v>
      </c>
      <c r="E4" s="15">
        <f>D4/B4</f>
        <v>0.22161366563353577</v>
      </c>
    </row>
    <row r="5" spans="1:5" x14ac:dyDescent="0.35">
      <c r="A5" t="s">
        <v>173</v>
      </c>
      <c r="B5" s="4">
        <f>B4/B3</f>
        <v>3.5530245889274403</v>
      </c>
      <c r="C5" s="4">
        <f>C4/C3</f>
        <v>2.75</v>
      </c>
      <c r="D5" s="9">
        <f>B5-C5</f>
        <v>0.80302458892744033</v>
      </c>
      <c r="E5" s="4">
        <f>D5/B5</f>
        <v>0.22601154842270629</v>
      </c>
    </row>
    <row r="6" spans="1:5" x14ac:dyDescent="0.35">
      <c r="A6" s="13" t="s">
        <v>174</v>
      </c>
      <c r="B6" s="15">
        <f>B2/SUMIF(Movies[industry],"Hollywood",Movies[revenue USD])</f>
        <v>0.48738554949698304</v>
      </c>
      <c r="C6" s="15">
        <v>0.55000000000000004</v>
      </c>
      <c r="D6" s="16">
        <f>B6-C6</f>
        <v>-6.2614450503017005E-2</v>
      </c>
      <c r="E6" s="15">
        <f>D6/B6</f>
        <v>-0.12847005941731268</v>
      </c>
    </row>
    <row r="7" spans="1:5" x14ac:dyDescent="0.35">
      <c r="B7" s="4"/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6C74-9364-49C9-A136-02A18094BF2B}">
  <dimension ref="A1:B7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s="18" t="s">
        <v>184</v>
      </c>
      <c r="B1" s="18"/>
    </row>
    <row r="2" spans="1:2" x14ac:dyDescent="0.35">
      <c r="A2" s="13" t="s">
        <v>180</v>
      </c>
      <c r="B2" s="13">
        <f>AVERAGE(Movies[imdb_rating])</f>
        <v>7.9473684210526327</v>
      </c>
    </row>
    <row r="3" spans="1:2" x14ac:dyDescent="0.35">
      <c r="A3" t="s">
        <v>181</v>
      </c>
      <c r="B3">
        <f>MEDIAN(Movies[imdb_rating])</f>
        <v>8.1</v>
      </c>
    </row>
    <row r="4" spans="1:2" x14ac:dyDescent="0.35">
      <c r="A4" s="13" t="s">
        <v>182</v>
      </c>
      <c r="B4" s="13">
        <f>MODE(Movies[imdb_rating])</f>
        <v>8.4</v>
      </c>
    </row>
    <row r="6" spans="1:2" x14ac:dyDescent="0.35">
      <c r="A6" s="13" t="s">
        <v>183</v>
      </c>
      <c r="B6" s="17">
        <f>_xlfn.VAR.P(Movies[imdb_rating])</f>
        <v>1.3577562326869543</v>
      </c>
    </row>
    <row r="7" spans="1:2" x14ac:dyDescent="0.35">
      <c r="A7" t="s">
        <v>185</v>
      </c>
      <c r="B7" s="3">
        <f>_xlfn.STDEV.P(Movies[imdb_rating])</f>
        <v>1.1652279745556036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5" x14ac:dyDescent="0.35"/>
  <cols>
    <col min="1" max="1" width="9.453125" customWidth="1"/>
    <col min="5" max="5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G4" sqref="G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Marvel Studios</vt:lpstr>
      <vt:lpstr>Stats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Vanshika Sachdeva</cp:lastModifiedBy>
  <dcterms:created xsi:type="dcterms:W3CDTF">2015-06-05T18:17:20Z</dcterms:created>
  <dcterms:modified xsi:type="dcterms:W3CDTF">2024-07-26T14:29:56Z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