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  <sheet state="visible" name="Sheet11" sheetId="11" r:id="rId14"/>
    <sheet state="visible" name="Sheet12" sheetId="12" r:id="rId15"/>
    <sheet state="visible" name="Sheet13" sheetId="13" r:id="rId16"/>
    <sheet state="visible" name="Sheet14" sheetId="14" r:id="rId17"/>
    <sheet state="visible" name="Sheet15" sheetId="15" r:id="rId18"/>
    <sheet state="visible" name="Sheet16" sheetId="16" r:id="rId19"/>
  </sheets>
  <definedNames>
    <definedName hidden="1" localSheetId="1" name="_xlnm._FilterDatabase">Sheet2!$A$1:$E$13</definedName>
  </definedNames>
  <calcPr/>
</workbook>
</file>

<file path=xl/sharedStrings.xml><?xml version="1.0" encoding="utf-8"?>
<sst xmlns="http://schemas.openxmlformats.org/spreadsheetml/2006/main" count="1905" uniqueCount="1151">
  <si>
    <t>Name</t>
  </si>
  <si>
    <t>Jersey No.</t>
  </si>
  <si>
    <t>mob No.</t>
  </si>
  <si>
    <t>ZIP Code</t>
  </si>
  <si>
    <t>Player Rating</t>
  </si>
  <si>
    <t>Messi</t>
  </si>
  <si>
    <t>Best</t>
  </si>
  <si>
    <t>Categorical Data</t>
  </si>
  <si>
    <t>Continous Numerical Data</t>
  </si>
  <si>
    <t>Discrete Numerical Data</t>
  </si>
  <si>
    <t>Ronaldo</t>
  </si>
  <si>
    <t>laptop</t>
  </si>
  <si>
    <t>weather</t>
  </si>
  <si>
    <t>urgent care</t>
  </si>
  <si>
    <t>speed</t>
  </si>
  <si>
    <t>lenghth</t>
  </si>
  <si>
    <t>goals</t>
  </si>
  <si>
    <t>Modric</t>
  </si>
  <si>
    <t>Good</t>
  </si>
  <si>
    <t>mouse</t>
  </si>
  <si>
    <t>data science course</t>
  </si>
  <si>
    <t>network</t>
  </si>
  <si>
    <t>temperature</t>
  </si>
  <si>
    <t>energy</t>
  </si>
  <si>
    <t>magnetism</t>
  </si>
  <si>
    <t>people</t>
  </si>
  <si>
    <t>Ramos</t>
  </si>
  <si>
    <t>Avg</t>
  </si>
  <si>
    <t>keyboard</t>
  </si>
  <si>
    <t>cars</t>
  </si>
  <si>
    <t>telecom</t>
  </si>
  <si>
    <t>height</t>
  </si>
  <si>
    <t>shoe size</t>
  </si>
  <si>
    <t>gravity</t>
  </si>
  <si>
    <t>population</t>
  </si>
  <si>
    <t>Sergio</t>
  </si>
  <si>
    <t>water bottle</t>
  </si>
  <si>
    <t>tyres</t>
  </si>
  <si>
    <t>social media</t>
  </si>
  <si>
    <t>blood pressure</t>
  </si>
  <si>
    <t>revenue</t>
  </si>
  <si>
    <t>gravitational force</t>
  </si>
  <si>
    <t xml:space="preserve">runs </t>
  </si>
  <si>
    <t>Xavi</t>
  </si>
  <si>
    <t>printer</t>
  </si>
  <si>
    <t>transmission</t>
  </si>
  <si>
    <t>marketing tools</t>
  </si>
  <si>
    <t>age</t>
  </si>
  <si>
    <t>stock pricce</t>
  </si>
  <si>
    <t>wave lenght</t>
  </si>
  <si>
    <t>basket</t>
  </si>
  <si>
    <t>cell phone</t>
  </si>
  <si>
    <t>fuel type</t>
  </si>
  <si>
    <t>hardware</t>
  </si>
  <si>
    <t>marks (float)</t>
  </si>
  <si>
    <t>mutual fundd prices</t>
  </si>
  <si>
    <t>frequency</t>
  </si>
  <si>
    <t>employees</t>
  </si>
  <si>
    <t>300 Goals</t>
  </si>
  <si>
    <t>clock</t>
  </si>
  <si>
    <t>gaming</t>
  </si>
  <si>
    <t>software</t>
  </si>
  <si>
    <t>time</t>
  </si>
  <si>
    <t>sales</t>
  </si>
  <si>
    <t xml:space="preserve">pH </t>
  </si>
  <si>
    <t>policticans</t>
  </si>
  <si>
    <t>chair</t>
  </si>
  <si>
    <t>online meet tools</t>
  </si>
  <si>
    <t>education</t>
  </si>
  <si>
    <t>volume</t>
  </si>
  <si>
    <t>profits</t>
  </si>
  <si>
    <t>distance</t>
  </si>
  <si>
    <t>SKU</t>
  </si>
  <si>
    <t>desk</t>
  </si>
  <si>
    <t>trading platform</t>
  </si>
  <si>
    <t>trouble shooting.</t>
  </si>
  <si>
    <t>salary</t>
  </si>
  <si>
    <t>loss</t>
  </si>
  <si>
    <t>displacement</t>
  </si>
  <si>
    <t>number of designs</t>
  </si>
  <si>
    <t>good</t>
  </si>
  <si>
    <t>flower pot</t>
  </si>
  <si>
    <t>crypto coins</t>
  </si>
  <si>
    <t>file</t>
  </si>
  <si>
    <t>area</t>
  </si>
  <si>
    <t>tax</t>
  </si>
  <si>
    <t>income</t>
  </si>
  <si>
    <t>best</t>
  </si>
  <si>
    <t>race</t>
  </si>
  <si>
    <t>nft</t>
  </si>
  <si>
    <t>os</t>
  </si>
  <si>
    <t>density</t>
  </si>
  <si>
    <t>percentage</t>
  </si>
  <si>
    <t>angular rotation</t>
  </si>
  <si>
    <t>gender</t>
  </si>
  <si>
    <t>mutual funds</t>
  </si>
  <si>
    <t>text</t>
  </si>
  <si>
    <t>mass</t>
  </si>
  <si>
    <t>force</t>
  </si>
  <si>
    <t xml:space="preserve">angular speed </t>
  </si>
  <si>
    <t>health insurance</t>
  </si>
  <si>
    <t>colors</t>
  </si>
  <si>
    <t>weight</t>
  </si>
  <si>
    <t>acceleration</t>
  </si>
  <si>
    <t>angular momentum</t>
  </si>
  <si>
    <t>city</t>
  </si>
  <si>
    <t>lifre insurance</t>
  </si>
  <si>
    <t>idle tool</t>
  </si>
  <si>
    <t>amount of rainfall</t>
  </si>
  <si>
    <t>velocity</t>
  </si>
  <si>
    <t>country</t>
  </si>
  <si>
    <t>medicare</t>
  </si>
  <si>
    <t>broswer</t>
  </si>
  <si>
    <t>current</t>
  </si>
  <si>
    <t>pressure</t>
  </si>
  <si>
    <t>locality</t>
  </si>
  <si>
    <t>hospital</t>
  </si>
  <si>
    <t>search</t>
  </si>
  <si>
    <t>voltage</t>
  </si>
  <si>
    <t>momentum</t>
  </si>
  <si>
    <t>mobile numer</t>
  </si>
  <si>
    <t>defence</t>
  </si>
  <si>
    <t>application</t>
  </si>
  <si>
    <t>power</t>
  </si>
  <si>
    <t>viscsoity</t>
  </si>
  <si>
    <t>security</t>
  </si>
  <si>
    <t>friction</t>
  </si>
  <si>
    <t>drive</t>
  </si>
  <si>
    <t>mmemory</t>
  </si>
  <si>
    <t>bouyancy</t>
  </si>
  <si>
    <t>resistance</t>
  </si>
  <si>
    <t>Phy</t>
  </si>
  <si>
    <t>Chem</t>
  </si>
  <si>
    <t>Maths</t>
  </si>
  <si>
    <t>John</t>
  </si>
  <si>
    <t>Jacob</t>
  </si>
  <si>
    <t>becky</t>
  </si>
  <si>
    <t>Bob</t>
  </si>
  <si>
    <t>Gender</t>
  </si>
  <si>
    <t>Item</t>
  </si>
  <si>
    <t>cost</t>
  </si>
  <si>
    <t>M</t>
  </si>
  <si>
    <t>Mobile</t>
  </si>
  <si>
    <t>Julia</t>
  </si>
  <si>
    <t>F</t>
  </si>
  <si>
    <t>Handbag</t>
  </si>
  <si>
    <t>Headphone</t>
  </si>
  <si>
    <t>Eve</t>
  </si>
  <si>
    <t>lipstick</t>
  </si>
  <si>
    <t>Date</t>
  </si>
  <si>
    <t>item</t>
  </si>
  <si>
    <t xml:space="preserve">Category </t>
  </si>
  <si>
    <t>Qty</t>
  </si>
  <si>
    <t>Price</t>
  </si>
  <si>
    <t>Cost</t>
  </si>
  <si>
    <t>Carrots</t>
  </si>
  <si>
    <t>Food</t>
  </si>
  <si>
    <t>Soap</t>
  </si>
  <si>
    <t>toilatries</t>
  </si>
  <si>
    <t>tomatoes</t>
  </si>
  <si>
    <t>banana</t>
  </si>
  <si>
    <t>socks</t>
  </si>
  <si>
    <t>cloth</t>
  </si>
  <si>
    <t>Curd</t>
  </si>
  <si>
    <t>Milk</t>
  </si>
  <si>
    <t>curd</t>
  </si>
  <si>
    <t>sum for food</t>
  </si>
  <si>
    <t>remaining expenditure</t>
  </si>
  <si>
    <t>socks_excluded</t>
  </si>
  <si>
    <t>Grades</t>
  </si>
  <si>
    <t>A</t>
  </si>
  <si>
    <t xml:space="preserve">Frequency Distribution Table </t>
  </si>
  <si>
    <t>Frequency</t>
  </si>
  <si>
    <t>Relative Frequency</t>
  </si>
  <si>
    <t>Degree (360)</t>
  </si>
  <si>
    <t>B</t>
  </si>
  <si>
    <t>C</t>
  </si>
  <si>
    <t xml:space="preserve">mode </t>
  </si>
  <si>
    <t>D</t>
  </si>
  <si>
    <t>Category</t>
  </si>
  <si>
    <t>Honda</t>
  </si>
  <si>
    <t>Toyota</t>
  </si>
  <si>
    <t>Tesla</t>
  </si>
  <si>
    <t>Volkwagen</t>
  </si>
  <si>
    <t>Math</t>
  </si>
  <si>
    <t>phy = 89</t>
  </si>
  <si>
    <t>phy = 98</t>
  </si>
  <si>
    <t>chem=84</t>
  </si>
  <si>
    <t>chem=85</t>
  </si>
  <si>
    <t>lily</t>
  </si>
  <si>
    <t>math=79</t>
  </si>
  <si>
    <t>math=75</t>
  </si>
  <si>
    <t>.</t>
  </si>
  <si>
    <t>total=phy+chem+math</t>
  </si>
  <si>
    <t>total_jacob=phy+chem+math</t>
  </si>
  <si>
    <t>print(total)</t>
  </si>
  <si>
    <t>print(total_jacob)</t>
  </si>
  <si>
    <t>zack</t>
  </si>
  <si>
    <t>Rfrq</t>
  </si>
  <si>
    <t>deg</t>
  </si>
  <si>
    <t>G</t>
  </si>
  <si>
    <t>E</t>
  </si>
  <si>
    <t>Laptop</t>
  </si>
  <si>
    <t>Earphones</t>
  </si>
  <si>
    <t>Tablet</t>
  </si>
  <si>
    <t>fillna</t>
  </si>
  <si>
    <t>filling the nan value</t>
  </si>
  <si>
    <t>how= 'any' :  if any of the value in row/columns is NaN then it will drop the whole row/column</t>
  </si>
  <si>
    <t>dropna</t>
  </si>
  <si>
    <t>drop the row/column from the data</t>
  </si>
  <si>
    <t>how='all': if all the rows/columns is nan then only it will be deleted</t>
  </si>
  <si>
    <t>axis=0 rows</t>
  </si>
  <si>
    <t xml:space="preserve">date </t>
  </si>
  <si>
    <t>df['date'].dropna(axis=0, how='any')</t>
  </si>
  <si>
    <t>axis=1 columns</t>
  </si>
  <si>
    <t>27-04-1998</t>
  </si>
  <si>
    <t>Nan</t>
  </si>
  <si>
    <t>df.dropna(axis=0, how='all')</t>
  </si>
  <si>
    <t>NaN</t>
  </si>
  <si>
    <t>df.dropna(axis=1, how='any')</t>
  </si>
  <si>
    <t>df.dropna(axis=1, how='all')</t>
  </si>
  <si>
    <t>Discount</t>
  </si>
  <si>
    <t>Delivery Charges($)</t>
  </si>
  <si>
    <t>Rating (1-5)</t>
  </si>
  <si>
    <t>Sales</t>
  </si>
  <si>
    <t>Class</t>
  </si>
  <si>
    <t>price</t>
  </si>
  <si>
    <t xml:space="preserve">no. of rooms booked </t>
  </si>
  <si>
    <t>Revenue</t>
  </si>
  <si>
    <t>single Bedroom</t>
  </si>
  <si>
    <t>suite with Breakfast</t>
  </si>
  <si>
    <t>Deluxe suite</t>
  </si>
  <si>
    <t>Resort</t>
  </si>
  <si>
    <t xml:space="preserve">no. of rooms </t>
  </si>
  <si>
    <t xml:space="preserve">price per night </t>
  </si>
  <si>
    <t>booked</t>
  </si>
  <si>
    <t>60% less than the SB</t>
  </si>
  <si>
    <t>100% more revenue then SB</t>
  </si>
  <si>
    <t>xyz</t>
  </si>
  <si>
    <t>Sales ?</t>
  </si>
  <si>
    <t xml:space="preserve">Taj </t>
  </si>
  <si>
    <t>No.  Of units sold</t>
  </si>
  <si>
    <t>occupancy</t>
  </si>
  <si>
    <t>xyz best</t>
  </si>
  <si>
    <t xml:space="preserve">taj </t>
  </si>
  <si>
    <t>R_freq</t>
  </si>
  <si>
    <t>R_freq *100</t>
  </si>
  <si>
    <t>Rounding off</t>
  </si>
  <si>
    <t>Degree1</t>
  </si>
  <si>
    <t>Degree2</t>
  </si>
  <si>
    <t>Abhishek</t>
  </si>
  <si>
    <t>hari</t>
  </si>
  <si>
    <t>SM patil</t>
  </si>
  <si>
    <t>Vinayak</t>
  </si>
  <si>
    <t>Yash</t>
  </si>
  <si>
    <t>Bsc Phy</t>
  </si>
  <si>
    <t>100 students</t>
  </si>
  <si>
    <t>0-100</t>
  </si>
  <si>
    <t>Class-Interval</t>
  </si>
  <si>
    <t>Frequency_A</t>
  </si>
  <si>
    <t>Frewuqncy_B</t>
  </si>
  <si>
    <t>Freq_C</t>
  </si>
  <si>
    <t>0-10</t>
  </si>
  <si>
    <t>10, 20</t>
  </si>
  <si>
    <t>20,30</t>
  </si>
  <si>
    <t>30,40</t>
  </si>
  <si>
    <t>centre values or most typical values</t>
  </si>
  <si>
    <t>40,50</t>
  </si>
  <si>
    <t>50,60,</t>
  </si>
  <si>
    <t>mean</t>
  </si>
  <si>
    <t>avg</t>
  </si>
  <si>
    <t>60,70</t>
  </si>
  <si>
    <t>median</t>
  </si>
  <si>
    <t>70,80</t>
  </si>
  <si>
    <t>mode</t>
  </si>
  <si>
    <t>80,90</t>
  </si>
  <si>
    <t>City</t>
  </si>
  <si>
    <t>New Delhi</t>
  </si>
  <si>
    <t>Mumbai</t>
  </si>
  <si>
    <t>Kolkata</t>
  </si>
  <si>
    <t>Pune</t>
  </si>
  <si>
    <t>A C</t>
  </si>
  <si>
    <t>bimodal data</t>
  </si>
  <si>
    <t>A C E</t>
  </si>
  <si>
    <t>multimodal data</t>
  </si>
  <si>
    <t>No mode</t>
  </si>
  <si>
    <t>Categories</t>
  </si>
  <si>
    <t>Freq</t>
  </si>
  <si>
    <t>R _ freq</t>
  </si>
  <si>
    <t xml:space="preserve">R_Freq% </t>
  </si>
  <si>
    <t>Degree</t>
  </si>
  <si>
    <t>H</t>
  </si>
  <si>
    <t>R_freq: individual freq/total freq</t>
  </si>
  <si>
    <t xml:space="preserve">ABCD </t>
  </si>
  <si>
    <t>GRADES</t>
  </si>
  <si>
    <t>r_frq</t>
  </si>
  <si>
    <t>A A B C D A A B D C A B B C A</t>
  </si>
  <si>
    <t>A A B C D A A C D C A B B B A</t>
  </si>
  <si>
    <t>A A A A A A B B B B C C C D D</t>
  </si>
  <si>
    <t>&gt;10</t>
  </si>
  <si>
    <t>&gt;20</t>
  </si>
  <si>
    <t>&gt;30</t>
  </si>
  <si>
    <t>&gt;40</t>
  </si>
  <si>
    <t>&gt;50</t>
  </si>
  <si>
    <t>B B B B A A C D A A  D C A C A</t>
  </si>
  <si>
    <t>mode: A</t>
  </si>
  <si>
    <t>bimodal</t>
  </si>
  <si>
    <t xml:space="preserve"> A C</t>
  </si>
  <si>
    <t>multimodal</t>
  </si>
  <si>
    <t>A C G</t>
  </si>
  <si>
    <t>Red</t>
  </si>
  <si>
    <t>yellow</t>
  </si>
  <si>
    <t>Marks</t>
  </si>
  <si>
    <t xml:space="preserve">RollNo. </t>
  </si>
  <si>
    <t>Green</t>
  </si>
  <si>
    <t>Ashly</t>
  </si>
  <si>
    <t>Status</t>
  </si>
  <si>
    <t>Probabilty</t>
  </si>
  <si>
    <t>Result</t>
  </si>
  <si>
    <t xml:space="preserve">bimodal data </t>
  </si>
  <si>
    <t>R_Freq</t>
  </si>
  <si>
    <t>median B</t>
  </si>
  <si>
    <t>C A A B  D B B C A  A BC D A A</t>
  </si>
  <si>
    <t>median C</t>
  </si>
  <si>
    <t>C A A B  D B B D A  A BC C A A</t>
  </si>
  <si>
    <t>median D</t>
  </si>
  <si>
    <t>C A A B  D B B A A  A BC C A D</t>
  </si>
  <si>
    <t>median A</t>
  </si>
  <si>
    <t>SORTED</t>
  </si>
  <si>
    <t>ODD: (n+1)/2</t>
  </si>
  <si>
    <t>EVEN: n/2</t>
  </si>
  <si>
    <t xml:space="preserve"> B  &amp; C median</t>
  </si>
  <si>
    <t>Number of people</t>
  </si>
  <si>
    <t xml:space="preserve">15 family </t>
  </si>
  <si>
    <t>50000 family</t>
  </si>
  <si>
    <r>
      <rPr>
        <rFont val="Calibri"/>
        <b/>
        <color rgb="FF1155CC"/>
        <sz val="11.0"/>
        <u/>
      </rPr>
      <t>S.No</t>
    </r>
    <r>
      <rPr>
        <rFont val="Calibri"/>
        <b/>
        <color theme="1"/>
        <sz val="11.0"/>
      </rPr>
      <t xml:space="preserve"> (i)</t>
    </r>
  </si>
  <si>
    <t>Classes (Xi)</t>
  </si>
  <si>
    <t>Frequency(fi)</t>
  </si>
  <si>
    <t>FiXi</t>
  </si>
  <si>
    <t>2+2+2</t>
  </si>
  <si>
    <t>2*3</t>
  </si>
  <si>
    <t>Data*5</t>
  </si>
  <si>
    <t>Data</t>
  </si>
  <si>
    <t>Data+5</t>
  </si>
  <si>
    <t>Data -8</t>
  </si>
  <si>
    <t>mean =?</t>
  </si>
  <si>
    <t>44/15</t>
  </si>
  <si>
    <t>4+4+4+4+4+4+4+4+4+4+4+4+4</t>
  </si>
  <si>
    <t>new mean =</t>
  </si>
  <si>
    <t>85/10=8.5</t>
  </si>
  <si>
    <t>4*13</t>
  </si>
  <si>
    <t>2+1+3+4+5+2+3+3+3+4+4+1+2+3+4=44</t>
  </si>
  <si>
    <t>44</t>
  </si>
  <si>
    <t>1*2  + 2*3 + 3*5 + 4*4 + 5*1</t>
  </si>
  <si>
    <t>0.2*10=10</t>
  </si>
  <si>
    <t>2+6+15+16+5=44</t>
  </si>
  <si>
    <t>1.2M</t>
  </si>
  <si>
    <t>Frequency Table</t>
  </si>
  <si>
    <t>i</t>
  </si>
  <si>
    <t xml:space="preserve">Class Interval (Xi) </t>
  </si>
  <si>
    <t>Frequency (Fi)</t>
  </si>
  <si>
    <t>Mid-Point</t>
  </si>
  <si>
    <t>50 students</t>
  </si>
  <si>
    <t>2940/50</t>
  </si>
  <si>
    <t>10-20</t>
  </si>
  <si>
    <t>20-30</t>
  </si>
  <si>
    <t>measure of central tendency</t>
  </si>
  <si>
    <t>30-40</t>
  </si>
  <si>
    <t xml:space="preserve"> Marks</t>
  </si>
  <si>
    <t>40-50</t>
  </si>
  <si>
    <t>50-60</t>
  </si>
  <si>
    <t>8 subject</t>
  </si>
  <si>
    <t>60-70</t>
  </si>
  <si>
    <t>7 subject</t>
  </si>
  <si>
    <t>70-80</t>
  </si>
  <si>
    <t>6th standard</t>
  </si>
  <si>
    <t>80-90</t>
  </si>
  <si>
    <t>90-100</t>
  </si>
  <si>
    <t>45.67</t>
  </si>
  <si>
    <t>Approximation</t>
  </si>
  <si>
    <t>Mean=(sum of observation)/total no. of observation</t>
  </si>
  <si>
    <t>Mean</t>
  </si>
  <si>
    <t>Numbers</t>
  </si>
  <si>
    <t>Deviations</t>
  </si>
  <si>
    <t>2.33</t>
  </si>
  <si>
    <t>107.38</t>
  </si>
  <si>
    <t>Incorrect insight of data</t>
  </si>
  <si>
    <t>One number which explain each observation</t>
  </si>
  <si>
    <t>28/12</t>
  </si>
  <si>
    <t>1396/12</t>
  </si>
  <si>
    <t>11540.5</t>
  </si>
  <si>
    <t>2.92</t>
  </si>
  <si>
    <t>Correct insight</t>
  </si>
  <si>
    <t>-44</t>
  </si>
  <si>
    <t>C=2</t>
  </si>
  <si>
    <t>Xi</t>
  </si>
  <si>
    <t>mean(X)</t>
  </si>
  <si>
    <t>Yi=Xi*C</t>
  </si>
  <si>
    <t>Mean(Yi)</t>
  </si>
  <si>
    <t>4.5</t>
  </si>
  <si>
    <t>4.5+2=6.5</t>
  </si>
  <si>
    <t>4.5*3=13.5</t>
  </si>
  <si>
    <t>Mean (Xi)</t>
  </si>
  <si>
    <t>Constant</t>
  </si>
  <si>
    <t>mean yi = mean of xi+ constant</t>
  </si>
  <si>
    <t>mean yi = mean of xi * constant</t>
  </si>
  <si>
    <t>Marks range</t>
  </si>
  <si>
    <t>0 - 100</t>
  </si>
  <si>
    <t>Number of students</t>
  </si>
  <si>
    <t>Mid-point(Mi)</t>
  </si>
  <si>
    <t>FiMi</t>
  </si>
  <si>
    <t>Y</t>
  </si>
  <si>
    <t>U</t>
  </si>
  <si>
    <t>O</t>
  </si>
  <si>
    <t>K</t>
  </si>
  <si>
    <t>Marks A</t>
  </si>
  <si>
    <t>Marks B</t>
  </si>
  <si>
    <t>Marks C</t>
  </si>
  <si>
    <t>Avg : 66</t>
  </si>
  <si>
    <t>Constant 2</t>
  </si>
  <si>
    <t>X</t>
  </si>
  <si>
    <t>X: +ve outlier</t>
  </si>
  <si>
    <t>X: -ve out</t>
  </si>
  <si>
    <t>123.5km/h</t>
  </si>
  <si>
    <t>Sorted X</t>
  </si>
  <si>
    <t>ODD n=7</t>
  </si>
  <si>
    <t>(n+1)/2</t>
  </si>
  <si>
    <t>X: +ve</t>
  </si>
  <si>
    <t xml:space="preserve">X: -ve </t>
  </si>
  <si>
    <t>Median are not very sensitive to the Outlier.</t>
  </si>
  <si>
    <t>Median</t>
  </si>
  <si>
    <t>5 years exp data scientist</t>
  </si>
  <si>
    <t>$30K</t>
  </si>
  <si>
    <t>$400K</t>
  </si>
  <si>
    <t>n/2 = 4</t>
  </si>
  <si>
    <t>n/2 +1 = 5</t>
  </si>
  <si>
    <t>n=8</t>
  </si>
  <si>
    <t>EVEN n:6</t>
  </si>
  <si>
    <t xml:space="preserve">Median: avg of n/2 and (n/2)+1 term </t>
  </si>
  <si>
    <t>n/2</t>
  </si>
  <si>
    <t>(n/2) + 1</t>
  </si>
  <si>
    <t>(5+6)/2=5.5</t>
  </si>
  <si>
    <t>MediAN MAY NOT BELONG TO THE DATA SET</t>
  </si>
  <si>
    <t>Yi = Xi +C</t>
  </si>
  <si>
    <t>New median = Old Median + Constant</t>
  </si>
  <si>
    <t xml:space="preserve"> </t>
  </si>
  <si>
    <t>Yi = Xi *C</t>
  </si>
  <si>
    <t>New median = Old Median * Constant</t>
  </si>
  <si>
    <t>Yi=Xi*2</t>
  </si>
  <si>
    <t>Mode</t>
  </si>
  <si>
    <t xml:space="preserve">No mode </t>
  </si>
  <si>
    <t>MEDIAN</t>
  </si>
  <si>
    <t>MEAN</t>
  </si>
  <si>
    <t>7 &amp; 3</t>
  </si>
  <si>
    <t>MODE</t>
  </si>
  <si>
    <t>14= old mode * Con</t>
  </si>
  <si>
    <t>14 = 7*2</t>
  </si>
  <si>
    <t>New Mode = Old Mode + Constant</t>
  </si>
  <si>
    <t>New Mode = Old Mode * Constant</t>
  </si>
  <si>
    <t>n=9</t>
  </si>
  <si>
    <t>Odd=(n+1)/2</t>
  </si>
  <si>
    <t>position</t>
  </si>
  <si>
    <t>n=10</t>
  </si>
  <si>
    <t>even</t>
  </si>
  <si>
    <t>5th</t>
  </si>
  <si>
    <t>6th</t>
  </si>
  <si>
    <t>Weather forecast department predicted the temperature for the next couple of days and the value of temperature are as follows, 31.5,   28.9,   26.3,   32.7,    36.2,   24.5,  30.2</t>
  </si>
  <si>
    <t>Find the following</t>
  </si>
  <si>
    <t>Temp</t>
  </si>
  <si>
    <t>sorted</t>
  </si>
  <si>
    <t>Avg temperature in the span of these days</t>
  </si>
  <si>
    <t>(7+1)/2=4</t>
  </si>
  <si>
    <t>What will be the median temperature</t>
  </si>
  <si>
    <t>Condition:</t>
  </si>
  <si>
    <t>Weather department updated that temperature may decrease by 2 degree every day due to  sudden cloud and wind</t>
  </si>
  <si>
    <t xml:space="preserve">What is the new Avg temperature </t>
  </si>
  <si>
    <t>What wil be the median temperature</t>
  </si>
  <si>
    <t xml:space="preserve">Even= </t>
  </si>
  <si>
    <t>5th position</t>
  </si>
  <si>
    <t>(n/2) +1</t>
  </si>
  <si>
    <t>new mean</t>
  </si>
  <si>
    <t>n/2 + 1</t>
  </si>
  <si>
    <t>Sorted</t>
  </si>
  <si>
    <t>A-mean</t>
  </si>
  <si>
    <t>B-mean</t>
  </si>
  <si>
    <t>Range</t>
  </si>
  <si>
    <t>max-min</t>
  </si>
  <si>
    <t xml:space="preserve">unit </t>
  </si>
  <si>
    <t>square</t>
  </si>
  <si>
    <t>a1</t>
  </si>
  <si>
    <t>a2</t>
  </si>
  <si>
    <t xml:space="preserve">mean </t>
  </si>
  <si>
    <t>3-value</t>
  </si>
  <si>
    <t>range</t>
  </si>
  <si>
    <t>D1</t>
  </si>
  <si>
    <t>D2</t>
  </si>
  <si>
    <t>D2-D2mean</t>
  </si>
  <si>
    <t>Dev sqr</t>
  </si>
  <si>
    <t>3 sigma rule</t>
  </si>
  <si>
    <t xml:space="preserve">Measure of central tendency </t>
  </si>
  <si>
    <t>Measure of Dispersion/Variation</t>
  </si>
  <si>
    <t>1M rows</t>
  </si>
  <si>
    <t>mean + sd</t>
  </si>
  <si>
    <t>mean - sd</t>
  </si>
  <si>
    <t>Variance</t>
  </si>
  <si>
    <t>Standard Deviation</t>
  </si>
  <si>
    <t>std dev</t>
  </si>
  <si>
    <t>mean + 2sd</t>
  </si>
  <si>
    <t>no mode</t>
  </si>
  <si>
    <t>Interquartile Range</t>
  </si>
  <si>
    <t>mean - 2sd</t>
  </si>
  <si>
    <t>mean + SD</t>
  </si>
  <si>
    <t>mean + 3sd</t>
  </si>
  <si>
    <t>variance</t>
  </si>
  <si>
    <t>mean-SD</t>
  </si>
  <si>
    <t>mean -3sd</t>
  </si>
  <si>
    <t>SD</t>
  </si>
  <si>
    <t>mean + 2SD</t>
  </si>
  <si>
    <t>mean-2SD</t>
  </si>
  <si>
    <t>Sorted Y</t>
  </si>
  <si>
    <t>Gives you the idea that both the data set are similar in nature</t>
  </si>
  <si>
    <t>2,4</t>
  </si>
  <si>
    <t>km/h</t>
  </si>
  <si>
    <t>Data (km/h)</t>
  </si>
  <si>
    <t>Deviation (Xi-mean) km/h</t>
  </si>
  <si>
    <t>Deviation Square (Xi-Mean)^2</t>
  </si>
  <si>
    <t>59 km/h</t>
  </si>
  <si>
    <t>mean + - SD</t>
  </si>
  <si>
    <t>(km/h)^2</t>
  </si>
  <si>
    <t>mean +  SD</t>
  </si>
  <si>
    <t>mean - SD</t>
  </si>
  <si>
    <t>1 INR</t>
  </si>
  <si>
    <t>1 USD</t>
  </si>
  <si>
    <t>500 km/h</t>
  </si>
  <si>
    <t>mean +- (2*SD)</t>
  </si>
  <si>
    <t>1 USD = 83 INR</t>
  </si>
  <si>
    <t>500 m/sec</t>
  </si>
  <si>
    <t>mean +  2SD</t>
  </si>
  <si>
    <t>mean - 2SD</t>
  </si>
  <si>
    <t>Sample Standard Deviation</t>
  </si>
  <si>
    <t>14.52 km/h</t>
  </si>
  <si>
    <t>Sample variance</t>
  </si>
  <si>
    <t>Population variance</t>
  </si>
  <si>
    <t xml:space="preserve">Adding a constant </t>
  </si>
  <si>
    <t>Yi=Xi+C</t>
  </si>
  <si>
    <t xml:space="preserve"> New Variance = Old Variance</t>
  </si>
  <si>
    <t>New SD= Old SD</t>
  </si>
  <si>
    <t>multiplying a constant</t>
  </si>
  <si>
    <t>Yi= Xi* C</t>
  </si>
  <si>
    <t>New Varaince = C^2 * Old Variance</t>
  </si>
  <si>
    <t>New SD = C* Old SD</t>
  </si>
  <si>
    <t>Add a constant value to each obserservation</t>
  </si>
  <si>
    <t xml:space="preserve">New Variance= Old Variance </t>
  </si>
  <si>
    <t>NEW SD= OLD SD</t>
  </si>
  <si>
    <t>Multiply a constant value to each observation</t>
  </si>
  <si>
    <t>Yi= Xi*C</t>
  </si>
  <si>
    <t>New Variance = Old Var * C^2</t>
  </si>
  <si>
    <t xml:space="preserve"> NEW SD= OLD SD * C</t>
  </si>
  <si>
    <t>p=0.9</t>
  </si>
  <si>
    <t>100p = 100 *0.9=90%</t>
  </si>
  <si>
    <t>100(1-p) = 100 * 0.1=10%</t>
  </si>
  <si>
    <t>90% student (data) less</t>
  </si>
  <si>
    <t>10% stduent</t>
  </si>
  <si>
    <t>90 percentile (X)</t>
  </si>
  <si>
    <t>0-1</t>
  </si>
  <si>
    <t>p=0.5</t>
  </si>
  <si>
    <t>100p=100*0.5= 50%</t>
  </si>
  <si>
    <t>100(1-p) = 100 * 0.5=50%</t>
  </si>
  <si>
    <t>50 % data less than this</t>
  </si>
  <si>
    <t>50% data greater than this</t>
  </si>
  <si>
    <t>p</t>
  </si>
  <si>
    <t>Five Number Summary</t>
  </si>
  <si>
    <t>Min</t>
  </si>
  <si>
    <t>Q1</t>
  </si>
  <si>
    <t>Q2 (Median)</t>
  </si>
  <si>
    <t>Q3</t>
  </si>
  <si>
    <t>Max</t>
  </si>
  <si>
    <t>Sorted Marks</t>
  </si>
  <si>
    <t>Xi-mean</t>
  </si>
  <si>
    <t>(Xi-mean)^2</t>
  </si>
  <si>
    <t xml:space="preserve">n/2 and (n/2) +1 </t>
  </si>
  <si>
    <t>5,6</t>
  </si>
  <si>
    <t>ecommerce</t>
  </si>
  <si>
    <t>1M records</t>
  </si>
  <si>
    <t>AA battery</t>
  </si>
  <si>
    <t>Electronics</t>
  </si>
  <si>
    <t>100$ 700$</t>
  </si>
  <si>
    <t>LED TV</t>
  </si>
  <si>
    <t>Cloths</t>
  </si>
  <si>
    <t>Shoes</t>
  </si>
  <si>
    <t>Deviations of D1</t>
  </si>
  <si>
    <t>mean of D1= 3</t>
  </si>
  <si>
    <t>Var D2</t>
  </si>
  <si>
    <t>SD D1</t>
  </si>
  <si>
    <t>SD D2</t>
  </si>
  <si>
    <t>3-3=0</t>
  </si>
  <si>
    <t>5-1=4</t>
  </si>
  <si>
    <t>Measure of Dispersion</t>
  </si>
  <si>
    <t>n=number of observation = 10</t>
  </si>
  <si>
    <t>Students</t>
  </si>
  <si>
    <t>data points</t>
  </si>
  <si>
    <t>percentile</t>
  </si>
  <si>
    <t>np</t>
  </si>
  <si>
    <t>Position</t>
  </si>
  <si>
    <t>100p percentile observation</t>
  </si>
  <si>
    <t>IQR</t>
  </si>
  <si>
    <t>1, 1+1</t>
  </si>
  <si>
    <t>25th percentile</t>
  </si>
  <si>
    <t>5, 5+1</t>
  </si>
  <si>
    <t>Q2</t>
  </si>
  <si>
    <t>m=80 percentile</t>
  </si>
  <si>
    <t>8, 8+1</t>
  </si>
  <si>
    <t>75th percentile</t>
  </si>
  <si>
    <t>I</t>
  </si>
  <si>
    <t xml:space="preserve">p </t>
  </si>
  <si>
    <t>J</t>
  </si>
  <si>
    <t>Q3 + 1.5(IQR)</t>
  </si>
  <si>
    <t>Q1 - 1.5(IQR)</t>
  </si>
  <si>
    <t>students</t>
  </si>
  <si>
    <t>Max Marks</t>
  </si>
  <si>
    <t>Score</t>
  </si>
  <si>
    <t>Remark</t>
  </si>
  <si>
    <t>ABC</t>
  </si>
  <si>
    <t>95 Percentile</t>
  </si>
  <si>
    <t xml:space="preserve">His score is better than 95% of the student particpated into the exam and There are 5% student </t>
  </si>
  <si>
    <t>whose marks is greater than ABC</t>
  </si>
  <si>
    <t>100p</t>
  </si>
  <si>
    <t>100(1-p)</t>
  </si>
  <si>
    <t>p=0.8</t>
  </si>
  <si>
    <t>XYZ</t>
  </si>
  <si>
    <t>80 Percentile</t>
  </si>
  <si>
    <t>100p= 100*0.8=80%</t>
  </si>
  <si>
    <t>100(1-p)= 100*0.2=20%</t>
  </si>
  <si>
    <t>80% student are less than this XYZ score</t>
  </si>
  <si>
    <t>20% student have marks greater than XYZ</t>
  </si>
  <si>
    <t>Integer</t>
  </si>
  <si>
    <t>Decimal</t>
  </si>
  <si>
    <t>positions</t>
  </si>
  <si>
    <t>Percentile</t>
  </si>
  <si>
    <t>Data Value</t>
  </si>
  <si>
    <t>25percentile</t>
  </si>
  <si>
    <t xml:space="preserve">avg of 4 and 5 </t>
  </si>
  <si>
    <t>avg of 4th and 5th position</t>
  </si>
  <si>
    <t xml:space="preserve">avg of 5 and 6 </t>
  </si>
  <si>
    <t>Q2(median)</t>
  </si>
  <si>
    <t>np=5</t>
  </si>
  <si>
    <t>np+1=6</t>
  </si>
  <si>
    <t>75percentile</t>
  </si>
  <si>
    <t>np=0</t>
  </si>
  <si>
    <t>np+1=1</t>
  </si>
  <si>
    <t>n</t>
  </si>
  <si>
    <t>Min (0th percentile)</t>
  </si>
  <si>
    <t xml:space="preserve">Dataset </t>
  </si>
  <si>
    <t>25th Percentile</t>
  </si>
  <si>
    <t>50th Percentile</t>
  </si>
  <si>
    <t>75th Percentile</t>
  </si>
  <si>
    <t>Max (100th Percentile)</t>
  </si>
  <si>
    <t>0.1*100</t>
  </si>
  <si>
    <t>n*p</t>
  </si>
  <si>
    <t>Value/Data point</t>
  </si>
  <si>
    <t>np=1</t>
  </si>
  <si>
    <t>avg(np, np+1 (1,2))</t>
  </si>
  <si>
    <t>10 Percentile</t>
  </si>
  <si>
    <t>np+1=2</t>
  </si>
  <si>
    <t>25 Percentile</t>
  </si>
  <si>
    <t>avg(np, np+1 (5,6))</t>
  </si>
  <si>
    <t>50 Percentile</t>
  </si>
  <si>
    <t>75 Percentile</t>
  </si>
  <si>
    <t>avg(np, np+1 (9,10))</t>
  </si>
  <si>
    <t>90 Percentile</t>
  </si>
  <si>
    <t>last value</t>
  </si>
  <si>
    <t>100 Percentile</t>
  </si>
  <si>
    <t>68 percentile</t>
  </si>
  <si>
    <t>np=9</t>
  </si>
  <si>
    <t>np+1=10</t>
  </si>
  <si>
    <t>Q3+1.5(IQR)</t>
  </si>
  <si>
    <t>Q1-1.5(IQR)</t>
  </si>
  <si>
    <t>data</t>
  </si>
  <si>
    <t>sort</t>
  </si>
  <si>
    <t>n=12</t>
  </si>
  <si>
    <t>Give me the five number summar</t>
  </si>
  <si>
    <t>3, 3+1</t>
  </si>
  <si>
    <t>6, 6+1</t>
  </si>
  <si>
    <t>9,9+1</t>
  </si>
  <si>
    <t>2500, 2501</t>
  </si>
  <si>
    <t>Speed(km/h)</t>
  </si>
  <si>
    <t>Type of Road</t>
  </si>
  <si>
    <t>Place</t>
  </si>
  <si>
    <t>Place_City</t>
  </si>
  <si>
    <t>Place_Village</t>
  </si>
  <si>
    <t>Place_Highway</t>
  </si>
  <si>
    <t>Place_hilly</t>
  </si>
  <si>
    <t>Helmet</t>
  </si>
  <si>
    <t>Type of Bike</t>
  </si>
  <si>
    <t>Engine(cc)</t>
  </si>
  <si>
    <t>Time(D/N)</t>
  </si>
  <si>
    <t>Age</t>
  </si>
  <si>
    <t>No. of People</t>
  </si>
  <si>
    <t>Percentage of Survival</t>
  </si>
  <si>
    <t>Yes</t>
  </si>
  <si>
    <t>EC</t>
  </si>
  <si>
    <t>Poor</t>
  </si>
  <si>
    <t>Hilly area</t>
  </si>
  <si>
    <t>No</t>
  </si>
  <si>
    <t>Cruiser</t>
  </si>
  <si>
    <t>Excellet</t>
  </si>
  <si>
    <t>Highway</t>
  </si>
  <si>
    <t>Race</t>
  </si>
  <si>
    <t>N</t>
  </si>
  <si>
    <t>Village</t>
  </si>
  <si>
    <t>Probability of survival</t>
  </si>
  <si>
    <t>Point Bi serial Correlation Coefficient</t>
  </si>
  <si>
    <t>Time(Xi)</t>
  </si>
  <si>
    <t>Car (Yi)</t>
  </si>
  <si>
    <t>Gold</t>
  </si>
  <si>
    <t>Xi-Xmean</t>
  </si>
  <si>
    <t>Yi-Ymean</t>
  </si>
  <si>
    <t>(Xi-Xmean)(Yi-Ymean)</t>
  </si>
  <si>
    <t>Xmean</t>
  </si>
  <si>
    <t>Ymean</t>
  </si>
  <si>
    <t>Cov(T,C)</t>
  </si>
  <si>
    <t>Gold(Yi)</t>
  </si>
  <si>
    <t>devX sqare</t>
  </si>
  <si>
    <t>Ysqr</t>
  </si>
  <si>
    <t>$.Yr</t>
  </si>
  <si>
    <t>SDx</t>
  </si>
  <si>
    <t>;1.5</t>
  </si>
  <si>
    <t>Sdy</t>
  </si>
  <si>
    <t>;49193.5</t>
  </si>
  <si>
    <t>Cov(T,G)</t>
  </si>
  <si>
    <t>VarX</t>
  </si>
  <si>
    <t>VarY</t>
  </si>
  <si>
    <t>r</t>
  </si>
  <si>
    <t>X0</t>
  </si>
  <si>
    <t>Y0</t>
  </si>
  <si>
    <t>X1</t>
  </si>
  <si>
    <t>Y1</t>
  </si>
  <si>
    <t>Y0mean</t>
  </si>
  <si>
    <t>Y1mean</t>
  </si>
  <si>
    <t>Year</t>
  </si>
  <si>
    <t>$</t>
  </si>
  <si>
    <t>Time (Xi)</t>
  </si>
  <si>
    <t>Car(Yi)</t>
  </si>
  <si>
    <t>Xi - Xmean</t>
  </si>
  <si>
    <t>Yi - Ymean</t>
  </si>
  <si>
    <t>(Xi - Xmean)^2</t>
  </si>
  <si>
    <t>(Yi - Ymean)^2</t>
  </si>
  <si>
    <t>Gold(Gi)</t>
  </si>
  <si>
    <t>Cov(Time, Car)</t>
  </si>
  <si>
    <t>$.year</t>
  </si>
  <si>
    <t>$Yr</t>
  </si>
  <si>
    <t>Var X</t>
  </si>
  <si>
    <t>Var Y</t>
  </si>
  <si>
    <t>SD x</t>
  </si>
  <si>
    <t>Yr</t>
  </si>
  <si>
    <t>SDy</t>
  </si>
  <si>
    <t>SD y</t>
  </si>
  <si>
    <t>r(X, Y) = Cov(X,Y) / (SDx * SDy)</t>
  </si>
  <si>
    <t>r(X, Y)</t>
  </si>
  <si>
    <t>X: Feature</t>
  </si>
  <si>
    <t>Y: Target</t>
  </si>
  <si>
    <t>Drug</t>
  </si>
  <si>
    <t>delivery time(days)</t>
  </si>
  <si>
    <t>discount(%)</t>
  </si>
  <si>
    <t>rating</t>
  </si>
  <si>
    <t>price $</t>
  </si>
  <si>
    <t xml:space="preserve">sales </t>
  </si>
  <si>
    <t>adidas shoes</t>
  </si>
  <si>
    <t>iphone</t>
  </si>
  <si>
    <t>samsung s23</t>
  </si>
  <si>
    <t>Nike jordans</t>
  </si>
  <si>
    <t>-ve association</t>
  </si>
  <si>
    <t>pos</t>
  </si>
  <si>
    <t>3.8 days</t>
  </si>
  <si>
    <t>S={A,B,C,D}</t>
  </si>
  <si>
    <t>Qus</t>
  </si>
  <si>
    <t>Event</t>
  </si>
  <si>
    <t>Dice</t>
  </si>
  <si>
    <t>S={1,2,3,4,5,6}</t>
  </si>
  <si>
    <t>Answer is A; E1={A}</t>
  </si>
  <si>
    <t>Answer is B; E2={B}</t>
  </si>
  <si>
    <t>Answer is A or B; E3={A,B}= E1 U E2</t>
  </si>
  <si>
    <t>atleast 1 H</t>
  </si>
  <si>
    <t>S={HH, HT, TH, TT}</t>
  </si>
  <si>
    <t>Tossing a coin Twice</t>
  </si>
  <si>
    <t xml:space="preserve">head on first toss: </t>
  </si>
  <si>
    <t>E={HH,HT}</t>
  </si>
  <si>
    <t xml:space="preserve">head on second toss; </t>
  </si>
  <si>
    <t>F={HH,TH}</t>
  </si>
  <si>
    <t xml:space="preserve">at most 1 H </t>
  </si>
  <si>
    <t xml:space="preserve">head on first toss or head on Second Toss; </t>
  </si>
  <si>
    <t xml:space="preserve">E U F = {HH, HT, TH } </t>
  </si>
  <si>
    <t xml:space="preserve">head on first toss and head on second toss; </t>
  </si>
  <si>
    <t>E ∩ F = {HH}</t>
  </si>
  <si>
    <t>Six people are running  race and give the order of winning</t>
  </si>
  <si>
    <t>BCADEF</t>
  </si>
  <si>
    <t>EXACTLY 1 H</t>
  </si>
  <si>
    <t>ADEFCB</t>
  </si>
  <si>
    <t>Picking a Card from the deck of Card</t>
  </si>
  <si>
    <t>Event E is I am getting an even number</t>
  </si>
  <si>
    <t>E={2,4,6}</t>
  </si>
  <si>
    <t>Event F is I am getting an odd numbe</t>
  </si>
  <si>
    <t>F={1,3,5}</t>
  </si>
  <si>
    <t>E int F ={}</t>
  </si>
  <si>
    <t>Event is even number or Odd number</t>
  </si>
  <si>
    <t>E U F= {1,2,3,4,5,6}</t>
  </si>
  <si>
    <t>event E is number less than 4</t>
  </si>
  <si>
    <t>E={1,2,3}</t>
  </si>
  <si>
    <t>event F is number greater than 2</t>
  </si>
  <si>
    <t>F={3,4,5,6}</t>
  </si>
  <si>
    <t>Intersection of E and F, Number is less than 4 and greater than 2</t>
  </si>
  <si>
    <t>E int F ={3}</t>
  </si>
  <si>
    <t>Chocolate</t>
  </si>
  <si>
    <t>Samosa</t>
  </si>
  <si>
    <t>2 ITEMS</t>
  </si>
  <si>
    <t>exactly 1 choclate</t>
  </si>
  <si>
    <t>Tossing two coins simultaneously</t>
  </si>
  <si>
    <t>S={HH , HT, TH, TT}</t>
  </si>
  <si>
    <t xml:space="preserve">There is an MCQ which is having 4 option out of which one option is correct. </t>
  </si>
  <si>
    <t>S={A, B,C,D}</t>
  </si>
  <si>
    <t>at least 1 Head</t>
  </si>
  <si>
    <t>at least 1 Tail</t>
  </si>
  <si>
    <t>1H</t>
  </si>
  <si>
    <t>HT TH</t>
  </si>
  <si>
    <t>1T</t>
  </si>
  <si>
    <t>You are tossig two coins simultaneously-- S = {HH, HT, TH, TT}</t>
  </si>
  <si>
    <t>2H</t>
  </si>
  <si>
    <t>HH</t>
  </si>
  <si>
    <t>2T</t>
  </si>
  <si>
    <t>TT</t>
  </si>
  <si>
    <t>Head on both coin</t>
  </si>
  <si>
    <t>E={HH}</t>
  </si>
  <si>
    <t>Tail on both coin</t>
  </si>
  <si>
    <t>E={TT}</t>
  </si>
  <si>
    <t>exactly 1 head</t>
  </si>
  <si>
    <t>One coin shows head other shows tail</t>
  </si>
  <si>
    <t>E={HT, TH}</t>
  </si>
  <si>
    <t>HT, TH</t>
  </si>
  <si>
    <t>E={HH, HT, TH}</t>
  </si>
  <si>
    <t>E={HT, TH, TT}</t>
  </si>
  <si>
    <t>at most 1 Head</t>
  </si>
  <si>
    <t>exactly 1 T</t>
  </si>
  <si>
    <t>0H</t>
  </si>
  <si>
    <t>at most 1 Tail</t>
  </si>
  <si>
    <t>E={HT, TH, HH}</t>
  </si>
  <si>
    <t>11, 12, 13, 14, 15, 16</t>
  </si>
  <si>
    <t>21,22,23,24,25,26</t>
  </si>
  <si>
    <t>31,</t>
  </si>
  <si>
    <t>41,</t>
  </si>
  <si>
    <t>51,</t>
  </si>
  <si>
    <t>Suppose you are rolling two dice: {(1,1). (1,2), (1,3)..............(6,6) }   n = 36</t>
  </si>
  <si>
    <t>61,</t>
  </si>
  <si>
    <t>WIP both die shows same number</t>
  </si>
  <si>
    <t>WIP both die shows an odd number</t>
  </si>
  <si>
    <t>WIP one die shows odd number other shows even number</t>
  </si>
  <si>
    <t>WIP that sum of value of two die are less than 7</t>
  </si>
  <si>
    <t>I have a well shuffled deck of card, from that I am picking One card at random</t>
  </si>
  <si>
    <t>n=52</t>
  </si>
  <si>
    <t>WIP that the picked is Red card</t>
  </si>
  <si>
    <t>E={Red card } = m=26</t>
  </si>
  <si>
    <t>m/n=26/52</t>
  </si>
  <si>
    <t>Spades suit is selected</t>
  </si>
  <si>
    <t>13 cards</t>
  </si>
  <si>
    <t>13/52</t>
  </si>
  <si>
    <t>Ace card is slected</t>
  </si>
  <si>
    <t>4 ace cards</t>
  </si>
  <si>
    <t>4/52</t>
  </si>
  <si>
    <t>face card is selected</t>
  </si>
  <si>
    <t xml:space="preserve">12 face cards </t>
  </si>
  <si>
    <t>12/52</t>
  </si>
  <si>
    <t>King card is selected</t>
  </si>
  <si>
    <t>4 king cards</t>
  </si>
  <si>
    <t>Jack card or Black Card is selected</t>
  </si>
  <si>
    <t>4/52  +  26/52   - 2/52  = 28/52</t>
  </si>
  <si>
    <t>E1 = jack card</t>
  </si>
  <si>
    <t>4 cards</t>
  </si>
  <si>
    <t>E1 int E2 : Jack of Spades, Jack of Club</t>
  </si>
  <si>
    <t>E2 = black Card</t>
  </si>
  <si>
    <t xml:space="preserve"> 26 black cards</t>
  </si>
  <si>
    <t>Ace card and Face card is selected</t>
  </si>
  <si>
    <t>E1 = ace card = 4   E1 int E2 = {} m=0</t>
  </si>
  <si>
    <t>0/52</t>
  </si>
  <si>
    <t>E2 = Face card =12</t>
  </si>
  <si>
    <t>Ace card or Face card is selected</t>
  </si>
  <si>
    <t>From a deck of well shuffled cards I am picking two cards one by one without replacement</t>
  </si>
  <si>
    <t>if the first card is Red card then what is the probability that second card is Red card</t>
  </si>
  <si>
    <t>Red card :  1</t>
  </si>
  <si>
    <t>51 card</t>
  </si>
  <si>
    <t>25 Red, 26 Black</t>
  </si>
  <si>
    <t>25/51</t>
  </si>
  <si>
    <t>Selecting a card at random from the deck of card.  An event E is defined as queen of heart, club of 5 or ace of spades. What is P(E) ?</t>
  </si>
  <si>
    <t>E = { Queen of Heart, Club of 5, Ace of Spades }</t>
  </si>
  <si>
    <t>E={1,3,5}</t>
  </si>
  <si>
    <t>E1 = Queen of Heart = 1/52</t>
  </si>
  <si>
    <t>E2 = Club of 5 = 1/52</t>
  </si>
  <si>
    <t>E3 = Ace of Spades = 1/52</t>
  </si>
  <si>
    <t>E = E1 U E2 U E3</t>
  </si>
  <si>
    <t>P(E) = 1/52 + 1/52 + 1/52  = 3/52</t>
  </si>
  <si>
    <t>You performed a survey in which you take the input from 100 participants, you are noting two things. Gender and Smartphone</t>
  </si>
  <si>
    <t>Suppose I am picking 1 person at random from the 100 person</t>
  </si>
  <si>
    <t>Contigency Table</t>
  </si>
  <si>
    <t>Own Smartphone</t>
  </si>
  <si>
    <t>Row Total</t>
  </si>
  <si>
    <t>Female</t>
  </si>
  <si>
    <t>Male</t>
  </si>
  <si>
    <t>Column Total</t>
  </si>
  <si>
    <t>Joint Probabibilty</t>
  </si>
  <si>
    <t>10/100</t>
  </si>
  <si>
    <t>34/100</t>
  </si>
  <si>
    <t>44/100</t>
  </si>
  <si>
    <t>Marginal Probability</t>
  </si>
  <si>
    <t>14/100</t>
  </si>
  <si>
    <t>42/100</t>
  </si>
  <si>
    <t>56/100</t>
  </si>
  <si>
    <t>24/100</t>
  </si>
  <si>
    <t>76/100</t>
  </si>
  <si>
    <t>among people who don’t own a smartphone . Probabilty that they are male :</t>
  </si>
  <si>
    <t>Among female buyers what is the prob that she owns a smartphone</t>
  </si>
  <si>
    <t xml:space="preserve">Contigency Table </t>
  </si>
  <si>
    <t>Total no. of female</t>
  </si>
  <si>
    <t>Total no. of Male</t>
  </si>
  <si>
    <t>Total no. of people</t>
  </si>
  <si>
    <t>total no. of person not owning a smartphone</t>
  </si>
  <si>
    <t>total no. of person owning a smartphone</t>
  </si>
  <si>
    <t>what is the probability that a person is female and does not own a smartphone.</t>
  </si>
  <si>
    <t>what is the probability that a person is male and own a smartphone.</t>
  </si>
  <si>
    <t>P of person is female and owns a smartphone</t>
  </si>
  <si>
    <t>Represents the prob of intersection of two events.</t>
  </si>
  <si>
    <t xml:space="preserve">F: female </t>
  </si>
  <si>
    <t>P(F∩D)</t>
  </si>
  <si>
    <t>M: male</t>
  </si>
  <si>
    <t>P(F∩O)</t>
  </si>
  <si>
    <t>O: own a smartphone</t>
  </si>
  <si>
    <t>P(M∩D)</t>
  </si>
  <si>
    <t>D: does not own a smartphone</t>
  </si>
  <si>
    <t>P(M∩O)</t>
  </si>
  <si>
    <t>It is the prob of observing an outcome with a single attribute regardless of its other attribute</t>
  </si>
  <si>
    <t>P(F)</t>
  </si>
  <si>
    <t>P(M)</t>
  </si>
  <si>
    <t>P(O)</t>
  </si>
  <si>
    <t>P(D)</t>
  </si>
  <si>
    <t>Conditional Probabilty</t>
  </si>
  <si>
    <t>Among female buyers , what is the chance someone owns a smartphone</t>
  </si>
  <si>
    <t>34/44</t>
  </si>
  <si>
    <t>Row relative frequency</t>
  </si>
  <si>
    <t>What is the prob that person owns a smartphone given that she is a female</t>
  </si>
  <si>
    <t>S={ 44 female }</t>
  </si>
  <si>
    <t>E={34 females owns a smartphone}</t>
  </si>
  <si>
    <t>P( O | F ) = 34/44</t>
  </si>
  <si>
    <t>P(F|D)</t>
  </si>
  <si>
    <t>10/24.</t>
  </si>
  <si>
    <t>14/24</t>
  </si>
  <si>
    <t>Column relative frequency</t>
  </si>
  <si>
    <t>S={people don’t own a smartphone: 24 }</t>
  </si>
  <si>
    <t>P( M | D)</t>
  </si>
  <si>
    <t>E={14 male}</t>
  </si>
  <si>
    <t>among male, [prob that person does not own a smartphone</t>
  </si>
  <si>
    <t>Row  Relative Frequency</t>
  </si>
  <si>
    <t>10/44</t>
  </si>
  <si>
    <t>14/56</t>
  </si>
  <si>
    <t>42/56</t>
  </si>
  <si>
    <t>Column Relative Frequency</t>
  </si>
  <si>
    <t>10/24</t>
  </si>
  <si>
    <t>34/76</t>
  </si>
  <si>
    <t>42/76</t>
  </si>
  <si>
    <t>Coke</t>
  </si>
  <si>
    <t>Pizza</t>
  </si>
  <si>
    <t>Type of Probability</t>
  </si>
  <si>
    <t>Expression</t>
  </si>
  <si>
    <t>Proablilty</t>
  </si>
  <si>
    <t>Py: Eating Pizza</t>
  </si>
  <si>
    <t>What is the prob that person is having pizza and not having coke</t>
  </si>
  <si>
    <t>Joint</t>
  </si>
  <si>
    <t>P(Py n Cn)</t>
  </si>
  <si>
    <t>15/100</t>
  </si>
  <si>
    <t>Pn: Not eating Pizza</t>
  </si>
  <si>
    <t>What is the prob that person is having coke and not having pizza</t>
  </si>
  <si>
    <t>P(Cy n Pn)</t>
  </si>
  <si>
    <t>28/100</t>
  </si>
  <si>
    <t>Cy: Having Coke</t>
  </si>
  <si>
    <t>What is the prob that person is eating pizza</t>
  </si>
  <si>
    <t>Marginal</t>
  </si>
  <si>
    <t>P(Py)</t>
  </si>
  <si>
    <t>60/100</t>
  </si>
  <si>
    <t>Cn: Not Having a Coke</t>
  </si>
  <si>
    <t>What is the prob person is not drinking Coke</t>
  </si>
  <si>
    <t>P(Cn)</t>
  </si>
  <si>
    <t>27/100</t>
  </si>
  <si>
    <t>What is the prob person is drinking Coke</t>
  </si>
  <si>
    <t>P(Cy)</t>
  </si>
  <si>
    <t>73/100</t>
  </si>
  <si>
    <t>Among pizza consumers what is the prob that they are drinking Coke</t>
  </si>
  <si>
    <t>Conditional</t>
  </si>
  <si>
    <t>P(Cy | Py)</t>
  </si>
  <si>
    <t>45/60</t>
  </si>
  <si>
    <t>Among Coke consumers what is the prob that they are not eating Pizza</t>
  </si>
  <si>
    <t>P(Pn | Cy)</t>
  </si>
  <si>
    <t>Smoker</t>
  </si>
  <si>
    <t>{1,2,3,4,5,6}</t>
  </si>
  <si>
    <t>6=1/6</t>
  </si>
  <si>
    <t xml:space="preserve">What is the the prob that person is smoker given that he is a male </t>
  </si>
  <si>
    <t>43/115</t>
  </si>
  <si>
    <t>1: what is the probability that a person is smoker</t>
  </si>
  <si>
    <t>S={200 people}; n=200</t>
  </si>
  <si>
    <t>73/200</t>
  </si>
  <si>
    <t>Marginal Prob</t>
  </si>
  <si>
    <t>E={73 smoker}; m=73</t>
  </si>
  <si>
    <t>2: What is the probability that a person is male</t>
  </si>
  <si>
    <t>115/200</t>
  </si>
  <si>
    <t xml:space="preserve">Joint </t>
  </si>
  <si>
    <t>3: What is the probabilty that a selected person is female and she is a smoker</t>
  </si>
  <si>
    <t>S={200 people}</t>
  </si>
  <si>
    <t>30/200</t>
  </si>
  <si>
    <t>E={F int Sy}:{30}</t>
  </si>
  <si>
    <t>4: Among female members what is the prob that she is a non smoker and a female.</t>
  </si>
  <si>
    <t>55/85</t>
  </si>
  <si>
    <t>Tossing a coin and throwing a die</t>
  </si>
  <si>
    <t>E{H}</t>
  </si>
  <si>
    <t>at least 1 H</t>
  </si>
  <si>
    <t>{H,T}</t>
  </si>
  <si>
    <t>{1 2 3 4 5 6  }</t>
  </si>
  <si>
    <t xml:space="preserve">HH </t>
  </si>
  <si>
    <t>throw the die first if an even number appears then toss the coin twice.</t>
  </si>
  <si>
    <t>HH HT TH TT</t>
  </si>
  <si>
    <t>:3/8</t>
  </si>
  <si>
    <t>P(Ev and T2 )</t>
  </si>
  <si>
    <t>throw the die first if odd number appears the toss the coin once.</t>
  </si>
  <si>
    <t>H T</t>
  </si>
  <si>
    <t>:1/4</t>
  </si>
  <si>
    <t>Exactly 1 T</t>
  </si>
  <si>
    <t>Product</t>
  </si>
  <si>
    <t>When events are occuring simulatneously then multiply the prob</t>
  </si>
  <si>
    <t>T2: getting at least 1 H while tossing the coin twice</t>
  </si>
  <si>
    <t>TH, HT</t>
  </si>
  <si>
    <t>Addition</t>
  </si>
  <si>
    <t>When there are several possibility but they are not occurring simulatneously.</t>
  </si>
  <si>
    <t>what is the probability that you will get at least 1 Head</t>
  </si>
  <si>
    <t>:5/8</t>
  </si>
  <si>
    <t>Prob(The die shows even number)=3/6=1/2</t>
  </si>
  <si>
    <t>(1/2)*(3/4)</t>
  </si>
  <si>
    <t>P(getting at least 1 head while tossing a coin twice)=3/4</t>
  </si>
  <si>
    <t>P(the die show odd number)=1/2</t>
  </si>
  <si>
    <t>(1/2)*1/2</t>
  </si>
  <si>
    <t>P(getting at least 1 H when tossing a coin once)= 1/2</t>
  </si>
  <si>
    <t>What is the probability of getting exactly 1 T</t>
  </si>
  <si>
    <t>:1/2</t>
  </si>
  <si>
    <t>P(even)</t>
  </si>
  <si>
    <t>:0.5</t>
  </si>
  <si>
    <t>P(1T)</t>
  </si>
  <si>
    <t>P(Odd)</t>
  </si>
  <si>
    <t>What is the prob of getting exactly 1 H and no tails</t>
  </si>
  <si>
    <t>P(H)</t>
  </si>
  <si>
    <t>Driving</t>
  </si>
  <si>
    <t xml:space="preserve">Male </t>
  </si>
  <si>
    <t>Licences</t>
  </si>
  <si>
    <t>column  Total</t>
  </si>
  <si>
    <t>Row total</t>
  </si>
  <si>
    <t>selecting one person at random</t>
  </si>
  <si>
    <t>Person is having licence</t>
  </si>
  <si>
    <t>256/371</t>
  </si>
  <si>
    <t>Person knows driving</t>
  </si>
  <si>
    <t>201/371</t>
  </si>
  <si>
    <t>Person is having licence and dont know driving</t>
  </si>
  <si>
    <t>73/371</t>
  </si>
  <si>
    <t>Among the person who have licence what is the prob that he knows driving</t>
  </si>
  <si>
    <t>183/256</t>
  </si>
  <si>
    <t>Person knows driving given that he has license</t>
  </si>
  <si>
    <t>person is driving but does not have the licence</t>
  </si>
  <si>
    <t>18/371</t>
  </si>
  <si>
    <t>person does not have license</t>
  </si>
  <si>
    <t>115/371</t>
  </si>
  <si>
    <t xml:space="preserve">You might be interested in finding out a patient’s probability of having liver disease if they are an alcoholic. </t>
  </si>
  <si>
    <t>P(A|B)</t>
  </si>
  <si>
    <t>“Being an alcoholic” is the test (kind of like a litmus test) for liver disease.</t>
  </si>
  <si>
    <r>
      <rPr>
        <rFont val="Calibri"/>
        <b/>
        <color theme="1"/>
        <sz val="11.0"/>
      </rPr>
      <t>A</t>
    </r>
    <r>
      <rPr>
        <rFont val="Calibri"/>
        <color theme="1"/>
        <sz val="11.0"/>
      </rPr>
      <t xml:space="preserve"> could mean the event “Patient has liver disease.” Past data tells you that 10% of patients entering your clinic have liver disease. P(A) = 0.10.</t>
    </r>
  </si>
  <si>
    <r>
      <rPr>
        <rFont val="Calibri"/>
        <b/>
        <color theme="1"/>
        <sz val="11.0"/>
      </rPr>
      <t>B</t>
    </r>
    <r>
      <rPr>
        <rFont val="Calibri"/>
        <color theme="1"/>
        <sz val="11.0"/>
      </rPr>
      <t xml:space="preserve"> could mean the litmus test that “Patient is an alcoholic.” Five percent of the clinic’s patients are alcoholics. P(B) = 0.05.</t>
    </r>
  </si>
  <si>
    <t xml:space="preserve">You might also know that among those patients diagnosed with liver disease, 7% are alcoholics. </t>
  </si>
  <si>
    <t>This is your B|A: the probability that a patient is alcoholic, given that they have liver disease, is 7%.</t>
  </si>
  <si>
    <t>A: Patient has liver diseases</t>
  </si>
  <si>
    <t>P(A)=0.1</t>
  </si>
  <si>
    <t>P(B|A): prob of the patient is alcholic given that he has liver disease.</t>
  </si>
  <si>
    <t>B: Patient is alcholic</t>
  </si>
  <si>
    <t>P(B)=0.05</t>
  </si>
  <si>
    <t>P(B|A)=0.07</t>
  </si>
  <si>
    <t>P(A | B) = P(B|A).P(A) / P(B)</t>
  </si>
  <si>
    <t>Bayes’ theorem tells you:</t>
  </si>
  <si>
    <t>P(A|B) = (0.07 * 0.1)/0.05 = 0.14</t>
  </si>
  <si>
    <t xml:space="preserve">In other words, if the patient is an alcoholic, their chances of having liver disease is 0.14 (14%). </t>
  </si>
  <si>
    <t>This is a large increase from the 10% suggested by past data. But it’s still unlikely that any particular patient has liver disease.</t>
  </si>
  <si>
    <t xml:space="preserve">Suppose box A contains 4 red and 5 blue coins and box B contains 6 red and 3 blue coins. A coin is chosen at random from the box A and placed in box B. </t>
  </si>
  <si>
    <t>Finally, a coin is chosen at random from among those now in box B. What is the probability a blue coin was transferred from box A to box B given that the coin chosen from box B is red?</t>
  </si>
  <si>
    <t>Explanation: Let E represent the event of moving a blue coin from box A to box B.  Similarly, if a blue coin was moved from box A to box B, then the probability of choosing a red coin from box B is 6⁄10.</t>
  </si>
  <si>
    <t>We want to find the probability of a blue coin which was moved from box A to box B given that the coin chosen from B was red.</t>
  </si>
  <si>
    <t>The probability of choosing a red coin from box A is P(R) = 7⁄9 and the probability of choosing a blue coin from box A is P(B) = 5⁄9. I</t>
  </si>
  <si>
    <t>f a red coin was moved from box A to box B, then box B has 7 red coins and 3 blue coins. Thus the probability of choosing a red coin from box B is 7⁄10 .</t>
  </si>
  <si>
    <t>Hence, the probability that a blue coin was transferred from box A to box B given that the coin chosen from box B is red is given by</t>
  </si>
  <si>
    <t>P(E|R)=P(R|E)∗P(E)P(R)</t>
  </si>
  <si>
    <t xml:space="preserve">Account </t>
  </si>
  <si>
    <t xml:space="preserve">Salary </t>
  </si>
  <si>
    <t>Credit</t>
  </si>
  <si>
    <t>Loan</t>
  </si>
  <si>
    <t xml:space="preserve">Account Balance </t>
  </si>
  <si>
    <t>Monthly expense</t>
  </si>
  <si>
    <t>CREDITCARD OFFER</t>
  </si>
  <si>
    <t xml:space="preserve">C </t>
  </si>
  <si>
    <t>Feature</t>
  </si>
  <si>
    <t>Target</t>
  </si>
  <si>
    <t>Helmet_Status</t>
  </si>
  <si>
    <t>Fine</t>
  </si>
  <si>
    <t>NO</t>
  </si>
  <si>
    <t>You toss a fair coin three times:</t>
  </si>
  <si>
    <t>Three time</t>
  </si>
  <si>
    <t>What is the probability of three heads, HHH?</t>
  </si>
  <si>
    <t xml:space="preserve">S={HHH, HHT, HTH, HTT, TTT, THT, TTH, THH}
</t>
  </si>
  <si>
    <t>E={HHH} : m=1</t>
  </si>
  <si>
    <t>HHH</t>
  </si>
  <si>
    <t>/</t>
  </si>
  <si>
    <t>What is the probability that you observe exactly one heads?</t>
  </si>
  <si>
    <t>F = {HTT, THT, TTH}</t>
  </si>
  <si>
    <t>m=3</t>
  </si>
  <si>
    <t>HHT</t>
  </si>
  <si>
    <t>Given that you have observed at least one heads, what is the probability that you observe at least two heads?</t>
  </si>
  <si>
    <t>HTT</t>
  </si>
  <si>
    <t>HTH</t>
  </si>
  <si>
    <t xml:space="preserve">S1= {HHH, HHT, HTH, HTT, THT, TTH, THH}
</t>
  </si>
  <si>
    <t>n=7</t>
  </si>
  <si>
    <t>G={HHH, HHT, HTH, THH}</t>
  </si>
  <si>
    <t>m=4</t>
  </si>
  <si>
    <t>TTH</t>
  </si>
  <si>
    <t>The probability of a student passing in science is ⅘ and the of the student passing in both science and maths is ½.</t>
  </si>
  <si>
    <t>S= Passing in Science</t>
  </si>
  <si>
    <t>P(S)=4/5</t>
  </si>
  <si>
    <t>THH</t>
  </si>
  <si>
    <t>What is the probability of that student passing in maths knowing that he passed in science?</t>
  </si>
  <si>
    <t>M=Passing in Maths</t>
  </si>
  <si>
    <t>P(S int M) = 1/2</t>
  </si>
  <si>
    <t>THT</t>
  </si>
  <si>
    <t>P(M | S) =?</t>
  </si>
  <si>
    <t>P(S int M) / P(S)</t>
  </si>
  <si>
    <t>(1/2) / (4/5)</t>
  </si>
  <si>
    <t xml:space="preserve">In a survey among few people, 60% read Hindi newspaper, 40% read English newspaper and 20% read both. </t>
  </si>
  <si>
    <t>P(H) =  0.6</t>
  </si>
  <si>
    <t>TTT</t>
  </si>
  <si>
    <t>If a person is chosen at random and if he already reads English newspaper find the probability that he also reads Hindi newspaper.</t>
  </si>
  <si>
    <t>P(E) = 0.4</t>
  </si>
  <si>
    <t>P (H n E) = 0.2</t>
  </si>
  <si>
    <t>P( H | E) = P(H n E) / P(E)</t>
  </si>
  <si>
    <t xml:space="preserve">In a class, 40% of the students like Mathematics and 25% of students like Physics and 15% like both the subjects. </t>
  </si>
  <si>
    <t>One student select at random, find the probability that he likes Physics if it is known that he likes Mathematics.</t>
  </si>
  <si>
    <t>A bag contains 3 red and 7 black balls. Two balls are drawn at randon without replacement. If the second ball is red, what is the probability that the first ball is also red?</t>
  </si>
  <si>
    <t>A dice and a coin are tossed simultaneously. Find the probability of obtaining a 6, given that a head came up.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</si>
</sst>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 yyyy"/>
    <numFmt numFmtId="165" formatCode="dd- mmmm -yyyy"/>
    <numFmt numFmtId="166" formatCode="yyyy-mm-dd"/>
    <numFmt numFmtId="167" formatCode="m/d"/>
  </numFmts>
  <fonts count="20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u/>
      <sz val="11.0"/>
      <color theme="1"/>
      <name val="Calibri"/>
    </font>
    <font>
      <b/>
      <sz val="9.0"/>
      <color theme="1"/>
      <name val="Calibri"/>
    </font>
    <font>
      <color rgb="FF000000"/>
      <name val="Arial"/>
    </font>
    <font/>
    <font>
      <sz val="9.0"/>
      <color theme="1"/>
      <name val="Calibri"/>
      <scheme val="minor"/>
    </font>
    <font>
      <sz val="9.0"/>
      <color rgb="FF3A3A3A"/>
      <name val="&quot;Open Sans&quot;"/>
    </font>
    <font>
      <sz val="9.0"/>
      <color rgb="FF1F1F1F"/>
      <name val="&quot;Google Sans&quot;"/>
    </font>
    <font>
      <sz val="8.0"/>
      <color theme="1"/>
      <name val="Calibri"/>
      <scheme val="minor"/>
    </font>
    <font>
      <sz val="8.0"/>
      <color rgb="FF3A3A3A"/>
      <name val="&quot;Open Sans&quot;"/>
    </font>
    <font>
      <sz val="11.0"/>
      <color rgb="FF3A3A3A"/>
      <name val="&quot;Open Sans&quot;"/>
    </font>
    <font>
      <sz val="12.0"/>
      <color rgb="FF333333"/>
      <name val="&quot;Myriad Pro&quot;"/>
    </font>
    <font>
      <sz val="11.0"/>
      <color rgb="FF333333"/>
      <name val="MathJax_Math-italic"/>
    </font>
    <font>
      <i/>
      <sz val="11.0"/>
      <color rgb="FF333333"/>
      <name val="MathJax_Math-italic"/>
    </font>
    <font>
      <sz val="9.0"/>
      <color rgb="FF444444"/>
      <name val="Poppins"/>
    </font>
    <font>
      <sz val="10.0"/>
      <color rgb="FF444444"/>
      <name val="Poppins"/>
    </font>
  </fonts>
  <fills count="3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ADB9CA"/>
        <bgColor rgb="FFADB9CA"/>
      </patternFill>
    </fill>
    <fill>
      <patternFill patternType="solid">
        <fgColor rgb="FF00FF00"/>
        <bgColor rgb="FF00FF00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D6DCE4"/>
        <bgColor rgb="FFD6DCE4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6F4F2"/>
        <bgColor rgb="FFF6F4F2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/>
      <right/>
      <top/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1" fillId="2" fontId="4" numFmtId="0" xfId="0" applyBorder="1" applyFill="1" applyFont="1"/>
    <xf borderId="0" fillId="0" fontId="4" numFmtId="9" xfId="0" applyFont="1" applyNumberFormat="1"/>
    <xf borderId="0" fillId="0" fontId="4" numFmtId="0" xfId="0" applyAlignment="1" applyFont="1">
      <alignment shrinkToFit="0" wrapText="1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4" numFmtId="0" xfId="0" applyFont="1"/>
    <xf borderId="0" fillId="2" fontId="2" numFmtId="0" xfId="0" applyFont="1"/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9" xfId="0" applyFont="1" applyNumberFormat="1"/>
    <xf borderId="1" fillId="4" fontId="4" numFmtId="0" xfId="0" applyBorder="1" applyFill="1" applyFont="1"/>
    <xf borderId="1" fillId="4" fontId="4" numFmtId="2" xfId="0" applyBorder="1" applyFont="1" applyNumberFormat="1"/>
    <xf borderId="1" fillId="5" fontId="4" numFmtId="0" xfId="0" applyBorder="1" applyFill="1" applyFont="1"/>
    <xf borderId="1" fillId="6" fontId="4" numFmtId="0" xfId="0" applyBorder="1" applyFill="1" applyFont="1"/>
    <xf borderId="1" fillId="7" fontId="4" numFmtId="0" xfId="0" applyBorder="1" applyFill="1" applyFont="1"/>
    <xf borderId="0" fillId="0" fontId="4" numFmtId="3" xfId="0" applyFont="1" applyNumberFormat="1"/>
    <xf borderId="0" fillId="8" fontId="4" numFmtId="0" xfId="0" applyFill="1" applyFont="1"/>
    <xf borderId="0" fillId="8" fontId="2" numFmtId="0" xfId="0" applyFont="1"/>
    <xf borderId="0" fillId="3" fontId="4" numFmtId="0" xfId="0" applyAlignment="1" applyFont="1">
      <alignment readingOrder="0"/>
    </xf>
    <xf borderId="2" fillId="0" fontId="1" numFmtId="0" xfId="0" applyBorder="1" applyFont="1"/>
    <xf borderId="2" fillId="0" fontId="2" numFmtId="0" xfId="0" applyBorder="1" applyFont="1"/>
    <xf borderId="2" fillId="0" fontId="1" numFmtId="0" xfId="0" applyAlignment="1" applyBorder="1" applyFont="1">
      <alignment readingOrder="0"/>
    </xf>
    <xf borderId="2" fillId="9" fontId="4" numFmtId="0" xfId="0" applyBorder="1" applyFill="1" applyFont="1"/>
    <xf borderId="2" fillId="3" fontId="4" numFmtId="0" xfId="0" applyBorder="1" applyFont="1"/>
    <xf borderId="2" fillId="10" fontId="2" numFmtId="0" xfId="0" applyBorder="1" applyFill="1" applyFont="1"/>
    <xf borderId="2" fillId="0" fontId="2" numFmtId="0" xfId="0" applyAlignment="1" applyBorder="1" applyFont="1">
      <alignment readingOrder="0"/>
    </xf>
    <xf borderId="2" fillId="8" fontId="4" numFmtId="0" xfId="0" applyBorder="1" applyFont="1"/>
    <xf borderId="2" fillId="5" fontId="4" numFmtId="0" xfId="0" applyBorder="1" applyFont="1"/>
    <xf borderId="2" fillId="8" fontId="4" numFmtId="0" xfId="0" applyAlignment="1" applyBorder="1" applyFont="1">
      <alignment readingOrder="0"/>
    </xf>
    <xf borderId="2" fillId="10" fontId="4" numFmtId="0" xfId="0" applyBorder="1" applyFont="1"/>
    <xf borderId="3" fillId="8" fontId="4" numFmtId="0" xfId="0" applyBorder="1" applyFont="1"/>
    <xf borderId="1" fillId="8" fontId="4" numFmtId="0" xfId="0" applyBorder="1" applyFont="1"/>
    <xf borderId="2" fillId="11" fontId="4" numFmtId="0" xfId="0" applyBorder="1" applyFill="1" applyFont="1"/>
    <xf borderId="2" fillId="3" fontId="2" numFmtId="0" xfId="0" applyBorder="1" applyFont="1"/>
    <xf borderId="0" fillId="0" fontId="1" numFmtId="49" xfId="0" applyFont="1" applyNumberFormat="1"/>
    <xf borderId="0" fillId="0" fontId="4" numFmtId="49" xfId="0" applyFont="1" applyNumberFormat="1"/>
    <xf borderId="0" fillId="12" fontId="5" numFmtId="0" xfId="0" applyAlignment="1" applyFill="1" applyFont="1">
      <alignment readingOrder="0"/>
    </xf>
    <xf borderId="0" fillId="12" fontId="1" numFmtId="0" xfId="0" applyFont="1"/>
    <xf borderId="0" fillId="12" fontId="2" numFmtId="0" xfId="0" applyFont="1"/>
    <xf borderId="0" fillId="12" fontId="2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11" fontId="2" numFmtId="0" xfId="0" applyFont="1"/>
    <xf borderId="0" fillId="11" fontId="1" numFmtId="0" xfId="0" applyFont="1"/>
    <xf borderId="0" fillId="11" fontId="4" numFmtId="49" xfId="0" applyFont="1" applyNumberFormat="1"/>
    <xf borderId="0" fillId="13" fontId="1" numFmtId="0" xfId="0" applyFill="1" applyFont="1"/>
    <xf borderId="0" fillId="13" fontId="4" numFmtId="49" xfId="0" applyFont="1" applyNumberFormat="1"/>
    <xf borderId="0" fillId="13" fontId="4" numFmtId="0" xfId="0" applyFont="1"/>
    <xf borderId="0" fillId="8" fontId="4" numFmtId="2" xfId="0" applyAlignment="1" applyFont="1" applyNumberFormat="1">
      <alignment readingOrder="0"/>
    </xf>
    <xf borderId="0" fillId="8" fontId="4" numFmtId="0" xfId="0" applyAlignment="1" applyFont="1">
      <alignment readingOrder="0"/>
    </xf>
    <xf borderId="0" fillId="8" fontId="4" numFmtId="49" xfId="0" applyFont="1" applyNumberFormat="1"/>
    <xf borderId="0" fillId="11" fontId="4" numFmtId="0" xfId="0" applyFont="1"/>
    <xf borderId="0" fillId="0" fontId="4" numFmtId="16" xfId="0" applyFont="1" applyNumberFormat="1"/>
    <xf borderId="4" fillId="3" fontId="1" numFmtId="0" xfId="0" applyBorder="1" applyFont="1"/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2" fillId="3" fontId="4" numFmtId="49" xfId="0" applyBorder="1" applyFont="1" applyNumberFormat="1"/>
    <xf borderId="8" fillId="3" fontId="2" numFmtId="0" xfId="0" applyAlignment="1" applyBorder="1" applyFont="1">
      <alignment readingOrder="0"/>
    </xf>
    <xf borderId="2" fillId="2" fontId="4" numFmtId="49" xfId="0" applyBorder="1" applyFont="1" applyNumberFormat="1"/>
    <xf borderId="9" fillId="2" fontId="4" numFmtId="0" xfId="0" applyBorder="1" applyFont="1"/>
    <xf borderId="1" fillId="3" fontId="4" numFmtId="0" xfId="0" applyBorder="1" applyFont="1"/>
    <xf borderId="8" fillId="3" fontId="2" numFmtId="0" xfId="0" applyBorder="1" applyFont="1"/>
    <xf borderId="10" fillId="3" fontId="1" numFmtId="0" xfId="0" applyBorder="1" applyFont="1"/>
    <xf borderId="9" fillId="3" fontId="4" numFmtId="0" xfId="0" applyAlignment="1" applyBorder="1" applyFont="1">
      <alignment readingOrder="0"/>
    </xf>
    <xf borderId="11" fillId="3" fontId="1" numFmtId="0" xfId="0" applyBorder="1" applyFont="1"/>
    <xf borderId="12" fillId="3" fontId="4" numFmtId="49" xfId="0" applyBorder="1" applyFont="1" applyNumberFormat="1"/>
    <xf borderId="13" fillId="3" fontId="2" numFmtId="0" xfId="0" applyAlignment="1" applyBorder="1" applyFont="1">
      <alignment readingOrder="0"/>
    </xf>
    <xf borderId="1" fillId="2" fontId="4" numFmtId="49" xfId="0" applyBorder="1" applyFont="1" applyNumberFormat="1"/>
    <xf borderId="1" fillId="2" fontId="4" numFmtId="0" xfId="0" applyAlignment="1" applyBorder="1" applyFont="1">
      <alignment readingOrder="0"/>
    </xf>
    <xf borderId="1" fillId="8" fontId="1" numFmtId="0" xfId="0" applyBorder="1" applyFont="1"/>
    <xf borderId="1" fillId="8" fontId="4" numFmtId="49" xfId="0" applyBorder="1" applyFont="1" applyNumberFormat="1"/>
    <xf borderId="0" fillId="0" fontId="1" numFmtId="49" xfId="0" applyAlignment="1" applyFont="1" applyNumberFormat="1">
      <alignment readingOrder="0"/>
    </xf>
    <xf borderId="0" fillId="14" fontId="4" numFmtId="0" xfId="0" applyFill="1" applyFont="1"/>
    <xf borderId="1" fillId="15" fontId="4" numFmtId="0" xfId="0" applyBorder="1" applyFill="1" applyFont="1"/>
    <xf borderId="1" fillId="15" fontId="1" numFmtId="0" xfId="0" applyBorder="1" applyFont="1"/>
    <xf borderId="0" fillId="16" fontId="2" numFmtId="0" xfId="0" applyAlignment="1" applyFill="1" applyFont="1">
      <alignment readingOrder="0"/>
    </xf>
    <xf borderId="0" fillId="14" fontId="2" numFmtId="0" xfId="0" applyAlignment="1" applyFont="1">
      <alignment readingOrder="0"/>
    </xf>
    <xf borderId="0" fillId="17" fontId="4" numFmtId="0" xfId="0" applyAlignment="1" applyFill="1" applyFont="1">
      <alignment readingOrder="0"/>
    </xf>
    <xf borderId="0" fillId="0" fontId="2" numFmtId="10" xfId="0" applyAlignment="1" applyFont="1" applyNumberFormat="1">
      <alignment readingOrder="0"/>
    </xf>
    <xf borderId="0" fillId="16" fontId="2" numFmtId="0" xfId="0" applyFont="1"/>
    <xf borderId="0" fillId="2" fontId="4" numFmtId="0" xfId="0" applyFont="1"/>
    <xf borderId="14" fillId="0" fontId="2" numFmtId="0" xfId="0" applyBorder="1" applyFont="1"/>
    <xf borderId="1" fillId="17" fontId="4" numFmtId="0" xfId="0" applyBorder="1" applyFont="1"/>
    <xf borderId="0" fillId="2" fontId="4" numFmtId="0" xfId="0" applyAlignment="1" applyFont="1">
      <alignment readingOrder="0"/>
    </xf>
    <xf borderId="0" fillId="14" fontId="2" numFmtId="0" xfId="0" applyFont="1"/>
    <xf borderId="1" fillId="18" fontId="1" numFmtId="0" xfId="0" applyBorder="1" applyFill="1" applyFont="1"/>
    <xf borderId="1" fillId="18" fontId="4" numFmtId="0" xfId="0" applyBorder="1" applyFont="1"/>
    <xf borderId="15" fillId="7" fontId="6" numFmtId="0" xfId="0" applyBorder="1" applyFont="1"/>
    <xf borderId="15" fillId="7" fontId="6" numFmtId="0" xfId="0" applyAlignment="1" applyBorder="1" applyFont="1">
      <alignment shrinkToFit="0" wrapText="1"/>
    </xf>
    <xf borderId="15" fillId="7" fontId="6" numFmtId="0" xfId="0" applyAlignment="1" applyBorder="1" applyFont="1">
      <alignment horizontal="center" shrinkToFit="0" wrapText="1"/>
    </xf>
    <xf borderId="1" fillId="19" fontId="6" numFmtId="0" xfId="0" applyAlignment="1" applyBorder="1" applyFill="1" applyFont="1">
      <alignment shrinkToFit="0" wrapText="1"/>
    </xf>
    <xf borderId="0" fillId="0" fontId="6" numFmtId="0" xfId="0" applyFont="1"/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1" fillId="7" fontId="6" numFmtId="0" xfId="0" applyBorder="1" applyFont="1"/>
    <xf borderId="1" fillId="7" fontId="6" numFmtId="0" xfId="0" applyAlignment="1" applyBorder="1" applyFont="1">
      <alignment shrinkToFit="0" wrapText="1"/>
    </xf>
    <xf borderId="1" fillId="20" fontId="4" numFmtId="0" xfId="0" applyBorder="1" applyFill="1" applyFont="1"/>
    <xf borderId="0" fillId="0" fontId="4" numFmtId="10" xfId="0" applyFont="1" applyNumberFormat="1"/>
    <xf borderId="0" fillId="0" fontId="4" numFmtId="4" xfId="0" applyFont="1" applyNumberFormat="1"/>
    <xf borderId="0" fillId="0" fontId="2" numFmtId="0" xfId="0" applyAlignment="1" applyFont="1">
      <alignment horizontal="center" readingOrder="0"/>
    </xf>
    <xf borderId="0" fillId="21" fontId="2" numFmtId="0" xfId="0" applyAlignment="1" applyFill="1" applyFont="1">
      <alignment readingOrder="0"/>
    </xf>
    <xf borderId="0" fillId="22" fontId="2" numFmtId="0" xfId="0" applyAlignment="1" applyFill="1" applyFont="1">
      <alignment readingOrder="0"/>
    </xf>
    <xf borderId="1" fillId="23" fontId="4" numFmtId="0" xfId="0" applyAlignment="1" applyBorder="1" applyFill="1" applyFont="1">
      <alignment readingOrder="0"/>
    </xf>
    <xf borderId="1" fillId="23" fontId="4" numFmtId="0" xfId="0" applyBorder="1" applyFont="1"/>
    <xf borderId="0" fillId="0" fontId="2" numFmtId="167" xfId="0" applyAlignment="1" applyFont="1" applyNumberFormat="1">
      <alignment readingOrder="0"/>
    </xf>
    <xf borderId="0" fillId="3" fontId="7" numFmtId="0" xfId="0" applyAlignment="1" applyFont="1">
      <alignment horizontal="left" readingOrder="0"/>
    </xf>
    <xf borderId="0" fillId="0" fontId="4" numFmtId="1" xfId="0" applyFont="1" applyNumberFormat="1"/>
    <xf borderId="1" fillId="24" fontId="1" numFmtId="0" xfId="0" applyBorder="1" applyFill="1" applyFont="1"/>
    <xf borderId="1" fillId="25" fontId="4" numFmtId="0" xfId="0" applyBorder="1" applyFill="1" applyFont="1"/>
    <xf borderId="1" fillId="24" fontId="1" numFmtId="0" xfId="0" applyAlignment="1" applyBorder="1" applyFont="1">
      <alignment shrinkToFit="0" wrapText="1"/>
    </xf>
    <xf borderId="0" fillId="0" fontId="1" numFmtId="1" xfId="0" applyFont="1" applyNumberFormat="1"/>
    <xf borderId="1" fillId="18" fontId="1" numFmtId="1" xfId="0" applyBorder="1" applyFont="1" applyNumberFormat="1"/>
    <xf borderId="1" fillId="25" fontId="4" numFmtId="1" xfId="0" applyBorder="1" applyFont="1" applyNumberFormat="1"/>
    <xf borderId="0" fillId="0" fontId="4" numFmtId="1" xfId="0" applyAlignment="1" applyFont="1" applyNumberFormat="1">
      <alignment shrinkToFit="0" wrapText="1"/>
    </xf>
    <xf borderId="1" fillId="24" fontId="1" numFmtId="1" xfId="0" applyBorder="1" applyFont="1" applyNumberFormat="1"/>
    <xf borderId="0" fillId="0" fontId="4" numFmtId="17" xfId="0" applyFont="1" applyNumberFormat="1"/>
    <xf borderId="1" fillId="24" fontId="1" numFmtId="1" xfId="0" applyAlignment="1" applyBorder="1" applyFont="1" applyNumberFormat="1">
      <alignment shrinkToFit="0" wrapText="1"/>
    </xf>
    <xf borderId="1" fillId="8" fontId="1" numFmtId="1" xfId="0" applyBorder="1" applyFont="1" applyNumberFormat="1"/>
    <xf borderId="1" fillId="2" fontId="4" numFmtId="1" xfId="0" applyBorder="1" applyFont="1" applyNumberFormat="1"/>
    <xf borderId="1" fillId="26" fontId="4" numFmtId="1" xfId="0" applyBorder="1" applyFill="1" applyFont="1" applyNumberFormat="1"/>
    <xf borderId="1" fillId="26" fontId="4" numFmtId="0" xfId="0" applyBorder="1" applyFont="1"/>
    <xf borderId="0" fillId="0" fontId="4" numFmtId="1" xfId="0" applyAlignment="1" applyFont="1" applyNumberFormat="1">
      <alignment readingOrder="0"/>
    </xf>
    <xf borderId="1" fillId="25" fontId="1" numFmtId="0" xfId="0" applyBorder="1" applyFont="1"/>
    <xf borderId="1" fillId="24" fontId="1" numFmtId="49" xfId="0" applyBorder="1" applyFont="1" applyNumberFormat="1"/>
    <xf borderId="1" fillId="18" fontId="1" numFmtId="49" xfId="0" applyBorder="1" applyFont="1" applyNumberFormat="1"/>
    <xf borderId="1" fillId="24" fontId="1" numFmtId="49" xfId="0" applyAlignment="1" applyBorder="1" applyFont="1" applyNumberFormat="1">
      <alignment shrinkToFit="0" wrapText="1"/>
    </xf>
    <xf borderId="0" fillId="0" fontId="1" numFmtId="1" xfId="0" applyAlignment="1" applyFont="1" applyNumberFormat="1">
      <alignment horizontal="center"/>
    </xf>
    <xf borderId="0" fillId="8" fontId="4" numFmtId="1" xfId="0" applyFont="1" applyNumberFormat="1"/>
    <xf borderId="0" fillId="8" fontId="2" numFmtId="0" xfId="0" applyAlignment="1" applyFont="1">
      <alignment readingOrder="0"/>
    </xf>
    <xf borderId="1" fillId="27" fontId="4" numFmtId="0" xfId="0" applyBorder="1" applyFill="1" applyFont="1"/>
    <xf borderId="1" fillId="27" fontId="4" numFmtId="1" xfId="0" applyBorder="1" applyFont="1" applyNumberFormat="1"/>
    <xf borderId="1" fillId="25" fontId="4" numFmtId="20" xfId="0" applyBorder="1" applyFont="1" applyNumberFormat="1"/>
    <xf borderId="1" fillId="27" fontId="4" numFmtId="20" xfId="0" applyBorder="1" applyFont="1" applyNumberFormat="1"/>
    <xf borderId="1" fillId="17" fontId="4" numFmtId="1" xfId="0" applyBorder="1" applyFont="1" applyNumberFormat="1"/>
    <xf borderId="1" fillId="17" fontId="1" numFmtId="0" xfId="0" applyBorder="1" applyFont="1"/>
    <xf borderId="1" fillId="27" fontId="1" numFmtId="16" xfId="0" applyBorder="1" applyFont="1" applyNumberFormat="1"/>
    <xf borderId="2" fillId="0" fontId="4" numFmtId="1" xfId="0" applyBorder="1" applyFont="1" applyNumberFormat="1"/>
    <xf borderId="8" fillId="28" fontId="3" numFmtId="0" xfId="0" applyAlignment="1" applyBorder="1" applyFill="1" applyFont="1">
      <alignment horizontal="center" readingOrder="0"/>
    </xf>
    <xf borderId="7" fillId="0" fontId="8" numFmtId="0" xfId="0" applyBorder="1" applyFont="1"/>
    <xf borderId="2" fillId="28" fontId="1" numFmtId="1" xfId="0" applyAlignment="1" applyBorder="1" applyFont="1" applyNumberFormat="1">
      <alignment readingOrder="0"/>
    </xf>
    <xf borderId="2" fillId="13" fontId="2" numFmtId="0" xfId="0" applyAlignment="1" applyBorder="1" applyFont="1">
      <alignment readingOrder="0"/>
    </xf>
    <xf borderId="2" fillId="29" fontId="2" numFmtId="0" xfId="0" applyAlignment="1" applyBorder="1" applyFill="1" applyFont="1">
      <alignment readingOrder="0"/>
    </xf>
    <xf borderId="2" fillId="30" fontId="4" numFmtId="1" xfId="0" applyAlignment="1" applyBorder="1" applyFill="1" applyFont="1" applyNumberFormat="1">
      <alignment readingOrder="0"/>
    </xf>
    <xf borderId="2" fillId="29" fontId="4" numFmtId="1" xfId="0" applyAlignment="1" applyBorder="1" applyFont="1" applyNumberFormat="1">
      <alignment readingOrder="0"/>
    </xf>
    <xf borderId="0" fillId="0" fontId="9" numFmtId="0" xfId="0" applyFont="1"/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12" numFmtId="0" xfId="0" applyFont="1"/>
    <xf borderId="0" fillId="3" fontId="13" numFmtId="0" xfId="0" applyAlignment="1" applyFont="1">
      <alignment readingOrder="0"/>
    </xf>
    <xf borderId="0" fillId="3" fontId="13" numFmtId="0" xfId="0" applyAlignment="1" applyFont="1">
      <alignment readingOrder="0" vertical="bottom"/>
    </xf>
    <xf borderId="0" fillId="3" fontId="14" numFmtId="0" xfId="0" applyAlignment="1" applyFont="1">
      <alignment vertical="bottom"/>
    </xf>
    <xf borderId="0" fillId="3" fontId="14" numFmtId="0" xfId="0" applyFont="1"/>
    <xf borderId="1" fillId="27" fontId="1" numFmtId="0" xfId="0" applyBorder="1" applyFont="1"/>
    <xf borderId="1" fillId="2" fontId="1" numFmtId="0" xfId="0" applyBorder="1" applyFont="1"/>
    <xf borderId="0" fillId="31" fontId="15" numFmtId="0" xfId="0" applyAlignment="1" applyFill="1" applyFont="1">
      <alignment readingOrder="0"/>
    </xf>
    <xf borderId="0" fillId="31" fontId="15" numFmtId="0" xfId="0" applyFont="1"/>
    <xf borderId="0" fillId="31" fontId="16" numFmtId="0" xfId="0" applyAlignment="1" applyFont="1">
      <alignment horizontal="left" readingOrder="0" shrinkToFit="0" vertical="bottom" wrapText="0"/>
    </xf>
    <xf borderId="0" fillId="31" fontId="17" numFmtId="0" xfId="0" applyAlignment="1" applyFont="1">
      <alignment horizontal="left" readingOrder="0" shrinkToFit="0" vertical="bottom" wrapText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0.57"/>
    <col customWidth="1" min="3" max="3" width="8.71"/>
    <col customWidth="1" min="4" max="4" width="10.29"/>
    <col customWidth="1" min="5" max="5" width="15.86"/>
    <col customWidth="1" min="6" max="6" width="17.0"/>
    <col customWidth="1" min="7" max="7" width="18.29"/>
    <col customWidth="1" min="8" max="8" width="15.71"/>
    <col customWidth="1" min="9" max="10" width="8.71"/>
    <col customWidth="1" min="11" max="11" width="13.71"/>
    <col customWidth="1" min="12" max="12" width="10.71"/>
    <col customWidth="1" min="13" max="14" width="8.71"/>
    <col customWidth="1" min="15" max="15" width="11.14"/>
    <col customWidth="1" min="16" max="19" width="8.71"/>
    <col customWidth="1" min="20" max="20" width="19.0"/>
    <col customWidth="1" min="2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5</v>
      </c>
      <c r="B2" s="3">
        <v>10.0</v>
      </c>
      <c r="C2" s="3">
        <v>1234.0</v>
      </c>
      <c r="D2" s="4">
        <v>142642.0</v>
      </c>
      <c r="E2" s="4" t="s">
        <v>6</v>
      </c>
      <c r="G2" s="5" t="s">
        <v>7</v>
      </c>
      <c r="I2" s="5"/>
      <c r="K2" s="5" t="s">
        <v>8</v>
      </c>
      <c r="O2" s="5" t="s">
        <v>9</v>
      </c>
      <c r="P2" s="5"/>
    </row>
    <row r="3" ht="14.25" customHeight="1">
      <c r="A3" s="3" t="s">
        <v>10</v>
      </c>
      <c r="B3" s="3">
        <v>7.0</v>
      </c>
      <c r="C3" s="3">
        <v>5466.0</v>
      </c>
      <c r="D3" s="4">
        <v>643326.0</v>
      </c>
      <c r="E3" s="4" t="s">
        <v>6</v>
      </c>
      <c r="G3" s="4" t="s">
        <v>11</v>
      </c>
      <c r="H3" s="4" t="s">
        <v>12</v>
      </c>
      <c r="I3" s="4" t="s">
        <v>13</v>
      </c>
      <c r="K3" s="4" t="s">
        <v>14</v>
      </c>
      <c r="L3" s="5" t="s">
        <v>15</v>
      </c>
      <c r="O3" s="4" t="s">
        <v>16</v>
      </c>
    </row>
    <row r="4" ht="14.25" customHeight="1">
      <c r="A4" s="3" t="s">
        <v>17</v>
      </c>
      <c r="B4" s="3">
        <v>13.0</v>
      </c>
      <c r="C4" s="3">
        <v>5681.0</v>
      </c>
      <c r="D4" s="4">
        <v>974662.0</v>
      </c>
      <c r="E4" s="4" t="s">
        <v>18</v>
      </c>
      <c r="G4" s="4" t="s">
        <v>19</v>
      </c>
      <c r="H4" s="4" t="s">
        <v>20</v>
      </c>
      <c r="I4" s="4" t="s">
        <v>21</v>
      </c>
      <c r="K4" s="4" t="s">
        <v>22</v>
      </c>
      <c r="L4" s="4" t="s">
        <v>23</v>
      </c>
      <c r="M4" s="4" t="s">
        <v>24</v>
      </c>
      <c r="O4" s="4" t="s">
        <v>25</v>
      </c>
    </row>
    <row r="5" ht="14.25" customHeight="1">
      <c r="A5" s="3" t="s">
        <v>26</v>
      </c>
      <c r="B5" s="3">
        <v>5.0</v>
      </c>
      <c r="C5" s="3">
        <v>3421.0</v>
      </c>
      <c r="D5" s="4">
        <v>154786.0</v>
      </c>
      <c r="E5" s="4" t="s">
        <v>27</v>
      </c>
      <c r="G5" s="4" t="s">
        <v>28</v>
      </c>
      <c r="H5" s="4" t="s">
        <v>29</v>
      </c>
      <c r="I5" s="4" t="s">
        <v>30</v>
      </c>
      <c r="K5" s="4" t="s">
        <v>31</v>
      </c>
      <c r="L5" s="4" t="s">
        <v>32</v>
      </c>
      <c r="M5" s="4" t="s">
        <v>33</v>
      </c>
      <c r="O5" s="4" t="s">
        <v>34</v>
      </c>
      <c r="V5" s="6"/>
    </row>
    <row r="6" ht="14.25" customHeight="1">
      <c r="A6" s="3" t="s">
        <v>35</v>
      </c>
      <c r="B6" s="3">
        <v>10.0</v>
      </c>
      <c r="C6" s="3">
        <v>5523.0</v>
      </c>
      <c r="D6" s="4">
        <v>236486.0</v>
      </c>
      <c r="E6" s="4" t="s">
        <v>18</v>
      </c>
      <c r="G6" s="4" t="s">
        <v>36</v>
      </c>
      <c r="H6" s="4" t="s">
        <v>37</v>
      </c>
      <c r="I6" s="4" t="s">
        <v>38</v>
      </c>
      <c r="K6" s="4" t="s">
        <v>39</v>
      </c>
      <c r="L6" s="4" t="s">
        <v>40</v>
      </c>
      <c r="M6" s="4" t="s">
        <v>41</v>
      </c>
      <c r="O6" s="4" t="s">
        <v>42</v>
      </c>
      <c r="V6" s="6"/>
    </row>
    <row r="7" ht="14.25" customHeight="1">
      <c r="A7" s="4" t="s">
        <v>43</v>
      </c>
      <c r="B7" s="4">
        <v>26.0</v>
      </c>
      <c r="C7" s="4">
        <v>12549.0</v>
      </c>
      <c r="D7" s="4">
        <v>575216.0</v>
      </c>
      <c r="E7" s="4" t="s">
        <v>18</v>
      </c>
      <c r="G7" s="4" t="s">
        <v>44</v>
      </c>
      <c r="H7" s="4" t="s">
        <v>45</v>
      </c>
      <c r="I7" s="4" t="s">
        <v>46</v>
      </c>
      <c r="K7" s="4" t="s">
        <v>47</v>
      </c>
      <c r="L7" s="4" t="s">
        <v>48</v>
      </c>
      <c r="M7" s="4" t="s">
        <v>49</v>
      </c>
      <c r="O7" s="4" t="s">
        <v>50</v>
      </c>
      <c r="T7" s="7"/>
    </row>
    <row r="8" ht="14.25" customHeight="1">
      <c r="G8" s="4" t="s">
        <v>51</v>
      </c>
      <c r="H8" s="4" t="s">
        <v>52</v>
      </c>
      <c r="I8" s="4" t="s">
        <v>53</v>
      </c>
      <c r="K8" s="4" t="s">
        <v>54</v>
      </c>
      <c r="L8" s="4" t="s">
        <v>55</v>
      </c>
      <c r="M8" s="4" t="s">
        <v>56</v>
      </c>
      <c r="O8" s="4" t="s">
        <v>57</v>
      </c>
      <c r="T8" s="8"/>
    </row>
    <row r="9" ht="14.25" customHeight="1">
      <c r="D9" s="4" t="s">
        <v>58</v>
      </c>
      <c r="E9" s="4">
        <v>3.0</v>
      </c>
      <c r="G9" s="4" t="s">
        <v>59</v>
      </c>
      <c r="H9" s="4" t="s">
        <v>60</v>
      </c>
      <c r="I9" s="4" t="s">
        <v>61</v>
      </c>
      <c r="K9" s="4" t="s">
        <v>62</v>
      </c>
      <c r="L9" s="4" t="s">
        <v>63</v>
      </c>
      <c r="M9" s="4" t="s">
        <v>64</v>
      </c>
      <c r="O9" s="4" t="s">
        <v>65</v>
      </c>
    </row>
    <row r="10" ht="14.25" customHeight="1">
      <c r="E10" s="9">
        <v>0.5</v>
      </c>
      <c r="G10" s="4" t="s">
        <v>66</v>
      </c>
      <c r="H10" s="4" t="s">
        <v>67</v>
      </c>
      <c r="I10" s="4" t="s">
        <v>68</v>
      </c>
      <c r="K10" s="4" t="s">
        <v>69</v>
      </c>
      <c r="L10" s="4" t="s">
        <v>70</v>
      </c>
      <c r="M10" s="4" t="s">
        <v>71</v>
      </c>
      <c r="O10" s="4" t="s">
        <v>72</v>
      </c>
    </row>
    <row r="11" ht="14.25" customHeight="1">
      <c r="C11" s="5" t="s">
        <v>27</v>
      </c>
      <c r="D11" s="5"/>
      <c r="G11" s="4" t="s">
        <v>73</v>
      </c>
      <c r="H11" s="4" t="s">
        <v>74</v>
      </c>
      <c r="I11" s="4" t="s">
        <v>75</v>
      </c>
      <c r="K11" s="4" t="s">
        <v>76</v>
      </c>
      <c r="L11" s="4" t="s">
        <v>77</v>
      </c>
      <c r="M11" s="4" t="s">
        <v>78</v>
      </c>
      <c r="O11" s="4" t="s">
        <v>79</v>
      </c>
    </row>
    <row r="12" ht="14.25" customHeight="1">
      <c r="C12" s="4" t="s">
        <v>80</v>
      </c>
      <c r="E12" s="4">
        <v>20.0</v>
      </c>
      <c r="F12" s="4">
        <v>40.0</v>
      </c>
      <c r="G12" s="4" t="s">
        <v>81</v>
      </c>
      <c r="H12" s="4" t="s">
        <v>82</v>
      </c>
      <c r="I12" s="4" t="s">
        <v>83</v>
      </c>
      <c r="K12" s="4" t="s">
        <v>84</v>
      </c>
      <c r="L12" s="4" t="s">
        <v>85</v>
      </c>
      <c r="M12" s="4" t="s">
        <v>86</v>
      </c>
    </row>
    <row r="13" ht="14.25" customHeight="1">
      <c r="C13" s="4" t="s">
        <v>87</v>
      </c>
      <c r="G13" s="4" t="s">
        <v>88</v>
      </c>
      <c r="H13" s="4" t="s">
        <v>89</v>
      </c>
      <c r="I13" s="4" t="s">
        <v>90</v>
      </c>
      <c r="K13" s="4" t="s">
        <v>91</v>
      </c>
      <c r="L13" s="4" t="s">
        <v>92</v>
      </c>
      <c r="M13" s="4" t="s">
        <v>93</v>
      </c>
    </row>
    <row r="14" ht="14.25" customHeight="1">
      <c r="G14" s="4" t="s">
        <v>94</v>
      </c>
      <c r="H14" s="4" t="s">
        <v>95</v>
      </c>
      <c r="I14" s="4" t="s">
        <v>96</v>
      </c>
      <c r="K14" s="4" t="s">
        <v>97</v>
      </c>
      <c r="L14" s="4" t="s">
        <v>98</v>
      </c>
      <c r="M14" s="4" t="s">
        <v>99</v>
      </c>
    </row>
    <row r="15" ht="14.25" customHeight="1">
      <c r="G15" s="4" t="s">
        <v>84</v>
      </c>
      <c r="H15" s="4" t="s">
        <v>100</v>
      </c>
      <c r="I15" s="4" t="s">
        <v>101</v>
      </c>
      <c r="K15" s="4" t="s">
        <v>102</v>
      </c>
      <c r="L15" s="4" t="s">
        <v>103</v>
      </c>
      <c r="M15" s="4" t="s">
        <v>104</v>
      </c>
    </row>
    <row r="16" ht="14.25" customHeight="1">
      <c r="F16" s="9"/>
      <c r="G16" s="4" t="s">
        <v>105</v>
      </c>
      <c r="H16" s="4" t="s">
        <v>106</v>
      </c>
      <c r="I16" s="4" t="s">
        <v>107</v>
      </c>
      <c r="K16" s="4" t="s">
        <v>108</v>
      </c>
      <c r="L16" s="4" t="s">
        <v>109</v>
      </c>
    </row>
    <row r="17" ht="14.25" customHeight="1">
      <c r="G17" s="4" t="s">
        <v>110</v>
      </c>
      <c r="H17" s="4" t="s">
        <v>111</v>
      </c>
      <c r="I17" s="4" t="s">
        <v>112</v>
      </c>
      <c r="K17" s="4" t="s">
        <v>113</v>
      </c>
      <c r="L17" s="4" t="s">
        <v>114</v>
      </c>
    </row>
    <row r="18" ht="14.25" customHeight="1">
      <c r="G18" s="4" t="s">
        <v>115</v>
      </c>
      <c r="H18" s="4" t="s">
        <v>116</v>
      </c>
      <c r="I18" s="4" t="s">
        <v>117</v>
      </c>
      <c r="K18" s="4" t="s">
        <v>118</v>
      </c>
      <c r="L18" s="4" t="s">
        <v>119</v>
      </c>
    </row>
    <row r="19" ht="14.25" customHeight="1">
      <c r="G19" s="4" t="s">
        <v>120</v>
      </c>
      <c r="H19" s="4" t="s">
        <v>121</v>
      </c>
      <c r="I19" s="4" t="s">
        <v>122</v>
      </c>
      <c r="K19" s="4" t="s">
        <v>123</v>
      </c>
      <c r="L19" s="4" t="s">
        <v>124</v>
      </c>
    </row>
    <row r="20" ht="14.25" customHeight="1">
      <c r="H20" s="4" t="s">
        <v>125</v>
      </c>
      <c r="I20" s="4" t="s">
        <v>44</v>
      </c>
      <c r="K20" s="4" t="s">
        <v>62</v>
      </c>
      <c r="L20" s="4" t="s">
        <v>126</v>
      </c>
    </row>
    <row r="21" ht="14.25" customHeight="1">
      <c r="I21" s="4" t="s">
        <v>127</v>
      </c>
      <c r="K21" s="4" t="s">
        <v>128</v>
      </c>
      <c r="L21" s="4" t="s">
        <v>129</v>
      </c>
    </row>
    <row r="22" ht="14.25" customHeight="1">
      <c r="K22" s="4" t="s">
        <v>71</v>
      </c>
      <c r="L22" s="4" t="s">
        <v>130</v>
      </c>
    </row>
    <row r="23" ht="14.25" customHeight="1">
      <c r="A23" s="4">
        <v>2000.0</v>
      </c>
    </row>
    <row r="24" ht="14.25" customHeight="1">
      <c r="A24" s="5" t="s">
        <v>0</v>
      </c>
      <c r="B24" s="5" t="s">
        <v>131</v>
      </c>
      <c r="C24" s="5" t="s">
        <v>132</v>
      </c>
      <c r="D24" s="5" t="s">
        <v>133</v>
      </c>
    </row>
    <row r="25" ht="14.25" customHeight="1">
      <c r="A25" s="4" t="s">
        <v>134</v>
      </c>
      <c r="B25" s="4">
        <v>64.0</v>
      </c>
      <c r="C25" s="4">
        <v>97.0</v>
      </c>
      <c r="D25" s="4">
        <v>85.0</v>
      </c>
    </row>
    <row r="26" ht="14.25" customHeight="1">
      <c r="A26" s="4" t="s">
        <v>135</v>
      </c>
      <c r="B26" s="4">
        <v>64.0</v>
      </c>
      <c r="C26" s="4">
        <v>48.0</v>
      </c>
      <c r="D26" s="4">
        <v>74.0</v>
      </c>
    </row>
    <row r="27" ht="14.25" customHeight="1">
      <c r="A27" s="4" t="s">
        <v>136</v>
      </c>
      <c r="B27" s="4">
        <v>75.0</v>
      </c>
      <c r="C27" s="4">
        <v>65.0</v>
      </c>
      <c r="D27" s="4">
        <v>25.0</v>
      </c>
    </row>
    <row r="28" ht="14.25" customHeight="1">
      <c r="A28" s="4" t="s">
        <v>137</v>
      </c>
      <c r="B28" s="4">
        <v>84.0</v>
      </c>
      <c r="C28" s="4">
        <v>72.0</v>
      </c>
      <c r="D28" s="4">
        <v>65.0</v>
      </c>
    </row>
    <row r="29" ht="14.25" customHeight="1"/>
    <row r="30" ht="14.25" customHeight="1"/>
    <row r="31" ht="14.25" customHeight="1"/>
    <row r="32" ht="14.25" customHeight="1"/>
    <row r="33" ht="14.25" customHeight="1">
      <c r="C33" s="5" t="s">
        <v>0</v>
      </c>
      <c r="D33" s="5" t="s">
        <v>138</v>
      </c>
      <c r="E33" s="5" t="s">
        <v>139</v>
      </c>
      <c r="F33" s="5" t="s">
        <v>140</v>
      </c>
      <c r="G33" s="5"/>
      <c r="H33" s="5"/>
    </row>
    <row r="34" ht="14.25" customHeight="1">
      <c r="C34" s="4" t="s">
        <v>137</v>
      </c>
      <c r="D34" s="4" t="s">
        <v>141</v>
      </c>
      <c r="E34" s="4" t="s">
        <v>142</v>
      </c>
      <c r="F34" s="4">
        <v>1000.0</v>
      </c>
    </row>
    <row r="35" ht="14.25" customHeight="1">
      <c r="C35" s="4" t="s">
        <v>143</v>
      </c>
      <c r="D35" s="4" t="s">
        <v>144</v>
      </c>
      <c r="E35" s="4" t="s">
        <v>145</v>
      </c>
      <c r="F35" s="4">
        <v>450.0</v>
      </c>
    </row>
    <row r="36" ht="14.25" customHeight="1">
      <c r="C36" s="4" t="s">
        <v>135</v>
      </c>
      <c r="D36" s="4" t="s">
        <v>141</v>
      </c>
      <c r="E36" s="4" t="s">
        <v>146</v>
      </c>
      <c r="F36" s="4">
        <v>150.0</v>
      </c>
    </row>
    <row r="37" ht="14.25" customHeight="1">
      <c r="C37" s="4" t="s">
        <v>147</v>
      </c>
      <c r="D37" s="4" t="s">
        <v>144</v>
      </c>
      <c r="E37" s="4" t="s">
        <v>148</v>
      </c>
      <c r="F37" s="4">
        <v>50.0</v>
      </c>
    </row>
    <row r="38" ht="14.25" customHeight="1"/>
    <row r="39" ht="14.25" customHeight="1"/>
    <row r="40" ht="14.25" customHeight="1"/>
    <row r="41" ht="14.25" customHeight="1"/>
    <row r="42" ht="14.25" customHeight="1">
      <c r="E42" s="4" t="s">
        <v>149</v>
      </c>
    </row>
    <row r="43" ht="14.25" customHeight="1">
      <c r="E43" s="10">
        <v>44958.0</v>
      </c>
      <c r="G43" s="4">
        <v>2.0230201E7</v>
      </c>
    </row>
    <row r="44" ht="14.25" customHeight="1">
      <c r="E44" s="10">
        <v>44959.0</v>
      </c>
      <c r="G44" s="4">
        <v>2.0230201E7</v>
      </c>
    </row>
    <row r="45" ht="14.25" customHeight="1">
      <c r="E45" s="10">
        <v>44960.0</v>
      </c>
    </row>
    <row r="46" ht="14.25" customHeight="1">
      <c r="E46" s="10">
        <v>44961.0</v>
      </c>
    </row>
    <row r="47" ht="14.25" customHeight="1">
      <c r="E47" s="10">
        <v>44962.0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5.43"/>
    <col customWidth="1" min="8" max="8" width="13.43"/>
    <col customWidth="1" min="9" max="9" width="10.71"/>
    <col customWidth="1" min="10" max="10" width="10.29"/>
    <col customWidth="1" min="11" max="11" width="12.0"/>
    <col customWidth="1" min="12" max="12" width="13.86"/>
    <col customWidth="1" min="13" max="13" width="13.71"/>
    <col customWidth="1" min="14" max="26" width="8.71"/>
  </cols>
  <sheetData>
    <row r="1" ht="14.25" customHeight="1"/>
    <row r="2" ht="14.25" customHeight="1">
      <c r="D2" s="4" t="s">
        <v>257</v>
      </c>
      <c r="J2" s="3" t="s">
        <v>598</v>
      </c>
    </row>
    <row r="3" ht="14.25" customHeight="1">
      <c r="B3" s="1" t="s">
        <v>599</v>
      </c>
      <c r="C3" s="1" t="s">
        <v>312</v>
      </c>
      <c r="D3" s="1"/>
      <c r="E3" s="4" t="s">
        <v>600</v>
      </c>
      <c r="H3" s="5" t="s">
        <v>601</v>
      </c>
      <c r="I3" s="1" t="s">
        <v>570</v>
      </c>
      <c r="J3" s="1" t="s">
        <v>602</v>
      </c>
      <c r="K3" s="1" t="s">
        <v>603</v>
      </c>
      <c r="L3" s="1" t="s">
        <v>604</v>
      </c>
      <c r="O3" s="1" t="s">
        <v>605</v>
      </c>
    </row>
    <row r="4" ht="14.25" customHeight="1">
      <c r="B4" s="3" t="s">
        <v>170</v>
      </c>
      <c r="C4" s="3">
        <v>35.0</v>
      </c>
      <c r="H4" s="4">
        <v>0.0</v>
      </c>
      <c r="I4" s="3">
        <f t="shared" ref="I4:I10" si="1">H4/100</f>
        <v>0</v>
      </c>
      <c r="J4" s="3">
        <f t="shared" ref="J4:J10" si="2">I4*10</f>
        <v>0</v>
      </c>
      <c r="K4" s="4">
        <v>1.0</v>
      </c>
      <c r="L4" s="4">
        <v>35.0</v>
      </c>
      <c r="M4" s="4" t="s">
        <v>572</v>
      </c>
      <c r="O4" s="3">
        <f>L8-L6</f>
        <v>21</v>
      </c>
    </row>
    <row r="5" ht="14.25" customHeight="1">
      <c r="B5" s="3" t="s">
        <v>175</v>
      </c>
      <c r="C5" s="3">
        <v>38.0</v>
      </c>
      <c r="H5" s="4">
        <v>10.0</v>
      </c>
      <c r="I5" s="3">
        <f t="shared" si="1"/>
        <v>0.1</v>
      </c>
      <c r="J5" s="3">
        <f t="shared" si="2"/>
        <v>1</v>
      </c>
      <c r="K5" s="4" t="s">
        <v>606</v>
      </c>
      <c r="L5" s="4">
        <v>36.5</v>
      </c>
      <c r="M5" s="52"/>
    </row>
    <row r="6" ht="14.25" customHeight="1">
      <c r="B6" s="3" t="s">
        <v>176</v>
      </c>
      <c r="C6" s="21">
        <v>47.0</v>
      </c>
      <c r="D6" s="4" t="s">
        <v>607</v>
      </c>
      <c r="H6" s="14">
        <v>25.0</v>
      </c>
      <c r="I6" s="21">
        <f t="shared" si="1"/>
        <v>0.25</v>
      </c>
      <c r="J6" s="21">
        <f t="shared" si="2"/>
        <v>2.5</v>
      </c>
      <c r="K6" s="14">
        <v>3.0</v>
      </c>
      <c r="L6" s="14">
        <v>47.0</v>
      </c>
      <c r="M6" s="2" t="s">
        <v>573</v>
      </c>
      <c r="N6" s="1"/>
    </row>
    <row r="7" ht="14.25" customHeight="1">
      <c r="B7" s="3" t="s">
        <v>178</v>
      </c>
      <c r="C7" s="19">
        <v>57.0</v>
      </c>
      <c r="H7" s="14">
        <v>50.0</v>
      </c>
      <c r="I7" s="21">
        <f t="shared" si="1"/>
        <v>0.5</v>
      </c>
      <c r="J7" s="21">
        <f t="shared" si="2"/>
        <v>5</v>
      </c>
      <c r="K7" s="14" t="s">
        <v>608</v>
      </c>
      <c r="L7" s="100">
        <v>63.5</v>
      </c>
      <c r="M7" s="2" t="s">
        <v>609</v>
      </c>
      <c r="N7" s="2"/>
      <c r="O7" s="1"/>
      <c r="P7" s="1"/>
      <c r="Q7" s="1"/>
      <c r="R7" s="1"/>
    </row>
    <row r="8" ht="14.25" customHeight="1">
      <c r="B8" s="3" t="s">
        <v>201</v>
      </c>
      <c r="C8" s="19">
        <v>61.0</v>
      </c>
      <c r="D8" s="4" t="s">
        <v>464</v>
      </c>
      <c r="E8" s="4">
        <v>63.5</v>
      </c>
      <c r="H8" s="14">
        <v>75.0</v>
      </c>
      <c r="I8" s="21">
        <f t="shared" si="1"/>
        <v>0.75</v>
      </c>
      <c r="J8" s="21">
        <f t="shared" si="2"/>
        <v>7.5</v>
      </c>
      <c r="K8" s="14">
        <v>8.0</v>
      </c>
      <c r="L8" s="14">
        <v>68.0</v>
      </c>
      <c r="M8" s="2" t="s">
        <v>575</v>
      </c>
      <c r="N8" s="1"/>
    </row>
    <row r="9" ht="14.25" customHeight="1">
      <c r="B9" s="3" t="s">
        <v>144</v>
      </c>
      <c r="C9" s="19">
        <v>66.0</v>
      </c>
      <c r="D9" s="4" t="s">
        <v>465</v>
      </c>
      <c r="F9" s="4" t="s">
        <v>610</v>
      </c>
      <c r="H9" s="4">
        <v>80.0</v>
      </c>
      <c r="I9" s="3">
        <f t="shared" si="1"/>
        <v>0.8</v>
      </c>
      <c r="J9" s="3">
        <f t="shared" si="2"/>
        <v>8</v>
      </c>
      <c r="K9" s="4" t="s">
        <v>611</v>
      </c>
      <c r="L9" s="25">
        <v>69.0</v>
      </c>
    </row>
    <row r="10" ht="14.25" customHeight="1">
      <c r="B10" s="3" t="s">
        <v>200</v>
      </c>
      <c r="C10" s="19">
        <v>68.0</v>
      </c>
      <c r="H10" s="4">
        <v>100.0</v>
      </c>
      <c r="I10" s="3">
        <f t="shared" si="1"/>
        <v>1</v>
      </c>
      <c r="J10" s="3">
        <f t="shared" si="2"/>
        <v>10</v>
      </c>
      <c r="L10" s="4">
        <v>79.0</v>
      </c>
      <c r="M10" s="4" t="s">
        <v>576</v>
      </c>
    </row>
    <row r="11" ht="14.25" customHeight="1">
      <c r="B11" s="3" t="s">
        <v>291</v>
      </c>
      <c r="C11" s="101">
        <v>68.0</v>
      </c>
      <c r="D11" s="4" t="s">
        <v>612</v>
      </c>
      <c r="H11" s="4">
        <v>63.0</v>
      </c>
      <c r="I11" s="4">
        <v>0.63</v>
      </c>
      <c r="J11" s="4">
        <v>6.3</v>
      </c>
      <c r="K11" s="4">
        <v>7.0</v>
      </c>
      <c r="L11" s="4">
        <v>68.0</v>
      </c>
    </row>
    <row r="12" ht="14.25" customHeight="1">
      <c r="B12" s="3" t="s">
        <v>613</v>
      </c>
      <c r="C12" s="3">
        <v>70.0</v>
      </c>
      <c r="I12" s="3" t="s">
        <v>614</v>
      </c>
      <c r="J12" s="3" t="s">
        <v>564</v>
      </c>
    </row>
    <row r="13" ht="14.25" customHeight="1">
      <c r="B13" s="3" t="s">
        <v>615</v>
      </c>
      <c r="C13" s="3">
        <v>79.0</v>
      </c>
    </row>
    <row r="14" ht="14.25" customHeight="1">
      <c r="E14" s="4" t="s">
        <v>571</v>
      </c>
      <c r="L14" s="3" t="s">
        <v>616</v>
      </c>
      <c r="M14" s="3">
        <f>L8+1.5*(O4)</f>
        <v>99.5</v>
      </c>
    </row>
    <row r="15" ht="14.25" customHeight="1">
      <c r="E15" s="4" t="s">
        <v>572</v>
      </c>
      <c r="F15" s="4">
        <v>35.0</v>
      </c>
      <c r="L15" s="3" t="s">
        <v>617</v>
      </c>
      <c r="M15" s="3">
        <f>L6-1.5*(O4)</f>
        <v>15.5</v>
      </c>
    </row>
    <row r="16" ht="14.25" customHeight="1">
      <c r="E16" s="4" t="s">
        <v>573</v>
      </c>
      <c r="F16" s="4">
        <v>47.0</v>
      </c>
    </row>
    <row r="17" ht="14.25" customHeight="1">
      <c r="E17" s="4" t="s">
        <v>609</v>
      </c>
      <c r="F17" s="4">
        <v>63.5</v>
      </c>
    </row>
    <row r="18" ht="14.25" customHeight="1">
      <c r="E18" s="4" t="s">
        <v>575</v>
      </c>
      <c r="F18" s="4">
        <v>68.0</v>
      </c>
    </row>
    <row r="19" ht="14.25" customHeight="1">
      <c r="E19" s="4" t="s">
        <v>576</v>
      </c>
      <c r="F19" s="4">
        <v>79.0</v>
      </c>
    </row>
    <row r="20" ht="14.25" customHeight="1"/>
    <row r="21" ht="14.25" customHeight="1"/>
    <row r="22" ht="14.25" customHeight="1"/>
    <row r="23" ht="14.25" customHeight="1">
      <c r="I23" s="3" t="s">
        <v>618</v>
      </c>
      <c r="J23" s="3" t="s">
        <v>619</v>
      </c>
    </row>
    <row r="24" ht="14.25" customHeight="1">
      <c r="I24" s="3">
        <v>1000.0</v>
      </c>
      <c r="J24" s="3">
        <v>100.0</v>
      </c>
    </row>
    <row r="25" ht="14.25" customHeight="1"/>
    <row r="26" ht="14.25" customHeight="1">
      <c r="H26" s="1" t="s">
        <v>0</v>
      </c>
      <c r="I26" s="1" t="s">
        <v>620</v>
      </c>
      <c r="J26" s="1" t="s">
        <v>621</v>
      </c>
    </row>
    <row r="27" ht="14.25" customHeight="1">
      <c r="H27" s="3" t="s">
        <v>622</v>
      </c>
      <c r="I27" s="3" t="s">
        <v>623</v>
      </c>
      <c r="J27" s="3" t="s">
        <v>624</v>
      </c>
    </row>
    <row r="28" ht="14.25" customHeight="1">
      <c r="J28" s="3" t="s">
        <v>625</v>
      </c>
    </row>
    <row r="29" ht="14.25" customHeight="1">
      <c r="C29" s="3" t="s">
        <v>570</v>
      </c>
      <c r="E29" s="3" t="s">
        <v>564</v>
      </c>
      <c r="J29" s="3" t="s">
        <v>626</v>
      </c>
      <c r="K29" s="3" t="s">
        <v>627</v>
      </c>
    </row>
    <row r="30" ht="14.25" customHeight="1">
      <c r="C30" s="3" t="s">
        <v>628</v>
      </c>
      <c r="J30" s="26">
        <v>0.95</v>
      </c>
      <c r="K30" s="26">
        <v>0.05</v>
      </c>
    </row>
    <row r="31" ht="14.25" customHeight="1">
      <c r="J31" s="3">
        <v>950.0</v>
      </c>
      <c r="K31" s="3">
        <v>50.0</v>
      </c>
    </row>
    <row r="32" ht="14.25" customHeight="1"/>
    <row r="33" ht="14.25" customHeight="1">
      <c r="H33" s="3" t="s">
        <v>629</v>
      </c>
      <c r="I33" s="3" t="s">
        <v>630</v>
      </c>
      <c r="J33" s="1" t="s">
        <v>631</v>
      </c>
      <c r="K33" s="1" t="s">
        <v>632</v>
      </c>
    </row>
    <row r="34" ht="14.25" customHeight="1">
      <c r="J34" s="13" t="s">
        <v>633</v>
      </c>
      <c r="K34" s="13" t="s">
        <v>634</v>
      </c>
    </row>
    <row r="35" ht="14.25" customHeight="1"/>
    <row r="36" ht="14.25" customHeight="1"/>
    <row r="37" ht="14.25" customHeight="1"/>
    <row r="38" ht="14.25" customHeight="1">
      <c r="L38" s="3" t="s">
        <v>635</v>
      </c>
    </row>
    <row r="39" ht="14.25" customHeight="1">
      <c r="L39" s="11" t="s">
        <v>636</v>
      </c>
    </row>
    <row r="40" ht="14.25" customHeight="1"/>
    <row r="41" ht="14.25" customHeight="1">
      <c r="E41" s="1" t="s">
        <v>599</v>
      </c>
      <c r="F41" s="1"/>
      <c r="G41" s="1"/>
      <c r="H41" s="1" t="s">
        <v>312</v>
      </c>
      <c r="J41" s="1" t="s">
        <v>570</v>
      </c>
      <c r="K41" s="1" t="s">
        <v>602</v>
      </c>
      <c r="L41" s="1" t="s">
        <v>637</v>
      </c>
      <c r="M41" s="1" t="s">
        <v>638</v>
      </c>
      <c r="N41" s="1" t="s">
        <v>639</v>
      </c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>
        <v>0.0</v>
      </c>
      <c r="K42" s="24">
        <v>0.0</v>
      </c>
      <c r="L42" s="24">
        <v>1.0</v>
      </c>
      <c r="M42" s="1">
        <v>0.0</v>
      </c>
      <c r="N42" s="24">
        <v>35.0</v>
      </c>
      <c r="O42" s="1" t="s">
        <v>572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E43" s="3" t="s">
        <v>170</v>
      </c>
      <c r="H43" s="3">
        <v>35.0</v>
      </c>
      <c r="J43" s="3">
        <v>0.1</v>
      </c>
      <c r="K43" s="3">
        <f t="shared" ref="K43:K49" si="3">J43*10</f>
        <v>1</v>
      </c>
      <c r="M43" s="1">
        <v>10.0</v>
      </c>
      <c r="N43" s="3">
        <v>36.5</v>
      </c>
    </row>
    <row r="44" ht="14.25" customHeight="1">
      <c r="E44" s="3" t="s">
        <v>175</v>
      </c>
      <c r="H44" s="3">
        <v>38.0</v>
      </c>
      <c r="J44" s="11">
        <v>0.25</v>
      </c>
      <c r="K44" s="11">
        <f t="shared" si="3"/>
        <v>2.5</v>
      </c>
      <c r="L44" s="3">
        <v>3.0</v>
      </c>
      <c r="M44" s="102">
        <v>25.0</v>
      </c>
      <c r="N44" s="3">
        <v>47.0</v>
      </c>
      <c r="O44" s="1" t="s">
        <v>573</v>
      </c>
    </row>
    <row r="45" ht="14.25" customHeight="1">
      <c r="E45" s="3" t="s">
        <v>176</v>
      </c>
      <c r="H45" s="11">
        <v>47.0</v>
      </c>
      <c r="I45" s="3" t="s">
        <v>640</v>
      </c>
      <c r="J45" s="99">
        <v>0.4</v>
      </c>
      <c r="K45" s="99">
        <f t="shared" si="3"/>
        <v>4</v>
      </c>
      <c r="L45" s="3" t="s">
        <v>641</v>
      </c>
      <c r="M45" s="1">
        <v>40.0</v>
      </c>
      <c r="N45" s="3">
        <v>59.0</v>
      </c>
      <c r="O45" s="3" t="s">
        <v>642</v>
      </c>
    </row>
    <row r="46" ht="14.25" customHeight="1">
      <c r="E46" s="3" t="s">
        <v>178</v>
      </c>
      <c r="H46" s="3">
        <v>57.0</v>
      </c>
      <c r="J46" s="99">
        <v>0.5</v>
      </c>
      <c r="K46" s="99">
        <f t="shared" si="3"/>
        <v>5</v>
      </c>
      <c r="L46" s="3" t="s">
        <v>643</v>
      </c>
      <c r="M46" s="102">
        <v>50.0</v>
      </c>
      <c r="N46" s="103">
        <v>63.5</v>
      </c>
      <c r="O46" s="1" t="s">
        <v>644</v>
      </c>
    </row>
    <row r="47" ht="14.25" customHeight="1">
      <c r="E47" s="3" t="s">
        <v>201</v>
      </c>
      <c r="H47" s="3">
        <v>61.0</v>
      </c>
      <c r="I47" s="3" t="s">
        <v>645</v>
      </c>
      <c r="J47" s="11">
        <v>0.75</v>
      </c>
      <c r="K47" s="11">
        <f t="shared" si="3"/>
        <v>7.5</v>
      </c>
      <c r="L47" s="3">
        <v>8.0</v>
      </c>
      <c r="M47" s="102">
        <v>75.0</v>
      </c>
      <c r="N47" s="3">
        <v>68.0</v>
      </c>
      <c r="O47" s="1" t="s">
        <v>575</v>
      </c>
    </row>
    <row r="48" ht="14.25" customHeight="1">
      <c r="E48" s="3" t="s">
        <v>144</v>
      </c>
      <c r="H48" s="3">
        <v>66.0</v>
      </c>
      <c r="I48" s="3" t="s">
        <v>646</v>
      </c>
      <c r="J48" s="3">
        <v>0.9</v>
      </c>
      <c r="K48" s="3">
        <f t="shared" si="3"/>
        <v>9</v>
      </c>
      <c r="M48" s="1">
        <v>90.0</v>
      </c>
      <c r="N48" s="3">
        <v>74.5</v>
      </c>
    </row>
    <row r="49" ht="14.25" customHeight="1">
      <c r="E49" s="3" t="s">
        <v>200</v>
      </c>
      <c r="H49" s="3">
        <v>68.0</v>
      </c>
      <c r="J49" s="3">
        <v>1.0</v>
      </c>
      <c r="K49" s="3">
        <f t="shared" si="3"/>
        <v>10</v>
      </c>
      <c r="M49" s="1">
        <v>100.0</v>
      </c>
      <c r="N49" s="3">
        <v>79.0</v>
      </c>
      <c r="O49" s="1" t="s">
        <v>576</v>
      </c>
    </row>
    <row r="50" ht="14.25" customHeight="1">
      <c r="E50" s="3" t="s">
        <v>291</v>
      </c>
      <c r="H50" s="11">
        <v>68.0</v>
      </c>
      <c r="I50" s="3" t="s">
        <v>647</v>
      </c>
    </row>
    <row r="51" ht="14.25" customHeight="1">
      <c r="E51" s="3" t="s">
        <v>613</v>
      </c>
      <c r="H51" s="3">
        <v>70.0</v>
      </c>
    </row>
    <row r="52" ht="14.25" customHeight="1">
      <c r="E52" s="3" t="s">
        <v>615</v>
      </c>
      <c r="H52" s="3">
        <v>79.0</v>
      </c>
      <c r="L52" s="3" t="s">
        <v>648</v>
      </c>
    </row>
    <row r="53" ht="14.25" customHeight="1">
      <c r="L53" s="3" t="s">
        <v>649</v>
      </c>
    </row>
    <row r="54" ht="14.25" customHeight="1">
      <c r="H54" s="3" t="s">
        <v>462</v>
      </c>
    </row>
    <row r="55" ht="14.25" customHeight="1"/>
    <row r="56" ht="14.25" customHeight="1"/>
    <row r="57" ht="14.25" customHeight="1"/>
    <row r="58" ht="14.25" customHeight="1">
      <c r="L58" s="3" t="s">
        <v>650</v>
      </c>
    </row>
    <row r="59" ht="14.25" customHeight="1"/>
    <row r="60" ht="14.25" customHeight="1">
      <c r="I60" s="3" t="s">
        <v>651</v>
      </c>
      <c r="J60" s="3">
        <v>-0.7</v>
      </c>
    </row>
    <row r="61" ht="14.25" customHeight="1">
      <c r="C61" s="3" t="s">
        <v>652</v>
      </c>
      <c r="K61" s="12">
        <v>0.25</v>
      </c>
    </row>
    <row r="62" ht="14.25" customHeight="1">
      <c r="I62" s="3" t="s">
        <v>653</v>
      </c>
      <c r="J62" s="3">
        <v>16.5</v>
      </c>
    </row>
    <row r="63" ht="14.25" customHeight="1">
      <c r="K63" s="12">
        <v>0.25</v>
      </c>
    </row>
    <row r="64" ht="14.25" customHeight="1">
      <c r="I64" s="3" t="s">
        <v>654</v>
      </c>
      <c r="J64" s="3">
        <v>67.9</v>
      </c>
      <c r="K64" s="3" t="s">
        <v>430</v>
      </c>
    </row>
    <row r="65" ht="14.25" customHeight="1">
      <c r="K65" s="12">
        <v>0.25</v>
      </c>
    </row>
    <row r="66" ht="14.25" customHeight="1">
      <c r="I66" s="3" t="s">
        <v>655</v>
      </c>
      <c r="J66" s="3">
        <v>89.8</v>
      </c>
    </row>
    <row r="67" ht="14.25" customHeight="1">
      <c r="K67" s="12">
        <v>0.25</v>
      </c>
    </row>
    <row r="68" ht="14.25" customHeight="1"/>
    <row r="69" ht="14.25" customHeight="1">
      <c r="I69" s="3" t="s">
        <v>656</v>
      </c>
      <c r="J69" s="3">
        <v>113.8</v>
      </c>
    </row>
    <row r="70" ht="14.25" customHeight="1"/>
    <row r="71" ht="14.25" customHeight="1">
      <c r="J71" s="3" t="s">
        <v>657</v>
      </c>
      <c r="K71" s="3">
        <v>10.0</v>
      </c>
    </row>
    <row r="72" ht="14.25" customHeight="1"/>
    <row r="73" ht="14.25" customHeight="1">
      <c r="F73" s="3">
        <v>0.02</v>
      </c>
      <c r="J73" s="3" t="s">
        <v>564</v>
      </c>
      <c r="K73" s="3" t="s">
        <v>462</v>
      </c>
    </row>
    <row r="74" ht="14.25" customHeight="1">
      <c r="E74" s="1" t="s">
        <v>599</v>
      </c>
      <c r="F74" s="1"/>
      <c r="G74" s="1"/>
      <c r="H74" s="1" t="s">
        <v>312</v>
      </c>
      <c r="J74" s="1" t="s">
        <v>614</v>
      </c>
      <c r="K74" s="1" t="s">
        <v>658</v>
      </c>
      <c r="L74" s="1" t="s">
        <v>603</v>
      </c>
      <c r="M74" s="1" t="s">
        <v>638</v>
      </c>
      <c r="N74" s="1" t="s">
        <v>659</v>
      </c>
    </row>
    <row r="75" ht="14.25" customHeight="1">
      <c r="E75" s="24"/>
      <c r="F75" s="24"/>
      <c r="G75" s="24"/>
      <c r="H75" s="24"/>
    </row>
    <row r="76" ht="14.25" customHeight="1">
      <c r="B76" s="3">
        <v>1.0</v>
      </c>
      <c r="E76" s="3" t="s">
        <v>170</v>
      </c>
      <c r="F76" s="3">
        <v>1.1</v>
      </c>
      <c r="G76" s="3">
        <v>1.1</v>
      </c>
      <c r="H76" s="3">
        <v>35.0</v>
      </c>
      <c r="I76" s="3" t="s">
        <v>660</v>
      </c>
      <c r="J76" s="3">
        <v>0.1</v>
      </c>
      <c r="K76" s="3">
        <f t="shared" ref="K76:K81" si="4">J76*10</f>
        <v>1</v>
      </c>
      <c r="L76" s="3" t="s">
        <v>661</v>
      </c>
      <c r="M76" s="3" t="s">
        <v>662</v>
      </c>
      <c r="N76" s="3">
        <v>36.5</v>
      </c>
    </row>
    <row r="77" ht="14.25" customHeight="1">
      <c r="E77" s="3" t="s">
        <v>175</v>
      </c>
      <c r="F77" s="3">
        <v>1.1</v>
      </c>
      <c r="G77" s="3">
        <v>1.1</v>
      </c>
      <c r="H77" s="3">
        <v>38.0</v>
      </c>
      <c r="I77" s="3" t="s">
        <v>663</v>
      </c>
      <c r="J77" s="3">
        <v>0.25</v>
      </c>
      <c r="K77" s="3">
        <f t="shared" si="4"/>
        <v>2.5</v>
      </c>
      <c r="L77" s="3">
        <v>3.0</v>
      </c>
      <c r="M77" s="11" t="s">
        <v>664</v>
      </c>
      <c r="N77" s="3">
        <v>47.0</v>
      </c>
    </row>
    <row r="78" ht="14.25" customHeight="1">
      <c r="E78" s="3" t="s">
        <v>176</v>
      </c>
      <c r="F78" s="11">
        <v>1.1</v>
      </c>
      <c r="G78" s="3">
        <v>1.12</v>
      </c>
      <c r="H78" s="11">
        <v>47.0</v>
      </c>
      <c r="J78" s="3">
        <v>0.5</v>
      </c>
      <c r="K78" s="3">
        <f t="shared" si="4"/>
        <v>5</v>
      </c>
      <c r="L78" s="3" t="s">
        <v>665</v>
      </c>
      <c r="M78" s="3" t="s">
        <v>666</v>
      </c>
      <c r="N78" s="3">
        <v>63.5</v>
      </c>
    </row>
    <row r="79" ht="14.25" customHeight="1">
      <c r="E79" s="3" t="s">
        <v>178</v>
      </c>
      <c r="F79" s="3">
        <v>1.1</v>
      </c>
      <c r="G79" s="3">
        <v>1.13</v>
      </c>
      <c r="H79" s="3">
        <v>57.0</v>
      </c>
      <c r="J79" s="3">
        <v>0.75</v>
      </c>
      <c r="K79" s="3">
        <f t="shared" si="4"/>
        <v>7.5</v>
      </c>
      <c r="L79" s="3">
        <v>8.0</v>
      </c>
      <c r="M79" s="11" t="s">
        <v>667</v>
      </c>
      <c r="N79" s="3">
        <v>68.0</v>
      </c>
    </row>
    <row r="80" ht="14.25" customHeight="1">
      <c r="E80" s="3" t="s">
        <v>201</v>
      </c>
      <c r="F80" s="3">
        <v>1.1</v>
      </c>
      <c r="G80" s="3">
        <v>1.1</v>
      </c>
      <c r="H80" s="3">
        <v>61.0</v>
      </c>
      <c r="I80" s="3" t="s">
        <v>645</v>
      </c>
      <c r="J80" s="3">
        <v>0.9</v>
      </c>
      <c r="K80" s="3">
        <f t="shared" si="4"/>
        <v>9</v>
      </c>
      <c r="L80" s="3" t="s">
        <v>668</v>
      </c>
      <c r="M80" s="3" t="s">
        <v>669</v>
      </c>
      <c r="N80" s="3">
        <v>74.5</v>
      </c>
    </row>
    <row r="81" ht="14.25" customHeight="1">
      <c r="E81" s="3" t="s">
        <v>144</v>
      </c>
      <c r="F81" s="3">
        <v>1.12</v>
      </c>
      <c r="G81" s="3">
        <v>1.14</v>
      </c>
      <c r="H81" s="3">
        <v>66.0</v>
      </c>
      <c r="I81" s="3" t="s">
        <v>646</v>
      </c>
      <c r="J81" s="3">
        <v>1.0</v>
      </c>
      <c r="K81" s="3">
        <f t="shared" si="4"/>
        <v>10</v>
      </c>
      <c r="L81" s="3" t="s">
        <v>670</v>
      </c>
      <c r="M81" s="3" t="s">
        <v>671</v>
      </c>
      <c r="N81" s="3">
        <v>79.0</v>
      </c>
    </row>
    <row r="82" ht="14.25" customHeight="1">
      <c r="E82" s="3" t="s">
        <v>200</v>
      </c>
      <c r="F82" s="3">
        <v>1.12</v>
      </c>
      <c r="G82" s="3">
        <v>1.1</v>
      </c>
      <c r="H82" s="3">
        <v>68.0</v>
      </c>
    </row>
    <row r="83" ht="14.25" customHeight="1">
      <c r="E83" s="3" t="s">
        <v>291</v>
      </c>
      <c r="F83" s="11">
        <v>1.13</v>
      </c>
      <c r="G83" s="3">
        <v>1.1</v>
      </c>
      <c r="H83" s="11">
        <v>68.0</v>
      </c>
      <c r="J83" s="3">
        <v>0.68</v>
      </c>
      <c r="K83" s="3">
        <v>6.8</v>
      </c>
      <c r="L83" s="3">
        <v>7.0</v>
      </c>
      <c r="M83" s="3" t="s">
        <v>672</v>
      </c>
      <c r="N83" s="3">
        <v>68.0</v>
      </c>
    </row>
    <row r="84" ht="14.25" customHeight="1">
      <c r="E84" s="3" t="s">
        <v>613</v>
      </c>
      <c r="F84" s="3">
        <v>1.13</v>
      </c>
      <c r="G84" s="3">
        <v>1.13</v>
      </c>
      <c r="H84" s="3">
        <v>70.0</v>
      </c>
      <c r="I84" s="3" t="s">
        <v>673</v>
      </c>
    </row>
    <row r="85" ht="14.25" customHeight="1">
      <c r="E85" s="3" t="s">
        <v>615</v>
      </c>
      <c r="F85" s="3">
        <v>1.14</v>
      </c>
      <c r="G85" s="3">
        <v>1.12</v>
      </c>
      <c r="H85" s="3">
        <v>79.0</v>
      </c>
      <c r="I85" s="3" t="s">
        <v>674</v>
      </c>
    </row>
    <row r="86" ht="14.25" customHeight="1">
      <c r="K86" s="3" t="s">
        <v>605</v>
      </c>
      <c r="L86" s="3">
        <f>N79-N77</f>
        <v>21</v>
      </c>
      <c r="M86" s="3">
        <v>0.02</v>
      </c>
    </row>
    <row r="87" ht="14.25" customHeight="1">
      <c r="K87" s="3" t="s">
        <v>675</v>
      </c>
      <c r="L87" s="3">
        <f>N79+1.5*(L86)</f>
        <v>99.5</v>
      </c>
    </row>
    <row r="88" ht="14.25" customHeight="1">
      <c r="K88" s="3" t="s">
        <v>676</v>
      </c>
      <c r="L88" s="3">
        <f>N77-1.5*(L86)</f>
        <v>15.5</v>
      </c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>
      <c r="D97" s="4" t="s">
        <v>677</v>
      </c>
      <c r="E97" s="4" t="s">
        <v>678</v>
      </c>
      <c r="G97" s="4" t="s">
        <v>679</v>
      </c>
    </row>
    <row r="98" ht="14.25" customHeight="1">
      <c r="D98" s="4">
        <v>95.0</v>
      </c>
      <c r="E98" s="4">
        <v>15.0</v>
      </c>
      <c r="H98" s="4" t="s">
        <v>680</v>
      </c>
      <c r="K98" s="4" t="s">
        <v>614</v>
      </c>
      <c r="L98" s="4" t="s">
        <v>602</v>
      </c>
    </row>
    <row r="99" ht="14.25" customHeight="1">
      <c r="D99" s="4">
        <v>48.0</v>
      </c>
      <c r="E99" s="4">
        <v>32.0</v>
      </c>
      <c r="H99" s="14" t="s">
        <v>572</v>
      </c>
      <c r="I99" s="14">
        <v>0.0</v>
      </c>
      <c r="J99" s="14">
        <v>15.0</v>
      </c>
      <c r="K99" s="4">
        <v>0.0</v>
      </c>
      <c r="L99" s="3">
        <f t="shared" ref="L99:L103" si="5">K99*12</f>
        <v>0</v>
      </c>
    </row>
    <row r="100" ht="14.25" customHeight="1">
      <c r="D100" s="4">
        <v>62.0</v>
      </c>
      <c r="E100" s="4">
        <v>32.0</v>
      </c>
      <c r="H100" s="14" t="s">
        <v>573</v>
      </c>
      <c r="I100" s="14">
        <v>25.0</v>
      </c>
      <c r="J100" s="14">
        <v>40.0</v>
      </c>
      <c r="K100" s="4">
        <v>0.25</v>
      </c>
      <c r="L100" s="3">
        <f t="shared" si="5"/>
        <v>3</v>
      </c>
      <c r="M100" s="4" t="s">
        <v>681</v>
      </c>
    </row>
    <row r="101" ht="14.25" customHeight="1">
      <c r="D101" s="4">
        <v>74.0</v>
      </c>
      <c r="E101" s="4">
        <v>48.0</v>
      </c>
      <c r="H101" s="14" t="s">
        <v>609</v>
      </c>
      <c r="I101" s="14">
        <v>50.0</v>
      </c>
      <c r="J101" s="14">
        <v>66.5</v>
      </c>
      <c r="K101" s="4">
        <v>0.5</v>
      </c>
      <c r="L101" s="3">
        <f t="shared" si="5"/>
        <v>6</v>
      </c>
      <c r="M101" s="4" t="s">
        <v>682</v>
      </c>
    </row>
    <row r="102" ht="14.25" customHeight="1">
      <c r="D102" s="4">
        <v>85.0</v>
      </c>
      <c r="E102" s="4">
        <v>48.0</v>
      </c>
      <c r="H102" s="14" t="s">
        <v>575</v>
      </c>
      <c r="I102" s="14">
        <v>75.0</v>
      </c>
      <c r="J102" s="14">
        <v>87.0</v>
      </c>
      <c r="K102" s="4">
        <v>0.75</v>
      </c>
      <c r="L102" s="3">
        <f t="shared" si="5"/>
        <v>9</v>
      </c>
      <c r="M102" s="4" t="s">
        <v>683</v>
      </c>
    </row>
    <row r="103" ht="14.25" customHeight="1">
      <c r="D103" s="4">
        <v>96.0</v>
      </c>
      <c r="E103" s="4">
        <v>62.0</v>
      </c>
      <c r="H103" s="14" t="s">
        <v>576</v>
      </c>
      <c r="I103" s="14">
        <v>100.0</v>
      </c>
      <c r="J103" s="14">
        <v>96.0</v>
      </c>
      <c r="K103" s="4">
        <v>1.0</v>
      </c>
      <c r="L103" s="3">
        <f t="shared" si="5"/>
        <v>12</v>
      </c>
    </row>
    <row r="104" ht="14.25" customHeight="1">
      <c r="D104" s="4">
        <v>32.0</v>
      </c>
      <c r="E104" s="4">
        <v>71.0</v>
      </c>
    </row>
    <row r="105" ht="14.25" customHeight="1">
      <c r="D105" s="4">
        <v>15.0</v>
      </c>
      <c r="E105" s="4">
        <v>74.0</v>
      </c>
    </row>
    <row r="106" ht="14.25" customHeight="1">
      <c r="D106" s="4">
        <v>32.0</v>
      </c>
      <c r="E106" s="4">
        <v>85.0</v>
      </c>
    </row>
    <row r="107" ht="14.25" customHeight="1">
      <c r="D107" s="4">
        <v>48.0</v>
      </c>
      <c r="E107" s="4">
        <v>89.0</v>
      </c>
    </row>
    <row r="108" ht="14.25" customHeight="1">
      <c r="D108" s="4">
        <v>71.0</v>
      </c>
      <c r="E108" s="4">
        <v>95.0</v>
      </c>
    </row>
    <row r="109" ht="14.25" customHeight="1">
      <c r="D109" s="4">
        <v>89.0</v>
      </c>
      <c r="E109" s="4">
        <v>96.0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>
      <c r="E116" s="4" t="s">
        <v>677</v>
      </c>
      <c r="G116" s="4" t="s">
        <v>601</v>
      </c>
      <c r="H116" s="4" t="s">
        <v>570</v>
      </c>
      <c r="I116" s="4" t="s">
        <v>602</v>
      </c>
    </row>
    <row r="117" ht="14.25" customHeight="1">
      <c r="E117" s="4">
        <v>10000.0</v>
      </c>
      <c r="G117" s="4">
        <v>0.0</v>
      </c>
      <c r="H117" s="4">
        <v>0.0</v>
      </c>
      <c r="I117" s="3">
        <f t="shared" ref="I117:I122" si="6">10000*H117</f>
        <v>0</v>
      </c>
    </row>
    <row r="118" ht="14.25" customHeight="1">
      <c r="G118" s="4">
        <v>25.0</v>
      </c>
      <c r="H118" s="4">
        <v>0.25</v>
      </c>
      <c r="I118" s="3">
        <f t="shared" si="6"/>
        <v>2500</v>
      </c>
      <c r="J118" s="4" t="s">
        <v>684</v>
      </c>
    </row>
    <row r="119" ht="14.25" customHeight="1">
      <c r="G119" s="4">
        <v>50.0</v>
      </c>
      <c r="H119" s="4">
        <v>0.5</v>
      </c>
      <c r="I119" s="3">
        <f t="shared" si="6"/>
        <v>5000</v>
      </c>
    </row>
    <row r="120" ht="14.25" customHeight="1">
      <c r="G120" s="4">
        <v>75.0</v>
      </c>
      <c r="H120" s="4">
        <v>0.75</v>
      </c>
      <c r="I120" s="3">
        <f t="shared" si="6"/>
        <v>7500</v>
      </c>
    </row>
    <row r="121" ht="14.25" customHeight="1">
      <c r="G121" s="4">
        <v>90.0</v>
      </c>
      <c r="H121" s="4">
        <v>0.9</v>
      </c>
      <c r="I121" s="3">
        <f t="shared" si="6"/>
        <v>9000</v>
      </c>
    </row>
    <row r="122" ht="14.25" customHeight="1">
      <c r="G122" s="4">
        <v>100.0</v>
      </c>
      <c r="H122" s="4">
        <v>1.0</v>
      </c>
      <c r="I122" s="3">
        <f t="shared" si="6"/>
        <v>10000</v>
      </c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4.71"/>
    <col customWidth="1" min="3" max="3" width="11.29"/>
    <col customWidth="1" min="4" max="4" width="10.43"/>
    <col customWidth="1" min="5" max="5" width="15.14"/>
    <col customWidth="1" min="6" max="6" width="23.0"/>
    <col customWidth="1" min="7" max="7" width="15.86"/>
    <col customWidth="1" min="8" max="8" width="13.57"/>
    <col customWidth="1" min="9" max="9" width="8.71"/>
    <col customWidth="1" min="10" max="10" width="8.86"/>
    <col customWidth="1" min="11" max="11" width="5.0"/>
    <col customWidth="1" min="12" max="13" width="12.14"/>
    <col customWidth="1" min="14" max="14" width="11.57"/>
    <col customWidth="1" min="15" max="15" width="14.71"/>
    <col customWidth="1" min="16" max="16" width="26.29"/>
    <col customWidth="1" min="17" max="17" width="19.57"/>
    <col customWidth="1" min="18" max="18" width="14.43"/>
    <col customWidth="1" min="19" max="28" width="8.71"/>
  </cols>
  <sheetData>
    <row r="1" ht="14.25" customHeight="1">
      <c r="A1" s="104" t="s">
        <v>685</v>
      </c>
      <c r="B1" s="105" t="s">
        <v>686</v>
      </c>
      <c r="C1" s="104" t="s">
        <v>687</v>
      </c>
      <c r="D1" s="104" t="s">
        <v>688</v>
      </c>
      <c r="E1" s="104" t="s">
        <v>689</v>
      </c>
      <c r="F1" s="104" t="s">
        <v>690</v>
      </c>
      <c r="G1" s="104" t="s">
        <v>691</v>
      </c>
      <c r="H1" s="104" t="s">
        <v>692</v>
      </c>
      <c r="I1" s="104"/>
      <c r="J1" s="104"/>
      <c r="K1" s="104"/>
      <c r="L1" s="104" t="s">
        <v>693</v>
      </c>
      <c r="M1" s="104"/>
      <c r="N1" s="104" t="s">
        <v>694</v>
      </c>
      <c r="O1" s="104" t="s">
        <v>695</v>
      </c>
      <c r="P1" s="104" t="s">
        <v>696</v>
      </c>
      <c r="Q1" s="106" t="s">
        <v>697</v>
      </c>
      <c r="R1" s="107" t="s">
        <v>698</v>
      </c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ht="14.25" customHeight="1">
      <c r="A2" s="24">
        <v>78.0</v>
      </c>
      <c r="B2" s="24" t="s">
        <v>18</v>
      </c>
      <c r="C2" s="24" t="s">
        <v>276</v>
      </c>
      <c r="D2" s="24">
        <v>1.0</v>
      </c>
      <c r="E2" s="24">
        <v>0.0</v>
      </c>
      <c r="F2" s="24">
        <v>0.0</v>
      </c>
      <c r="G2" s="24">
        <v>0.0</v>
      </c>
      <c r="H2" s="24" t="s">
        <v>699</v>
      </c>
      <c r="I2" s="24"/>
      <c r="J2" s="24"/>
      <c r="K2" s="24"/>
      <c r="L2" s="24" t="s">
        <v>700</v>
      </c>
      <c r="M2" s="24"/>
      <c r="N2" s="24">
        <v>125.0</v>
      </c>
      <c r="O2" s="24" t="s">
        <v>178</v>
      </c>
      <c r="P2" s="24">
        <v>32.0</v>
      </c>
      <c r="Q2" s="24">
        <v>2.0</v>
      </c>
      <c r="R2" s="109">
        <v>0.783</v>
      </c>
      <c r="S2" s="4">
        <v>80.0</v>
      </c>
    </row>
    <row r="3" ht="14.25" customHeight="1">
      <c r="A3" s="24">
        <v>60.0</v>
      </c>
      <c r="B3" s="24" t="s">
        <v>701</v>
      </c>
      <c r="C3" s="24" t="s">
        <v>702</v>
      </c>
      <c r="D3" s="24">
        <v>0.0</v>
      </c>
      <c r="E3" s="24">
        <v>0.0</v>
      </c>
      <c r="F3" s="24">
        <v>0.0</v>
      </c>
      <c r="G3" s="24">
        <v>1.0</v>
      </c>
      <c r="H3" s="24" t="s">
        <v>703</v>
      </c>
      <c r="I3" s="24"/>
      <c r="J3" s="24"/>
      <c r="K3" s="24"/>
      <c r="L3" s="24" t="s">
        <v>704</v>
      </c>
      <c r="M3" s="24"/>
      <c r="N3" s="24">
        <v>450.0</v>
      </c>
      <c r="O3" s="24" t="s">
        <v>178</v>
      </c>
      <c r="P3" s="24">
        <v>24.0</v>
      </c>
      <c r="Q3" s="24">
        <v>1.0</v>
      </c>
      <c r="R3" s="110">
        <v>0.5</v>
      </c>
      <c r="S3" s="4">
        <v>70.0</v>
      </c>
    </row>
    <row r="4" ht="14.25" customHeight="1">
      <c r="A4" s="24">
        <v>250.0</v>
      </c>
      <c r="B4" s="24" t="s">
        <v>705</v>
      </c>
      <c r="C4" s="24" t="s">
        <v>706</v>
      </c>
      <c r="D4" s="24">
        <v>0.0</v>
      </c>
      <c r="E4" s="24">
        <v>0.0</v>
      </c>
      <c r="F4" s="24">
        <v>1.0</v>
      </c>
      <c r="G4" s="24">
        <v>0.0</v>
      </c>
      <c r="H4" s="24" t="s">
        <v>699</v>
      </c>
      <c r="I4" s="24"/>
      <c r="J4" s="24"/>
      <c r="K4" s="24"/>
      <c r="L4" s="24" t="s">
        <v>707</v>
      </c>
      <c r="M4" s="24"/>
      <c r="N4" s="24">
        <v>600.0</v>
      </c>
      <c r="O4" s="24" t="s">
        <v>708</v>
      </c>
      <c r="P4" s="24">
        <v>18.0</v>
      </c>
      <c r="Q4" s="24">
        <v>1.0</v>
      </c>
      <c r="R4" s="110">
        <v>0.3</v>
      </c>
      <c r="S4" s="4">
        <v>30.0</v>
      </c>
      <c r="T4" s="9">
        <v>0.05</v>
      </c>
    </row>
    <row r="5" ht="14.25" customHeight="1">
      <c r="A5" s="24">
        <v>55.0</v>
      </c>
      <c r="B5" s="24" t="s">
        <v>701</v>
      </c>
      <c r="C5" s="24" t="s">
        <v>709</v>
      </c>
      <c r="D5" s="24">
        <v>0.0</v>
      </c>
      <c r="E5" s="24">
        <v>1.0</v>
      </c>
      <c r="F5" s="24">
        <v>0.0</v>
      </c>
      <c r="G5" s="24">
        <v>0.0</v>
      </c>
      <c r="H5" s="24" t="s">
        <v>703</v>
      </c>
      <c r="I5" s="24"/>
      <c r="J5" s="24"/>
      <c r="K5" s="24"/>
      <c r="L5" s="24" t="s">
        <v>700</v>
      </c>
      <c r="M5" s="24"/>
      <c r="N5" s="24">
        <v>100.0</v>
      </c>
      <c r="O5" s="24" t="s">
        <v>178</v>
      </c>
      <c r="P5" s="24">
        <v>38.0</v>
      </c>
      <c r="Q5" s="24">
        <v>2.0</v>
      </c>
      <c r="R5" s="110">
        <v>0.72</v>
      </c>
      <c r="S5" s="4">
        <v>70.0</v>
      </c>
      <c r="T5" s="4">
        <v>50.0</v>
      </c>
    </row>
    <row r="6" ht="14.25" customHeight="1">
      <c r="A6" s="24">
        <v>95.0</v>
      </c>
      <c r="B6" s="24" t="s">
        <v>18</v>
      </c>
      <c r="C6" s="24" t="s">
        <v>702</v>
      </c>
      <c r="D6" s="24">
        <v>0.0</v>
      </c>
      <c r="E6" s="24">
        <v>0.0</v>
      </c>
      <c r="F6" s="24">
        <v>0.0</v>
      </c>
      <c r="G6" s="24">
        <v>1.0</v>
      </c>
      <c r="H6" s="24" t="s">
        <v>699</v>
      </c>
      <c r="I6" s="24"/>
      <c r="J6" s="24"/>
      <c r="K6" s="24"/>
      <c r="L6" s="24" t="s">
        <v>700</v>
      </c>
      <c r="M6" s="24"/>
      <c r="N6" s="24">
        <v>180.0</v>
      </c>
      <c r="O6" s="24" t="s">
        <v>708</v>
      </c>
      <c r="P6" s="24">
        <v>26.0</v>
      </c>
      <c r="Q6" s="24">
        <v>1.0</v>
      </c>
      <c r="R6" s="110">
        <v>0.5</v>
      </c>
      <c r="S6" s="4">
        <v>30.0</v>
      </c>
      <c r="T6" s="4">
        <v>30.0</v>
      </c>
    </row>
    <row r="7" ht="14.25" customHeight="1">
      <c r="A7" s="24">
        <v>65.0</v>
      </c>
      <c r="B7" s="24" t="s">
        <v>705</v>
      </c>
      <c r="C7" s="24" t="s">
        <v>706</v>
      </c>
      <c r="D7" s="24">
        <v>0.0</v>
      </c>
      <c r="E7" s="24">
        <v>0.0</v>
      </c>
      <c r="F7" s="24">
        <v>1.0</v>
      </c>
      <c r="G7" s="24">
        <v>0.0</v>
      </c>
      <c r="H7" s="24" t="s">
        <v>699</v>
      </c>
      <c r="I7" s="24"/>
      <c r="J7" s="24"/>
      <c r="K7" s="24"/>
      <c r="L7" s="24" t="s">
        <v>704</v>
      </c>
      <c r="M7" s="24"/>
      <c r="N7" s="24">
        <v>300.0</v>
      </c>
      <c r="O7" s="24" t="s">
        <v>708</v>
      </c>
      <c r="P7" s="24">
        <v>47.0</v>
      </c>
      <c r="Q7" s="24">
        <v>1.0</v>
      </c>
      <c r="R7" s="110">
        <v>0.75</v>
      </c>
      <c r="S7" s="4">
        <v>90.0</v>
      </c>
      <c r="T7" s="4">
        <v>75.0</v>
      </c>
    </row>
    <row r="8" ht="14.25" customHeight="1"/>
    <row r="9" ht="14.25" customHeight="1"/>
    <row r="10" ht="14.25" customHeight="1"/>
    <row r="11" ht="14.25" customHeight="1">
      <c r="A11" s="111" t="s">
        <v>685</v>
      </c>
      <c r="B11" s="112" t="s">
        <v>686</v>
      </c>
      <c r="C11" s="111" t="s">
        <v>687</v>
      </c>
      <c r="D11" s="111"/>
      <c r="E11" s="111"/>
      <c r="F11" s="111"/>
      <c r="G11" s="111"/>
      <c r="H11" s="111" t="s">
        <v>692</v>
      </c>
      <c r="I11" s="111"/>
      <c r="J11" s="111"/>
      <c r="K11" s="111"/>
      <c r="L11" s="111" t="s">
        <v>695</v>
      </c>
      <c r="M11" s="111"/>
      <c r="N11" s="107" t="s">
        <v>698</v>
      </c>
      <c r="O11" s="111" t="s">
        <v>710</v>
      </c>
    </row>
    <row r="12" ht="14.25" customHeight="1">
      <c r="A12" s="113">
        <v>78.0</v>
      </c>
      <c r="B12" s="113" t="s">
        <v>18</v>
      </c>
      <c r="C12" s="113" t="s">
        <v>276</v>
      </c>
      <c r="D12" s="113"/>
      <c r="E12" s="113"/>
      <c r="F12" s="113"/>
      <c r="G12" s="113"/>
      <c r="H12" s="113" t="s">
        <v>699</v>
      </c>
      <c r="I12" s="113"/>
      <c r="J12" s="113"/>
      <c r="K12" s="113"/>
      <c r="L12" s="103" t="s">
        <v>178</v>
      </c>
      <c r="M12" s="103"/>
      <c r="N12" s="114"/>
      <c r="Q12" s="3" t="s">
        <v>711</v>
      </c>
    </row>
    <row r="13" ht="14.25" customHeight="1">
      <c r="A13" s="113">
        <v>60.0</v>
      </c>
      <c r="B13" s="113" t="s">
        <v>701</v>
      </c>
      <c r="C13" s="113" t="s">
        <v>702</v>
      </c>
      <c r="D13" s="113"/>
      <c r="E13" s="113"/>
      <c r="F13" s="113"/>
      <c r="G13" s="113"/>
      <c r="H13" s="113" t="s">
        <v>703</v>
      </c>
      <c r="I13" s="113"/>
      <c r="J13" s="113"/>
      <c r="K13" s="113"/>
      <c r="L13" s="103" t="s">
        <v>178</v>
      </c>
      <c r="M13" s="103"/>
      <c r="N13" s="12"/>
    </row>
    <row r="14" ht="14.25" customHeight="1">
      <c r="A14" s="113">
        <v>250.0</v>
      </c>
      <c r="B14" s="113" t="s">
        <v>705</v>
      </c>
      <c r="C14" s="113" t="s">
        <v>706</v>
      </c>
      <c r="D14" s="113"/>
      <c r="E14" s="113"/>
      <c r="F14" s="113"/>
      <c r="G14" s="113"/>
      <c r="H14" s="113" t="s">
        <v>699</v>
      </c>
      <c r="I14" s="113"/>
      <c r="J14" s="113"/>
      <c r="K14" s="113"/>
      <c r="L14" s="103" t="s">
        <v>708</v>
      </c>
      <c r="M14" s="103"/>
      <c r="N14" s="12"/>
    </row>
    <row r="15" ht="14.25" customHeight="1">
      <c r="A15" s="113">
        <v>55.0</v>
      </c>
      <c r="B15" s="113" t="s">
        <v>701</v>
      </c>
      <c r="C15" s="113" t="s">
        <v>709</v>
      </c>
      <c r="D15" s="113"/>
      <c r="E15" s="113"/>
      <c r="F15" s="113"/>
      <c r="G15" s="113"/>
      <c r="H15" s="113" t="s">
        <v>703</v>
      </c>
      <c r="I15" s="113"/>
      <c r="J15" s="113"/>
      <c r="K15" s="113"/>
      <c r="L15" s="103" t="s">
        <v>178</v>
      </c>
      <c r="M15" s="103"/>
      <c r="N15" s="12"/>
    </row>
    <row r="16" ht="14.25" customHeight="1">
      <c r="A16" s="113">
        <v>95.0</v>
      </c>
      <c r="B16" s="113" t="s">
        <v>18</v>
      </c>
      <c r="C16" s="113" t="s">
        <v>702</v>
      </c>
      <c r="D16" s="113"/>
      <c r="E16" s="113"/>
      <c r="F16" s="113"/>
      <c r="G16" s="113"/>
      <c r="H16" s="113" t="s">
        <v>699</v>
      </c>
      <c r="I16" s="113"/>
      <c r="J16" s="113"/>
      <c r="K16" s="113"/>
      <c r="L16" s="103" t="s">
        <v>708</v>
      </c>
      <c r="M16" s="103"/>
      <c r="N16" s="12"/>
    </row>
    <row r="17" ht="14.25" customHeight="1">
      <c r="A17" s="113">
        <v>65.0</v>
      </c>
      <c r="B17" s="113" t="s">
        <v>705</v>
      </c>
      <c r="C17" s="113" t="s">
        <v>706</v>
      </c>
      <c r="D17" s="113"/>
      <c r="E17" s="113"/>
      <c r="F17" s="113"/>
      <c r="G17" s="113"/>
      <c r="H17" s="113" t="s">
        <v>699</v>
      </c>
      <c r="I17" s="113"/>
      <c r="J17" s="113"/>
      <c r="K17" s="113"/>
      <c r="L17" s="103" t="s">
        <v>708</v>
      </c>
      <c r="M17" s="103"/>
      <c r="N17" s="12"/>
    </row>
    <row r="18" ht="14.25" customHeight="1"/>
    <row r="19" ht="14.25" customHeight="1"/>
    <row r="20" ht="14.25" customHeight="1"/>
    <row r="21" ht="14.25" customHeight="1"/>
    <row r="22" ht="14.25" customHeight="1">
      <c r="A22" s="1" t="s">
        <v>358</v>
      </c>
      <c r="B22" s="1" t="s">
        <v>712</v>
      </c>
      <c r="C22" s="1" t="s">
        <v>713</v>
      </c>
      <c r="D22" s="1"/>
      <c r="E22" s="1"/>
      <c r="F22" s="1"/>
      <c r="G22" s="1"/>
      <c r="H22" s="1" t="s">
        <v>714</v>
      </c>
      <c r="I22" s="1"/>
      <c r="J22" s="1"/>
      <c r="K22" s="1"/>
    </row>
    <row r="23" ht="14.25" customHeight="1">
      <c r="A23" s="1">
        <v>1.0</v>
      </c>
      <c r="B23" s="3">
        <v>1.0</v>
      </c>
      <c r="C23" s="3">
        <v>300000.0</v>
      </c>
      <c r="H23" s="3">
        <v>50000.0</v>
      </c>
    </row>
    <row r="24" ht="14.25" customHeight="1">
      <c r="A24" s="1">
        <v>2.0</v>
      </c>
      <c r="B24" s="3">
        <v>2.0</v>
      </c>
      <c r="C24" s="3">
        <v>250000.0</v>
      </c>
      <c r="H24" s="3">
        <v>70000.0</v>
      </c>
    </row>
    <row r="25" ht="14.25" customHeight="1">
      <c r="A25" s="1">
        <v>3.0</v>
      </c>
      <c r="B25" s="3">
        <v>3.0</v>
      </c>
      <c r="C25" s="3">
        <v>180000.0</v>
      </c>
      <c r="H25" s="3">
        <v>110000.0</v>
      </c>
    </row>
    <row r="26" ht="14.25" customHeight="1">
      <c r="A26" s="1">
        <v>4.0</v>
      </c>
      <c r="B26" s="3">
        <v>4.0</v>
      </c>
      <c r="C26" s="3">
        <v>120000.0</v>
      </c>
      <c r="H26" s="3">
        <v>140000.0</v>
      </c>
    </row>
    <row r="27" ht="14.25" customHeight="1">
      <c r="A27" s="1">
        <v>5.0</v>
      </c>
      <c r="B27" s="3">
        <v>5.0</v>
      </c>
      <c r="C27" s="3">
        <v>75000.0</v>
      </c>
      <c r="H27" s="3">
        <v>170000.0</v>
      </c>
    </row>
    <row r="28" ht="14.25" customHeight="1"/>
    <row r="29" ht="14.25" customHeight="1"/>
    <row r="30" ht="14.25" customHeight="1">
      <c r="B30" s="1" t="s">
        <v>712</v>
      </c>
      <c r="C30" s="1" t="s">
        <v>713</v>
      </c>
      <c r="D30" s="1"/>
      <c r="E30" s="1"/>
      <c r="F30" s="1"/>
      <c r="G30" s="1"/>
      <c r="H30" s="3" t="s">
        <v>715</v>
      </c>
      <c r="L30" s="3" t="s">
        <v>716</v>
      </c>
      <c r="N30" s="13" t="s">
        <v>717</v>
      </c>
    </row>
    <row r="31" ht="14.25" customHeight="1">
      <c r="B31" s="3">
        <v>1.0</v>
      </c>
      <c r="C31" s="3">
        <v>300000.0</v>
      </c>
      <c r="H31" s="3">
        <f t="shared" ref="H31:H35" si="1">B31-3</f>
        <v>-2</v>
      </c>
      <c r="L31" s="3">
        <f t="shared" ref="L31:L35" si="2">C31-185000</f>
        <v>115000</v>
      </c>
      <c r="N31" s="3">
        <f t="shared" ref="N31:N35" si="3">H31*L31</f>
        <v>-230000</v>
      </c>
    </row>
    <row r="32" ht="14.25" customHeight="1">
      <c r="B32" s="3">
        <v>2.0</v>
      </c>
      <c r="C32" s="3">
        <v>250000.0</v>
      </c>
      <c r="H32" s="3">
        <f t="shared" si="1"/>
        <v>-1</v>
      </c>
      <c r="L32" s="3">
        <f t="shared" si="2"/>
        <v>65000</v>
      </c>
      <c r="N32" s="3">
        <f t="shared" si="3"/>
        <v>-65000</v>
      </c>
    </row>
    <row r="33" ht="14.25" customHeight="1">
      <c r="B33" s="3">
        <v>3.0</v>
      </c>
      <c r="C33" s="3">
        <v>180000.0</v>
      </c>
      <c r="H33" s="3">
        <f t="shared" si="1"/>
        <v>0</v>
      </c>
      <c r="L33" s="3">
        <f t="shared" si="2"/>
        <v>-5000</v>
      </c>
      <c r="N33" s="3">
        <f t="shared" si="3"/>
        <v>0</v>
      </c>
    </row>
    <row r="34" ht="14.25" customHeight="1">
      <c r="B34" s="3">
        <v>4.0</v>
      </c>
      <c r="C34" s="3">
        <v>120000.0</v>
      </c>
      <c r="H34" s="3">
        <f t="shared" si="1"/>
        <v>1</v>
      </c>
      <c r="L34" s="3">
        <f t="shared" si="2"/>
        <v>-65000</v>
      </c>
      <c r="N34" s="3">
        <f t="shared" si="3"/>
        <v>-65000</v>
      </c>
    </row>
    <row r="35" ht="14.25" customHeight="1">
      <c r="B35" s="3">
        <v>5.0</v>
      </c>
      <c r="C35" s="3">
        <v>75000.0</v>
      </c>
      <c r="H35" s="3">
        <f t="shared" si="1"/>
        <v>2</v>
      </c>
      <c r="L35" s="3">
        <f t="shared" si="2"/>
        <v>-110000</v>
      </c>
      <c r="N35" s="3">
        <f t="shared" si="3"/>
        <v>-220000</v>
      </c>
    </row>
    <row r="36" ht="14.25" customHeight="1">
      <c r="N36" s="1">
        <v>-580000.0</v>
      </c>
    </row>
    <row r="37" ht="14.25" customHeight="1">
      <c r="B37" s="3" t="s">
        <v>718</v>
      </c>
      <c r="C37" s="3">
        <v>3.0</v>
      </c>
    </row>
    <row r="38" ht="14.25" customHeight="1">
      <c r="B38" s="3" t="s">
        <v>719</v>
      </c>
      <c r="C38" s="3">
        <v>185000.0</v>
      </c>
      <c r="L38" s="3" t="s">
        <v>720</v>
      </c>
      <c r="N38" s="3">
        <f>N36/4</f>
        <v>-145000</v>
      </c>
    </row>
    <row r="39" ht="14.25" customHeight="1"/>
    <row r="40" ht="14.25" customHeight="1"/>
    <row r="41" ht="14.25" customHeight="1">
      <c r="A41" s="1" t="s">
        <v>358</v>
      </c>
      <c r="B41" s="1" t="s">
        <v>712</v>
      </c>
      <c r="C41" s="1" t="s">
        <v>721</v>
      </c>
      <c r="D41" s="1"/>
      <c r="E41" s="1"/>
      <c r="F41" s="1"/>
      <c r="G41" s="1"/>
      <c r="H41" s="3" t="s">
        <v>715</v>
      </c>
      <c r="I41" s="1"/>
      <c r="J41" s="1"/>
      <c r="K41" s="1" t="s">
        <v>722</v>
      </c>
      <c r="L41" s="3" t="s">
        <v>716</v>
      </c>
      <c r="M41" s="1" t="s">
        <v>723</v>
      </c>
      <c r="N41" s="13" t="s">
        <v>717</v>
      </c>
    </row>
    <row r="42" ht="14.25" customHeight="1">
      <c r="A42" s="1">
        <v>1.0</v>
      </c>
      <c r="B42" s="3">
        <v>1.0</v>
      </c>
      <c r="C42" s="3">
        <v>50000.0</v>
      </c>
      <c r="H42" s="3">
        <f t="shared" ref="H42:H46" si="4">B42-3</f>
        <v>-2</v>
      </c>
      <c r="K42" s="3">
        <f t="shared" ref="K42:K46" si="5">H42*H42</f>
        <v>4</v>
      </c>
      <c r="L42" s="3">
        <f t="shared" ref="L42:L46" si="6">C42-108000</f>
        <v>-58000</v>
      </c>
      <c r="M42" s="3">
        <f t="shared" ref="M42:M46" si="7">L42*L42</f>
        <v>3364000000</v>
      </c>
      <c r="N42" s="3">
        <f t="shared" ref="N42:N46" si="8">H42*L42</f>
        <v>116000</v>
      </c>
    </row>
    <row r="43" ht="14.25" customHeight="1">
      <c r="A43" s="1">
        <v>2.0</v>
      </c>
      <c r="B43" s="3">
        <v>2.0</v>
      </c>
      <c r="C43" s="3">
        <v>70000.0</v>
      </c>
      <c r="H43" s="3">
        <f t="shared" si="4"/>
        <v>-1</v>
      </c>
      <c r="K43" s="3">
        <f t="shared" si="5"/>
        <v>1</v>
      </c>
      <c r="L43" s="3">
        <f t="shared" si="6"/>
        <v>-38000</v>
      </c>
      <c r="M43" s="3">
        <f t="shared" si="7"/>
        <v>1444000000</v>
      </c>
      <c r="N43" s="3">
        <f t="shared" si="8"/>
        <v>38000</v>
      </c>
    </row>
    <row r="44" ht="14.25" customHeight="1">
      <c r="A44" s="1">
        <v>3.0</v>
      </c>
      <c r="B44" s="3">
        <v>3.0</v>
      </c>
      <c r="C44" s="3">
        <v>110000.0</v>
      </c>
      <c r="H44" s="3">
        <f t="shared" si="4"/>
        <v>0</v>
      </c>
      <c r="K44" s="3">
        <f t="shared" si="5"/>
        <v>0</v>
      </c>
      <c r="L44" s="3">
        <f t="shared" si="6"/>
        <v>2000</v>
      </c>
      <c r="M44" s="3">
        <f t="shared" si="7"/>
        <v>4000000</v>
      </c>
      <c r="N44" s="3">
        <f t="shared" si="8"/>
        <v>0</v>
      </c>
    </row>
    <row r="45" ht="14.25" customHeight="1">
      <c r="A45" s="1">
        <v>4.0</v>
      </c>
      <c r="B45" s="3">
        <v>4.0</v>
      </c>
      <c r="C45" s="3">
        <v>140000.0</v>
      </c>
      <c r="H45" s="3">
        <f t="shared" si="4"/>
        <v>1</v>
      </c>
      <c r="K45" s="3">
        <f t="shared" si="5"/>
        <v>1</v>
      </c>
      <c r="L45" s="3">
        <f t="shared" si="6"/>
        <v>32000</v>
      </c>
      <c r="M45" s="3">
        <f t="shared" si="7"/>
        <v>1024000000</v>
      </c>
      <c r="N45" s="3">
        <f t="shared" si="8"/>
        <v>32000</v>
      </c>
    </row>
    <row r="46" ht="14.25" customHeight="1">
      <c r="A46" s="1">
        <v>5.0</v>
      </c>
      <c r="B46" s="3">
        <v>5.0</v>
      </c>
      <c r="C46" s="3">
        <v>170000.0</v>
      </c>
      <c r="H46" s="3">
        <f t="shared" si="4"/>
        <v>2</v>
      </c>
      <c r="K46" s="3">
        <f t="shared" si="5"/>
        <v>4</v>
      </c>
      <c r="L46" s="3">
        <f t="shared" si="6"/>
        <v>62000</v>
      </c>
      <c r="M46" s="3">
        <f t="shared" si="7"/>
        <v>3844000000</v>
      </c>
      <c r="N46" s="3">
        <f t="shared" si="8"/>
        <v>124000</v>
      </c>
    </row>
    <row r="47" ht="14.25" customHeight="1">
      <c r="K47" s="3">
        <v>10.0</v>
      </c>
      <c r="M47" s="3">
        <f>SUM(M42:M46)</f>
        <v>9680000000</v>
      </c>
      <c r="N47" s="1">
        <v>310000.0</v>
      </c>
      <c r="O47" s="3" t="s">
        <v>724</v>
      </c>
    </row>
    <row r="48" ht="14.25" customHeight="1">
      <c r="B48" s="3" t="s">
        <v>725</v>
      </c>
      <c r="C48" s="68" t="s">
        <v>726</v>
      </c>
      <c r="D48" s="68"/>
      <c r="E48" s="68"/>
      <c r="F48" s="68"/>
      <c r="G48" s="68"/>
      <c r="K48" s="3">
        <v>3.16</v>
      </c>
      <c r="M48" s="3">
        <v>98387.0</v>
      </c>
    </row>
    <row r="49" ht="14.25" customHeight="1">
      <c r="B49" s="3" t="s">
        <v>727</v>
      </c>
      <c r="C49" s="115" t="s">
        <v>728</v>
      </c>
      <c r="D49" s="115"/>
      <c r="E49" s="115"/>
      <c r="F49" s="115"/>
      <c r="G49" s="115"/>
      <c r="L49" s="1" t="s">
        <v>729</v>
      </c>
      <c r="M49" s="1"/>
      <c r="N49" s="1">
        <f>N47/4</f>
        <v>77500</v>
      </c>
      <c r="O49" s="3" t="s">
        <v>724</v>
      </c>
    </row>
    <row r="50" ht="14.25" customHeight="1">
      <c r="L50" s="1" t="s">
        <v>720</v>
      </c>
      <c r="M50" s="1"/>
      <c r="N50" s="1">
        <f>N36/4</f>
        <v>-145000</v>
      </c>
      <c r="O50" s="3" t="s">
        <v>724</v>
      </c>
    </row>
    <row r="51" ht="14.25" customHeight="1">
      <c r="B51" s="3" t="s">
        <v>730</v>
      </c>
      <c r="C51" s="3">
        <f>K47/4</f>
        <v>2.5</v>
      </c>
      <c r="L51" s="1"/>
      <c r="M51" s="1"/>
      <c r="N51" s="1"/>
    </row>
    <row r="52" ht="14.25" customHeight="1">
      <c r="B52" s="3" t="s">
        <v>731</v>
      </c>
      <c r="C52" s="3">
        <f>M47/4</f>
        <v>2420000000</v>
      </c>
      <c r="M52" s="115">
        <v>73790.24</v>
      </c>
    </row>
    <row r="53" ht="14.25" customHeight="1"/>
    <row r="54" ht="14.25" customHeight="1">
      <c r="L54" s="3" t="s">
        <v>732</v>
      </c>
      <c r="M54" s="3">
        <f>N47/(K48*M48)</f>
        <v>0.9970958137</v>
      </c>
    </row>
    <row r="55" ht="14.25" customHeight="1">
      <c r="D55" s="3">
        <v>7.0</v>
      </c>
    </row>
    <row r="56" ht="14.25" customHeight="1"/>
    <row r="57" ht="14.25" customHeight="1"/>
    <row r="58" ht="14.25" customHeight="1">
      <c r="F58" s="3" t="s">
        <v>420</v>
      </c>
      <c r="G58" s="3" t="s">
        <v>411</v>
      </c>
      <c r="K58" s="3" t="s">
        <v>733</v>
      </c>
      <c r="L58" s="3" t="s">
        <v>734</v>
      </c>
      <c r="N58" s="3" t="s">
        <v>735</v>
      </c>
      <c r="O58" s="3" t="s">
        <v>736</v>
      </c>
    </row>
    <row r="59" ht="14.25" customHeight="1">
      <c r="F59" s="3">
        <v>1.0</v>
      </c>
      <c r="G59" s="3">
        <v>0.0</v>
      </c>
      <c r="K59" s="3">
        <v>1.0</v>
      </c>
      <c r="L59" s="3">
        <v>0.0</v>
      </c>
      <c r="N59" s="3">
        <v>5.0</v>
      </c>
      <c r="O59" s="3">
        <v>1.0</v>
      </c>
    </row>
    <row r="60" ht="14.25" customHeight="1">
      <c r="F60" s="3">
        <v>5.0</v>
      </c>
      <c r="G60" s="3">
        <v>1.0</v>
      </c>
      <c r="K60" s="3">
        <v>5.0</v>
      </c>
      <c r="L60" s="3">
        <v>0.0</v>
      </c>
      <c r="N60" s="3">
        <v>4.0</v>
      </c>
      <c r="O60" s="3">
        <v>1.0</v>
      </c>
    </row>
    <row r="61" ht="14.25" customHeight="1">
      <c r="F61" s="3">
        <v>5.0</v>
      </c>
      <c r="G61" s="3">
        <v>0.0</v>
      </c>
      <c r="K61" s="3">
        <v>3.0</v>
      </c>
      <c r="L61" s="3">
        <v>0.0</v>
      </c>
      <c r="N61" s="3">
        <v>1.0</v>
      </c>
      <c r="O61" s="3">
        <v>1.0</v>
      </c>
    </row>
    <row r="62" ht="14.25" customHeight="1">
      <c r="F62" s="3">
        <v>4.0</v>
      </c>
      <c r="G62" s="3">
        <v>1.0</v>
      </c>
      <c r="K62" s="3">
        <v>6.0</v>
      </c>
      <c r="L62" s="3">
        <v>0.0</v>
      </c>
      <c r="N62" s="3">
        <v>1.0</v>
      </c>
      <c r="O62" s="3">
        <v>1.0</v>
      </c>
    </row>
    <row r="63" ht="14.25" customHeight="1">
      <c r="F63" s="3">
        <v>3.0</v>
      </c>
      <c r="G63" s="3">
        <v>0.0</v>
      </c>
      <c r="K63" s="3">
        <v>7.0</v>
      </c>
      <c r="L63" s="3">
        <v>0.0</v>
      </c>
    </row>
    <row r="64" ht="14.25" customHeight="1">
      <c r="F64" s="3">
        <v>6.0</v>
      </c>
      <c r="G64" s="3">
        <v>0.0</v>
      </c>
    </row>
    <row r="65" ht="14.25" customHeight="1">
      <c r="F65" s="3">
        <v>1.0</v>
      </c>
      <c r="G65" s="3">
        <v>1.0</v>
      </c>
    </row>
    <row r="66" ht="14.25" customHeight="1">
      <c r="F66" s="3">
        <v>1.0</v>
      </c>
      <c r="G66" s="3">
        <v>1.0</v>
      </c>
      <c r="K66" s="3" t="s">
        <v>737</v>
      </c>
      <c r="L66" s="3">
        <v>4.4</v>
      </c>
    </row>
    <row r="67" ht="14.25" customHeight="1">
      <c r="F67" s="3">
        <v>7.0</v>
      </c>
      <c r="G67" s="3">
        <v>0.0</v>
      </c>
      <c r="K67" s="3" t="s">
        <v>738</v>
      </c>
      <c r="L67" s="3">
        <v>2.75</v>
      </c>
    </row>
    <row r="68" ht="14.25" customHeight="1"/>
    <row r="69" ht="14.25" customHeight="1">
      <c r="B69" s="4" t="s">
        <v>739</v>
      </c>
      <c r="C69" s="4" t="s">
        <v>740</v>
      </c>
    </row>
    <row r="70" ht="14.25" customHeight="1">
      <c r="A70" s="5" t="s">
        <v>358</v>
      </c>
      <c r="B70" s="5" t="s">
        <v>741</v>
      </c>
      <c r="C70" s="5" t="s">
        <v>742</v>
      </c>
      <c r="D70" s="5" t="s">
        <v>743</v>
      </c>
      <c r="E70" s="5" t="s">
        <v>744</v>
      </c>
      <c r="F70" s="4" t="s">
        <v>717</v>
      </c>
      <c r="G70" s="5" t="s">
        <v>745</v>
      </c>
      <c r="H70" s="5" t="s">
        <v>746</v>
      </c>
      <c r="I70" s="4"/>
      <c r="J70" s="4"/>
      <c r="K70" s="4" t="s">
        <v>358</v>
      </c>
      <c r="L70" s="4" t="s">
        <v>741</v>
      </c>
      <c r="M70" s="4" t="s">
        <v>747</v>
      </c>
      <c r="N70" s="5" t="s">
        <v>743</v>
      </c>
      <c r="O70" s="5" t="s">
        <v>744</v>
      </c>
      <c r="P70" s="5" t="s">
        <v>717</v>
      </c>
      <c r="Q70" s="5" t="s">
        <v>745</v>
      </c>
      <c r="R70" s="5" t="s">
        <v>746</v>
      </c>
    </row>
    <row r="71" ht="14.25" customHeight="1">
      <c r="A71" s="5">
        <v>1.0</v>
      </c>
      <c r="B71" s="4">
        <v>1.0</v>
      </c>
      <c r="C71" s="4">
        <v>50000.0</v>
      </c>
      <c r="D71" s="3">
        <f>B71-C77</f>
        <v>-2</v>
      </c>
      <c r="E71" s="3">
        <f t="shared" ref="E71:E75" si="11">C71-38600</f>
        <v>11400</v>
      </c>
      <c r="F71" s="3">
        <f t="shared" ref="F71:F75" si="12">D71*E71</f>
        <v>-22800</v>
      </c>
      <c r="G71" s="3">
        <f t="shared" ref="G71:H71" si="9">D71*D71</f>
        <v>4</v>
      </c>
      <c r="H71" s="3">
        <f t="shared" si="9"/>
        <v>129960000</v>
      </c>
      <c r="I71" s="5"/>
      <c r="J71" s="5"/>
      <c r="K71" s="5">
        <v>1.0</v>
      </c>
      <c r="L71" s="4">
        <v>1.0</v>
      </c>
      <c r="M71" s="4">
        <v>50000.0</v>
      </c>
      <c r="N71" s="3">
        <f t="shared" ref="N71:N75" si="14">L71-3</f>
        <v>-2</v>
      </c>
      <c r="O71" s="3">
        <f t="shared" ref="O71:O75" si="15">M71-57000</f>
        <v>-7000</v>
      </c>
      <c r="P71" s="3">
        <f t="shared" ref="P71:P75" si="16">N71*O71</f>
        <v>14000</v>
      </c>
      <c r="Q71" s="3">
        <f t="shared" ref="Q71:R71" si="10">N71*N71</f>
        <v>4</v>
      </c>
      <c r="R71" s="3">
        <f t="shared" si="10"/>
        <v>49000000</v>
      </c>
    </row>
    <row r="72" ht="14.25" customHeight="1">
      <c r="A72" s="5">
        <v>2.0</v>
      </c>
      <c r="B72" s="4">
        <v>2.0</v>
      </c>
      <c r="C72" s="4">
        <v>45000.0</v>
      </c>
      <c r="D72" s="3">
        <f>B72-C77</f>
        <v>-1</v>
      </c>
      <c r="E72" s="3">
        <f t="shared" si="11"/>
        <v>6400</v>
      </c>
      <c r="F72" s="3">
        <f t="shared" si="12"/>
        <v>-6400</v>
      </c>
      <c r="G72" s="3">
        <f t="shared" ref="G72:H72" si="13">D72*D72</f>
        <v>1</v>
      </c>
      <c r="H72" s="3">
        <f t="shared" si="13"/>
        <v>40960000</v>
      </c>
      <c r="I72" s="5"/>
      <c r="J72" s="5"/>
      <c r="K72" s="5">
        <v>2.0</v>
      </c>
      <c r="L72" s="4">
        <v>2.0</v>
      </c>
      <c r="M72" s="4">
        <v>53000.0</v>
      </c>
      <c r="N72" s="3">
        <f t="shared" si="14"/>
        <v>-1</v>
      </c>
      <c r="O72" s="3">
        <f t="shared" si="15"/>
        <v>-4000</v>
      </c>
      <c r="P72" s="3">
        <f t="shared" si="16"/>
        <v>4000</v>
      </c>
      <c r="Q72" s="3">
        <f t="shared" ref="Q72:R72" si="17">N72*N72</f>
        <v>1</v>
      </c>
      <c r="R72" s="3">
        <f t="shared" si="17"/>
        <v>16000000</v>
      </c>
    </row>
    <row r="73" ht="14.25" customHeight="1">
      <c r="A73" s="5">
        <v>3.0</v>
      </c>
      <c r="B73" s="4">
        <v>3.0</v>
      </c>
      <c r="C73" s="4">
        <v>40000.0</v>
      </c>
      <c r="D73" s="3">
        <f t="shared" ref="D73:D75" si="20">B73-3</f>
        <v>0</v>
      </c>
      <c r="E73" s="3">
        <f t="shared" si="11"/>
        <v>1400</v>
      </c>
      <c r="F73" s="3">
        <f t="shared" si="12"/>
        <v>0</v>
      </c>
      <c r="G73" s="3">
        <f t="shared" ref="G73:H73" si="18">D73*D73</f>
        <v>0</v>
      </c>
      <c r="H73" s="3">
        <f t="shared" si="18"/>
        <v>1960000</v>
      </c>
      <c r="I73" s="5"/>
      <c r="J73" s="5"/>
      <c r="K73" s="5">
        <v>3.0</v>
      </c>
      <c r="L73" s="4">
        <v>3.0</v>
      </c>
      <c r="M73" s="4">
        <v>57000.0</v>
      </c>
      <c r="N73" s="3">
        <f t="shared" si="14"/>
        <v>0</v>
      </c>
      <c r="O73" s="3">
        <f t="shared" si="15"/>
        <v>0</v>
      </c>
      <c r="P73" s="3">
        <f t="shared" si="16"/>
        <v>0</v>
      </c>
      <c r="Q73" s="3">
        <f t="shared" ref="Q73:R73" si="19">N73*N73</f>
        <v>0</v>
      </c>
      <c r="R73" s="3">
        <f t="shared" si="19"/>
        <v>0</v>
      </c>
    </row>
    <row r="74" ht="14.25" customHeight="1">
      <c r="A74" s="5">
        <v>4.0</v>
      </c>
      <c r="B74" s="4">
        <v>4.0</v>
      </c>
      <c r="C74" s="4">
        <v>33000.0</v>
      </c>
      <c r="D74" s="3">
        <f t="shared" si="20"/>
        <v>1</v>
      </c>
      <c r="E74" s="3">
        <f t="shared" si="11"/>
        <v>-5600</v>
      </c>
      <c r="F74" s="3">
        <f t="shared" si="12"/>
        <v>-5600</v>
      </c>
      <c r="G74" s="3">
        <f t="shared" ref="G74:H74" si="21">D74*D74</f>
        <v>1</v>
      </c>
      <c r="H74" s="3">
        <f t="shared" si="21"/>
        <v>31360000</v>
      </c>
      <c r="I74" s="5"/>
      <c r="J74" s="5"/>
      <c r="K74" s="5">
        <v>4.0</v>
      </c>
      <c r="L74" s="4">
        <v>4.0</v>
      </c>
      <c r="M74" s="4">
        <v>60000.0</v>
      </c>
      <c r="N74" s="3">
        <f t="shared" si="14"/>
        <v>1</v>
      </c>
      <c r="O74" s="3">
        <f t="shared" si="15"/>
        <v>3000</v>
      </c>
      <c r="P74" s="3">
        <f t="shared" si="16"/>
        <v>3000</v>
      </c>
      <c r="Q74" s="3">
        <f t="shared" ref="Q74:R74" si="22">N74*N74</f>
        <v>1</v>
      </c>
      <c r="R74" s="3">
        <f t="shared" si="22"/>
        <v>9000000</v>
      </c>
    </row>
    <row r="75" ht="14.25" customHeight="1">
      <c r="A75" s="5">
        <v>5.0</v>
      </c>
      <c r="B75" s="4">
        <v>5.0</v>
      </c>
      <c r="C75" s="4">
        <v>25000.0</v>
      </c>
      <c r="D75" s="3">
        <f t="shared" si="20"/>
        <v>2</v>
      </c>
      <c r="E75" s="3">
        <f t="shared" si="11"/>
        <v>-13600</v>
      </c>
      <c r="F75" s="3">
        <f t="shared" si="12"/>
        <v>-27200</v>
      </c>
      <c r="G75" s="3">
        <f t="shared" ref="G75:H75" si="23">D75*D75</f>
        <v>4</v>
      </c>
      <c r="H75" s="3">
        <f t="shared" si="23"/>
        <v>184960000</v>
      </c>
      <c r="I75" s="5"/>
      <c r="J75" s="5"/>
      <c r="K75" s="5">
        <v>5.0</v>
      </c>
      <c r="L75" s="4">
        <v>5.0</v>
      </c>
      <c r="M75" s="4">
        <v>65000.0</v>
      </c>
      <c r="N75" s="3">
        <f t="shared" si="14"/>
        <v>2</v>
      </c>
      <c r="O75" s="3">
        <f t="shared" si="15"/>
        <v>8000</v>
      </c>
      <c r="P75" s="3">
        <f t="shared" si="16"/>
        <v>16000</v>
      </c>
      <c r="Q75" s="3">
        <f t="shared" ref="Q75:R75" si="24">N75*N75</f>
        <v>4</v>
      </c>
      <c r="R75" s="3">
        <f t="shared" si="24"/>
        <v>64000000</v>
      </c>
    </row>
    <row r="76" ht="14.25" customHeight="1">
      <c r="G76" s="3">
        <f t="shared" ref="G76:H76" si="25">SUM(G71:G75)</f>
        <v>10</v>
      </c>
      <c r="H76" s="3">
        <f t="shared" si="25"/>
        <v>389200000</v>
      </c>
      <c r="Q76" s="3">
        <f t="shared" ref="Q76:R76" si="26">SUM(Q71:Q75)</f>
        <v>10</v>
      </c>
      <c r="R76" s="3">
        <f t="shared" si="26"/>
        <v>138000000</v>
      </c>
    </row>
    <row r="77" ht="14.25" customHeight="1">
      <c r="B77" s="4" t="s">
        <v>718</v>
      </c>
      <c r="C77" s="4">
        <v>3.0</v>
      </c>
      <c r="L77" s="4" t="s">
        <v>719</v>
      </c>
      <c r="M77" s="3">
        <f>sum(M71:M75)/5</f>
        <v>57000</v>
      </c>
    </row>
    <row r="78" ht="14.25" customHeight="1">
      <c r="B78" s="4" t="s">
        <v>719</v>
      </c>
      <c r="C78" s="3">
        <f>SUM(C71:C75)/5</f>
        <v>38600</v>
      </c>
      <c r="E78" s="4" t="s">
        <v>748</v>
      </c>
      <c r="F78" s="3">
        <f>SUM(F71:F75)/4</f>
        <v>-15500</v>
      </c>
      <c r="G78" s="4" t="s">
        <v>749</v>
      </c>
      <c r="O78" s="4" t="s">
        <v>748</v>
      </c>
      <c r="P78" s="3">
        <f>sum(P71:P75)/4</f>
        <v>9250</v>
      </c>
      <c r="Q78" s="4" t="s">
        <v>750</v>
      </c>
    </row>
    <row r="79" ht="14.25" customHeight="1"/>
    <row r="80" ht="14.25" customHeight="1">
      <c r="E80" s="4" t="s">
        <v>751</v>
      </c>
      <c r="F80" s="3">
        <f>G76/4</f>
        <v>2.5</v>
      </c>
      <c r="M80" s="4" t="s">
        <v>751</v>
      </c>
      <c r="N80" s="3">
        <f>Q76/4</f>
        <v>2.5</v>
      </c>
    </row>
    <row r="81" ht="14.25" customHeight="1">
      <c r="E81" s="4" t="s">
        <v>752</v>
      </c>
      <c r="F81" s="3">
        <f>H76/4</f>
        <v>97300000</v>
      </c>
      <c r="M81" s="4" t="s">
        <v>752</v>
      </c>
      <c r="N81" s="3">
        <f>R76/4</f>
        <v>34500000</v>
      </c>
    </row>
    <row r="82" ht="14.25" customHeight="1"/>
    <row r="83" ht="14.25" customHeight="1">
      <c r="E83" s="4" t="s">
        <v>725</v>
      </c>
      <c r="F83" s="3">
        <f t="shared" ref="F83:F84" si="27">SQRT(F80)</f>
        <v>1.58113883</v>
      </c>
      <c r="M83" s="4" t="s">
        <v>753</v>
      </c>
      <c r="N83" s="3">
        <f t="shared" ref="N83:N84" si="28">SQRT(N80)</f>
        <v>1.58113883</v>
      </c>
      <c r="O83" s="4" t="s">
        <v>754</v>
      </c>
    </row>
    <row r="84" ht="14.25" customHeight="1">
      <c r="E84" s="4" t="s">
        <v>755</v>
      </c>
      <c r="F84" s="3">
        <f t="shared" si="27"/>
        <v>9864.076237</v>
      </c>
      <c r="M84" s="4" t="s">
        <v>756</v>
      </c>
      <c r="N84" s="3">
        <f t="shared" si="28"/>
        <v>5873.670062</v>
      </c>
      <c r="O84" s="4" t="s">
        <v>740</v>
      </c>
    </row>
    <row r="85" ht="14.25" customHeight="1"/>
    <row r="86" ht="14.25" customHeight="1">
      <c r="E86" s="4" t="s">
        <v>757</v>
      </c>
      <c r="G86" s="3">
        <f>F78/(F83*F84)</f>
        <v>-0.9938143736</v>
      </c>
      <c r="M86" s="4" t="s">
        <v>758</v>
      </c>
      <c r="N86" s="3">
        <f>P78/(N83*N84)</f>
        <v>0.9960065188</v>
      </c>
    </row>
    <row r="87" ht="14.25" customHeight="1"/>
    <row r="88" ht="14.25" customHeight="1"/>
    <row r="89" ht="14.25" customHeight="1">
      <c r="H89" s="4" t="s">
        <v>732</v>
      </c>
      <c r="I89" s="4">
        <v>0.91</v>
      </c>
    </row>
    <row r="90" ht="14.25" customHeight="1">
      <c r="I90" s="4">
        <v>0.95</v>
      </c>
    </row>
    <row r="91" ht="14.25" customHeight="1">
      <c r="I91" s="4">
        <v>0.75</v>
      </c>
    </row>
    <row r="92" ht="14.25" customHeight="1">
      <c r="I92" s="4">
        <v>0.2</v>
      </c>
    </row>
    <row r="93" ht="14.25" customHeight="1">
      <c r="B93" s="4" t="s">
        <v>759</v>
      </c>
      <c r="E93" s="4" t="s">
        <v>760</v>
      </c>
      <c r="I93" s="4">
        <v>0.0</v>
      </c>
    </row>
    <row r="94" ht="14.25" customHeight="1">
      <c r="B94" s="4" t="s">
        <v>170</v>
      </c>
      <c r="C94" s="4" t="s">
        <v>175</v>
      </c>
      <c r="D94" s="4" t="s">
        <v>176</v>
      </c>
      <c r="E94" s="4" t="s">
        <v>761</v>
      </c>
      <c r="I94" s="4">
        <v>-0.3</v>
      </c>
    </row>
    <row r="95" ht="14.25" customHeight="1">
      <c r="B95" s="4">
        <v>3.0</v>
      </c>
      <c r="C95" s="4">
        <v>10.0</v>
      </c>
      <c r="D95" s="4">
        <v>4.3</v>
      </c>
      <c r="E95" s="4">
        <v>95.0</v>
      </c>
      <c r="I95" s="4">
        <v>-0.5</v>
      </c>
    </row>
    <row r="96" ht="14.25" customHeight="1">
      <c r="B96" s="4">
        <v>2.0</v>
      </c>
      <c r="C96" s="4">
        <v>0.0</v>
      </c>
      <c r="D96" s="4">
        <v>4.1</v>
      </c>
      <c r="E96" s="4">
        <v>98.0</v>
      </c>
      <c r="I96" s="4">
        <v>-0.8</v>
      </c>
    </row>
    <row r="97" ht="14.25" customHeight="1">
      <c r="B97" s="4">
        <v>5.0</v>
      </c>
      <c r="C97" s="4">
        <v>15.0</v>
      </c>
      <c r="D97" s="4">
        <v>3.9</v>
      </c>
      <c r="E97" s="4">
        <v>92.0</v>
      </c>
      <c r="I97" s="4">
        <v>-0.9</v>
      </c>
    </row>
    <row r="98" ht="14.25" customHeight="1">
      <c r="B98" s="4">
        <v>1.0</v>
      </c>
      <c r="C98" s="4">
        <v>10.0</v>
      </c>
      <c r="D98" s="4">
        <v>4.2</v>
      </c>
      <c r="E98" s="4">
        <v>82.0</v>
      </c>
      <c r="I98" s="4">
        <v>-0.95</v>
      </c>
    </row>
    <row r="99" ht="14.25" customHeight="1">
      <c r="B99" s="4">
        <v>8.0</v>
      </c>
      <c r="C99" s="4">
        <v>12.0</v>
      </c>
      <c r="D99" s="4">
        <v>4.8</v>
      </c>
      <c r="E99" s="4">
        <v>47.0</v>
      </c>
    </row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>
      <c r="A109" s="116" t="s">
        <v>420</v>
      </c>
      <c r="F109" s="4" t="s">
        <v>411</v>
      </c>
    </row>
    <row r="110" ht="14.25" customHeight="1">
      <c r="A110" s="5" t="s">
        <v>139</v>
      </c>
      <c r="B110" s="5" t="s">
        <v>762</v>
      </c>
      <c r="C110" s="5" t="s">
        <v>763</v>
      </c>
      <c r="D110" s="5" t="s">
        <v>764</v>
      </c>
      <c r="E110" s="5" t="s">
        <v>765</v>
      </c>
      <c r="F110" s="5" t="s">
        <v>766</v>
      </c>
    </row>
    <row r="111" ht="14.25" customHeight="1">
      <c r="A111" s="4" t="s">
        <v>767</v>
      </c>
      <c r="B111" s="4">
        <v>3.0</v>
      </c>
      <c r="C111" s="4">
        <v>10.0</v>
      </c>
      <c r="D111" s="4">
        <v>4.3</v>
      </c>
      <c r="E111" s="4">
        <v>600.0</v>
      </c>
    </row>
    <row r="112" ht="14.25" customHeight="1">
      <c r="A112" s="117" t="s">
        <v>768</v>
      </c>
      <c r="B112" s="4">
        <v>2.0</v>
      </c>
      <c r="C112" s="117">
        <v>0.0</v>
      </c>
      <c r="D112" s="4">
        <v>4.1</v>
      </c>
      <c r="E112" s="4">
        <v>950.0</v>
      </c>
    </row>
    <row r="113" ht="14.25" customHeight="1">
      <c r="A113" s="118" t="s">
        <v>148</v>
      </c>
      <c r="B113" s="4">
        <v>5.0</v>
      </c>
      <c r="C113" s="118">
        <v>15.0</v>
      </c>
      <c r="D113" s="14">
        <v>3.9</v>
      </c>
      <c r="E113" s="4">
        <v>100.0</v>
      </c>
    </row>
    <row r="114" ht="14.25" customHeight="1">
      <c r="A114" s="14" t="s">
        <v>769</v>
      </c>
      <c r="B114" s="14">
        <v>1.0</v>
      </c>
      <c r="C114" s="4">
        <v>10.0</v>
      </c>
      <c r="D114" s="4">
        <v>4.2</v>
      </c>
      <c r="E114" s="4">
        <v>800.0</v>
      </c>
    </row>
    <row r="115" ht="14.25" customHeight="1">
      <c r="A115" s="93" t="s">
        <v>770</v>
      </c>
      <c r="B115" s="93">
        <v>8.0</v>
      </c>
      <c r="C115" s="4">
        <v>12.0</v>
      </c>
      <c r="D115" s="93">
        <v>4.8</v>
      </c>
      <c r="E115" s="4">
        <v>1500.0</v>
      </c>
    </row>
    <row r="116" ht="14.25" customHeight="1">
      <c r="B116" s="4" t="s">
        <v>771</v>
      </c>
      <c r="C116" s="4" t="s">
        <v>772</v>
      </c>
      <c r="D116" s="4" t="s">
        <v>772</v>
      </c>
    </row>
    <row r="117" ht="14.25" customHeight="1">
      <c r="B117" s="4" t="s">
        <v>773</v>
      </c>
      <c r="C117" s="95">
        <v>0.094</v>
      </c>
      <c r="D117" s="4">
        <v>4.26</v>
      </c>
    </row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93:D93"/>
    <mergeCell ref="A109:E109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19.71"/>
    <col customWidth="1" min="4" max="4" width="44.0"/>
    <col customWidth="1" min="5" max="5" width="33.86"/>
    <col customWidth="1" min="6" max="6" width="8.71"/>
    <col customWidth="1" min="7" max="7" width="11.43"/>
    <col customWidth="1" min="8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D6" s="3" t="s">
        <v>774</v>
      </c>
      <c r="E6" s="1" t="s">
        <v>775</v>
      </c>
      <c r="F6" s="1" t="s">
        <v>776</v>
      </c>
      <c r="J6" s="3" t="s">
        <v>777</v>
      </c>
      <c r="K6" s="3" t="s">
        <v>778</v>
      </c>
    </row>
    <row r="7" ht="14.25" customHeight="1">
      <c r="E7" s="3" t="s">
        <v>170</v>
      </c>
      <c r="F7" s="3" t="s">
        <v>779</v>
      </c>
      <c r="J7" s="3">
        <v>1.0</v>
      </c>
    </row>
    <row r="8" ht="14.25" customHeight="1">
      <c r="E8" s="3" t="s">
        <v>175</v>
      </c>
      <c r="F8" s="3" t="s">
        <v>780</v>
      </c>
      <c r="J8" s="3">
        <v>2.0</v>
      </c>
    </row>
    <row r="9" ht="14.25" customHeight="1">
      <c r="E9" s="3" t="s">
        <v>176</v>
      </c>
      <c r="J9" s="3">
        <v>3.0</v>
      </c>
    </row>
    <row r="10" ht="14.25" customHeight="1">
      <c r="A10" s="68"/>
      <c r="E10" s="3" t="s">
        <v>178</v>
      </c>
      <c r="F10" s="3" t="s">
        <v>781</v>
      </c>
      <c r="J10" s="3">
        <v>4.0</v>
      </c>
    </row>
    <row r="11" ht="14.25" customHeight="1">
      <c r="J11" s="3">
        <v>5.0</v>
      </c>
    </row>
    <row r="12" ht="14.25" customHeight="1">
      <c r="B12" s="3" t="s">
        <v>782</v>
      </c>
      <c r="D12" s="3" t="s">
        <v>783</v>
      </c>
      <c r="E12" s="1" t="s">
        <v>784</v>
      </c>
      <c r="J12" s="3">
        <v>6.0</v>
      </c>
    </row>
    <row r="13" ht="14.25" customHeight="1">
      <c r="F13" s="4" t="s">
        <v>785</v>
      </c>
      <c r="H13" s="4" t="s">
        <v>786</v>
      </c>
    </row>
    <row r="14" ht="14.25" customHeight="1">
      <c r="F14" s="4" t="s">
        <v>787</v>
      </c>
      <c r="H14" s="4" t="s">
        <v>788</v>
      </c>
    </row>
    <row r="15" ht="14.25" customHeight="1"/>
    <row r="16" ht="14.25" customHeight="1">
      <c r="B16" s="3" t="s">
        <v>789</v>
      </c>
      <c r="F16" s="85" t="s">
        <v>790</v>
      </c>
      <c r="G16" s="11"/>
      <c r="H16" s="11"/>
      <c r="I16" s="11"/>
      <c r="J16" s="85" t="s">
        <v>791</v>
      </c>
      <c r="K16" s="11"/>
      <c r="L16" s="11"/>
    </row>
    <row r="17" ht="14.25" customHeight="1">
      <c r="F17" s="119" t="s">
        <v>792</v>
      </c>
      <c r="G17" s="120"/>
      <c r="H17" s="120"/>
      <c r="I17" s="120"/>
      <c r="J17" s="119" t="s">
        <v>793</v>
      </c>
      <c r="K17" s="120"/>
    </row>
    <row r="18" ht="14.25" customHeight="1">
      <c r="E18" s="1" t="s">
        <v>794</v>
      </c>
    </row>
    <row r="19" ht="14.25" customHeight="1">
      <c r="E19" s="3" t="s">
        <v>170</v>
      </c>
      <c r="F19" s="3" t="s">
        <v>795</v>
      </c>
    </row>
    <row r="20" ht="14.25" customHeight="1">
      <c r="B20" s="3" t="s">
        <v>796</v>
      </c>
      <c r="E20" s="3" t="s">
        <v>175</v>
      </c>
      <c r="F20" s="3" t="s">
        <v>797</v>
      </c>
    </row>
    <row r="21" ht="14.25" customHeight="1">
      <c r="E21" s="3" t="s">
        <v>176</v>
      </c>
    </row>
    <row r="22" ht="14.25" customHeight="1">
      <c r="E22" s="3" t="s">
        <v>178</v>
      </c>
    </row>
    <row r="23" ht="14.25" customHeight="1">
      <c r="E23" s="3" t="s">
        <v>201</v>
      </c>
    </row>
    <row r="24" ht="14.25" customHeight="1">
      <c r="E24" s="3" t="s">
        <v>144</v>
      </c>
    </row>
    <row r="25" ht="14.25" customHeight="1"/>
    <row r="26" ht="14.25" customHeight="1">
      <c r="E26" s="3" t="s">
        <v>798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>
      <c r="F32" s="3" t="s">
        <v>777</v>
      </c>
      <c r="G32" s="3" t="s">
        <v>778</v>
      </c>
    </row>
    <row r="33" ht="14.25" customHeight="1"/>
    <row r="34" ht="14.25" customHeight="1">
      <c r="F34" s="4" t="s">
        <v>799</v>
      </c>
      <c r="J34" s="4" t="s">
        <v>800</v>
      </c>
    </row>
    <row r="35" ht="14.25" customHeight="1">
      <c r="F35" s="4" t="s">
        <v>801</v>
      </c>
      <c r="J35" s="4" t="s">
        <v>802</v>
      </c>
    </row>
    <row r="36" ht="14.25" customHeight="1">
      <c r="L36" s="4" t="s">
        <v>803</v>
      </c>
    </row>
    <row r="37" ht="14.25" customHeight="1">
      <c r="F37" s="4" t="s">
        <v>804</v>
      </c>
      <c r="J37" s="4" t="s">
        <v>805</v>
      </c>
    </row>
    <row r="38" ht="14.25" customHeight="1"/>
    <row r="39" ht="14.25" customHeight="1">
      <c r="F39" s="4" t="s">
        <v>806</v>
      </c>
      <c r="J39" s="4" t="s">
        <v>807</v>
      </c>
    </row>
    <row r="40" ht="14.25" customHeight="1">
      <c r="F40" s="4" t="s">
        <v>808</v>
      </c>
      <c r="J40" s="4" t="s">
        <v>809</v>
      </c>
    </row>
    <row r="41" ht="14.25" customHeight="1"/>
    <row r="42" ht="14.25" customHeight="1">
      <c r="F42" s="4" t="s">
        <v>810</v>
      </c>
      <c r="L42" s="4" t="s">
        <v>811</v>
      </c>
    </row>
    <row r="43" ht="14.25" customHeight="1">
      <c r="D43" s="3" t="s">
        <v>775</v>
      </c>
    </row>
    <row r="44" ht="14.25" customHeight="1">
      <c r="D44" s="3" t="s">
        <v>170</v>
      </c>
    </row>
    <row r="45" ht="14.25" customHeight="1">
      <c r="D45" s="3" t="s">
        <v>175</v>
      </c>
    </row>
    <row r="46" ht="14.25" customHeight="1">
      <c r="D46" s="3" t="s">
        <v>176</v>
      </c>
    </row>
    <row r="47" ht="14.25" customHeight="1">
      <c r="D47" s="3" t="s">
        <v>178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>
      <c r="E56" s="3" t="s">
        <v>812</v>
      </c>
    </row>
    <row r="57" ht="14.25" customHeight="1">
      <c r="E57" s="3" t="s">
        <v>813</v>
      </c>
    </row>
    <row r="58" ht="14.25" customHeight="1"/>
    <row r="59" ht="14.25" customHeight="1">
      <c r="D59" s="3" t="s">
        <v>814</v>
      </c>
    </row>
    <row r="60" ht="14.25" customHeight="1"/>
    <row r="61" ht="14.25" customHeight="1">
      <c r="D61" s="3" t="s">
        <v>815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>
      <c r="A69" s="4" t="s">
        <v>816</v>
      </c>
    </row>
    <row r="70" ht="14.25" customHeight="1">
      <c r="A70" s="4" t="s">
        <v>817</v>
      </c>
    </row>
    <row r="71" ht="14.25" customHeight="1"/>
    <row r="72" ht="14.25" customHeight="1">
      <c r="A72" s="4" t="s">
        <v>818</v>
      </c>
    </row>
    <row r="73" ht="14.25" customHeight="1">
      <c r="A73" s="4" t="s">
        <v>819</v>
      </c>
    </row>
    <row r="74" ht="14.25" customHeight="1">
      <c r="I74" s="4" t="s">
        <v>820</v>
      </c>
      <c r="L74" s="4" t="s">
        <v>821</v>
      </c>
    </row>
    <row r="75" ht="14.25" customHeight="1">
      <c r="H75" s="4" t="s">
        <v>822</v>
      </c>
      <c r="I75" s="4" t="s">
        <v>823</v>
      </c>
      <c r="K75" s="4" t="s">
        <v>824</v>
      </c>
      <c r="L75" s="4" t="s">
        <v>823</v>
      </c>
    </row>
    <row r="76" ht="14.25" customHeight="1">
      <c r="D76" s="4" t="s">
        <v>825</v>
      </c>
      <c r="H76" s="4" t="s">
        <v>826</v>
      </c>
      <c r="I76" s="4" t="s">
        <v>827</v>
      </c>
      <c r="K76" s="4" t="s">
        <v>828</v>
      </c>
      <c r="L76" s="4" t="s">
        <v>829</v>
      </c>
    </row>
    <row r="77" ht="14.25" customHeight="1"/>
    <row r="78" ht="14.25" customHeight="1">
      <c r="C78" s="4">
        <v>1.0</v>
      </c>
      <c r="D78" s="4" t="s">
        <v>830</v>
      </c>
      <c r="E78" s="4" t="s">
        <v>831</v>
      </c>
      <c r="F78" s="121">
        <v>44930.0</v>
      </c>
    </row>
    <row r="79" ht="14.25" customHeight="1">
      <c r="C79" s="4">
        <v>2.0</v>
      </c>
      <c r="D79" s="4" t="s">
        <v>832</v>
      </c>
      <c r="E79" s="4" t="s">
        <v>833</v>
      </c>
      <c r="F79" s="121">
        <v>44930.0</v>
      </c>
      <c r="I79" s="4" t="s">
        <v>834</v>
      </c>
    </row>
    <row r="80" ht="14.25" customHeight="1">
      <c r="C80" s="4">
        <v>3.0</v>
      </c>
      <c r="D80" s="4" t="s">
        <v>835</v>
      </c>
      <c r="E80" s="4" t="s">
        <v>836</v>
      </c>
      <c r="F80" s="121">
        <v>44961.0</v>
      </c>
      <c r="H80" s="4" t="s">
        <v>822</v>
      </c>
      <c r="I80" s="4" t="s">
        <v>837</v>
      </c>
    </row>
    <row r="81" ht="14.25" customHeight="1">
      <c r="C81" s="4">
        <v>4.0</v>
      </c>
      <c r="D81" s="4" t="s">
        <v>820</v>
      </c>
      <c r="E81" s="4" t="s">
        <v>838</v>
      </c>
      <c r="F81" s="121">
        <v>44989.0</v>
      </c>
    </row>
    <row r="82" ht="14.25" customHeight="1">
      <c r="C82" s="4">
        <v>5.0</v>
      </c>
      <c r="D82" s="4" t="s">
        <v>821</v>
      </c>
      <c r="E82" s="4" t="s">
        <v>839</v>
      </c>
      <c r="F82" s="121">
        <v>44989.0</v>
      </c>
      <c r="I82" s="4" t="s">
        <v>840</v>
      </c>
    </row>
    <row r="83" ht="14.25" customHeight="1">
      <c r="C83" s="4">
        <v>6.0</v>
      </c>
      <c r="D83" s="4" t="s">
        <v>834</v>
      </c>
      <c r="E83" s="4" t="s">
        <v>836</v>
      </c>
      <c r="F83" s="121">
        <v>44961.0</v>
      </c>
      <c r="H83" s="4" t="s">
        <v>822</v>
      </c>
      <c r="I83" s="4" t="s">
        <v>837</v>
      </c>
    </row>
    <row r="84" ht="14.25" customHeight="1">
      <c r="C84" s="4">
        <v>7.0</v>
      </c>
      <c r="D84" s="122" t="s">
        <v>841</v>
      </c>
      <c r="E84" s="4" t="s">
        <v>836</v>
      </c>
      <c r="F84" s="121">
        <v>44961.0</v>
      </c>
      <c r="H84" s="4" t="s">
        <v>842</v>
      </c>
      <c r="I84" s="4" t="s">
        <v>829</v>
      </c>
    </row>
    <row r="85" ht="14.25" customHeight="1">
      <c r="C85" s="4">
        <v>8.0</v>
      </c>
      <c r="D85" s="4" t="s">
        <v>840</v>
      </c>
      <c r="E85" s="4" t="s">
        <v>839</v>
      </c>
      <c r="F85" s="121">
        <v>44989.0</v>
      </c>
    </row>
    <row r="86" ht="14.25" customHeight="1">
      <c r="C86" s="4">
        <v>9.0</v>
      </c>
      <c r="D86" s="4" t="s">
        <v>843</v>
      </c>
      <c r="E86" s="4" t="s">
        <v>844</v>
      </c>
      <c r="F86" s="121">
        <v>44989.0</v>
      </c>
      <c r="I86" s="4" t="s">
        <v>843</v>
      </c>
    </row>
    <row r="87" ht="14.25" customHeight="1">
      <c r="H87" s="4" t="s">
        <v>824</v>
      </c>
      <c r="I87" s="4" t="s">
        <v>837</v>
      </c>
    </row>
    <row r="88" ht="14.25" customHeight="1">
      <c r="E88" s="4" t="s">
        <v>845</v>
      </c>
      <c r="F88" s="4">
        <v>3.0</v>
      </c>
      <c r="G88" s="4">
        <v>5.0</v>
      </c>
    </row>
    <row r="89" ht="14.25" customHeight="1">
      <c r="E89" s="4" t="s">
        <v>846</v>
      </c>
      <c r="F89" s="4">
        <v>3.0</v>
      </c>
      <c r="G89" s="4">
        <v>4.0</v>
      </c>
    </row>
    <row r="90" ht="14.25" customHeight="1">
      <c r="E90" s="4" t="s">
        <v>847</v>
      </c>
      <c r="F90" s="4">
        <v>3.0</v>
      </c>
      <c r="G90" s="4">
        <v>3.0</v>
      </c>
    </row>
    <row r="91" ht="14.25" customHeight="1">
      <c r="E91" s="4" t="s">
        <v>848</v>
      </c>
      <c r="F91" s="4">
        <v>3.0</v>
      </c>
      <c r="G91" s="4">
        <v>2.0</v>
      </c>
    </row>
    <row r="92" ht="14.25" customHeight="1">
      <c r="E92" s="4" t="s">
        <v>849</v>
      </c>
      <c r="F92" s="4">
        <v>3.0</v>
      </c>
      <c r="G92" s="4">
        <v>1.0</v>
      </c>
    </row>
    <row r="93" ht="14.25" customHeight="1">
      <c r="B93" s="4" t="s">
        <v>850</v>
      </c>
      <c r="E93" s="4" t="s">
        <v>851</v>
      </c>
      <c r="F93" s="4">
        <v>3.0</v>
      </c>
    </row>
    <row r="94" ht="14.25" customHeight="1"/>
    <row r="95" ht="14.25" customHeight="1">
      <c r="B95" s="4">
        <v>1.0</v>
      </c>
      <c r="C95" s="4" t="s">
        <v>852</v>
      </c>
    </row>
    <row r="96" ht="14.25" customHeight="1">
      <c r="B96" s="4">
        <v>2.0</v>
      </c>
      <c r="C96" s="4" t="s">
        <v>853</v>
      </c>
    </row>
    <row r="97" ht="14.25" customHeight="1">
      <c r="B97" s="4">
        <v>3.0</v>
      </c>
      <c r="C97" s="4" t="s">
        <v>854</v>
      </c>
    </row>
    <row r="98" ht="14.25" customHeight="1">
      <c r="B98" s="4">
        <v>4.0</v>
      </c>
      <c r="C98" s="4" t="s">
        <v>855</v>
      </c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>
      <c r="B104" s="4" t="s">
        <v>856</v>
      </c>
      <c r="E104" s="4" t="s">
        <v>857</v>
      </c>
    </row>
    <row r="105" ht="14.25" customHeight="1"/>
    <row r="106" ht="14.25" customHeight="1">
      <c r="B106" s="4" t="s">
        <v>858</v>
      </c>
      <c r="D106" s="4" t="s">
        <v>859</v>
      </c>
      <c r="E106" s="4" t="s">
        <v>860</v>
      </c>
    </row>
    <row r="107" ht="14.25" customHeight="1">
      <c r="B107" s="4" t="s">
        <v>861</v>
      </c>
      <c r="D107" s="4" t="s">
        <v>862</v>
      </c>
      <c r="E107" s="4" t="s">
        <v>863</v>
      </c>
    </row>
    <row r="108" ht="14.25" customHeight="1">
      <c r="B108" s="4" t="s">
        <v>864</v>
      </c>
      <c r="D108" s="4" t="s">
        <v>865</v>
      </c>
      <c r="E108" s="4" t="s">
        <v>866</v>
      </c>
    </row>
    <row r="109" ht="14.25" customHeight="1">
      <c r="B109" s="4" t="s">
        <v>867</v>
      </c>
      <c r="D109" s="4" t="s">
        <v>868</v>
      </c>
      <c r="E109" s="4" t="s">
        <v>869</v>
      </c>
    </row>
    <row r="110" ht="14.25" customHeight="1">
      <c r="B110" s="4" t="s">
        <v>870</v>
      </c>
      <c r="D110" s="4" t="s">
        <v>871</v>
      </c>
      <c r="E110" s="4" t="s">
        <v>866</v>
      </c>
    </row>
    <row r="111" ht="14.25" customHeight="1"/>
    <row r="112" ht="14.25" customHeight="1">
      <c r="B112" s="4" t="s">
        <v>872</v>
      </c>
      <c r="E112" s="4" t="s">
        <v>873</v>
      </c>
    </row>
    <row r="113" ht="14.25" customHeight="1">
      <c r="B113" s="4" t="s">
        <v>874</v>
      </c>
      <c r="C113" s="4" t="s">
        <v>875</v>
      </c>
      <c r="D113" s="4" t="s">
        <v>876</v>
      </c>
    </row>
    <row r="114" ht="14.25" customHeight="1">
      <c r="B114" s="4" t="s">
        <v>877</v>
      </c>
      <c r="C114" s="4" t="s">
        <v>878</v>
      </c>
    </row>
    <row r="115" ht="14.25" customHeight="1"/>
    <row r="116" ht="14.25" customHeight="1">
      <c r="B116" s="4" t="s">
        <v>879</v>
      </c>
      <c r="D116" s="4" t="s">
        <v>880</v>
      </c>
      <c r="E116" s="4" t="s">
        <v>881</v>
      </c>
    </row>
    <row r="117" ht="14.25" customHeight="1">
      <c r="D117" s="4" t="s">
        <v>882</v>
      </c>
    </row>
    <row r="118" ht="14.25" customHeight="1"/>
    <row r="119" ht="14.25" customHeight="1">
      <c r="B119" s="4" t="s">
        <v>883</v>
      </c>
    </row>
    <row r="120" ht="14.25" customHeight="1"/>
    <row r="121" ht="14.25" customHeight="1"/>
    <row r="122" ht="14.25" customHeight="1">
      <c r="B122" s="4" t="s">
        <v>884</v>
      </c>
    </row>
    <row r="123" ht="14.25" customHeight="1"/>
    <row r="124" ht="14.25" customHeight="1">
      <c r="B124" s="4" t="s">
        <v>885</v>
      </c>
    </row>
    <row r="125" ht="14.25" customHeight="1"/>
    <row r="126" ht="14.25" customHeight="1">
      <c r="C126" s="4" t="s">
        <v>886</v>
      </c>
      <c r="D126" s="4" t="s">
        <v>887</v>
      </c>
    </row>
    <row r="127" ht="14.25" customHeight="1">
      <c r="D127" s="4" t="s">
        <v>888</v>
      </c>
    </row>
    <row r="128" ht="14.25" customHeight="1">
      <c r="D128" s="4" t="s">
        <v>889</v>
      </c>
    </row>
    <row r="129" ht="14.25" customHeight="1"/>
    <row r="130" ht="14.25" customHeight="1"/>
    <row r="131" ht="14.25" customHeight="1"/>
    <row r="132" ht="14.25" customHeight="1"/>
    <row r="133" ht="14.25" customHeight="1">
      <c r="B133" s="4" t="s">
        <v>890</v>
      </c>
    </row>
    <row r="134" ht="14.25" customHeight="1"/>
    <row r="135" ht="14.25" customHeight="1">
      <c r="C135" s="4" t="s">
        <v>891</v>
      </c>
      <c r="E135" s="4" t="s">
        <v>892</v>
      </c>
    </row>
    <row r="136" ht="14.25" customHeight="1"/>
    <row r="137" ht="14.25" customHeight="1">
      <c r="C137" s="4" t="s">
        <v>893</v>
      </c>
      <c r="E137" s="4">
        <v>5.0</v>
      </c>
    </row>
    <row r="138" ht="14.25" customHeight="1">
      <c r="C138" s="4" t="s">
        <v>894</v>
      </c>
    </row>
    <row r="139" ht="14.25" customHeight="1">
      <c r="C139" s="4" t="s">
        <v>895</v>
      </c>
    </row>
    <row r="140" ht="14.25" customHeight="1"/>
    <row r="141" ht="14.25" customHeight="1">
      <c r="C141" s="4" t="s">
        <v>896</v>
      </c>
    </row>
    <row r="142" ht="14.25" customHeight="1">
      <c r="C142" s="4" t="s">
        <v>897</v>
      </c>
    </row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9.86"/>
    <col customWidth="1" min="3" max="3" width="17.0"/>
    <col customWidth="1" min="4" max="4" width="8.71"/>
    <col customWidth="1" min="5" max="5" width="8.86"/>
    <col customWidth="1" min="6" max="6" width="12.57"/>
    <col customWidth="1" min="7" max="7" width="21.71"/>
    <col customWidth="1" min="8" max="8" width="12.86"/>
    <col customWidth="1" min="9" max="9" width="13.29"/>
    <col customWidth="1" min="10" max="10" width="17.71"/>
    <col customWidth="1" min="11" max="11" width="10.14"/>
    <col customWidth="1" min="12" max="12" width="8.71"/>
    <col customWidth="1" min="13" max="13" width="21.0"/>
    <col customWidth="1" min="14" max="26" width="8.71"/>
  </cols>
  <sheetData>
    <row r="1" ht="14.25" customHeight="1">
      <c r="E1" s="123"/>
    </row>
    <row r="2" ht="14.25" customHeight="1">
      <c r="A2" s="4" t="s">
        <v>898</v>
      </c>
      <c r="E2" s="123"/>
    </row>
    <row r="3" ht="14.25" customHeight="1">
      <c r="E3" s="123"/>
    </row>
    <row r="4" ht="14.25" customHeight="1">
      <c r="A4" s="4" t="s">
        <v>899</v>
      </c>
      <c r="E4" s="123"/>
      <c r="G4" s="3" t="s">
        <v>900</v>
      </c>
    </row>
    <row r="5" ht="14.25" customHeight="1">
      <c r="E5" s="123"/>
    </row>
    <row r="6" ht="14.25" customHeight="1">
      <c r="E6" s="123"/>
    </row>
    <row r="7" ht="14.25" customHeight="1">
      <c r="E7" s="123"/>
      <c r="G7" s="1" t="s">
        <v>901</v>
      </c>
    </row>
    <row r="8" ht="14.25" customHeight="1">
      <c r="E8" s="123"/>
      <c r="F8" s="124" t="s">
        <v>138</v>
      </c>
      <c r="G8" s="102" t="s">
        <v>703</v>
      </c>
      <c r="H8" s="102" t="s">
        <v>699</v>
      </c>
      <c r="I8" s="124" t="s">
        <v>902</v>
      </c>
    </row>
    <row r="9" ht="14.25" customHeight="1">
      <c r="E9" s="123"/>
      <c r="F9" s="102" t="s">
        <v>903</v>
      </c>
      <c r="G9" s="3">
        <v>10.0</v>
      </c>
      <c r="H9" s="3">
        <v>34.0</v>
      </c>
      <c r="I9" s="125">
        <v>44.0</v>
      </c>
    </row>
    <row r="10" ht="14.25" customHeight="1">
      <c r="E10" s="123"/>
      <c r="F10" s="102" t="s">
        <v>904</v>
      </c>
      <c r="G10" s="3">
        <v>14.0</v>
      </c>
      <c r="H10" s="3">
        <v>42.0</v>
      </c>
      <c r="I10" s="125">
        <v>56.0</v>
      </c>
    </row>
    <row r="11" ht="14.25" customHeight="1">
      <c r="E11" s="123"/>
      <c r="F11" s="126" t="s">
        <v>905</v>
      </c>
      <c r="G11" s="125">
        <v>24.0</v>
      </c>
      <c r="H11" s="125">
        <v>76.0</v>
      </c>
      <c r="I11" s="3">
        <v>100.0</v>
      </c>
    </row>
    <row r="12" ht="14.25" customHeight="1">
      <c r="E12" s="123"/>
    </row>
    <row r="13" ht="14.25" customHeight="1">
      <c r="E13" s="123"/>
    </row>
    <row r="14" ht="14.25" customHeight="1">
      <c r="E14" s="123"/>
    </row>
    <row r="15" ht="14.25" customHeight="1">
      <c r="E15" s="123"/>
      <c r="G15" s="1" t="s">
        <v>901</v>
      </c>
    </row>
    <row r="16" ht="14.25" customHeight="1">
      <c r="E16" s="123"/>
      <c r="F16" s="124" t="s">
        <v>138</v>
      </c>
      <c r="G16" s="102" t="s">
        <v>703</v>
      </c>
      <c r="H16" s="102" t="s">
        <v>699</v>
      </c>
      <c r="I16" s="124" t="s">
        <v>902</v>
      </c>
    </row>
    <row r="17" ht="14.25" customHeight="1">
      <c r="C17" s="11" t="s">
        <v>906</v>
      </c>
      <c r="E17" s="123"/>
      <c r="F17" s="102" t="s">
        <v>903</v>
      </c>
      <c r="G17" s="11" t="s">
        <v>907</v>
      </c>
      <c r="H17" s="11" t="s">
        <v>908</v>
      </c>
      <c r="I17" s="125" t="s">
        <v>909</v>
      </c>
    </row>
    <row r="18" ht="14.25" customHeight="1">
      <c r="C18" s="125" t="s">
        <v>910</v>
      </c>
      <c r="E18" s="123"/>
      <c r="F18" s="102" t="s">
        <v>904</v>
      </c>
      <c r="G18" s="11" t="s">
        <v>911</v>
      </c>
      <c r="H18" s="11" t="s">
        <v>912</v>
      </c>
      <c r="I18" s="125" t="s">
        <v>913</v>
      </c>
    </row>
    <row r="19" ht="14.25" customHeight="1">
      <c r="E19" s="123"/>
      <c r="F19" s="126" t="s">
        <v>905</v>
      </c>
      <c r="G19" s="125" t="s">
        <v>914</v>
      </c>
      <c r="H19" s="125" t="s">
        <v>915</v>
      </c>
      <c r="I19" s="3">
        <v>100.0</v>
      </c>
    </row>
    <row r="20" ht="14.25" customHeight="1">
      <c r="E20" s="123"/>
    </row>
    <row r="21" ht="14.25" customHeight="1">
      <c r="E21" s="123"/>
    </row>
    <row r="22" ht="14.25" customHeight="1">
      <c r="E22" s="123"/>
    </row>
    <row r="23" ht="14.25" customHeight="1">
      <c r="E23" s="123"/>
    </row>
    <row r="24" ht="14.25" customHeight="1">
      <c r="E24" s="123"/>
    </row>
    <row r="25" ht="14.25" customHeight="1">
      <c r="E25" s="123"/>
    </row>
    <row r="26" ht="14.25" customHeight="1">
      <c r="E26" s="123"/>
    </row>
    <row r="27" ht="14.25" customHeight="1">
      <c r="E27" s="123"/>
    </row>
    <row r="28" ht="14.25" customHeight="1">
      <c r="E28" s="123"/>
    </row>
    <row r="29" ht="14.25" customHeight="1">
      <c r="E29" s="123"/>
    </row>
    <row r="30" ht="14.25" customHeight="1">
      <c r="B30" s="3" t="s">
        <v>916</v>
      </c>
      <c r="E30" s="123"/>
    </row>
    <row r="31" ht="14.25" customHeight="1">
      <c r="B31" s="3" t="s">
        <v>917</v>
      </c>
      <c r="E31" s="123"/>
    </row>
    <row r="32" ht="14.25" customHeight="1">
      <c r="E32" s="123"/>
    </row>
    <row r="33" ht="14.25" customHeight="1">
      <c r="E33" s="127" t="s">
        <v>918</v>
      </c>
    </row>
    <row r="34" ht="14.25" customHeight="1">
      <c r="E34" s="127" t="s">
        <v>901</v>
      </c>
    </row>
    <row r="35" ht="14.25" customHeight="1">
      <c r="D35" s="124" t="s">
        <v>138</v>
      </c>
      <c r="E35" s="128" t="s">
        <v>703</v>
      </c>
      <c r="F35" s="102" t="s">
        <v>699</v>
      </c>
      <c r="G35" s="124" t="s">
        <v>902</v>
      </c>
    </row>
    <row r="36" ht="14.25" customHeight="1">
      <c r="D36" s="102" t="s">
        <v>903</v>
      </c>
      <c r="E36" s="123">
        <v>10.0</v>
      </c>
      <c r="F36" s="3">
        <v>34.0</v>
      </c>
      <c r="G36" s="125">
        <v>44.0</v>
      </c>
      <c r="H36" s="3" t="s">
        <v>919</v>
      </c>
    </row>
    <row r="37" ht="14.25" customHeight="1">
      <c r="D37" s="102" t="s">
        <v>904</v>
      </c>
      <c r="E37" s="123">
        <v>14.0</v>
      </c>
      <c r="F37" s="3">
        <v>42.0</v>
      </c>
      <c r="G37" s="125">
        <v>56.0</v>
      </c>
      <c r="H37" s="3" t="s">
        <v>920</v>
      </c>
    </row>
    <row r="38" ht="14.25" customHeight="1">
      <c r="D38" s="126" t="s">
        <v>905</v>
      </c>
      <c r="E38" s="129">
        <v>24.0</v>
      </c>
      <c r="F38" s="125">
        <v>76.0</v>
      </c>
      <c r="G38" s="3">
        <v>100.0</v>
      </c>
      <c r="H38" s="3" t="s">
        <v>921</v>
      </c>
    </row>
    <row r="39" ht="14.25" customHeight="1">
      <c r="E39" s="130" t="s">
        <v>922</v>
      </c>
      <c r="F39" s="13" t="s">
        <v>923</v>
      </c>
    </row>
    <row r="40" ht="14.25" customHeight="1">
      <c r="C40" s="3" t="s">
        <v>924</v>
      </c>
      <c r="E40" s="123"/>
    </row>
    <row r="41" ht="14.25" customHeight="1">
      <c r="C41" s="3" t="s">
        <v>925</v>
      </c>
      <c r="E41" s="123"/>
    </row>
    <row r="42" ht="14.25" customHeight="1">
      <c r="C42" s="4" t="s">
        <v>926</v>
      </c>
      <c r="E42" s="123"/>
    </row>
    <row r="43" ht="14.25" customHeight="1">
      <c r="E43" s="123"/>
    </row>
    <row r="44" ht="14.25" customHeight="1">
      <c r="E44" s="123"/>
      <c r="F44" s="1" t="s">
        <v>901</v>
      </c>
    </row>
    <row r="45" ht="14.25" customHeight="1">
      <c r="E45" s="131" t="s">
        <v>138</v>
      </c>
      <c r="F45" s="102" t="s">
        <v>703</v>
      </c>
      <c r="G45" s="102" t="s">
        <v>699</v>
      </c>
      <c r="H45" s="124" t="s">
        <v>902</v>
      </c>
      <c r="I45" s="132"/>
    </row>
    <row r="46" ht="14.25" customHeight="1">
      <c r="E46" s="128" t="s">
        <v>903</v>
      </c>
      <c r="F46" s="11" t="s">
        <v>907</v>
      </c>
      <c r="G46" s="11" t="s">
        <v>908</v>
      </c>
      <c r="H46" s="125" t="s">
        <v>909</v>
      </c>
    </row>
    <row r="47" ht="14.25" customHeight="1">
      <c r="B47" s="48"/>
      <c r="E47" s="128" t="s">
        <v>904</v>
      </c>
      <c r="F47" s="11" t="s">
        <v>911</v>
      </c>
      <c r="G47" s="11" t="s">
        <v>912</v>
      </c>
      <c r="H47" s="125" t="s">
        <v>913</v>
      </c>
    </row>
    <row r="48" ht="14.25" customHeight="1">
      <c r="E48" s="133" t="s">
        <v>905</v>
      </c>
      <c r="F48" s="125" t="s">
        <v>914</v>
      </c>
      <c r="G48" s="125" t="s">
        <v>915</v>
      </c>
      <c r="H48" s="3">
        <v>100.0</v>
      </c>
    </row>
    <row r="49" ht="14.25" customHeight="1">
      <c r="E49" s="123"/>
    </row>
    <row r="50" ht="14.25" customHeight="1">
      <c r="E50" s="123"/>
    </row>
    <row r="51" ht="14.25" customHeight="1">
      <c r="B51" s="11" t="s">
        <v>906</v>
      </c>
      <c r="C51" s="3" t="s">
        <v>927</v>
      </c>
      <c r="E51" s="123"/>
    </row>
    <row r="52" ht="14.25" customHeight="1">
      <c r="E52" s="134" t="s">
        <v>906</v>
      </c>
    </row>
    <row r="53" ht="14.25" customHeight="1">
      <c r="B53" s="3" t="s">
        <v>928</v>
      </c>
      <c r="E53" s="135" t="s">
        <v>929</v>
      </c>
      <c r="F53" s="11" t="s">
        <v>907</v>
      </c>
    </row>
    <row r="54" ht="14.25" customHeight="1">
      <c r="B54" s="3" t="s">
        <v>930</v>
      </c>
      <c r="E54" s="135" t="s">
        <v>931</v>
      </c>
      <c r="F54" s="11" t="s">
        <v>908</v>
      </c>
    </row>
    <row r="55" ht="14.25" customHeight="1">
      <c r="B55" s="3" t="s">
        <v>932</v>
      </c>
      <c r="E55" s="135" t="s">
        <v>933</v>
      </c>
      <c r="F55" s="11" t="s">
        <v>911</v>
      </c>
    </row>
    <row r="56" ht="14.25" customHeight="1">
      <c r="B56" s="3" t="s">
        <v>934</v>
      </c>
      <c r="E56" s="135" t="s">
        <v>935</v>
      </c>
      <c r="F56" s="11" t="s">
        <v>912</v>
      </c>
    </row>
    <row r="57" ht="14.25" customHeight="1">
      <c r="E57" s="123"/>
    </row>
    <row r="58" ht="14.25" customHeight="1">
      <c r="B58" s="125" t="s">
        <v>910</v>
      </c>
      <c r="C58" s="3" t="s">
        <v>936</v>
      </c>
      <c r="E58" s="123"/>
    </row>
    <row r="59" ht="14.25" customHeight="1">
      <c r="E59" s="123"/>
    </row>
    <row r="60" ht="14.25" customHeight="1">
      <c r="E60" s="134" t="s">
        <v>910</v>
      </c>
    </row>
    <row r="61" ht="14.25" customHeight="1">
      <c r="E61" s="136" t="s">
        <v>937</v>
      </c>
      <c r="F61" s="137" t="s">
        <v>909</v>
      </c>
    </row>
    <row r="62" ht="14.25" customHeight="1">
      <c r="E62" s="136" t="s">
        <v>938</v>
      </c>
      <c r="F62" s="137" t="s">
        <v>913</v>
      </c>
    </row>
    <row r="63" ht="14.25" customHeight="1">
      <c r="E63" s="136" t="s">
        <v>939</v>
      </c>
      <c r="F63" s="137" t="s">
        <v>915</v>
      </c>
    </row>
    <row r="64" ht="14.25" customHeight="1">
      <c r="E64" s="136" t="s">
        <v>940</v>
      </c>
      <c r="F64" s="137" t="s">
        <v>914</v>
      </c>
    </row>
    <row r="65" ht="14.25" customHeight="1">
      <c r="E65" s="123"/>
    </row>
    <row r="66" ht="14.25" customHeight="1">
      <c r="B66" s="4" t="s">
        <v>941</v>
      </c>
      <c r="E66" s="123"/>
    </row>
    <row r="67" ht="14.25" customHeight="1">
      <c r="E67" s="123"/>
    </row>
    <row r="68" ht="14.25" customHeight="1">
      <c r="B68" s="3" t="s">
        <v>942</v>
      </c>
      <c r="E68" s="123"/>
      <c r="G68" s="3" t="s">
        <v>943</v>
      </c>
      <c r="H68" s="3" t="s">
        <v>944</v>
      </c>
    </row>
    <row r="69" ht="14.25" customHeight="1">
      <c r="B69" s="4" t="s">
        <v>945</v>
      </c>
      <c r="E69" s="123"/>
    </row>
    <row r="70" ht="14.25" customHeight="1">
      <c r="B70" s="3" t="s">
        <v>946</v>
      </c>
      <c r="E70" s="123"/>
      <c r="F70" s="1" t="s">
        <v>918</v>
      </c>
    </row>
    <row r="71" ht="14.25" customHeight="1">
      <c r="B71" s="3" t="s">
        <v>947</v>
      </c>
      <c r="E71" s="123"/>
      <c r="F71" s="1" t="s">
        <v>901</v>
      </c>
    </row>
    <row r="72" ht="14.25" customHeight="1">
      <c r="E72" s="131" t="s">
        <v>138</v>
      </c>
      <c r="F72" s="102" t="s">
        <v>703</v>
      </c>
      <c r="G72" s="102" t="s">
        <v>699</v>
      </c>
      <c r="H72" s="124" t="s">
        <v>902</v>
      </c>
    </row>
    <row r="73" ht="14.25" customHeight="1">
      <c r="B73" s="4" t="s">
        <v>948</v>
      </c>
      <c r="E73" s="128" t="s">
        <v>903</v>
      </c>
      <c r="F73" s="3">
        <v>10.0</v>
      </c>
      <c r="G73" s="3">
        <v>34.0</v>
      </c>
      <c r="H73" s="125">
        <v>44.0</v>
      </c>
      <c r="J73" s="3" t="s">
        <v>949</v>
      </c>
      <c r="K73" s="132" t="s">
        <v>950</v>
      </c>
    </row>
    <row r="74" ht="14.25" customHeight="1">
      <c r="E74" s="128" t="s">
        <v>904</v>
      </c>
      <c r="F74" s="3">
        <v>14.0</v>
      </c>
      <c r="G74" s="3">
        <v>42.0</v>
      </c>
      <c r="H74" s="125">
        <v>56.0</v>
      </c>
    </row>
    <row r="75" ht="14.25" customHeight="1">
      <c r="E75" s="133" t="s">
        <v>905</v>
      </c>
      <c r="F75" s="125">
        <v>24.0</v>
      </c>
      <c r="G75" s="125">
        <v>76.0</v>
      </c>
      <c r="H75" s="3">
        <v>100.0</v>
      </c>
    </row>
    <row r="76" ht="14.25" customHeight="1">
      <c r="E76" s="123"/>
    </row>
    <row r="77" ht="14.25" customHeight="1">
      <c r="B77" s="3" t="s">
        <v>916</v>
      </c>
      <c r="E77" s="123"/>
      <c r="G77" s="3" t="s">
        <v>951</v>
      </c>
      <c r="H77" s="3" t="s">
        <v>952</v>
      </c>
    </row>
    <row r="78" ht="14.25" customHeight="1">
      <c r="B78" s="3" t="s">
        <v>953</v>
      </c>
      <c r="E78" s="138" t="s">
        <v>954</v>
      </c>
    </row>
    <row r="79" ht="14.25" customHeight="1">
      <c r="B79" s="3" t="s">
        <v>955</v>
      </c>
      <c r="E79" s="123"/>
    </row>
    <row r="80" ht="14.25" customHeight="1">
      <c r="B80" s="4" t="s">
        <v>956</v>
      </c>
      <c r="E80" s="123"/>
    </row>
    <row r="81" ht="14.25" customHeight="1">
      <c r="E81" s="127" t="s">
        <v>957</v>
      </c>
      <c r="F81" s="1"/>
      <c r="G81" s="1"/>
      <c r="H81" s="1"/>
    </row>
    <row r="82" ht="14.25" customHeight="1">
      <c r="E82" s="127" t="s">
        <v>901</v>
      </c>
      <c r="F82" s="1"/>
      <c r="G82" s="1"/>
      <c r="H82" s="1"/>
    </row>
    <row r="83" ht="14.25" customHeight="1">
      <c r="D83" s="124" t="s">
        <v>138</v>
      </c>
      <c r="E83" s="128" t="s">
        <v>703</v>
      </c>
      <c r="F83" s="102" t="s">
        <v>699</v>
      </c>
      <c r="G83" s="124" t="s">
        <v>902</v>
      </c>
      <c r="H83" s="1"/>
    </row>
    <row r="84" ht="14.25" customHeight="1">
      <c r="D84" s="102" t="s">
        <v>903</v>
      </c>
      <c r="E84" s="127" t="s">
        <v>958</v>
      </c>
      <c r="F84" s="1" t="s">
        <v>943</v>
      </c>
      <c r="G84" s="139">
        <v>44.0</v>
      </c>
      <c r="H84" s="1"/>
    </row>
    <row r="85" ht="14.25" customHeight="1">
      <c r="D85" s="102" t="s">
        <v>904</v>
      </c>
      <c r="E85" s="127" t="s">
        <v>959</v>
      </c>
      <c r="F85" s="1" t="s">
        <v>960</v>
      </c>
      <c r="G85" s="139">
        <v>56.0</v>
      </c>
      <c r="H85" s="1"/>
    </row>
    <row r="86" ht="14.25" customHeight="1">
      <c r="D86" s="126" t="s">
        <v>905</v>
      </c>
      <c r="E86" s="129" t="s">
        <v>914</v>
      </c>
      <c r="F86" s="125" t="s">
        <v>915</v>
      </c>
      <c r="G86" s="3">
        <v>100.0</v>
      </c>
    </row>
    <row r="87" ht="14.25" customHeight="1">
      <c r="E87" s="123"/>
    </row>
    <row r="88" ht="14.25" customHeight="1">
      <c r="E88" s="123"/>
    </row>
    <row r="89" ht="14.25" customHeight="1">
      <c r="E89" s="127" t="s">
        <v>961</v>
      </c>
    </row>
    <row r="90" ht="14.25" customHeight="1">
      <c r="D90" s="52"/>
      <c r="E90" s="127" t="s">
        <v>901</v>
      </c>
    </row>
    <row r="91" ht="14.25" customHeight="1">
      <c r="D91" s="140" t="s">
        <v>138</v>
      </c>
      <c r="E91" s="128" t="s">
        <v>703</v>
      </c>
      <c r="F91" s="102" t="s">
        <v>699</v>
      </c>
      <c r="G91" s="124" t="s">
        <v>902</v>
      </c>
    </row>
    <row r="92" ht="14.25" customHeight="1">
      <c r="D92" s="141" t="s">
        <v>903</v>
      </c>
      <c r="E92" s="123" t="s">
        <v>962</v>
      </c>
      <c r="F92" s="3" t="s">
        <v>963</v>
      </c>
      <c r="G92" s="125">
        <v>44.0</v>
      </c>
    </row>
    <row r="93" ht="14.25" customHeight="1">
      <c r="D93" s="141" t="s">
        <v>904</v>
      </c>
      <c r="E93" s="123" t="s">
        <v>951</v>
      </c>
      <c r="F93" s="3" t="s">
        <v>964</v>
      </c>
      <c r="G93" s="125">
        <v>56.0</v>
      </c>
    </row>
    <row r="94" ht="14.25" customHeight="1">
      <c r="D94" s="142" t="s">
        <v>905</v>
      </c>
      <c r="E94" s="129">
        <v>24.0</v>
      </c>
      <c r="F94" s="125">
        <v>76.0</v>
      </c>
      <c r="G94" s="3">
        <v>100.0</v>
      </c>
    </row>
    <row r="95" ht="14.25" customHeight="1">
      <c r="E95" s="123"/>
    </row>
    <row r="96" ht="14.25" customHeight="1">
      <c r="E96" s="123"/>
    </row>
    <row r="97" ht="14.25" customHeight="1">
      <c r="E97" s="123"/>
    </row>
    <row r="98" ht="14.25" customHeight="1">
      <c r="E98" s="123"/>
    </row>
    <row r="99" ht="14.25" customHeight="1">
      <c r="E99" s="123"/>
    </row>
    <row r="100" ht="14.25" customHeight="1">
      <c r="E100" s="123"/>
    </row>
    <row r="101" ht="14.25" customHeight="1">
      <c r="E101" s="127" t="s">
        <v>900</v>
      </c>
    </row>
    <row r="102" ht="14.25" customHeight="1">
      <c r="E102" s="143" t="s">
        <v>965</v>
      </c>
    </row>
    <row r="103" ht="14.25" customHeight="1">
      <c r="D103" s="140" t="s">
        <v>966</v>
      </c>
      <c r="E103" s="128" t="s">
        <v>703</v>
      </c>
      <c r="F103" s="102" t="s">
        <v>699</v>
      </c>
      <c r="G103" s="124" t="s">
        <v>902</v>
      </c>
    </row>
    <row r="104" ht="14.25" customHeight="1">
      <c r="D104" s="141" t="s">
        <v>699</v>
      </c>
      <c r="E104" s="123">
        <v>15.0</v>
      </c>
      <c r="F104" s="3">
        <v>45.0</v>
      </c>
      <c r="G104" s="125">
        <v>60.0</v>
      </c>
    </row>
    <row r="105" ht="14.25" customHeight="1">
      <c r="D105" s="141" t="s">
        <v>703</v>
      </c>
      <c r="E105" s="123">
        <v>12.0</v>
      </c>
      <c r="F105" s="3">
        <v>28.0</v>
      </c>
      <c r="G105" s="125">
        <v>40.0</v>
      </c>
    </row>
    <row r="106" ht="14.25" customHeight="1">
      <c r="D106" s="142" t="s">
        <v>905</v>
      </c>
      <c r="E106" s="129">
        <v>27.0</v>
      </c>
      <c r="F106" s="125">
        <v>73.0</v>
      </c>
      <c r="G106" s="3">
        <v>100.0</v>
      </c>
    </row>
    <row r="107" ht="14.25" customHeight="1">
      <c r="E107" s="123"/>
    </row>
    <row r="108" ht="14.25" customHeight="1">
      <c r="E108" s="123"/>
      <c r="J108" s="5" t="s">
        <v>967</v>
      </c>
      <c r="K108" s="5" t="s">
        <v>968</v>
      </c>
      <c r="L108" s="5" t="s">
        <v>969</v>
      </c>
    </row>
    <row r="109" ht="14.25" customHeight="1">
      <c r="A109" s="3" t="s">
        <v>970</v>
      </c>
      <c r="C109" s="33">
        <v>1.0</v>
      </c>
      <c r="D109" s="33" t="s">
        <v>971</v>
      </c>
      <c r="E109" s="144"/>
      <c r="F109" s="33"/>
      <c r="G109" s="33"/>
      <c r="H109" s="33"/>
      <c r="I109" s="33"/>
      <c r="J109" s="65" t="s">
        <v>972</v>
      </c>
      <c r="K109" s="65" t="s">
        <v>973</v>
      </c>
      <c r="L109" s="4" t="s">
        <v>974</v>
      </c>
    </row>
    <row r="110" ht="14.25" customHeight="1">
      <c r="A110" s="3" t="s">
        <v>975</v>
      </c>
      <c r="C110" s="33">
        <v>2.0</v>
      </c>
      <c r="D110" s="33" t="s">
        <v>976</v>
      </c>
      <c r="E110" s="144"/>
      <c r="F110" s="33"/>
      <c r="G110" s="33"/>
      <c r="H110" s="33"/>
      <c r="I110" s="33"/>
      <c r="J110" s="65" t="s">
        <v>972</v>
      </c>
      <c r="K110" s="65" t="s">
        <v>977</v>
      </c>
      <c r="L110" s="4" t="s">
        <v>978</v>
      </c>
    </row>
    <row r="111" ht="14.25" customHeight="1">
      <c r="A111" s="3" t="s">
        <v>979</v>
      </c>
      <c r="C111" s="33">
        <v>3.0</v>
      </c>
      <c r="D111" s="33" t="s">
        <v>980</v>
      </c>
      <c r="E111" s="144"/>
      <c r="F111" s="33"/>
      <c r="G111" s="33"/>
      <c r="H111" s="33"/>
      <c r="I111" s="33"/>
      <c r="J111" s="65" t="s">
        <v>981</v>
      </c>
      <c r="K111" s="65" t="s">
        <v>982</v>
      </c>
      <c r="L111" s="4" t="s">
        <v>983</v>
      </c>
    </row>
    <row r="112" ht="14.25" customHeight="1">
      <c r="A112" s="3" t="s">
        <v>984</v>
      </c>
      <c r="C112" s="33">
        <v>4.0</v>
      </c>
      <c r="D112" s="33" t="s">
        <v>985</v>
      </c>
      <c r="E112" s="144"/>
      <c r="F112" s="33"/>
      <c r="G112" s="33"/>
      <c r="H112" s="33"/>
      <c r="I112" s="33"/>
      <c r="J112" s="65" t="s">
        <v>981</v>
      </c>
      <c r="K112" s="65" t="s">
        <v>986</v>
      </c>
      <c r="L112" s="4" t="s">
        <v>987</v>
      </c>
    </row>
    <row r="113" ht="14.25" customHeight="1">
      <c r="C113" s="65">
        <v>5.0</v>
      </c>
      <c r="D113" s="33" t="s">
        <v>988</v>
      </c>
      <c r="E113" s="144"/>
      <c r="F113" s="33"/>
      <c r="G113" s="33"/>
      <c r="H113" s="33"/>
      <c r="I113" s="34"/>
      <c r="J113" s="145" t="s">
        <v>981</v>
      </c>
      <c r="K113" s="145" t="s">
        <v>989</v>
      </c>
      <c r="L113" s="4" t="s">
        <v>990</v>
      </c>
    </row>
    <row r="114" ht="14.25" customHeight="1">
      <c r="C114" s="65">
        <v>6.0</v>
      </c>
      <c r="D114" s="33" t="s">
        <v>991</v>
      </c>
      <c r="E114" s="144"/>
      <c r="F114" s="33"/>
      <c r="G114" s="33"/>
      <c r="H114" s="33"/>
      <c r="I114" s="33"/>
      <c r="J114" s="65" t="s">
        <v>992</v>
      </c>
      <c r="K114" s="65" t="s">
        <v>993</v>
      </c>
      <c r="L114" s="4" t="s">
        <v>994</v>
      </c>
    </row>
    <row r="115" ht="14.25" customHeight="1">
      <c r="C115" s="65">
        <v>7.0</v>
      </c>
      <c r="D115" s="33" t="s">
        <v>995</v>
      </c>
      <c r="E115" s="144"/>
      <c r="F115" s="33"/>
      <c r="G115" s="33"/>
      <c r="H115" s="33"/>
      <c r="I115" s="33"/>
      <c r="J115" s="65" t="s">
        <v>992</v>
      </c>
      <c r="K115" s="65" t="s">
        <v>996</v>
      </c>
    </row>
    <row r="116" ht="14.25" customHeight="1">
      <c r="E116" s="123"/>
    </row>
    <row r="117" ht="14.25" customHeight="1">
      <c r="E117" s="123"/>
    </row>
    <row r="118" ht="14.25" customHeight="1">
      <c r="E118" s="123"/>
    </row>
    <row r="119" ht="14.25" customHeight="1">
      <c r="E119" s="123"/>
    </row>
    <row r="120" ht="14.25" customHeight="1">
      <c r="E120" s="123"/>
    </row>
    <row r="121" ht="14.25" customHeight="1">
      <c r="E121" s="127" t="s">
        <v>900</v>
      </c>
    </row>
    <row r="122" ht="14.25" customHeight="1">
      <c r="E122" s="127" t="s">
        <v>997</v>
      </c>
    </row>
    <row r="123" ht="14.25" customHeight="1">
      <c r="B123" s="3" t="s">
        <v>998</v>
      </c>
      <c r="D123" s="140" t="s">
        <v>138</v>
      </c>
      <c r="E123" s="128" t="s">
        <v>703</v>
      </c>
      <c r="F123" s="102" t="s">
        <v>699</v>
      </c>
      <c r="G123" s="124" t="s">
        <v>902</v>
      </c>
    </row>
    <row r="124" ht="14.25" customHeight="1">
      <c r="D124" s="141" t="s">
        <v>903</v>
      </c>
      <c r="E124" s="123">
        <v>55.0</v>
      </c>
      <c r="F124" s="3">
        <v>30.0</v>
      </c>
      <c r="G124" s="125">
        <v>85.0</v>
      </c>
    </row>
    <row r="125" ht="14.25" customHeight="1">
      <c r="B125" s="3" t="s">
        <v>999</v>
      </c>
      <c r="D125" s="141" t="s">
        <v>904</v>
      </c>
      <c r="E125" s="123">
        <v>72.0</v>
      </c>
      <c r="F125" s="3">
        <v>43.0</v>
      </c>
      <c r="G125" s="125">
        <v>115.0</v>
      </c>
    </row>
    <row r="126" ht="14.25" customHeight="1">
      <c r="D126" s="142" t="s">
        <v>905</v>
      </c>
      <c r="E126" s="129">
        <v>127.0</v>
      </c>
      <c r="F126" s="125">
        <v>73.0</v>
      </c>
      <c r="G126" s="3">
        <v>200.0</v>
      </c>
    </row>
    <row r="127" ht="14.25" customHeight="1">
      <c r="B127" s="146" t="s">
        <v>1000</v>
      </c>
      <c r="C127" s="146"/>
      <c r="D127" s="146"/>
      <c r="E127" s="147"/>
      <c r="F127" s="146"/>
      <c r="H127" s="3" t="s">
        <v>1001</v>
      </c>
    </row>
    <row r="128" ht="14.25" customHeight="1">
      <c r="E128" s="123"/>
    </row>
    <row r="129" ht="14.25" customHeight="1">
      <c r="B129" s="125" t="s">
        <v>1002</v>
      </c>
      <c r="C129" s="125"/>
      <c r="D129" s="125"/>
      <c r="E129" s="129" t="s">
        <v>1003</v>
      </c>
      <c r="F129" s="125"/>
      <c r="G129" s="125"/>
      <c r="H129" s="125" t="s">
        <v>1004</v>
      </c>
    </row>
    <row r="130" ht="14.25" customHeight="1">
      <c r="A130" s="125" t="s">
        <v>1005</v>
      </c>
      <c r="B130" s="125"/>
      <c r="C130" s="125"/>
      <c r="D130" s="125"/>
      <c r="E130" s="129" t="s">
        <v>1006</v>
      </c>
      <c r="F130" s="125"/>
      <c r="G130" s="125"/>
      <c r="H130" s="125"/>
    </row>
    <row r="131" ht="14.25" customHeight="1">
      <c r="B131" s="148" t="s">
        <v>1007</v>
      </c>
      <c r="C131" s="125"/>
      <c r="D131" s="125"/>
      <c r="E131" s="129"/>
      <c r="F131" s="125"/>
      <c r="G131" s="125"/>
      <c r="H131" s="125" t="s">
        <v>1008</v>
      </c>
    </row>
    <row r="132" ht="14.25" customHeight="1">
      <c r="E132" s="123"/>
    </row>
    <row r="133" ht="14.25" customHeight="1">
      <c r="E133" s="123"/>
    </row>
    <row r="134" ht="14.25" customHeight="1">
      <c r="A134" s="11" t="s">
        <v>1009</v>
      </c>
      <c r="B134" s="11" t="s">
        <v>1010</v>
      </c>
      <c r="C134" s="11"/>
      <c r="D134" s="11"/>
      <c r="E134" s="135"/>
      <c r="F134" s="11"/>
      <c r="G134" s="11" t="s">
        <v>1011</v>
      </c>
      <c r="H134" s="11"/>
      <c r="I134" s="11" t="s">
        <v>1012</v>
      </c>
    </row>
    <row r="135" ht="14.25" customHeight="1">
      <c r="B135" s="11"/>
      <c r="C135" s="11"/>
      <c r="D135" s="11"/>
      <c r="E135" s="135"/>
      <c r="F135" s="11"/>
      <c r="G135" s="11" t="s">
        <v>1013</v>
      </c>
      <c r="H135" s="11"/>
      <c r="I135" s="11"/>
    </row>
    <row r="136" ht="14.25" customHeight="1">
      <c r="E136" s="123"/>
    </row>
    <row r="137" ht="14.25" customHeight="1">
      <c r="A137" s="146" t="s">
        <v>992</v>
      </c>
      <c r="B137" s="149" t="s">
        <v>1014</v>
      </c>
      <c r="C137" s="146"/>
      <c r="D137" s="146"/>
      <c r="E137" s="147"/>
      <c r="F137" s="146"/>
      <c r="G137" s="146"/>
      <c r="I137" s="4" t="s">
        <v>1015</v>
      </c>
    </row>
    <row r="138" ht="14.25" customHeight="1">
      <c r="E138" s="123"/>
    </row>
    <row r="139" ht="14.25" customHeight="1">
      <c r="E139" s="123"/>
    </row>
    <row r="140" ht="14.25" customHeight="1">
      <c r="E140" s="123"/>
    </row>
    <row r="141" ht="14.25" customHeight="1">
      <c r="E141" s="123"/>
    </row>
    <row r="142" ht="14.25" customHeight="1">
      <c r="E142" s="123"/>
    </row>
    <row r="143" ht="14.25" customHeight="1">
      <c r="D143" s="3" t="s">
        <v>1016</v>
      </c>
      <c r="E143" s="123"/>
      <c r="I143" s="3" t="s">
        <v>1017</v>
      </c>
      <c r="N143" s="3" t="s">
        <v>1018</v>
      </c>
    </row>
    <row r="144" ht="14.25" customHeight="1">
      <c r="C144" s="3" t="s">
        <v>1019</v>
      </c>
      <c r="D144" s="3" t="s">
        <v>1020</v>
      </c>
      <c r="E144" s="123"/>
      <c r="N144" s="3">
        <v>1.0</v>
      </c>
      <c r="O144" s="3" t="s">
        <v>823</v>
      </c>
    </row>
    <row r="145" ht="15.0" customHeight="1">
      <c r="E145" s="123"/>
      <c r="N145" s="3">
        <v>2.0</v>
      </c>
      <c r="O145" s="3" t="s">
        <v>1021</v>
      </c>
    </row>
    <row r="146" ht="14.25" customHeight="1">
      <c r="C146" s="1">
        <v>1.0</v>
      </c>
      <c r="D146" s="99" t="s">
        <v>1022</v>
      </c>
      <c r="E146" s="150"/>
      <c r="F146" s="99"/>
      <c r="G146" s="99"/>
      <c r="H146" s="99"/>
      <c r="I146" s="99"/>
      <c r="J146" s="99"/>
      <c r="K146" s="3" t="s">
        <v>1023</v>
      </c>
      <c r="M146" s="68" t="s">
        <v>1024</v>
      </c>
      <c r="N146" s="3" t="s">
        <v>1025</v>
      </c>
    </row>
    <row r="147" ht="14.25" customHeight="1">
      <c r="C147" s="151">
        <v>2.0</v>
      </c>
      <c r="D147" s="99" t="s">
        <v>1026</v>
      </c>
      <c r="E147" s="150"/>
      <c r="F147" s="99"/>
      <c r="G147" s="99"/>
      <c r="H147" s="99"/>
      <c r="I147" s="99"/>
      <c r="J147" s="99"/>
      <c r="K147" s="3" t="s">
        <v>1027</v>
      </c>
      <c r="M147" s="3" t="s">
        <v>1028</v>
      </c>
    </row>
    <row r="148" ht="14.25" customHeight="1">
      <c r="E148" s="123"/>
      <c r="N148" s="3" t="s">
        <v>1029</v>
      </c>
    </row>
    <row r="149" ht="41.25" customHeight="1">
      <c r="C149" s="1" t="s">
        <v>1030</v>
      </c>
      <c r="D149" s="3" t="s">
        <v>1031</v>
      </c>
      <c r="E149" s="123"/>
      <c r="M149" s="13" t="s">
        <v>1032</v>
      </c>
      <c r="N149" s="3" t="s">
        <v>1033</v>
      </c>
    </row>
    <row r="150" ht="14.25" customHeight="1">
      <c r="C150" s="1" t="s">
        <v>1034</v>
      </c>
      <c r="D150" s="3" t="s">
        <v>1035</v>
      </c>
      <c r="E150" s="123"/>
    </row>
    <row r="151" ht="14.25" customHeight="1">
      <c r="E151" s="123"/>
    </row>
    <row r="152" ht="14.25" customHeight="1">
      <c r="A152" s="1"/>
      <c r="B152" s="1"/>
      <c r="C152" s="1">
        <v>1.0</v>
      </c>
      <c r="D152" s="1" t="s">
        <v>1036</v>
      </c>
      <c r="E152" s="1"/>
      <c r="F152" s="127"/>
      <c r="G152" s="1"/>
      <c r="H152" s="1"/>
      <c r="I152" s="1"/>
      <c r="J152" s="1"/>
      <c r="K152" s="152" t="s">
        <v>1037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D153" s="3" t="s">
        <v>1038</v>
      </c>
      <c r="E153" s="123"/>
      <c r="K153" s="3" t="s">
        <v>1039</v>
      </c>
    </row>
    <row r="154" ht="14.25" customHeight="1">
      <c r="D154" s="3" t="s">
        <v>1040</v>
      </c>
      <c r="E154" s="123"/>
    </row>
    <row r="155" ht="14.25" customHeight="1">
      <c r="E155" s="123"/>
    </row>
    <row r="156" ht="14.25" customHeight="1">
      <c r="D156" s="3" t="s">
        <v>1041</v>
      </c>
      <c r="E156" s="123"/>
      <c r="K156" s="3" t="s">
        <v>1042</v>
      </c>
    </row>
    <row r="157" ht="14.25" customHeight="1">
      <c r="D157" s="3" t="s">
        <v>1043</v>
      </c>
      <c r="E157" s="123"/>
    </row>
    <row r="158" ht="14.25" customHeight="1">
      <c r="E158" s="123"/>
    </row>
    <row r="159" ht="14.25" customHeight="1">
      <c r="C159" s="1">
        <v>2.0</v>
      </c>
      <c r="D159" s="1" t="s">
        <v>1044</v>
      </c>
      <c r="E159" s="127"/>
      <c r="F159" s="1"/>
      <c r="G159" s="1"/>
      <c r="H159" s="1"/>
      <c r="I159" s="68" t="s">
        <v>1045</v>
      </c>
    </row>
    <row r="160" ht="14.25" customHeight="1">
      <c r="E160" s="123"/>
    </row>
    <row r="161" ht="14.25" customHeight="1">
      <c r="D161" s="3" t="s">
        <v>1046</v>
      </c>
      <c r="E161" s="123" t="s">
        <v>1047</v>
      </c>
      <c r="G161" s="3" t="s">
        <v>1028</v>
      </c>
    </row>
    <row r="162" ht="14.25" customHeight="1">
      <c r="D162" s="3" t="s">
        <v>1048</v>
      </c>
      <c r="E162" s="123" t="s">
        <v>1045</v>
      </c>
    </row>
    <row r="163" ht="14.25" customHeight="1">
      <c r="E163" s="123"/>
    </row>
    <row r="164" ht="14.25" customHeight="1">
      <c r="D164" s="3" t="s">
        <v>1049</v>
      </c>
      <c r="E164" s="123" t="s">
        <v>1045</v>
      </c>
      <c r="G164" s="3" t="s">
        <v>1028</v>
      </c>
    </row>
    <row r="165" ht="14.25" customHeight="1">
      <c r="D165" s="3" t="s">
        <v>1048</v>
      </c>
      <c r="E165" s="123" t="s">
        <v>1045</v>
      </c>
    </row>
    <row r="166" ht="14.25" customHeight="1">
      <c r="E166" s="123"/>
    </row>
    <row r="167" ht="14.25" customHeight="1">
      <c r="C167" s="1">
        <v>3.0</v>
      </c>
      <c r="D167" s="1" t="s">
        <v>1050</v>
      </c>
      <c r="E167" s="127"/>
      <c r="F167" s="1"/>
      <c r="G167" s="1"/>
      <c r="H167" s="1"/>
      <c r="I167" s="68" t="s">
        <v>1028</v>
      </c>
    </row>
    <row r="168" ht="14.25" customHeight="1">
      <c r="E168" s="123"/>
    </row>
    <row r="169" ht="14.25" customHeight="1">
      <c r="D169" s="3" t="s">
        <v>1049</v>
      </c>
      <c r="E169" s="123" t="s">
        <v>1045</v>
      </c>
    </row>
    <row r="170" ht="14.25" customHeight="1">
      <c r="D170" s="3" t="s">
        <v>1051</v>
      </c>
      <c r="E170" s="123" t="s">
        <v>1045</v>
      </c>
    </row>
    <row r="171" ht="14.25" customHeight="1">
      <c r="E171" s="123"/>
    </row>
    <row r="172" ht="14.25" customHeight="1">
      <c r="E172" s="123"/>
    </row>
    <row r="173" ht="14.25" customHeight="1">
      <c r="E173" s="123"/>
    </row>
    <row r="174" ht="14.25" customHeight="1">
      <c r="E174" s="123"/>
    </row>
    <row r="175" ht="14.25" customHeight="1">
      <c r="E175" s="123"/>
    </row>
    <row r="176" ht="14.25" customHeight="1">
      <c r="E176" s="123"/>
    </row>
    <row r="177" ht="14.25" customHeight="1">
      <c r="E177" s="123"/>
    </row>
    <row r="178" ht="14.25" customHeight="1">
      <c r="B178" s="4" t="s">
        <v>1052</v>
      </c>
      <c r="E178" s="123"/>
    </row>
    <row r="179" ht="14.25" customHeight="1">
      <c r="B179" s="4" t="s">
        <v>1053</v>
      </c>
      <c r="E179" s="123"/>
    </row>
    <row r="180" ht="14.25" customHeight="1">
      <c r="B180" s="4" t="s">
        <v>903</v>
      </c>
      <c r="E180" s="123"/>
    </row>
    <row r="181" ht="14.25" customHeight="1">
      <c r="E181" s="153"/>
      <c r="F181" s="154" t="s">
        <v>1054</v>
      </c>
      <c r="G181" s="155"/>
      <c r="H181" s="37"/>
    </row>
    <row r="182" ht="14.25" customHeight="1">
      <c r="E182" s="156" t="s">
        <v>1052</v>
      </c>
      <c r="F182" s="157" t="s">
        <v>703</v>
      </c>
      <c r="G182" s="157" t="s">
        <v>699</v>
      </c>
      <c r="H182" s="158" t="s">
        <v>1055</v>
      </c>
    </row>
    <row r="183" ht="14.25" customHeight="1">
      <c r="E183" s="159" t="s">
        <v>703</v>
      </c>
      <c r="F183" s="42">
        <v>97.0</v>
      </c>
      <c r="G183" s="42">
        <v>73.0</v>
      </c>
      <c r="H183" s="158">
        <v>170.0</v>
      </c>
    </row>
    <row r="184" ht="14.25" customHeight="1">
      <c r="E184" s="159" t="s">
        <v>699</v>
      </c>
      <c r="F184" s="42">
        <v>18.0</v>
      </c>
      <c r="G184" s="42">
        <v>183.0</v>
      </c>
      <c r="H184" s="158">
        <v>201.0</v>
      </c>
    </row>
    <row r="185" ht="14.25" customHeight="1">
      <c r="E185" s="160" t="s">
        <v>1056</v>
      </c>
      <c r="F185" s="158">
        <v>115.0</v>
      </c>
      <c r="G185" s="158">
        <v>256.0</v>
      </c>
      <c r="H185" s="42">
        <v>371.0</v>
      </c>
    </row>
    <row r="186" ht="14.25" customHeight="1">
      <c r="E186" s="123"/>
    </row>
    <row r="187" ht="14.25" customHeight="1">
      <c r="B187" s="4" t="s">
        <v>1057</v>
      </c>
      <c r="E187" s="123"/>
    </row>
    <row r="188" ht="14.25" customHeight="1">
      <c r="E188" s="123"/>
    </row>
    <row r="189" ht="14.25" customHeight="1">
      <c r="B189" s="4">
        <v>1.0</v>
      </c>
      <c r="C189" s="4" t="s">
        <v>1058</v>
      </c>
      <c r="E189" s="123"/>
      <c r="H189" s="4" t="s">
        <v>1059</v>
      </c>
    </row>
    <row r="190" ht="14.25" customHeight="1">
      <c r="B190" s="4">
        <v>2.0</v>
      </c>
      <c r="C190" s="4" t="s">
        <v>1060</v>
      </c>
      <c r="E190" s="123"/>
      <c r="H190" s="4" t="s">
        <v>1061</v>
      </c>
    </row>
    <row r="191" ht="14.25" customHeight="1">
      <c r="B191" s="4">
        <v>3.0</v>
      </c>
      <c r="C191" s="4" t="s">
        <v>1062</v>
      </c>
      <c r="E191" s="123"/>
      <c r="H191" s="4" t="s">
        <v>1063</v>
      </c>
    </row>
    <row r="192" ht="14.25" customHeight="1">
      <c r="B192" s="4">
        <v>4.0</v>
      </c>
      <c r="C192" s="4" t="s">
        <v>1064</v>
      </c>
      <c r="E192" s="123"/>
      <c r="H192" s="4" t="s">
        <v>1065</v>
      </c>
    </row>
    <row r="193" ht="14.25" customHeight="1">
      <c r="B193" s="4">
        <v>5.0</v>
      </c>
      <c r="C193" s="4" t="s">
        <v>1066</v>
      </c>
      <c r="E193" s="123"/>
      <c r="H193" s="4" t="s">
        <v>1065</v>
      </c>
    </row>
    <row r="194" ht="14.25" customHeight="1">
      <c r="B194" s="4">
        <v>6.0</v>
      </c>
      <c r="C194" s="4" t="s">
        <v>1067</v>
      </c>
      <c r="E194" s="123"/>
      <c r="H194" s="4" t="s">
        <v>1068</v>
      </c>
    </row>
    <row r="195" ht="14.25" customHeight="1">
      <c r="B195" s="4">
        <v>7.0</v>
      </c>
      <c r="C195" s="4" t="s">
        <v>1069</v>
      </c>
      <c r="E195" s="123"/>
      <c r="H195" s="4" t="s">
        <v>1070</v>
      </c>
    </row>
    <row r="196" ht="14.25" customHeight="1">
      <c r="E196" s="123"/>
    </row>
    <row r="197" ht="14.25" customHeight="1">
      <c r="E197" s="123"/>
    </row>
    <row r="198" ht="14.25" customHeight="1">
      <c r="E198" s="123"/>
    </row>
    <row r="199" ht="14.25" customHeight="1">
      <c r="E199" s="123"/>
    </row>
    <row r="200" ht="14.25" customHeight="1">
      <c r="E200" s="123"/>
    </row>
    <row r="201" ht="14.25" customHeight="1">
      <c r="E201" s="123"/>
    </row>
    <row r="202" ht="14.25" customHeight="1">
      <c r="E202" s="123"/>
    </row>
    <row r="203" ht="14.25" customHeight="1">
      <c r="E203" s="123"/>
    </row>
    <row r="204" ht="14.25" customHeight="1">
      <c r="E204" s="123"/>
    </row>
    <row r="205" ht="14.25" customHeight="1">
      <c r="E205" s="123"/>
    </row>
    <row r="206" ht="14.25" customHeight="1">
      <c r="E206" s="123"/>
    </row>
    <row r="207" ht="14.25" customHeight="1">
      <c r="E207" s="123"/>
    </row>
    <row r="208" ht="14.25" customHeight="1">
      <c r="E208" s="123"/>
    </row>
    <row r="209" ht="14.25" customHeight="1">
      <c r="E209" s="123"/>
    </row>
    <row r="210" ht="14.25" customHeight="1">
      <c r="E210" s="123"/>
    </row>
    <row r="211" ht="14.25" customHeight="1">
      <c r="E211" s="123"/>
    </row>
    <row r="212" ht="14.25" customHeight="1">
      <c r="E212" s="123"/>
    </row>
    <row r="213" ht="14.25" customHeight="1">
      <c r="E213" s="123"/>
    </row>
    <row r="214" ht="14.25" customHeight="1">
      <c r="E214" s="123"/>
    </row>
    <row r="215" ht="14.25" customHeight="1">
      <c r="E215" s="123"/>
    </row>
    <row r="216" ht="14.25" customHeight="1">
      <c r="E216" s="123"/>
    </row>
    <row r="217" ht="14.25" customHeight="1">
      <c r="E217" s="123"/>
    </row>
    <row r="218" ht="14.25" customHeight="1">
      <c r="E218" s="123"/>
    </row>
    <row r="219" ht="14.25" customHeight="1">
      <c r="E219" s="123"/>
    </row>
    <row r="220" ht="14.25" customHeight="1">
      <c r="E220" s="123"/>
    </row>
    <row r="221" ht="14.25" customHeight="1">
      <c r="E221" s="123"/>
    </row>
    <row r="222" ht="14.25" customHeight="1">
      <c r="E222" s="123"/>
    </row>
    <row r="223" ht="14.25" customHeight="1">
      <c r="E223" s="123"/>
    </row>
    <row r="224" ht="14.25" customHeight="1">
      <c r="E224" s="123"/>
    </row>
    <row r="225" ht="14.25" customHeight="1">
      <c r="E225" s="123"/>
    </row>
    <row r="226" ht="14.25" customHeight="1">
      <c r="E226" s="123"/>
    </row>
    <row r="227" ht="14.25" customHeight="1">
      <c r="E227" s="123"/>
    </row>
    <row r="228" ht="14.25" customHeight="1">
      <c r="E228" s="123"/>
    </row>
    <row r="229" ht="14.25" customHeight="1">
      <c r="E229" s="123"/>
    </row>
    <row r="230" ht="14.25" customHeight="1">
      <c r="E230" s="123"/>
    </row>
    <row r="231" ht="14.25" customHeight="1">
      <c r="E231" s="123"/>
    </row>
    <row r="232" ht="14.25" customHeight="1">
      <c r="E232" s="123"/>
    </row>
    <row r="233" ht="14.25" customHeight="1">
      <c r="E233" s="123"/>
    </row>
    <row r="234" ht="14.25" customHeight="1">
      <c r="E234" s="123"/>
    </row>
    <row r="235" ht="14.25" customHeight="1">
      <c r="E235" s="123"/>
    </row>
    <row r="236" ht="14.25" customHeight="1">
      <c r="E236" s="123"/>
    </row>
    <row r="237" ht="14.25" customHeight="1">
      <c r="E237" s="123"/>
    </row>
    <row r="238" ht="14.25" customHeight="1">
      <c r="E238" s="123"/>
    </row>
    <row r="239" ht="14.25" customHeight="1">
      <c r="E239" s="123"/>
    </row>
    <row r="240" ht="14.25" customHeight="1">
      <c r="E240" s="123"/>
    </row>
    <row r="241" ht="14.25" customHeight="1">
      <c r="E241" s="123"/>
    </row>
    <row r="242" ht="14.25" customHeight="1">
      <c r="E242" s="123"/>
    </row>
    <row r="243" ht="14.25" customHeight="1">
      <c r="E243" s="123"/>
    </row>
    <row r="244" ht="14.25" customHeight="1">
      <c r="E244" s="123"/>
    </row>
    <row r="245" ht="14.25" customHeight="1">
      <c r="E245" s="123"/>
    </row>
    <row r="246" ht="14.25" customHeight="1">
      <c r="E246" s="123"/>
    </row>
    <row r="247" ht="14.25" customHeight="1">
      <c r="E247" s="123"/>
    </row>
    <row r="248" ht="14.25" customHeight="1">
      <c r="E248" s="123"/>
    </row>
    <row r="249" ht="14.25" customHeight="1">
      <c r="E249" s="123"/>
    </row>
    <row r="250" ht="14.25" customHeight="1">
      <c r="E250" s="123"/>
    </row>
    <row r="251" ht="14.25" customHeight="1">
      <c r="E251" s="123"/>
    </row>
    <row r="252" ht="14.25" customHeight="1">
      <c r="E252" s="123"/>
    </row>
    <row r="253" ht="14.25" customHeight="1">
      <c r="E253" s="123"/>
    </row>
    <row r="254" ht="14.25" customHeight="1">
      <c r="E254" s="123"/>
    </row>
    <row r="255" ht="14.25" customHeight="1">
      <c r="E255" s="123"/>
    </row>
    <row r="256" ht="14.25" customHeight="1">
      <c r="E256" s="123"/>
    </row>
    <row r="257" ht="14.25" customHeight="1">
      <c r="E257" s="123"/>
    </row>
    <row r="258" ht="14.25" customHeight="1">
      <c r="E258" s="123"/>
    </row>
    <row r="259" ht="14.25" customHeight="1">
      <c r="E259" s="123"/>
    </row>
    <row r="260" ht="14.25" customHeight="1">
      <c r="E260" s="123"/>
    </row>
    <row r="261" ht="14.25" customHeight="1">
      <c r="E261" s="123"/>
    </row>
    <row r="262" ht="14.25" customHeight="1">
      <c r="E262" s="123"/>
    </row>
    <row r="263" ht="14.25" customHeight="1">
      <c r="E263" s="123"/>
    </row>
    <row r="264" ht="14.25" customHeight="1">
      <c r="E264" s="123"/>
    </row>
    <row r="265" ht="14.25" customHeight="1">
      <c r="E265" s="123"/>
    </row>
    <row r="266" ht="14.25" customHeight="1">
      <c r="E266" s="123"/>
    </row>
    <row r="267" ht="14.25" customHeight="1">
      <c r="E267" s="123"/>
    </row>
    <row r="268" ht="14.25" customHeight="1">
      <c r="E268" s="123"/>
    </row>
    <row r="269" ht="14.25" customHeight="1">
      <c r="E269" s="123"/>
    </row>
    <row r="270" ht="14.25" customHeight="1">
      <c r="E270" s="123"/>
    </row>
    <row r="271" ht="14.25" customHeight="1">
      <c r="E271" s="123"/>
    </row>
    <row r="272" ht="14.25" customHeight="1">
      <c r="E272" s="123"/>
    </row>
    <row r="273" ht="14.25" customHeight="1">
      <c r="E273" s="123"/>
    </row>
    <row r="274" ht="14.25" customHeight="1">
      <c r="E274" s="123"/>
    </row>
    <row r="275" ht="14.25" customHeight="1">
      <c r="E275" s="123"/>
    </row>
    <row r="276" ht="14.25" customHeight="1">
      <c r="E276" s="123"/>
    </row>
    <row r="277" ht="14.25" customHeight="1">
      <c r="E277" s="123"/>
    </row>
    <row r="278" ht="14.25" customHeight="1">
      <c r="E278" s="123"/>
    </row>
    <row r="279" ht="14.25" customHeight="1">
      <c r="E279" s="123"/>
    </row>
    <row r="280" ht="14.25" customHeight="1">
      <c r="E280" s="123"/>
    </row>
    <row r="281" ht="14.25" customHeight="1">
      <c r="E281" s="123"/>
    </row>
    <row r="282" ht="14.25" customHeight="1">
      <c r="E282" s="123"/>
    </row>
    <row r="283" ht="14.25" customHeight="1">
      <c r="E283" s="123"/>
    </row>
    <row r="284" ht="14.25" customHeight="1">
      <c r="E284" s="123"/>
    </row>
    <row r="285" ht="14.25" customHeight="1">
      <c r="E285" s="123"/>
    </row>
    <row r="286" ht="14.25" customHeight="1">
      <c r="E286" s="123"/>
    </row>
    <row r="287" ht="14.25" customHeight="1">
      <c r="E287" s="123"/>
    </row>
    <row r="288" ht="14.25" customHeight="1">
      <c r="E288" s="123"/>
    </row>
    <row r="289" ht="14.25" customHeight="1">
      <c r="E289" s="123"/>
    </row>
    <row r="290" ht="14.25" customHeight="1">
      <c r="E290" s="123"/>
    </row>
    <row r="291" ht="14.25" customHeight="1">
      <c r="E291" s="123"/>
    </row>
    <row r="292" ht="14.25" customHeight="1">
      <c r="E292" s="123"/>
    </row>
    <row r="293" ht="14.25" customHeight="1">
      <c r="E293" s="123"/>
    </row>
    <row r="294" ht="14.25" customHeight="1">
      <c r="E294" s="123"/>
    </row>
    <row r="295" ht="14.25" customHeight="1">
      <c r="E295" s="123"/>
    </row>
    <row r="296" ht="14.25" customHeight="1">
      <c r="E296" s="123"/>
    </row>
    <row r="297" ht="14.25" customHeight="1">
      <c r="E297" s="123"/>
    </row>
    <row r="298" ht="14.25" customHeight="1">
      <c r="E298" s="123"/>
    </row>
    <row r="299" ht="14.25" customHeight="1">
      <c r="E299" s="123"/>
    </row>
    <row r="300" ht="14.25" customHeight="1">
      <c r="E300" s="123"/>
    </row>
    <row r="301" ht="14.25" customHeight="1">
      <c r="E301" s="123"/>
    </row>
    <row r="302" ht="14.25" customHeight="1">
      <c r="E302" s="123"/>
    </row>
    <row r="303" ht="14.25" customHeight="1">
      <c r="E303" s="123"/>
    </row>
    <row r="304" ht="14.25" customHeight="1">
      <c r="E304" s="123"/>
    </row>
    <row r="305" ht="14.25" customHeight="1">
      <c r="E305" s="123"/>
    </row>
    <row r="306" ht="14.25" customHeight="1">
      <c r="E306" s="123"/>
    </row>
    <row r="307" ht="14.25" customHeight="1">
      <c r="E307" s="123"/>
    </row>
    <row r="308" ht="14.25" customHeight="1">
      <c r="E308" s="123"/>
    </row>
    <row r="309" ht="14.25" customHeight="1">
      <c r="E309" s="123"/>
    </row>
    <row r="310" ht="14.25" customHeight="1">
      <c r="E310" s="123"/>
    </row>
    <row r="311" ht="14.25" customHeight="1">
      <c r="E311" s="123"/>
    </row>
    <row r="312" ht="14.25" customHeight="1">
      <c r="E312" s="123"/>
    </row>
    <row r="313" ht="14.25" customHeight="1">
      <c r="E313" s="123"/>
    </row>
    <row r="314" ht="14.25" customHeight="1">
      <c r="E314" s="123"/>
    </row>
    <row r="315" ht="14.25" customHeight="1">
      <c r="E315" s="123"/>
    </row>
    <row r="316" ht="14.25" customHeight="1">
      <c r="E316" s="123"/>
    </row>
    <row r="317" ht="14.25" customHeight="1">
      <c r="E317" s="123"/>
    </row>
    <row r="318" ht="14.25" customHeight="1">
      <c r="E318" s="123"/>
    </row>
    <row r="319" ht="14.25" customHeight="1">
      <c r="E319" s="123"/>
    </row>
    <row r="320" ht="14.25" customHeight="1">
      <c r="E320" s="123"/>
    </row>
    <row r="321" ht="14.25" customHeight="1">
      <c r="E321" s="123"/>
    </row>
    <row r="322" ht="14.25" customHeight="1">
      <c r="E322" s="123"/>
    </row>
    <row r="323" ht="14.25" customHeight="1">
      <c r="E323" s="123"/>
    </row>
    <row r="324" ht="14.25" customHeight="1">
      <c r="E324" s="123"/>
    </row>
    <row r="325" ht="14.25" customHeight="1">
      <c r="E325" s="123"/>
    </row>
    <row r="326" ht="14.25" customHeight="1">
      <c r="E326" s="123"/>
    </row>
    <row r="327" ht="14.25" customHeight="1">
      <c r="E327" s="123"/>
    </row>
    <row r="328" ht="14.25" customHeight="1">
      <c r="E328" s="123"/>
    </row>
    <row r="329" ht="14.25" customHeight="1">
      <c r="E329" s="123"/>
    </row>
    <row r="330" ht="14.25" customHeight="1">
      <c r="E330" s="123"/>
    </row>
    <row r="331" ht="14.25" customHeight="1">
      <c r="E331" s="123"/>
    </row>
    <row r="332" ht="14.25" customHeight="1">
      <c r="E332" s="123"/>
    </row>
    <row r="333" ht="14.25" customHeight="1">
      <c r="E333" s="123"/>
    </row>
    <row r="334" ht="14.25" customHeight="1">
      <c r="E334" s="123"/>
    </row>
    <row r="335" ht="14.25" customHeight="1">
      <c r="E335" s="123"/>
    </row>
    <row r="336" ht="14.25" customHeight="1">
      <c r="E336" s="123"/>
    </row>
    <row r="337" ht="14.25" customHeight="1">
      <c r="E337" s="123"/>
    </row>
    <row r="338" ht="14.25" customHeight="1">
      <c r="E338" s="123"/>
    </row>
    <row r="339" ht="14.25" customHeight="1">
      <c r="E339" s="123"/>
    </row>
    <row r="340" ht="14.25" customHeight="1">
      <c r="E340" s="123"/>
    </row>
    <row r="341" ht="14.25" customHeight="1">
      <c r="E341" s="123"/>
    </row>
    <row r="342" ht="14.25" customHeight="1">
      <c r="E342" s="123"/>
    </row>
    <row r="343" ht="14.25" customHeight="1">
      <c r="E343" s="123"/>
    </row>
    <row r="344" ht="14.25" customHeight="1">
      <c r="E344" s="123"/>
    </row>
    <row r="345" ht="14.25" customHeight="1">
      <c r="E345" s="123"/>
    </row>
    <row r="346" ht="14.25" customHeight="1">
      <c r="E346" s="123"/>
    </row>
    <row r="347" ht="14.25" customHeight="1">
      <c r="E347" s="123"/>
    </row>
    <row r="348" ht="14.25" customHeight="1">
      <c r="E348" s="123"/>
    </row>
    <row r="349" ht="14.25" customHeight="1">
      <c r="E349" s="123"/>
    </row>
    <row r="350" ht="14.25" customHeight="1">
      <c r="E350" s="123"/>
    </row>
    <row r="351" ht="14.25" customHeight="1">
      <c r="E351" s="123"/>
    </row>
    <row r="352" ht="14.25" customHeight="1">
      <c r="E352" s="123"/>
    </row>
    <row r="353" ht="14.25" customHeight="1">
      <c r="E353" s="123"/>
    </row>
    <row r="354" ht="14.25" customHeight="1">
      <c r="E354" s="123"/>
    </row>
    <row r="355" ht="14.25" customHeight="1">
      <c r="E355" s="123"/>
    </row>
    <row r="356" ht="14.25" customHeight="1">
      <c r="E356" s="123"/>
    </row>
    <row r="357" ht="14.25" customHeight="1">
      <c r="E357" s="123"/>
    </row>
    <row r="358" ht="14.25" customHeight="1">
      <c r="E358" s="123"/>
    </row>
    <row r="359" ht="14.25" customHeight="1">
      <c r="E359" s="123"/>
    </row>
    <row r="360" ht="14.25" customHeight="1">
      <c r="E360" s="123"/>
    </row>
    <row r="361" ht="14.25" customHeight="1">
      <c r="E361" s="123"/>
    </row>
    <row r="362" ht="14.25" customHeight="1">
      <c r="E362" s="123"/>
    </row>
    <row r="363" ht="14.25" customHeight="1">
      <c r="E363" s="123"/>
    </row>
    <row r="364" ht="14.25" customHeight="1">
      <c r="E364" s="123"/>
    </row>
    <row r="365" ht="14.25" customHeight="1">
      <c r="E365" s="123"/>
    </row>
    <row r="366" ht="14.25" customHeight="1">
      <c r="E366" s="123"/>
    </row>
    <row r="367" ht="14.25" customHeight="1">
      <c r="E367" s="123"/>
    </row>
    <row r="368" ht="14.25" customHeight="1">
      <c r="E368" s="123"/>
    </row>
    <row r="369" ht="14.25" customHeight="1">
      <c r="E369" s="123"/>
    </row>
    <row r="370" ht="14.25" customHeight="1">
      <c r="E370" s="123"/>
    </row>
    <row r="371" ht="14.25" customHeight="1">
      <c r="E371" s="123"/>
    </row>
    <row r="372" ht="14.25" customHeight="1">
      <c r="E372" s="123"/>
    </row>
    <row r="373" ht="14.25" customHeight="1">
      <c r="E373" s="123"/>
    </row>
    <row r="374" ht="14.25" customHeight="1">
      <c r="E374" s="123"/>
    </row>
    <row r="375" ht="14.25" customHeight="1">
      <c r="E375" s="123"/>
    </row>
    <row r="376" ht="14.25" customHeight="1">
      <c r="E376" s="123"/>
    </row>
    <row r="377" ht="14.25" customHeight="1">
      <c r="E377" s="123"/>
    </row>
    <row r="378" ht="14.25" customHeight="1">
      <c r="E378" s="123"/>
    </row>
    <row r="379" ht="14.25" customHeight="1">
      <c r="E379" s="123"/>
    </row>
    <row r="380" ht="14.25" customHeight="1">
      <c r="E380" s="123"/>
    </row>
    <row r="381" ht="14.25" customHeight="1">
      <c r="E381" s="123"/>
    </row>
    <row r="382" ht="14.25" customHeight="1">
      <c r="E382" s="123"/>
    </row>
    <row r="383" ht="14.25" customHeight="1">
      <c r="E383" s="123"/>
    </row>
    <row r="384" ht="14.25" customHeight="1">
      <c r="E384" s="123"/>
    </row>
    <row r="385" ht="14.25" customHeight="1">
      <c r="E385" s="123"/>
    </row>
    <row r="386" ht="14.25" customHeight="1">
      <c r="E386" s="123"/>
    </row>
    <row r="387" ht="14.25" customHeight="1">
      <c r="E387" s="123"/>
    </row>
    <row r="388" ht="14.25" customHeight="1">
      <c r="E388" s="123"/>
    </row>
    <row r="389" ht="14.25" customHeight="1">
      <c r="E389" s="123"/>
    </row>
    <row r="390" ht="14.25" customHeight="1">
      <c r="E390" s="123"/>
    </row>
    <row r="391" ht="14.25" customHeight="1">
      <c r="E391" s="123"/>
    </row>
    <row r="392" ht="14.25" customHeight="1">
      <c r="E392" s="123"/>
    </row>
    <row r="393" ht="14.25" customHeight="1">
      <c r="E393" s="123"/>
    </row>
    <row r="394" ht="14.25" customHeight="1">
      <c r="E394" s="123"/>
    </row>
    <row r="395" ht="14.25" customHeight="1">
      <c r="E395" s="123"/>
    </row>
    <row r="396" ht="14.25" customHeight="1">
      <c r="E396" s="123"/>
    </row>
    <row r="397" ht="14.25" customHeight="1">
      <c r="E397" s="123"/>
    </row>
    <row r="398" ht="14.25" customHeight="1">
      <c r="E398" s="123"/>
    </row>
    <row r="399" ht="14.25" customHeight="1">
      <c r="E399" s="123"/>
    </row>
    <row r="400" ht="14.25" customHeight="1">
      <c r="E400" s="123"/>
    </row>
    <row r="401" ht="14.25" customHeight="1">
      <c r="E401" s="123"/>
    </row>
    <row r="402" ht="14.25" customHeight="1">
      <c r="E402" s="123"/>
    </row>
    <row r="403" ht="14.25" customHeight="1">
      <c r="E403" s="123"/>
    </row>
    <row r="404" ht="14.25" customHeight="1">
      <c r="E404" s="123"/>
    </row>
    <row r="405" ht="14.25" customHeight="1">
      <c r="E405" s="123"/>
    </row>
    <row r="406" ht="14.25" customHeight="1">
      <c r="E406" s="123"/>
    </row>
    <row r="407" ht="14.25" customHeight="1">
      <c r="E407" s="123"/>
    </row>
    <row r="408" ht="14.25" customHeight="1">
      <c r="E408" s="123"/>
    </row>
    <row r="409" ht="14.25" customHeight="1">
      <c r="E409" s="123"/>
    </row>
    <row r="410" ht="14.25" customHeight="1">
      <c r="E410" s="123"/>
    </row>
    <row r="411" ht="14.25" customHeight="1">
      <c r="E411" s="123"/>
    </row>
    <row r="412" ht="14.25" customHeight="1">
      <c r="E412" s="123"/>
    </row>
    <row r="413" ht="14.25" customHeight="1">
      <c r="E413" s="123"/>
    </row>
    <row r="414" ht="14.25" customHeight="1">
      <c r="E414" s="123"/>
    </row>
    <row r="415" ht="14.25" customHeight="1">
      <c r="E415" s="123"/>
    </row>
    <row r="416" ht="14.25" customHeight="1">
      <c r="E416" s="123"/>
    </row>
    <row r="417" ht="14.25" customHeight="1">
      <c r="E417" s="123"/>
    </row>
    <row r="418" ht="14.25" customHeight="1">
      <c r="E418" s="123"/>
    </row>
    <row r="419" ht="14.25" customHeight="1">
      <c r="E419" s="123"/>
    </row>
    <row r="420" ht="14.25" customHeight="1">
      <c r="E420" s="123"/>
    </row>
    <row r="421" ht="14.25" customHeight="1">
      <c r="E421" s="123"/>
    </row>
    <row r="422" ht="14.25" customHeight="1">
      <c r="E422" s="123"/>
    </row>
    <row r="423" ht="14.25" customHeight="1">
      <c r="E423" s="123"/>
    </row>
    <row r="424" ht="14.25" customHeight="1">
      <c r="E424" s="123"/>
    </row>
    <row r="425" ht="14.25" customHeight="1">
      <c r="E425" s="123"/>
    </row>
    <row r="426" ht="14.25" customHeight="1">
      <c r="E426" s="123"/>
    </row>
    <row r="427" ht="14.25" customHeight="1">
      <c r="E427" s="123"/>
    </row>
    <row r="428" ht="14.25" customHeight="1">
      <c r="E428" s="123"/>
    </row>
    <row r="429" ht="14.25" customHeight="1">
      <c r="E429" s="123"/>
    </row>
    <row r="430" ht="14.25" customHeight="1">
      <c r="E430" s="123"/>
    </row>
    <row r="431" ht="14.25" customHeight="1">
      <c r="E431" s="123"/>
    </row>
    <row r="432" ht="14.25" customHeight="1">
      <c r="E432" s="123"/>
    </row>
    <row r="433" ht="14.25" customHeight="1">
      <c r="E433" s="123"/>
    </row>
    <row r="434" ht="14.25" customHeight="1">
      <c r="E434" s="123"/>
    </row>
    <row r="435" ht="14.25" customHeight="1">
      <c r="E435" s="123"/>
    </row>
    <row r="436" ht="14.25" customHeight="1">
      <c r="E436" s="123"/>
    </row>
    <row r="437" ht="14.25" customHeight="1">
      <c r="E437" s="123"/>
    </row>
    <row r="438" ht="14.25" customHeight="1">
      <c r="E438" s="123"/>
    </row>
    <row r="439" ht="14.25" customHeight="1">
      <c r="E439" s="123"/>
    </row>
    <row r="440" ht="14.25" customHeight="1">
      <c r="E440" s="123"/>
    </row>
    <row r="441" ht="14.25" customHeight="1">
      <c r="E441" s="123"/>
    </row>
    <row r="442" ht="14.25" customHeight="1">
      <c r="E442" s="123"/>
    </row>
    <row r="443" ht="14.25" customHeight="1">
      <c r="E443" s="123"/>
    </row>
    <row r="444" ht="14.25" customHeight="1">
      <c r="E444" s="123"/>
    </row>
    <row r="445" ht="14.25" customHeight="1">
      <c r="E445" s="123"/>
    </row>
    <row r="446" ht="14.25" customHeight="1">
      <c r="E446" s="123"/>
    </row>
    <row r="447" ht="14.25" customHeight="1">
      <c r="E447" s="123"/>
    </row>
    <row r="448" ht="14.25" customHeight="1">
      <c r="E448" s="123"/>
    </row>
    <row r="449" ht="14.25" customHeight="1">
      <c r="E449" s="123"/>
    </row>
    <row r="450" ht="14.25" customHeight="1">
      <c r="E450" s="123"/>
    </row>
    <row r="451" ht="14.25" customHeight="1">
      <c r="E451" s="123"/>
    </row>
    <row r="452" ht="14.25" customHeight="1">
      <c r="E452" s="123"/>
    </row>
    <row r="453" ht="14.25" customHeight="1">
      <c r="E453" s="123"/>
    </row>
    <row r="454" ht="14.25" customHeight="1">
      <c r="E454" s="123"/>
    </row>
    <row r="455" ht="14.25" customHeight="1">
      <c r="E455" s="123"/>
    </row>
    <row r="456" ht="14.25" customHeight="1">
      <c r="E456" s="123"/>
    </row>
    <row r="457" ht="14.25" customHeight="1">
      <c r="E457" s="123"/>
    </row>
    <row r="458" ht="14.25" customHeight="1">
      <c r="E458" s="123"/>
    </row>
    <row r="459" ht="14.25" customHeight="1">
      <c r="E459" s="123"/>
    </row>
    <row r="460" ht="14.25" customHeight="1">
      <c r="E460" s="123"/>
    </row>
    <row r="461" ht="14.25" customHeight="1">
      <c r="E461" s="123"/>
    </row>
    <row r="462" ht="14.25" customHeight="1">
      <c r="E462" s="123"/>
    </row>
    <row r="463" ht="14.25" customHeight="1">
      <c r="E463" s="123"/>
    </row>
    <row r="464" ht="14.25" customHeight="1">
      <c r="E464" s="123"/>
    </row>
    <row r="465" ht="14.25" customHeight="1">
      <c r="E465" s="123"/>
    </row>
    <row r="466" ht="14.25" customHeight="1">
      <c r="E466" s="123"/>
    </row>
    <row r="467" ht="14.25" customHeight="1">
      <c r="E467" s="123"/>
    </row>
    <row r="468" ht="14.25" customHeight="1">
      <c r="E468" s="123"/>
    </row>
    <row r="469" ht="14.25" customHeight="1">
      <c r="E469" s="123"/>
    </row>
    <row r="470" ht="14.25" customHeight="1">
      <c r="E470" s="123"/>
    </row>
    <row r="471" ht="14.25" customHeight="1">
      <c r="E471" s="123"/>
    </row>
    <row r="472" ht="14.25" customHeight="1">
      <c r="E472" s="123"/>
    </row>
    <row r="473" ht="14.25" customHeight="1">
      <c r="E473" s="123"/>
    </row>
    <row r="474" ht="14.25" customHeight="1">
      <c r="E474" s="123"/>
    </row>
    <row r="475" ht="14.25" customHeight="1">
      <c r="E475" s="123"/>
    </row>
    <row r="476" ht="14.25" customHeight="1">
      <c r="E476" s="123"/>
    </row>
    <row r="477" ht="14.25" customHeight="1">
      <c r="E477" s="123"/>
    </row>
    <row r="478" ht="14.25" customHeight="1">
      <c r="E478" s="123"/>
    </row>
    <row r="479" ht="14.25" customHeight="1">
      <c r="E479" s="123"/>
    </row>
    <row r="480" ht="14.25" customHeight="1">
      <c r="E480" s="123"/>
    </row>
    <row r="481" ht="14.25" customHeight="1">
      <c r="E481" s="123"/>
    </row>
    <row r="482" ht="14.25" customHeight="1">
      <c r="E482" s="123"/>
    </row>
    <row r="483" ht="14.25" customHeight="1">
      <c r="E483" s="123"/>
    </row>
    <row r="484" ht="14.25" customHeight="1">
      <c r="E484" s="123"/>
    </row>
    <row r="485" ht="14.25" customHeight="1">
      <c r="E485" s="123"/>
    </row>
    <row r="486" ht="14.25" customHeight="1">
      <c r="E486" s="123"/>
    </row>
    <row r="487" ht="14.25" customHeight="1">
      <c r="E487" s="123"/>
    </row>
    <row r="488" ht="14.25" customHeight="1">
      <c r="E488" s="123"/>
    </row>
    <row r="489" ht="14.25" customHeight="1">
      <c r="E489" s="123"/>
    </row>
    <row r="490" ht="14.25" customHeight="1">
      <c r="E490" s="123"/>
    </row>
    <row r="491" ht="14.25" customHeight="1">
      <c r="E491" s="123"/>
    </row>
    <row r="492" ht="14.25" customHeight="1">
      <c r="E492" s="123"/>
    </row>
    <row r="493" ht="14.25" customHeight="1">
      <c r="E493" s="123"/>
    </row>
    <row r="494" ht="14.25" customHeight="1">
      <c r="E494" s="123"/>
    </row>
    <row r="495" ht="14.25" customHeight="1">
      <c r="E495" s="123"/>
    </row>
    <row r="496" ht="14.25" customHeight="1">
      <c r="E496" s="123"/>
    </row>
    <row r="497" ht="14.25" customHeight="1">
      <c r="E497" s="123"/>
    </row>
    <row r="498" ht="14.25" customHeight="1">
      <c r="E498" s="123"/>
    </row>
    <row r="499" ht="14.25" customHeight="1">
      <c r="E499" s="123"/>
    </row>
    <row r="500" ht="14.25" customHeight="1">
      <c r="E500" s="123"/>
    </row>
    <row r="501" ht="14.25" customHeight="1">
      <c r="E501" s="123"/>
    </row>
    <row r="502" ht="14.25" customHeight="1">
      <c r="E502" s="123"/>
    </row>
    <row r="503" ht="14.25" customHeight="1">
      <c r="E503" s="123"/>
    </row>
    <row r="504" ht="14.25" customHeight="1">
      <c r="E504" s="123"/>
    </row>
    <row r="505" ht="14.25" customHeight="1">
      <c r="E505" s="123"/>
    </row>
    <row r="506" ht="14.25" customHeight="1">
      <c r="E506" s="123"/>
    </row>
    <row r="507" ht="14.25" customHeight="1">
      <c r="E507" s="123"/>
    </row>
    <row r="508" ht="14.25" customHeight="1">
      <c r="E508" s="123"/>
    </row>
    <row r="509" ht="14.25" customHeight="1">
      <c r="E509" s="123"/>
    </row>
    <row r="510" ht="14.25" customHeight="1">
      <c r="E510" s="123"/>
    </row>
    <row r="511" ht="14.25" customHeight="1">
      <c r="E511" s="123"/>
    </row>
    <row r="512" ht="14.25" customHeight="1">
      <c r="E512" s="123"/>
    </row>
    <row r="513" ht="14.25" customHeight="1">
      <c r="E513" s="123"/>
    </row>
    <row r="514" ht="14.25" customHeight="1">
      <c r="E514" s="123"/>
    </row>
    <row r="515" ht="14.25" customHeight="1">
      <c r="E515" s="123"/>
    </row>
    <row r="516" ht="14.25" customHeight="1">
      <c r="E516" s="123"/>
    </row>
    <row r="517" ht="14.25" customHeight="1">
      <c r="E517" s="123"/>
    </row>
    <row r="518" ht="14.25" customHeight="1">
      <c r="E518" s="123"/>
    </row>
    <row r="519" ht="14.25" customHeight="1">
      <c r="E519" s="123"/>
    </row>
    <row r="520" ht="14.25" customHeight="1">
      <c r="E520" s="123"/>
    </row>
    <row r="521" ht="14.25" customHeight="1">
      <c r="E521" s="123"/>
    </row>
    <row r="522" ht="14.25" customHeight="1">
      <c r="E522" s="123"/>
    </row>
    <row r="523" ht="14.25" customHeight="1">
      <c r="E523" s="123"/>
    </row>
    <row r="524" ht="14.25" customHeight="1">
      <c r="E524" s="123"/>
    </row>
    <row r="525" ht="14.25" customHeight="1">
      <c r="E525" s="123"/>
    </row>
    <row r="526" ht="14.25" customHeight="1">
      <c r="E526" s="123"/>
    </row>
    <row r="527" ht="14.25" customHeight="1">
      <c r="E527" s="123"/>
    </row>
    <row r="528" ht="14.25" customHeight="1">
      <c r="E528" s="123"/>
    </row>
    <row r="529" ht="14.25" customHeight="1">
      <c r="E529" s="123"/>
    </row>
    <row r="530" ht="14.25" customHeight="1">
      <c r="E530" s="123"/>
    </row>
    <row r="531" ht="14.25" customHeight="1">
      <c r="E531" s="123"/>
    </row>
    <row r="532" ht="14.25" customHeight="1">
      <c r="E532" s="123"/>
    </row>
    <row r="533" ht="14.25" customHeight="1">
      <c r="E533" s="123"/>
    </row>
    <row r="534" ht="14.25" customHeight="1">
      <c r="E534" s="123"/>
    </row>
    <row r="535" ht="14.25" customHeight="1">
      <c r="E535" s="123"/>
    </row>
    <row r="536" ht="14.25" customHeight="1">
      <c r="E536" s="123"/>
    </row>
    <row r="537" ht="14.25" customHeight="1">
      <c r="E537" s="123"/>
    </row>
    <row r="538" ht="14.25" customHeight="1">
      <c r="E538" s="123"/>
    </row>
    <row r="539" ht="14.25" customHeight="1">
      <c r="E539" s="123"/>
    </row>
    <row r="540" ht="14.25" customHeight="1">
      <c r="E540" s="123"/>
    </row>
    <row r="541" ht="14.25" customHeight="1">
      <c r="E541" s="123"/>
    </row>
    <row r="542" ht="14.25" customHeight="1">
      <c r="E542" s="123"/>
    </row>
    <row r="543" ht="14.25" customHeight="1">
      <c r="E543" s="123"/>
    </row>
    <row r="544" ht="14.25" customHeight="1">
      <c r="E544" s="123"/>
    </row>
    <row r="545" ht="14.25" customHeight="1">
      <c r="E545" s="123"/>
    </row>
    <row r="546" ht="14.25" customHeight="1">
      <c r="E546" s="123"/>
    </row>
    <row r="547" ht="14.25" customHeight="1">
      <c r="E547" s="123"/>
    </row>
    <row r="548" ht="14.25" customHeight="1">
      <c r="E548" s="123"/>
    </row>
    <row r="549" ht="14.25" customHeight="1">
      <c r="E549" s="123"/>
    </row>
    <row r="550" ht="14.25" customHeight="1">
      <c r="E550" s="123"/>
    </row>
    <row r="551" ht="14.25" customHeight="1">
      <c r="E551" s="123"/>
    </row>
    <row r="552" ht="14.25" customHeight="1">
      <c r="E552" s="123"/>
    </row>
    <row r="553" ht="14.25" customHeight="1">
      <c r="E553" s="123"/>
    </row>
    <row r="554" ht="14.25" customHeight="1">
      <c r="E554" s="123"/>
    </row>
    <row r="555" ht="14.25" customHeight="1">
      <c r="E555" s="123"/>
    </row>
    <row r="556" ht="14.25" customHeight="1">
      <c r="E556" s="123"/>
    </row>
    <row r="557" ht="14.25" customHeight="1">
      <c r="E557" s="123"/>
    </row>
    <row r="558" ht="14.25" customHeight="1">
      <c r="E558" s="123"/>
    </row>
    <row r="559" ht="14.25" customHeight="1">
      <c r="E559" s="123"/>
    </row>
    <row r="560" ht="14.25" customHeight="1">
      <c r="E560" s="123"/>
    </row>
    <row r="561" ht="14.25" customHeight="1">
      <c r="E561" s="123"/>
    </row>
    <row r="562" ht="14.25" customHeight="1">
      <c r="E562" s="123"/>
    </row>
    <row r="563" ht="14.25" customHeight="1">
      <c r="E563" s="123"/>
    </row>
    <row r="564" ht="14.25" customHeight="1">
      <c r="E564" s="123"/>
    </row>
    <row r="565" ht="14.25" customHeight="1">
      <c r="E565" s="123"/>
    </row>
    <row r="566" ht="14.25" customHeight="1">
      <c r="E566" s="123"/>
    </row>
    <row r="567" ht="14.25" customHeight="1">
      <c r="E567" s="123"/>
    </row>
    <row r="568" ht="14.25" customHeight="1">
      <c r="E568" s="123"/>
    </row>
    <row r="569" ht="14.25" customHeight="1">
      <c r="E569" s="123"/>
    </row>
    <row r="570" ht="14.25" customHeight="1">
      <c r="E570" s="123"/>
    </row>
    <row r="571" ht="14.25" customHeight="1">
      <c r="E571" s="123"/>
    </row>
    <row r="572" ht="14.25" customHeight="1">
      <c r="E572" s="123"/>
    </row>
    <row r="573" ht="14.25" customHeight="1">
      <c r="E573" s="123"/>
    </row>
    <row r="574" ht="14.25" customHeight="1">
      <c r="E574" s="123"/>
    </row>
    <row r="575" ht="14.25" customHeight="1">
      <c r="E575" s="123"/>
    </row>
    <row r="576" ht="14.25" customHeight="1">
      <c r="E576" s="123"/>
    </row>
    <row r="577" ht="14.25" customHeight="1">
      <c r="E577" s="123"/>
    </row>
    <row r="578" ht="14.25" customHeight="1">
      <c r="E578" s="123"/>
    </row>
    <row r="579" ht="14.25" customHeight="1">
      <c r="E579" s="123"/>
    </row>
    <row r="580" ht="14.25" customHeight="1">
      <c r="E580" s="123"/>
    </row>
    <row r="581" ht="14.25" customHeight="1">
      <c r="E581" s="123"/>
    </row>
    <row r="582" ht="14.25" customHeight="1">
      <c r="E582" s="123"/>
    </row>
    <row r="583" ht="14.25" customHeight="1">
      <c r="E583" s="123"/>
    </row>
    <row r="584" ht="14.25" customHeight="1">
      <c r="E584" s="123"/>
    </row>
    <row r="585" ht="14.25" customHeight="1">
      <c r="E585" s="123"/>
    </row>
    <row r="586" ht="14.25" customHeight="1">
      <c r="E586" s="123"/>
    </row>
    <row r="587" ht="14.25" customHeight="1">
      <c r="E587" s="123"/>
    </row>
    <row r="588" ht="14.25" customHeight="1">
      <c r="E588" s="123"/>
    </row>
    <row r="589" ht="14.25" customHeight="1">
      <c r="E589" s="123"/>
    </row>
    <row r="590" ht="14.25" customHeight="1">
      <c r="E590" s="123"/>
    </row>
    <row r="591" ht="14.25" customHeight="1">
      <c r="E591" s="123"/>
    </row>
    <row r="592" ht="14.25" customHeight="1">
      <c r="E592" s="123"/>
    </row>
    <row r="593" ht="14.25" customHeight="1">
      <c r="E593" s="123"/>
    </row>
    <row r="594" ht="14.25" customHeight="1">
      <c r="E594" s="123"/>
    </row>
    <row r="595" ht="14.25" customHeight="1">
      <c r="E595" s="123"/>
    </row>
    <row r="596" ht="14.25" customHeight="1">
      <c r="E596" s="123"/>
    </row>
    <row r="597" ht="14.25" customHeight="1">
      <c r="E597" s="123"/>
    </row>
    <row r="598" ht="14.25" customHeight="1">
      <c r="E598" s="123"/>
    </row>
    <row r="599" ht="14.25" customHeight="1">
      <c r="E599" s="123"/>
    </row>
    <row r="600" ht="14.25" customHeight="1">
      <c r="E600" s="123"/>
    </row>
    <row r="601" ht="14.25" customHeight="1">
      <c r="E601" s="123"/>
    </row>
    <row r="602" ht="14.25" customHeight="1">
      <c r="E602" s="123"/>
    </row>
    <row r="603" ht="14.25" customHeight="1">
      <c r="E603" s="123"/>
    </row>
    <row r="604" ht="14.25" customHeight="1">
      <c r="E604" s="123"/>
    </row>
    <row r="605" ht="14.25" customHeight="1">
      <c r="E605" s="123"/>
    </row>
    <row r="606" ht="14.25" customHeight="1">
      <c r="E606" s="123"/>
    </row>
    <row r="607" ht="14.25" customHeight="1">
      <c r="E607" s="123"/>
    </row>
    <row r="608" ht="14.25" customHeight="1">
      <c r="E608" s="123"/>
    </row>
    <row r="609" ht="14.25" customHeight="1">
      <c r="E609" s="123"/>
    </row>
    <row r="610" ht="14.25" customHeight="1">
      <c r="E610" s="123"/>
    </row>
    <row r="611" ht="14.25" customHeight="1">
      <c r="E611" s="123"/>
    </row>
    <row r="612" ht="14.25" customHeight="1">
      <c r="E612" s="123"/>
    </row>
    <row r="613" ht="14.25" customHeight="1">
      <c r="E613" s="123"/>
    </row>
    <row r="614" ht="14.25" customHeight="1">
      <c r="E614" s="123"/>
    </row>
    <row r="615" ht="14.25" customHeight="1">
      <c r="E615" s="123"/>
    </row>
    <row r="616" ht="14.25" customHeight="1">
      <c r="E616" s="123"/>
    </row>
    <row r="617" ht="14.25" customHeight="1">
      <c r="E617" s="123"/>
    </row>
    <row r="618" ht="14.25" customHeight="1">
      <c r="E618" s="123"/>
    </row>
    <row r="619" ht="14.25" customHeight="1">
      <c r="E619" s="123"/>
    </row>
    <row r="620" ht="14.25" customHeight="1">
      <c r="E620" s="123"/>
    </row>
    <row r="621" ht="14.25" customHeight="1">
      <c r="E621" s="123"/>
    </row>
    <row r="622" ht="14.25" customHeight="1">
      <c r="E622" s="123"/>
    </row>
    <row r="623" ht="14.25" customHeight="1">
      <c r="E623" s="123"/>
    </row>
    <row r="624" ht="14.25" customHeight="1">
      <c r="E624" s="123"/>
    </row>
    <row r="625" ht="14.25" customHeight="1">
      <c r="E625" s="123"/>
    </row>
    <row r="626" ht="14.25" customHeight="1">
      <c r="E626" s="123"/>
    </row>
    <row r="627" ht="14.25" customHeight="1">
      <c r="E627" s="123"/>
    </row>
    <row r="628" ht="14.25" customHeight="1">
      <c r="E628" s="123"/>
    </row>
    <row r="629" ht="14.25" customHeight="1">
      <c r="E629" s="123"/>
    </row>
    <row r="630" ht="14.25" customHeight="1">
      <c r="E630" s="123"/>
    </row>
    <row r="631" ht="14.25" customHeight="1">
      <c r="E631" s="123"/>
    </row>
    <row r="632" ht="14.25" customHeight="1">
      <c r="E632" s="123"/>
    </row>
    <row r="633" ht="14.25" customHeight="1">
      <c r="E633" s="123"/>
    </row>
    <row r="634" ht="14.25" customHeight="1">
      <c r="E634" s="123"/>
    </row>
    <row r="635" ht="14.25" customHeight="1">
      <c r="E635" s="123"/>
    </row>
    <row r="636" ht="14.25" customHeight="1">
      <c r="E636" s="123"/>
    </row>
    <row r="637" ht="14.25" customHeight="1">
      <c r="E637" s="123"/>
    </row>
    <row r="638" ht="14.25" customHeight="1">
      <c r="E638" s="123"/>
    </row>
    <row r="639" ht="14.25" customHeight="1">
      <c r="E639" s="123"/>
    </row>
    <row r="640" ht="14.25" customHeight="1">
      <c r="E640" s="123"/>
    </row>
    <row r="641" ht="14.25" customHeight="1">
      <c r="E641" s="123"/>
    </row>
    <row r="642" ht="14.25" customHeight="1">
      <c r="E642" s="123"/>
    </row>
    <row r="643" ht="14.25" customHeight="1">
      <c r="E643" s="123"/>
    </row>
    <row r="644" ht="14.25" customHeight="1">
      <c r="E644" s="123"/>
    </row>
    <row r="645" ht="14.25" customHeight="1">
      <c r="E645" s="123"/>
    </row>
    <row r="646" ht="14.25" customHeight="1">
      <c r="E646" s="123"/>
    </row>
    <row r="647" ht="14.25" customHeight="1">
      <c r="E647" s="123"/>
    </row>
    <row r="648" ht="14.25" customHeight="1">
      <c r="E648" s="123"/>
    </row>
    <row r="649" ht="14.25" customHeight="1">
      <c r="E649" s="123"/>
    </row>
    <row r="650" ht="14.25" customHeight="1">
      <c r="E650" s="123"/>
    </row>
    <row r="651" ht="14.25" customHeight="1">
      <c r="E651" s="123"/>
    </row>
    <row r="652" ht="14.25" customHeight="1">
      <c r="E652" s="123"/>
    </row>
    <row r="653" ht="14.25" customHeight="1">
      <c r="E653" s="123"/>
    </row>
    <row r="654" ht="14.25" customHeight="1">
      <c r="E654" s="123"/>
    </row>
    <row r="655" ht="14.25" customHeight="1">
      <c r="E655" s="123"/>
    </row>
    <row r="656" ht="14.25" customHeight="1">
      <c r="E656" s="123"/>
    </row>
    <row r="657" ht="14.25" customHeight="1">
      <c r="E657" s="123"/>
    </row>
    <row r="658" ht="14.25" customHeight="1">
      <c r="E658" s="123"/>
    </row>
    <row r="659" ht="14.25" customHeight="1">
      <c r="E659" s="123"/>
    </row>
    <row r="660" ht="14.25" customHeight="1">
      <c r="E660" s="123"/>
    </row>
    <row r="661" ht="14.25" customHeight="1">
      <c r="E661" s="123"/>
    </row>
    <row r="662" ht="14.25" customHeight="1">
      <c r="E662" s="123"/>
    </row>
    <row r="663" ht="14.25" customHeight="1">
      <c r="E663" s="123"/>
    </row>
    <row r="664" ht="14.25" customHeight="1">
      <c r="E664" s="123"/>
    </row>
    <row r="665" ht="14.25" customHeight="1">
      <c r="E665" s="123"/>
    </row>
    <row r="666" ht="14.25" customHeight="1">
      <c r="E666" s="123"/>
    </row>
    <row r="667" ht="14.25" customHeight="1">
      <c r="E667" s="123"/>
    </row>
    <row r="668" ht="14.25" customHeight="1">
      <c r="E668" s="123"/>
    </row>
    <row r="669" ht="14.25" customHeight="1">
      <c r="E669" s="123"/>
    </row>
    <row r="670" ht="14.25" customHeight="1">
      <c r="E670" s="123"/>
    </row>
    <row r="671" ht="14.25" customHeight="1">
      <c r="E671" s="123"/>
    </row>
    <row r="672" ht="14.25" customHeight="1">
      <c r="E672" s="123"/>
    </row>
    <row r="673" ht="14.25" customHeight="1">
      <c r="E673" s="123"/>
    </row>
    <row r="674" ht="14.25" customHeight="1">
      <c r="E674" s="123"/>
    </row>
    <row r="675" ht="14.25" customHeight="1">
      <c r="E675" s="123"/>
    </row>
    <row r="676" ht="14.25" customHeight="1">
      <c r="E676" s="123"/>
    </row>
    <row r="677" ht="14.25" customHeight="1">
      <c r="E677" s="123"/>
    </row>
    <row r="678" ht="14.25" customHeight="1">
      <c r="E678" s="123"/>
    </row>
    <row r="679" ht="14.25" customHeight="1">
      <c r="E679" s="123"/>
    </row>
    <row r="680" ht="14.25" customHeight="1">
      <c r="E680" s="123"/>
    </row>
    <row r="681" ht="14.25" customHeight="1">
      <c r="E681" s="123"/>
    </row>
    <row r="682" ht="14.25" customHeight="1">
      <c r="E682" s="123"/>
    </row>
    <row r="683" ht="14.25" customHeight="1">
      <c r="E683" s="123"/>
    </row>
    <row r="684" ht="14.25" customHeight="1">
      <c r="E684" s="123"/>
    </row>
    <row r="685" ht="14.25" customHeight="1">
      <c r="E685" s="123"/>
    </row>
    <row r="686" ht="14.25" customHeight="1">
      <c r="E686" s="123"/>
    </row>
    <row r="687" ht="14.25" customHeight="1">
      <c r="E687" s="123"/>
    </row>
    <row r="688" ht="14.25" customHeight="1">
      <c r="E688" s="123"/>
    </row>
    <row r="689" ht="14.25" customHeight="1">
      <c r="E689" s="123"/>
    </row>
    <row r="690" ht="14.25" customHeight="1">
      <c r="E690" s="123"/>
    </row>
    <row r="691" ht="14.25" customHeight="1">
      <c r="E691" s="123"/>
    </row>
    <row r="692" ht="14.25" customHeight="1">
      <c r="E692" s="123"/>
    </row>
    <row r="693" ht="14.25" customHeight="1">
      <c r="E693" s="123"/>
    </row>
    <row r="694" ht="14.25" customHeight="1">
      <c r="E694" s="123"/>
    </row>
    <row r="695" ht="14.25" customHeight="1">
      <c r="E695" s="123"/>
    </row>
    <row r="696" ht="14.25" customHeight="1">
      <c r="E696" s="123"/>
    </row>
    <row r="697" ht="14.25" customHeight="1">
      <c r="E697" s="123"/>
    </row>
    <row r="698" ht="14.25" customHeight="1">
      <c r="E698" s="123"/>
    </row>
    <row r="699" ht="14.25" customHeight="1">
      <c r="E699" s="123"/>
    </row>
    <row r="700" ht="14.25" customHeight="1">
      <c r="E700" s="123"/>
    </row>
    <row r="701" ht="14.25" customHeight="1">
      <c r="E701" s="123"/>
    </row>
    <row r="702" ht="14.25" customHeight="1">
      <c r="E702" s="123"/>
    </row>
    <row r="703" ht="14.25" customHeight="1">
      <c r="E703" s="123"/>
    </row>
    <row r="704" ht="14.25" customHeight="1">
      <c r="E704" s="123"/>
    </row>
    <row r="705" ht="14.25" customHeight="1">
      <c r="E705" s="123"/>
    </row>
    <row r="706" ht="14.25" customHeight="1">
      <c r="E706" s="123"/>
    </row>
    <row r="707" ht="14.25" customHeight="1">
      <c r="E707" s="123"/>
    </row>
    <row r="708" ht="14.25" customHeight="1">
      <c r="E708" s="123"/>
    </row>
    <row r="709" ht="14.25" customHeight="1">
      <c r="E709" s="123"/>
    </row>
    <row r="710" ht="14.25" customHeight="1">
      <c r="E710" s="123"/>
    </row>
    <row r="711" ht="14.25" customHeight="1">
      <c r="E711" s="123"/>
    </row>
    <row r="712" ht="14.25" customHeight="1">
      <c r="E712" s="123"/>
    </row>
    <row r="713" ht="14.25" customHeight="1">
      <c r="E713" s="123"/>
    </row>
    <row r="714" ht="14.25" customHeight="1">
      <c r="E714" s="123"/>
    </row>
    <row r="715" ht="14.25" customHeight="1">
      <c r="E715" s="123"/>
    </row>
    <row r="716" ht="14.25" customHeight="1">
      <c r="E716" s="123"/>
    </row>
    <row r="717" ht="14.25" customHeight="1">
      <c r="E717" s="123"/>
    </row>
    <row r="718" ht="14.25" customHeight="1">
      <c r="E718" s="123"/>
    </row>
    <row r="719" ht="14.25" customHeight="1">
      <c r="E719" s="123"/>
    </row>
    <row r="720" ht="14.25" customHeight="1">
      <c r="E720" s="123"/>
    </row>
    <row r="721" ht="14.25" customHeight="1">
      <c r="E721" s="123"/>
    </row>
    <row r="722" ht="14.25" customHeight="1">
      <c r="E722" s="123"/>
    </row>
    <row r="723" ht="14.25" customHeight="1">
      <c r="E723" s="123"/>
    </row>
    <row r="724" ht="14.25" customHeight="1">
      <c r="E724" s="123"/>
    </row>
    <row r="725" ht="14.25" customHeight="1">
      <c r="E725" s="123"/>
    </row>
    <row r="726" ht="14.25" customHeight="1">
      <c r="E726" s="123"/>
    </row>
    <row r="727" ht="14.25" customHeight="1">
      <c r="E727" s="123"/>
    </row>
    <row r="728" ht="14.25" customHeight="1">
      <c r="E728" s="123"/>
    </row>
    <row r="729" ht="14.25" customHeight="1">
      <c r="E729" s="123"/>
    </row>
    <row r="730" ht="14.25" customHeight="1">
      <c r="E730" s="123"/>
    </row>
    <row r="731" ht="14.25" customHeight="1">
      <c r="E731" s="123"/>
    </row>
    <row r="732" ht="14.25" customHeight="1">
      <c r="E732" s="123"/>
    </row>
    <row r="733" ht="14.25" customHeight="1">
      <c r="E733" s="123"/>
    </row>
    <row r="734" ht="14.25" customHeight="1">
      <c r="E734" s="123"/>
    </row>
    <row r="735" ht="14.25" customHeight="1">
      <c r="E735" s="123"/>
    </row>
    <row r="736" ht="14.25" customHeight="1">
      <c r="E736" s="123"/>
    </row>
    <row r="737" ht="14.25" customHeight="1">
      <c r="E737" s="123"/>
    </row>
    <row r="738" ht="14.25" customHeight="1">
      <c r="E738" s="123"/>
    </row>
    <row r="739" ht="14.25" customHeight="1">
      <c r="E739" s="123"/>
    </row>
    <row r="740" ht="14.25" customHeight="1">
      <c r="E740" s="123"/>
    </row>
    <row r="741" ht="14.25" customHeight="1">
      <c r="E741" s="123"/>
    </row>
    <row r="742" ht="14.25" customHeight="1">
      <c r="E742" s="123"/>
    </row>
    <row r="743" ht="14.25" customHeight="1">
      <c r="E743" s="123"/>
    </row>
    <row r="744" ht="14.25" customHeight="1">
      <c r="E744" s="123"/>
    </row>
    <row r="745" ht="14.25" customHeight="1">
      <c r="E745" s="123"/>
    </row>
    <row r="746" ht="14.25" customHeight="1">
      <c r="E746" s="123"/>
    </row>
    <row r="747" ht="14.25" customHeight="1">
      <c r="E747" s="123"/>
    </row>
    <row r="748" ht="14.25" customHeight="1">
      <c r="E748" s="123"/>
    </row>
    <row r="749" ht="14.25" customHeight="1">
      <c r="E749" s="123"/>
    </row>
    <row r="750" ht="14.25" customHeight="1">
      <c r="E750" s="123"/>
    </row>
    <row r="751" ht="14.25" customHeight="1">
      <c r="E751" s="123"/>
    </row>
    <row r="752" ht="14.25" customHeight="1">
      <c r="E752" s="123"/>
    </row>
    <row r="753" ht="14.25" customHeight="1">
      <c r="E753" s="123"/>
    </row>
    <row r="754" ht="14.25" customHeight="1">
      <c r="E754" s="123"/>
    </row>
    <row r="755" ht="14.25" customHeight="1">
      <c r="E755" s="123"/>
    </row>
    <row r="756" ht="14.25" customHeight="1">
      <c r="E756" s="123"/>
    </row>
    <row r="757" ht="14.25" customHeight="1">
      <c r="E757" s="123"/>
    </row>
    <row r="758" ht="14.25" customHeight="1">
      <c r="E758" s="123"/>
    </row>
    <row r="759" ht="14.25" customHeight="1">
      <c r="E759" s="123"/>
    </row>
    <row r="760" ht="14.25" customHeight="1">
      <c r="E760" s="123"/>
    </row>
    <row r="761" ht="14.25" customHeight="1">
      <c r="E761" s="123"/>
    </row>
    <row r="762" ht="14.25" customHeight="1">
      <c r="E762" s="123"/>
    </row>
    <row r="763" ht="14.25" customHeight="1">
      <c r="E763" s="123"/>
    </row>
    <row r="764" ht="14.25" customHeight="1">
      <c r="E764" s="123"/>
    </row>
    <row r="765" ht="14.25" customHeight="1">
      <c r="E765" s="123"/>
    </row>
    <row r="766" ht="14.25" customHeight="1">
      <c r="E766" s="123"/>
    </row>
    <row r="767" ht="14.25" customHeight="1">
      <c r="E767" s="123"/>
    </row>
    <row r="768" ht="14.25" customHeight="1">
      <c r="E768" s="123"/>
    </row>
    <row r="769" ht="14.25" customHeight="1">
      <c r="E769" s="123"/>
    </row>
    <row r="770" ht="14.25" customHeight="1">
      <c r="E770" s="123"/>
    </row>
    <row r="771" ht="14.25" customHeight="1">
      <c r="E771" s="123"/>
    </row>
    <row r="772" ht="14.25" customHeight="1">
      <c r="E772" s="123"/>
    </row>
    <row r="773" ht="14.25" customHeight="1">
      <c r="E773" s="123"/>
    </row>
    <row r="774" ht="14.25" customHeight="1">
      <c r="E774" s="123"/>
    </row>
    <row r="775" ht="14.25" customHeight="1">
      <c r="E775" s="123"/>
    </row>
    <row r="776" ht="14.25" customHeight="1">
      <c r="E776" s="123"/>
    </row>
    <row r="777" ht="14.25" customHeight="1">
      <c r="E777" s="123"/>
    </row>
    <row r="778" ht="14.25" customHeight="1">
      <c r="E778" s="123"/>
    </row>
    <row r="779" ht="14.25" customHeight="1">
      <c r="E779" s="123"/>
    </row>
    <row r="780" ht="14.25" customHeight="1">
      <c r="E780" s="123"/>
    </row>
    <row r="781" ht="14.25" customHeight="1">
      <c r="E781" s="123"/>
    </row>
    <row r="782" ht="14.25" customHeight="1">
      <c r="E782" s="123"/>
    </row>
    <row r="783" ht="14.25" customHeight="1">
      <c r="E783" s="123"/>
    </row>
    <row r="784" ht="14.25" customHeight="1">
      <c r="E784" s="123"/>
    </row>
    <row r="785" ht="14.25" customHeight="1">
      <c r="E785" s="123"/>
    </row>
    <row r="786" ht="14.25" customHeight="1">
      <c r="E786" s="123"/>
    </row>
    <row r="787" ht="14.25" customHeight="1">
      <c r="E787" s="123"/>
    </row>
    <row r="788" ht="14.25" customHeight="1">
      <c r="E788" s="123"/>
    </row>
    <row r="789" ht="14.25" customHeight="1">
      <c r="E789" s="123"/>
    </row>
    <row r="790" ht="14.25" customHeight="1">
      <c r="E790" s="123"/>
    </row>
    <row r="791" ht="14.25" customHeight="1">
      <c r="E791" s="123"/>
    </row>
    <row r="792" ht="14.25" customHeight="1">
      <c r="E792" s="123"/>
    </row>
    <row r="793" ht="14.25" customHeight="1">
      <c r="E793" s="123"/>
    </row>
    <row r="794" ht="14.25" customHeight="1">
      <c r="E794" s="123"/>
    </row>
    <row r="795" ht="14.25" customHeight="1">
      <c r="E795" s="123"/>
    </row>
    <row r="796" ht="14.25" customHeight="1">
      <c r="E796" s="123"/>
    </row>
    <row r="797" ht="14.25" customHeight="1">
      <c r="E797" s="123"/>
    </row>
    <row r="798" ht="14.25" customHeight="1">
      <c r="E798" s="123"/>
    </row>
    <row r="799" ht="14.25" customHeight="1">
      <c r="E799" s="123"/>
    </row>
    <row r="800" ht="14.25" customHeight="1">
      <c r="E800" s="123"/>
    </row>
    <row r="801" ht="14.25" customHeight="1">
      <c r="E801" s="123"/>
    </row>
    <row r="802" ht="14.25" customHeight="1">
      <c r="E802" s="123"/>
    </row>
    <row r="803" ht="14.25" customHeight="1">
      <c r="E803" s="123"/>
    </row>
    <row r="804" ht="14.25" customHeight="1">
      <c r="E804" s="123"/>
    </row>
    <row r="805" ht="14.25" customHeight="1">
      <c r="E805" s="123"/>
    </row>
    <row r="806" ht="14.25" customHeight="1">
      <c r="E806" s="123"/>
    </row>
    <row r="807" ht="14.25" customHeight="1">
      <c r="E807" s="123"/>
    </row>
    <row r="808" ht="14.25" customHeight="1">
      <c r="E808" s="123"/>
    </row>
    <row r="809" ht="14.25" customHeight="1">
      <c r="E809" s="123"/>
    </row>
    <row r="810" ht="14.25" customHeight="1">
      <c r="E810" s="123"/>
    </row>
    <row r="811" ht="14.25" customHeight="1">
      <c r="E811" s="123"/>
    </row>
    <row r="812" ht="14.25" customHeight="1">
      <c r="E812" s="123"/>
    </row>
    <row r="813" ht="14.25" customHeight="1">
      <c r="E813" s="123"/>
    </row>
    <row r="814" ht="14.25" customHeight="1">
      <c r="E814" s="123"/>
    </row>
    <row r="815" ht="14.25" customHeight="1">
      <c r="E815" s="123"/>
    </row>
    <row r="816" ht="14.25" customHeight="1">
      <c r="E816" s="123"/>
    </row>
    <row r="817" ht="14.25" customHeight="1">
      <c r="E817" s="123"/>
    </row>
    <row r="818" ht="14.25" customHeight="1">
      <c r="E818" s="123"/>
    </row>
    <row r="819" ht="14.25" customHeight="1">
      <c r="E819" s="123"/>
    </row>
    <row r="820" ht="14.25" customHeight="1">
      <c r="E820" s="123"/>
    </row>
    <row r="821" ht="14.25" customHeight="1">
      <c r="E821" s="123"/>
    </row>
    <row r="822" ht="14.25" customHeight="1">
      <c r="E822" s="123"/>
    </row>
    <row r="823" ht="14.25" customHeight="1">
      <c r="E823" s="123"/>
    </row>
    <row r="824" ht="14.25" customHeight="1">
      <c r="E824" s="123"/>
    </row>
    <row r="825" ht="14.25" customHeight="1">
      <c r="E825" s="123"/>
    </row>
    <row r="826" ht="14.25" customHeight="1">
      <c r="E826" s="123"/>
    </row>
    <row r="827" ht="14.25" customHeight="1">
      <c r="E827" s="123"/>
    </row>
    <row r="828" ht="14.25" customHeight="1">
      <c r="E828" s="123"/>
    </row>
    <row r="829" ht="14.25" customHeight="1">
      <c r="E829" s="123"/>
    </row>
    <row r="830" ht="14.25" customHeight="1">
      <c r="E830" s="123"/>
    </row>
    <row r="831" ht="14.25" customHeight="1">
      <c r="E831" s="123"/>
    </row>
    <row r="832" ht="14.25" customHeight="1">
      <c r="E832" s="123"/>
    </row>
    <row r="833" ht="14.25" customHeight="1">
      <c r="E833" s="123"/>
    </row>
    <row r="834" ht="14.25" customHeight="1">
      <c r="E834" s="123"/>
    </row>
    <row r="835" ht="14.25" customHeight="1">
      <c r="E835" s="123"/>
    </row>
    <row r="836" ht="14.25" customHeight="1">
      <c r="E836" s="123"/>
    </row>
    <row r="837" ht="14.25" customHeight="1">
      <c r="E837" s="123"/>
    </row>
    <row r="838" ht="14.25" customHeight="1">
      <c r="E838" s="123"/>
    </row>
    <row r="839" ht="14.25" customHeight="1">
      <c r="E839" s="123"/>
    </row>
    <row r="840" ht="14.25" customHeight="1">
      <c r="E840" s="123"/>
    </row>
    <row r="841" ht="14.25" customHeight="1">
      <c r="E841" s="123"/>
    </row>
    <row r="842" ht="14.25" customHeight="1">
      <c r="E842" s="123"/>
    </row>
    <row r="843" ht="14.25" customHeight="1">
      <c r="E843" s="123"/>
    </row>
    <row r="844" ht="14.25" customHeight="1">
      <c r="E844" s="123"/>
    </row>
    <row r="845" ht="14.25" customHeight="1">
      <c r="E845" s="123"/>
    </row>
    <row r="846" ht="14.25" customHeight="1">
      <c r="E846" s="123"/>
    </row>
    <row r="847" ht="14.25" customHeight="1">
      <c r="E847" s="123"/>
    </row>
    <row r="848" ht="14.25" customHeight="1">
      <c r="E848" s="123"/>
    </row>
    <row r="849" ht="14.25" customHeight="1">
      <c r="E849" s="123"/>
    </row>
    <row r="850" ht="14.25" customHeight="1">
      <c r="E850" s="123"/>
    </row>
    <row r="851" ht="14.25" customHeight="1">
      <c r="E851" s="123"/>
    </row>
    <row r="852" ht="14.25" customHeight="1">
      <c r="E852" s="123"/>
    </row>
    <row r="853" ht="14.25" customHeight="1">
      <c r="E853" s="123"/>
    </row>
    <row r="854" ht="14.25" customHeight="1">
      <c r="E854" s="123"/>
    </row>
    <row r="855" ht="14.25" customHeight="1">
      <c r="E855" s="123"/>
    </row>
    <row r="856" ht="14.25" customHeight="1">
      <c r="E856" s="123"/>
    </row>
    <row r="857" ht="14.25" customHeight="1">
      <c r="E857" s="123"/>
    </row>
    <row r="858" ht="14.25" customHeight="1">
      <c r="E858" s="123"/>
    </row>
    <row r="859" ht="14.25" customHeight="1">
      <c r="E859" s="123"/>
    </row>
    <row r="860" ht="14.25" customHeight="1">
      <c r="E860" s="123"/>
    </row>
    <row r="861" ht="14.25" customHeight="1">
      <c r="E861" s="123"/>
    </row>
    <row r="862" ht="14.25" customHeight="1">
      <c r="E862" s="123"/>
    </row>
    <row r="863" ht="14.25" customHeight="1">
      <c r="E863" s="123"/>
    </row>
    <row r="864" ht="14.25" customHeight="1">
      <c r="E864" s="123"/>
    </row>
    <row r="865" ht="14.25" customHeight="1">
      <c r="E865" s="123"/>
    </row>
    <row r="866" ht="14.25" customHeight="1">
      <c r="E866" s="123"/>
    </row>
    <row r="867" ht="14.25" customHeight="1">
      <c r="E867" s="123"/>
    </row>
    <row r="868" ht="14.25" customHeight="1">
      <c r="E868" s="123"/>
    </row>
    <row r="869" ht="14.25" customHeight="1">
      <c r="E869" s="123"/>
    </row>
    <row r="870" ht="14.25" customHeight="1">
      <c r="E870" s="123"/>
    </row>
    <row r="871" ht="14.25" customHeight="1">
      <c r="E871" s="123"/>
    </row>
    <row r="872" ht="14.25" customHeight="1">
      <c r="E872" s="123"/>
    </row>
    <row r="873" ht="14.25" customHeight="1">
      <c r="E873" s="123"/>
    </row>
    <row r="874" ht="14.25" customHeight="1">
      <c r="E874" s="123"/>
    </row>
    <row r="875" ht="14.25" customHeight="1">
      <c r="E875" s="123"/>
    </row>
    <row r="876" ht="14.25" customHeight="1">
      <c r="E876" s="123"/>
    </row>
    <row r="877" ht="14.25" customHeight="1">
      <c r="E877" s="123"/>
    </row>
    <row r="878" ht="14.25" customHeight="1">
      <c r="E878" s="123"/>
    </row>
    <row r="879" ht="14.25" customHeight="1">
      <c r="E879" s="123"/>
    </row>
    <row r="880" ht="14.25" customHeight="1">
      <c r="E880" s="123"/>
    </row>
    <row r="881" ht="14.25" customHeight="1">
      <c r="E881" s="123"/>
    </row>
    <row r="882" ht="14.25" customHeight="1">
      <c r="E882" s="123"/>
    </row>
    <row r="883" ht="14.25" customHeight="1">
      <c r="E883" s="123"/>
    </row>
    <row r="884" ht="14.25" customHeight="1">
      <c r="E884" s="123"/>
    </row>
    <row r="885" ht="14.25" customHeight="1">
      <c r="E885" s="123"/>
    </row>
    <row r="886" ht="14.25" customHeight="1">
      <c r="E886" s="123"/>
    </row>
    <row r="887" ht="14.25" customHeight="1">
      <c r="E887" s="123"/>
    </row>
    <row r="888" ht="14.25" customHeight="1">
      <c r="E888" s="123"/>
    </row>
    <row r="889" ht="14.25" customHeight="1">
      <c r="E889" s="123"/>
    </row>
    <row r="890" ht="14.25" customHeight="1">
      <c r="E890" s="123"/>
    </row>
    <row r="891" ht="14.25" customHeight="1">
      <c r="E891" s="123"/>
    </row>
    <row r="892" ht="14.25" customHeight="1">
      <c r="E892" s="123"/>
    </row>
    <row r="893" ht="14.25" customHeight="1">
      <c r="E893" s="123"/>
    </row>
    <row r="894" ht="14.25" customHeight="1">
      <c r="E894" s="123"/>
    </row>
    <row r="895" ht="14.25" customHeight="1">
      <c r="E895" s="123"/>
    </row>
    <row r="896" ht="14.25" customHeight="1">
      <c r="E896" s="123"/>
    </row>
    <row r="897" ht="14.25" customHeight="1">
      <c r="E897" s="123"/>
    </row>
    <row r="898" ht="14.25" customHeight="1">
      <c r="E898" s="123"/>
    </row>
    <row r="899" ht="14.25" customHeight="1">
      <c r="E899" s="123"/>
    </row>
    <row r="900" ht="14.25" customHeight="1">
      <c r="E900" s="123"/>
    </row>
    <row r="901" ht="14.25" customHeight="1">
      <c r="E901" s="123"/>
    </row>
    <row r="902" ht="14.25" customHeight="1">
      <c r="E902" s="123"/>
    </row>
    <row r="903" ht="14.25" customHeight="1">
      <c r="E903" s="123"/>
    </row>
    <row r="904" ht="14.25" customHeight="1">
      <c r="E904" s="123"/>
    </row>
    <row r="905" ht="14.25" customHeight="1">
      <c r="E905" s="123"/>
    </row>
    <row r="906" ht="14.25" customHeight="1">
      <c r="E906" s="123"/>
    </row>
    <row r="907" ht="14.25" customHeight="1">
      <c r="E907" s="123"/>
    </row>
    <row r="908" ht="14.25" customHeight="1">
      <c r="E908" s="123"/>
    </row>
    <row r="909" ht="14.25" customHeight="1">
      <c r="E909" s="123"/>
    </row>
    <row r="910" ht="14.25" customHeight="1">
      <c r="E910" s="123"/>
    </row>
    <row r="911" ht="14.25" customHeight="1">
      <c r="E911" s="123"/>
    </row>
    <row r="912" ht="14.25" customHeight="1">
      <c r="E912" s="123"/>
    </row>
    <row r="913" ht="14.25" customHeight="1">
      <c r="E913" s="123"/>
    </row>
    <row r="914" ht="14.25" customHeight="1">
      <c r="E914" s="123"/>
    </row>
    <row r="915" ht="14.25" customHeight="1">
      <c r="E915" s="123"/>
    </row>
    <row r="916" ht="14.25" customHeight="1">
      <c r="E916" s="123"/>
    </row>
    <row r="917" ht="14.25" customHeight="1">
      <c r="E917" s="123"/>
    </row>
    <row r="918" ht="14.25" customHeight="1">
      <c r="E918" s="123"/>
    </row>
    <row r="919" ht="14.25" customHeight="1">
      <c r="E919" s="123"/>
    </row>
    <row r="920" ht="14.25" customHeight="1">
      <c r="E920" s="123"/>
    </row>
    <row r="921" ht="14.25" customHeight="1">
      <c r="E921" s="123"/>
    </row>
    <row r="922" ht="14.25" customHeight="1">
      <c r="E922" s="123"/>
    </row>
    <row r="923" ht="14.25" customHeight="1">
      <c r="E923" s="123"/>
    </row>
    <row r="924" ht="14.25" customHeight="1">
      <c r="E924" s="123"/>
    </row>
    <row r="925" ht="14.25" customHeight="1">
      <c r="E925" s="123"/>
    </row>
    <row r="926" ht="14.25" customHeight="1">
      <c r="E926" s="123"/>
    </row>
    <row r="927" ht="14.25" customHeight="1">
      <c r="E927" s="123"/>
    </row>
    <row r="928" ht="14.25" customHeight="1">
      <c r="E928" s="123"/>
    </row>
    <row r="929" ht="14.25" customHeight="1">
      <c r="E929" s="123"/>
    </row>
    <row r="930" ht="14.25" customHeight="1">
      <c r="E930" s="123"/>
    </row>
    <row r="931" ht="14.25" customHeight="1">
      <c r="E931" s="123"/>
    </row>
    <row r="932" ht="14.25" customHeight="1">
      <c r="E932" s="123"/>
    </row>
    <row r="933" ht="14.25" customHeight="1">
      <c r="E933" s="123"/>
    </row>
    <row r="934" ht="14.25" customHeight="1">
      <c r="E934" s="123"/>
    </row>
    <row r="935" ht="14.25" customHeight="1">
      <c r="E935" s="123"/>
    </row>
    <row r="936" ht="14.25" customHeight="1">
      <c r="E936" s="123"/>
    </row>
    <row r="937" ht="14.25" customHeight="1">
      <c r="E937" s="123"/>
    </row>
    <row r="938" ht="14.25" customHeight="1">
      <c r="E938" s="123"/>
    </row>
    <row r="939" ht="14.25" customHeight="1">
      <c r="E939" s="123"/>
    </row>
    <row r="940" ht="14.25" customHeight="1">
      <c r="E940" s="123"/>
    </row>
    <row r="941" ht="14.25" customHeight="1">
      <c r="E941" s="123"/>
    </row>
    <row r="942" ht="14.25" customHeight="1">
      <c r="E942" s="123"/>
    </row>
    <row r="943" ht="14.25" customHeight="1">
      <c r="E943" s="123"/>
    </row>
    <row r="944" ht="14.25" customHeight="1">
      <c r="E944" s="123"/>
    </row>
    <row r="945" ht="14.25" customHeight="1">
      <c r="E945" s="123"/>
    </row>
    <row r="946" ht="14.25" customHeight="1">
      <c r="E946" s="123"/>
    </row>
    <row r="947" ht="14.25" customHeight="1">
      <c r="E947" s="123"/>
    </row>
    <row r="948" ht="14.25" customHeight="1">
      <c r="E948" s="123"/>
    </row>
    <row r="949" ht="14.25" customHeight="1">
      <c r="E949" s="123"/>
    </row>
    <row r="950" ht="14.25" customHeight="1">
      <c r="E950" s="123"/>
    </row>
    <row r="951" ht="14.25" customHeight="1">
      <c r="E951" s="123"/>
    </row>
    <row r="952" ht="14.25" customHeight="1">
      <c r="E952" s="123"/>
    </row>
    <row r="953" ht="14.25" customHeight="1">
      <c r="E953" s="123"/>
    </row>
    <row r="954" ht="14.25" customHeight="1">
      <c r="E954" s="123"/>
    </row>
    <row r="955" ht="14.25" customHeight="1">
      <c r="E955" s="123"/>
    </row>
    <row r="956" ht="14.25" customHeight="1">
      <c r="E956" s="123"/>
    </row>
    <row r="957" ht="14.25" customHeight="1">
      <c r="E957" s="123"/>
    </row>
    <row r="958" ht="14.25" customHeight="1">
      <c r="E958" s="123"/>
    </row>
    <row r="959" ht="14.25" customHeight="1">
      <c r="E959" s="123"/>
    </row>
    <row r="960" ht="14.25" customHeight="1">
      <c r="E960" s="123"/>
    </row>
    <row r="961" ht="14.25" customHeight="1">
      <c r="E961" s="123"/>
    </row>
    <row r="962" ht="14.25" customHeight="1">
      <c r="E962" s="123"/>
    </row>
    <row r="963" ht="14.25" customHeight="1">
      <c r="E963" s="123"/>
    </row>
    <row r="964" ht="14.25" customHeight="1">
      <c r="E964" s="123"/>
    </row>
    <row r="965" ht="14.25" customHeight="1">
      <c r="E965" s="123"/>
    </row>
    <row r="966" ht="14.25" customHeight="1">
      <c r="E966" s="123"/>
    </row>
    <row r="967" ht="14.25" customHeight="1">
      <c r="E967" s="123"/>
    </row>
    <row r="968" ht="14.25" customHeight="1">
      <c r="E968" s="123"/>
    </row>
    <row r="969" ht="14.25" customHeight="1">
      <c r="E969" s="123"/>
    </row>
    <row r="970" ht="14.25" customHeight="1">
      <c r="E970" s="123"/>
    </row>
    <row r="971" ht="14.25" customHeight="1">
      <c r="E971" s="123"/>
    </row>
    <row r="972" ht="14.25" customHeight="1">
      <c r="E972" s="123"/>
    </row>
    <row r="973" ht="14.25" customHeight="1">
      <c r="E973" s="123"/>
    </row>
    <row r="974" ht="14.25" customHeight="1">
      <c r="E974" s="123"/>
    </row>
    <row r="975" ht="14.25" customHeight="1">
      <c r="E975" s="123"/>
    </row>
    <row r="976" ht="14.25" customHeight="1">
      <c r="E976" s="123"/>
    </row>
    <row r="977" ht="14.25" customHeight="1">
      <c r="E977" s="123"/>
    </row>
    <row r="978" ht="14.25" customHeight="1">
      <c r="E978" s="123"/>
    </row>
    <row r="979" ht="14.25" customHeight="1">
      <c r="E979" s="123"/>
    </row>
    <row r="980" ht="14.25" customHeight="1">
      <c r="E980" s="123"/>
    </row>
    <row r="981" ht="14.25" customHeight="1">
      <c r="E981" s="123"/>
    </row>
    <row r="982" ht="14.25" customHeight="1">
      <c r="E982" s="123"/>
    </row>
    <row r="983" ht="14.25" customHeight="1">
      <c r="E983" s="123"/>
    </row>
    <row r="984" ht="14.25" customHeight="1">
      <c r="E984" s="123"/>
    </row>
    <row r="985" ht="14.25" customHeight="1">
      <c r="E985" s="123"/>
    </row>
    <row r="986" ht="14.25" customHeight="1">
      <c r="E986" s="123"/>
    </row>
    <row r="987" ht="14.25" customHeight="1">
      <c r="E987" s="123"/>
    </row>
    <row r="988" ht="14.25" customHeight="1">
      <c r="E988" s="123"/>
    </row>
    <row r="989" ht="14.25" customHeight="1">
      <c r="E989" s="123"/>
    </row>
    <row r="990" ht="14.25" customHeight="1">
      <c r="E990" s="123"/>
    </row>
    <row r="991" ht="14.25" customHeight="1">
      <c r="E991" s="123"/>
    </row>
    <row r="992" ht="14.25" customHeight="1">
      <c r="E992" s="123"/>
    </row>
    <row r="993" ht="14.25" customHeight="1">
      <c r="E993" s="123"/>
    </row>
    <row r="994" ht="14.25" customHeight="1">
      <c r="E994" s="123"/>
    </row>
    <row r="995" ht="14.25" customHeight="1">
      <c r="E995" s="123"/>
    </row>
    <row r="996" ht="14.25" customHeight="1">
      <c r="E996" s="123"/>
    </row>
    <row r="997" ht="14.25" customHeight="1">
      <c r="E997" s="123"/>
    </row>
    <row r="998" ht="14.25" customHeight="1">
      <c r="E998" s="123"/>
    </row>
    <row r="999" ht="14.25" customHeight="1">
      <c r="E999" s="123"/>
    </row>
    <row r="1000" ht="14.25" customHeight="1">
      <c r="E1000" s="123"/>
    </row>
  </sheetData>
  <mergeCells count="2">
    <mergeCell ref="E102:F102"/>
    <mergeCell ref="F181:G181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5" width="15.57"/>
    <col customWidth="1" min="1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>
      <c r="F13" s="3" t="s">
        <v>1071</v>
      </c>
      <c r="P13" s="3" t="s">
        <v>1072</v>
      </c>
    </row>
    <row r="14" ht="14.25" customHeight="1">
      <c r="F14" s="3" t="s">
        <v>1073</v>
      </c>
    </row>
    <row r="15" ht="14.25" customHeight="1"/>
    <row r="16" ht="14.25" customHeight="1">
      <c r="F16" s="3" t="s">
        <v>1074</v>
      </c>
    </row>
    <row r="17" ht="14.25" customHeight="1">
      <c r="F17" s="3" t="s">
        <v>1075</v>
      </c>
    </row>
    <row r="18" ht="14.25" customHeight="1">
      <c r="F18" s="3" t="s">
        <v>1076</v>
      </c>
    </row>
    <row r="19" ht="14.25" customHeight="1">
      <c r="F19" s="3" t="s">
        <v>1077</v>
      </c>
    </row>
    <row r="20" ht="14.25" customHeight="1"/>
    <row r="21" ht="14.25" customHeight="1">
      <c r="F21" s="3" t="s">
        <v>1078</v>
      </c>
      <c r="I21" s="3" t="s">
        <v>1079</v>
      </c>
      <c r="L21" s="3" t="s">
        <v>1080</v>
      </c>
    </row>
    <row r="22" ht="14.25" customHeight="1">
      <c r="F22" s="3" t="s">
        <v>1081</v>
      </c>
      <c r="I22" s="3" t="s">
        <v>1082</v>
      </c>
      <c r="L22" s="3" t="s">
        <v>1083</v>
      </c>
    </row>
    <row r="23" ht="14.25" customHeight="1">
      <c r="D23" s="4" t="s">
        <v>1084</v>
      </c>
    </row>
    <row r="24" ht="14.25" customHeight="1"/>
    <row r="25" ht="14.25" customHeight="1">
      <c r="F25" s="3" t="s">
        <v>1085</v>
      </c>
    </row>
    <row r="26" ht="14.25" customHeight="1">
      <c r="F26" s="3" t="s">
        <v>1086</v>
      </c>
    </row>
    <row r="27" ht="14.25" customHeight="1">
      <c r="F27" s="3" t="s">
        <v>1087</v>
      </c>
    </row>
    <row r="28" ht="14.25" customHeight="1">
      <c r="F28" s="3" t="s">
        <v>1088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>
      <c r="A35" s="161"/>
      <c r="B35" s="161"/>
      <c r="C35" s="162" t="s">
        <v>1089</v>
      </c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</row>
    <row r="36" ht="14.25" customHeight="1">
      <c r="A36" s="161"/>
      <c r="B36" s="161"/>
      <c r="C36" s="163" t="s">
        <v>1090</v>
      </c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</row>
    <row r="37" ht="14.25" customHeight="1"/>
    <row r="38" ht="14.25" customHeight="1">
      <c r="A38" s="164"/>
      <c r="B38" s="164"/>
      <c r="C38" s="165" t="s">
        <v>1091</v>
      </c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 ht="14.25" customHeight="1">
      <c r="A39" s="164"/>
      <c r="B39" s="164"/>
      <c r="C39" s="163" t="s">
        <v>1092</v>
      </c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 ht="14.25" customHeight="1">
      <c r="A40" s="164"/>
      <c r="B40" s="164"/>
      <c r="C40" s="163" t="s">
        <v>1093</v>
      </c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 ht="14.25" customHeight="1">
      <c r="A41" s="164"/>
      <c r="B41" s="164"/>
      <c r="C41" s="163" t="s">
        <v>1094</v>
      </c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 ht="14.25" customHeight="1">
      <c r="A42" s="164"/>
      <c r="B42" s="164"/>
      <c r="C42" s="165" t="s">
        <v>1095</v>
      </c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 ht="14.25" customHeight="1">
      <c r="A43" s="164"/>
      <c r="B43" s="164"/>
      <c r="C43" s="166" t="s">
        <v>1096</v>
      </c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 ht="14.25" customHeight="1">
      <c r="C44" s="167"/>
    </row>
    <row r="45" ht="14.25" customHeight="1">
      <c r="C45" s="168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29"/>
    <col customWidth="1" min="4" max="5" width="8.71"/>
    <col customWidth="1" min="6" max="6" width="19.14"/>
    <col customWidth="1" min="7" max="26" width="8.71"/>
  </cols>
  <sheetData>
    <row r="1" ht="14.25" customHeight="1">
      <c r="A1" s="169" t="s">
        <v>0</v>
      </c>
      <c r="B1" s="169" t="s">
        <v>1097</v>
      </c>
      <c r="C1" s="169" t="s">
        <v>1098</v>
      </c>
      <c r="D1" s="169" t="s">
        <v>1099</v>
      </c>
      <c r="E1" s="169" t="s">
        <v>1100</v>
      </c>
      <c r="F1" s="169" t="s">
        <v>1101</v>
      </c>
      <c r="G1" s="169" t="s">
        <v>1102</v>
      </c>
      <c r="H1" s="169"/>
      <c r="I1" s="1"/>
      <c r="J1" s="170" t="s">
        <v>1103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170</v>
      </c>
      <c r="B2" s="3">
        <v>1234.0</v>
      </c>
      <c r="C2" s="3">
        <v>50000.0</v>
      </c>
      <c r="D2" s="3" t="s">
        <v>708</v>
      </c>
      <c r="E2" s="3" t="s">
        <v>708</v>
      </c>
      <c r="F2" s="3">
        <v>1500000.0</v>
      </c>
      <c r="G2" s="3">
        <v>32000.0</v>
      </c>
      <c r="J2" s="3" t="s">
        <v>411</v>
      </c>
    </row>
    <row r="3" ht="14.25" customHeight="1">
      <c r="A3" s="3" t="s">
        <v>175</v>
      </c>
      <c r="B3" s="3">
        <v>1236.0</v>
      </c>
      <c r="C3" s="3">
        <v>30000.0</v>
      </c>
      <c r="D3" s="3" t="s">
        <v>411</v>
      </c>
      <c r="E3" s="3" t="s">
        <v>411</v>
      </c>
      <c r="F3" s="3">
        <v>50000.0</v>
      </c>
      <c r="G3" s="3">
        <v>19000.0</v>
      </c>
      <c r="J3" s="3" t="s">
        <v>708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>
      <c r="A9" s="3" t="s">
        <v>1104</v>
      </c>
      <c r="B9" s="3">
        <v>7895.0</v>
      </c>
      <c r="C9" s="3">
        <v>200000.0</v>
      </c>
      <c r="D9" s="3" t="s">
        <v>708</v>
      </c>
      <c r="E9" s="3" t="s">
        <v>411</v>
      </c>
      <c r="F9" s="3">
        <v>900000.0</v>
      </c>
      <c r="G9" s="3">
        <v>60000.0</v>
      </c>
      <c r="J9" s="11" t="s">
        <v>411</v>
      </c>
      <c r="L9" s="3" t="s">
        <v>708</v>
      </c>
    </row>
    <row r="10" ht="14.25" customHeight="1"/>
    <row r="11" ht="14.25" customHeight="1"/>
    <row r="12" ht="14.25" customHeight="1">
      <c r="E12" s="146" t="s">
        <v>1105</v>
      </c>
      <c r="F12" s="11" t="s">
        <v>1106</v>
      </c>
    </row>
    <row r="13" ht="14.25" customHeight="1"/>
    <row r="14" ht="14.25" customHeight="1"/>
    <row r="15" ht="14.25" customHeight="1">
      <c r="C15" s="1" t="s">
        <v>1107</v>
      </c>
      <c r="D15" s="1" t="s">
        <v>1108</v>
      </c>
    </row>
    <row r="16" ht="14.25" customHeight="1">
      <c r="C16" s="3" t="s">
        <v>411</v>
      </c>
      <c r="D16" s="3" t="s">
        <v>703</v>
      </c>
    </row>
    <row r="17" ht="14.25" customHeight="1">
      <c r="C17" s="3" t="s">
        <v>411</v>
      </c>
      <c r="D17" s="3" t="s">
        <v>1109</v>
      </c>
    </row>
    <row r="18" ht="14.25" customHeight="1">
      <c r="C18" s="3" t="s">
        <v>708</v>
      </c>
      <c r="D18" s="3" t="s">
        <v>411</v>
      </c>
    </row>
    <row r="19" ht="14.25" customHeight="1">
      <c r="C19" s="3" t="s">
        <v>411</v>
      </c>
      <c r="D19" s="3" t="s">
        <v>703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17.14"/>
  </cols>
  <sheetData>
    <row r="1">
      <c r="A1" s="171" t="s">
        <v>1110</v>
      </c>
    </row>
    <row r="2">
      <c r="A2" s="172"/>
      <c r="E2" s="4" t="s">
        <v>783</v>
      </c>
      <c r="N2" s="4" t="s">
        <v>1111</v>
      </c>
    </row>
    <row r="3">
      <c r="A3" s="173" t="s">
        <v>1112</v>
      </c>
      <c r="E3" s="4" t="s">
        <v>1113</v>
      </c>
      <c r="H3" s="4" t="s">
        <v>436</v>
      </c>
      <c r="I3" s="4" t="s">
        <v>1114</v>
      </c>
      <c r="J3" s="121">
        <v>44934.0</v>
      </c>
      <c r="N3" s="4" t="s">
        <v>1115</v>
      </c>
      <c r="Z3" s="4" t="s">
        <v>1116</v>
      </c>
    </row>
    <row r="4">
      <c r="A4" s="173" t="s">
        <v>1117</v>
      </c>
      <c r="E4" s="4" t="s">
        <v>1118</v>
      </c>
      <c r="G4" s="4" t="s">
        <v>1119</v>
      </c>
      <c r="H4" s="121">
        <v>44993.0</v>
      </c>
      <c r="N4" s="4" t="s">
        <v>1120</v>
      </c>
    </row>
    <row r="5">
      <c r="A5" s="174" t="s">
        <v>1121</v>
      </c>
      <c r="N5" s="4" t="s">
        <v>1122</v>
      </c>
    </row>
    <row r="6">
      <c r="N6" s="4" t="s">
        <v>1123</v>
      </c>
    </row>
    <row r="7">
      <c r="A7" s="4" t="s">
        <v>1124</v>
      </c>
      <c r="D7" s="4" t="s">
        <v>1125</v>
      </c>
      <c r="E7" s="4" t="s">
        <v>1126</v>
      </c>
      <c r="G7" s="4" t="s">
        <v>1127</v>
      </c>
      <c r="H7" s="121">
        <v>45023.0</v>
      </c>
      <c r="N7" s="4"/>
    </row>
    <row r="8">
      <c r="N8" s="4" t="s">
        <v>1128</v>
      </c>
    </row>
    <row r="9">
      <c r="A9" s="4" t="s">
        <v>1129</v>
      </c>
      <c r="H9" s="4" t="s">
        <v>1130</v>
      </c>
      <c r="J9" s="4" t="s">
        <v>1131</v>
      </c>
      <c r="N9" s="4" t="s">
        <v>1132</v>
      </c>
    </row>
    <row r="10">
      <c r="A10" s="163" t="s">
        <v>1133</v>
      </c>
      <c r="H10" s="4" t="s">
        <v>1134</v>
      </c>
      <c r="J10" s="4" t="s">
        <v>1135</v>
      </c>
      <c r="N10" s="4" t="s">
        <v>1136</v>
      </c>
    </row>
    <row r="11">
      <c r="A11" s="175"/>
      <c r="N11" s="4"/>
    </row>
    <row r="12">
      <c r="A12" s="175"/>
      <c r="H12" s="4" t="s">
        <v>1137</v>
      </c>
      <c r="I12" s="4" t="s">
        <v>1138</v>
      </c>
      <c r="J12" s="4" t="s">
        <v>1139</v>
      </c>
      <c r="K12" s="121">
        <v>45054.0</v>
      </c>
      <c r="N12" s="4"/>
    </row>
    <row r="13">
      <c r="A13" s="175" t="s">
        <v>1140</v>
      </c>
      <c r="H13" s="4" t="s">
        <v>1141</v>
      </c>
      <c r="N13" s="4" t="s">
        <v>1142</v>
      </c>
    </row>
    <row r="14">
      <c r="A14" s="163" t="s">
        <v>1143</v>
      </c>
      <c r="H14" s="4" t="s">
        <v>1144</v>
      </c>
      <c r="I14" s="4" t="s">
        <v>1145</v>
      </c>
      <c r="J14" s="4" t="s">
        <v>1146</v>
      </c>
    </row>
    <row r="15">
      <c r="A15" s="175"/>
    </row>
    <row r="16">
      <c r="A16" s="175" t="s">
        <v>1147</v>
      </c>
    </row>
    <row r="17">
      <c r="A17" s="163" t="s">
        <v>1148</v>
      </c>
    </row>
    <row r="19">
      <c r="A19" s="4" t="s">
        <v>1149</v>
      </c>
    </row>
    <row r="21">
      <c r="A21" s="176" t="s">
        <v>1150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hidden="1" min="2" max="2" width="12.29"/>
    <col customWidth="1" hidden="1" min="3" max="3" width="8.71"/>
    <col customWidth="1" min="4" max="4" width="19.14"/>
    <col customWidth="1" min="5" max="5" width="18.14"/>
    <col customWidth="1" min="6" max="6" width="20.0"/>
    <col customWidth="1" min="7" max="8" width="11.86"/>
    <col customWidth="1" min="9" max="27" width="8.71"/>
  </cols>
  <sheetData>
    <row r="1" ht="14.25" customHeight="1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3" t="s">
        <v>155</v>
      </c>
      <c r="B2" s="3" t="s">
        <v>156</v>
      </c>
      <c r="C2" s="3">
        <v>1.5</v>
      </c>
      <c r="D2" s="3">
        <v>50.0</v>
      </c>
      <c r="E2" s="3">
        <f t="shared" ref="E2:E8" si="1">C2*D2</f>
        <v>75</v>
      </c>
    </row>
    <row r="3" ht="14.25" customHeight="1">
      <c r="A3" s="3" t="s">
        <v>157</v>
      </c>
      <c r="B3" s="3" t="s">
        <v>158</v>
      </c>
      <c r="C3" s="3">
        <v>4.0</v>
      </c>
      <c r="D3" s="3">
        <v>32.0</v>
      </c>
      <c r="E3" s="3">
        <f t="shared" si="1"/>
        <v>128</v>
      </c>
    </row>
    <row r="4" ht="14.25" customHeight="1">
      <c r="A4" s="3" t="s">
        <v>159</v>
      </c>
      <c r="B4" s="3" t="s">
        <v>156</v>
      </c>
      <c r="C4" s="3">
        <v>2.0</v>
      </c>
      <c r="D4" s="3">
        <v>40.0</v>
      </c>
      <c r="E4" s="3">
        <f t="shared" si="1"/>
        <v>80</v>
      </c>
    </row>
    <row r="5" ht="14.25" customHeight="1">
      <c r="A5" s="3" t="s">
        <v>160</v>
      </c>
      <c r="B5" s="3" t="s">
        <v>156</v>
      </c>
      <c r="C5" s="3">
        <v>8.0</v>
      </c>
      <c r="D5" s="3">
        <v>8.0</v>
      </c>
      <c r="E5" s="3">
        <f t="shared" si="1"/>
        <v>64</v>
      </c>
    </row>
    <row r="6" ht="14.25" customHeight="1">
      <c r="A6" s="11" t="s">
        <v>161</v>
      </c>
      <c r="B6" s="11" t="s">
        <v>162</v>
      </c>
      <c r="C6" s="11">
        <v>3.0</v>
      </c>
      <c r="D6" s="11">
        <v>56.0</v>
      </c>
      <c r="E6" s="11">
        <f t="shared" si="1"/>
        <v>168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4.25" customHeight="1">
      <c r="A7" s="3" t="s">
        <v>163</v>
      </c>
      <c r="B7" s="3" t="s">
        <v>156</v>
      </c>
      <c r="C7" s="3">
        <v>0.5</v>
      </c>
      <c r="D7" s="3">
        <v>32.0</v>
      </c>
      <c r="E7" s="3">
        <f t="shared" si="1"/>
        <v>16</v>
      </c>
    </row>
    <row r="8" ht="14.25" customHeight="1">
      <c r="A8" s="3" t="s">
        <v>164</v>
      </c>
      <c r="B8" s="3" t="s">
        <v>156</v>
      </c>
      <c r="C8" s="3">
        <v>1.5</v>
      </c>
      <c r="D8" s="3">
        <v>24.0</v>
      </c>
      <c r="E8" s="3">
        <f t="shared" si="1"/>
        <v>36</v>
      </c>
      <c r="H8" s="3">
        <f>128/567</f>
        <v>0.2257495591</v>
      </c>
    </row>
    <row r="9" ht="14.25" customHeight="1">
      <c r="E9" s="1">
        <v>567.0</v>
      </c>
    </row>
    <row r="10" ht="14.25" customHeight="1">
      <c r="D10" s="3">
        <v>26.4</v>
      </c>
      <c r="E10" s="12">
        <v>0.1</v>
      </c>
      <c r="F10" s="12">
        <v>0.02</v>
      </c>
    </row>
    <row r="11" ht="14.25" customHeight="1">
      <c r="C11" s="3" t="s">
        <v>165</v>
      </c>
      <c r="D11" s="3">
        <v>35.2</v>
      </c>
    </row>
    <row r="12" ht="14.25" customHeight="1">
      <c r="A12" s="3" t="s">
        <v>166</v>
      </c>
      <c r="B12" s="3">
        <v>271.0</v>
      </c>
      <c r="F12" s="4">
        <v>81.0</v>
      </c>
    </row>
    <row r="13" ht="14.25" customHeight="1">
      <c r="A13" s="13" t="s">
        <v>167</v>
      </c>
      <c r="B13" s="3">
        <f>E9-B12</f>
        <v>296</v>
      </c>
    </row>
    <row r="14" ht="14.25" customHeight="1"/>
    <row r="15" ht="14.25" customHeight="1">
      <c r="A15" s="3" t="s">
        <v>168</v>
      </c>
      <c r="B15" s="3">
        <f>E9-E6</f>
        <v>399</v>
      </c>
    </row>
    <row r="16" ht="14.25" customHeight="1"/>
    <row r="17" ht="14.25" customHeight="1"/>
    <row r="18" ht="14.25" customHeight="1"/>
    <row r="19" ht="14.25" customHeight="1"/>
    <row r="20" ht="14.25" customHeight="1">
      <c r="A20" s="5" t="s">
        <v>169</v>
      </c>
      <c r="B20" s="4" t="s">
        <v>0</v>
      </c>
    </row>
    <row r="21" ht="14.25" customHeight="1">
      <c r="A21" s="4" t="s">
        <v>170</v>
      </c>
      <c r="D21" s="4" t="s">
        <v>171</v>
      </c>
    </row>
    <row r="22" ht="14.25" customHeight="1">
      <c r="A22" s="4" t="s">
        <v>170</v>
      </c>
      <c r="D22" s="5" t="s">
        <v>151</v>
      </c>
      <c r="E22" s="5" t="s">
        <v>172</v>
      </c>
      <c r="F22" s="5" t="s">
        <v>173</v>
      </c>
      <c r="G22" s="5"/>
      <c r="H22" s="5" t="s">
        <v>174</v>
      </c>
      <c r="L22" s="3">
        <f>360/50</f>
        <v>7.2</v>
      </c>
    </row>
    <row r="23" ht="14.25" customHeight="1">
      <c r="A23" s="4" t="s">
        <v>175</v>
      </c>
      <c r="D23" s="4" t="s">
        <v>170</v>
      </c>
      <c r="E23" s="4">
        <v>4.0</v>
      </c>
      <c r="F23" s="3">
        <f t="shared" ref="F23:F26" si="2">E23/10</f>
        <v>0.4</v>
      </c>
      <c r="H23" s="3">
        <f t="shared" ref="H23:H27" si="3">F23*360</f>
        <v>144</v>
      </c>
    </row>
    <row r="24" ht="14.25" customHeight="1">
      <c r="A24" s="4" t="s">
        <v>176</v>
      </c>
      <c r="D24" s="4" t="s">
        <v>175</v>
      </c>
      <c r="E24" s="4">
        <v>2.0</v>
      </c>
      <c r="F24" s="3">
        <f t="shared" si="2"/>
        <v>0.2</v>
      </c>
      <c r="H24" s="3">
        <f t="shared" si="3"/>
        <v>72</v>
      </c>
      <c r="L24" s="4" t="s">
        <v>177</v>
      </c>
      <c r="M24" s="4" t="s">
        <v>170</v>
      </c>
    </row>
    <row r="25" ht="14.25" customHeight="1">
      <c r="A25" s="4" t="s">
        <v>170</v>
      </c>
      <c r="D25" s="4" t="s">
        <v>176</v>
      </c>
      <c r="E25" s="4">
        <v>2.0</v>
      </c>
      <c r="F25" s="3">
        <f t="shared" si="2"/>
        <v>0.2</v>
      </c>
      <c r="H25" s="3">
        <f t="shared" si="3"/>
        <v>72</v>
      </c>
    </row>
    <row r="26" ht="14.25" customHeight="1">
      <c r="A26" s="4" t="s">
        <v>178</v>
      </c>
      <c r="D26" s="4" t="s">
        <v>178</v>
      </c>
      <c r="E26" s="4">
        <v>2.0</v>
      </c>
      <c r="F26" s="3">
        <f t="shared" si="2"/>
        <v>0.2</v>
      </c>
      <c r="H26" s="3">
        <f t="shared" si="3"/>
        <v>72</v>
      </c>
    </row>
    <row r="27" ht="14.25" customHeight="1">
      <c r="A27" s="4" t="s">
        <v>170</v>
      </c>
      <c r="E27" s="5">
        <v>10.0</v>
      </c>
      <c r="H27" s="3">
        <f t="shared" si="3"/>
        <v>0</v>
      </c>
    </row>
    <row r="28" ht="14.25" customHeight="1">
      <c r="A28" s="4" t="s">
        <v>175</v>
      </c>
    </row>
    <row r="29" ht="14.25" customHeight="1">
      <c r="A29" s="4" t="s">
        <v>178</v>
      </c>
      <c r="D29" s="5" t="s">
        <v>179</v>
      </c>
      <c r="E29" s="5" t="s">
        <v>172</v>
      </c>
      <c r="F29" s="5" t="s">
        <v>173</v>
      </c>
      <c r="G29" s="5"/>
      <c r="H29" s="5" t="s">
        <v>174</v>
      </c>
    </row>
    <row r="30" ht="14.25" customHeight="1">
      <c r="A30" s="4" t="s">
        <v>176</v>
      </c>
      <c r="D30" s="4" t="s">
        <v>180</v>
      </c>
      <c r="E30" s="4">
        <v>6.5456554E7</v>
      </c>
      <c r="F30" s="3">
        <f t="shared" ref="F30:F33" si="4">round(E30/(sum($E$30:$E$33)),2)</f>
        <v>0.05</v>
      </c>
      <c r="H30" s="3">
        <f t="shared" ref="H30:H33" si="5">F30*360</f>
        <v>18</v>
      </c>
    </row>
    <row r="31" ht="14.25" customHeight="1">
      <c r="D31" s="14" t="s">
        <v>181</v>
      </c>
      <c r="E31" s="14">
        <v>9.98764451E8</v>
      </c>
      <c r="F31" s="3">
        <f t="shared" si="4"/>
        <v>0.8</v>
      </c>
      <c r="H31" s="3">
        <f t="shared" si="5"/>
        <v>288</v>
      </c>
    </row>
    <row r="32" ht="14.25" customHeight="1">
      <c r="D32" s="4" t="s">
        <v>182</v>
      </c>
      <c r="E32" s="4">
        <v>9.8726494E7</v>
      </c>
      <c r="F32" s="3">
        <f t="shared" si="4"/>
        <v>0.08</v>
      </c>
      <c r="H32" s="3">
        <f t="shared" si="5"/>
        <v>28.8</v>
      </c>
    </row>
    <row r="33" ht="14.25" customHeight="1">
      <c r="D33" s="4" t="s">
        <v>183</v>
      </c>
      <c r="E33" s="4">
        <v>8.9567565E7</v>
      </c>
      <c r="F33" s="3">
        <f t="shared" si="4"/>
        <v>0.07</v>
      </c>
      <c r="H33" s="3">
        <f t="shared" si="5"/>
        <v>25.2</v>
      </c>
    </row>
    <row r="34" ht="14.25" customHeight="1"/>
    <row r="35" ht="14.25" customHeight="1"/>
    <row r="36" ht="14.25" customHeight="1"/>
    <row r="37" ht="14.25" customHeight="1">
      <c r="A37" s="5" t="s">
        <v>0</v>
      </c>
      <c r="B37" s="4" t="s">
        <v>131</v>
      </c>
      <c r="C37" s="4" t="s">
        <v>132</v>
      </c>
      <c r="D37" s="4" t="s">
        <v>184</v>
      </c>
    </row>
    <row r="38" ht="14.25" customHeight="1">
      <c r="A38" s="4" t="s">
        <v>134</v>
      </c>
      <c r="B38" s="4">
        <v>89.0</v>
      </c>
      <c r="C38" s="4">
        <v>84.0</v>
      </c>
      <c r="D38" s="4">
        <v>79.0</v>
      </c>
      <c r="F38" s="4" t="s">
        <v>185</v>
      </c>
      <c r="I38" s="4" t="s">
        <v>186</v>
      </c>
    </row>
    <row r="39" ht="14.25" customHeight="1">
      <c r="A39" s="4" t="s">
        <v>135</v>
      </c>
      <c r="B39" s="4">
        <v>98.0</v>
      </c>
      <c r="C39" s="4">
        <v>85.0</v>
      </c>
      <c r="D39" s="4">
        <v>75.0</v>
      </c>
      <c r="F39" s="4" t="s">
        <v>187</v>
      </c>
      <c r="I39" s="4" t="s">
        <v>188</v>
      </c>
    </row>
    <row r="40" ht="14.25" customHeight="1">
      <c r="A40" s="4" t="s">
        <v>189</v>
      </c>
      <c r="B40" s="4">
        <v>85.0</v>
      </c>
      <c r="C40" s="4">
        <v>89.0</v>
      </c>
      <c r="D40" s="4">
        <v>91.0</v>
      </c>
      <c r="F40" s="4" t="s">
        <v>190</v>
      </c>
      <c r="I40" s="4" t="s">
        <v>191</v>
      </c>
    </row>
    <row r="41" ht="14.25" customHeight="1">
      <c r="A41" s="4" t="s">
        <v>192</v>
      </c>
      <c r="B41" s="4" t="s">
        <v>192</v>
      </c>
      <c r="C41" s="4" t="s">
        <v>192</v>
      </c>
      <c r="D41" s="4" t="s">
        <v>192</v>
      </c>
      <c r="F41" s="4" t="s">
        <v>193</v>
      </c>
      <c r="I41" s="4" t="s">
        <v>194</v>
      </c>
    </row>
    <row r="42" ht="14.25" customHeight="1">
      <c r="A42" s="4" t="s">
        <v>192</v>
      </c>
      <c r="B42" s="4" t="s">
        <v>192</v>
      </c>
      <c r="C42" s="4" t="s">
        <v>192</v>
      </c>
      <c r="D42" s="4" t="s">
        <v>192</v>
      </c>
      <c r="F42" s="4" t="s">
        <v>195</v>
      </c>
      <c r="I42" s="4" t="s">
        <v>196</v>
      </c>
    </row>
    <row r="43" ht="14.25" customHeight="1">
      <c r="A43" s="4" t="s">
        <v>192</v>
      </c>
      <c r="B43" s="4" t="s">
        <v>192</v>
      </c>
      <c r="C43" s="4" t="s">
        <v>192</v>
      </c>
      <c r="D43" s="4" t="s">
        <v>192</v>
      </c>
    </row>
    <row r="44" ht="14.25" customHeight="1">
      <c r="A44" s="4" t="s">
        <v>192</v>
      </c>
      <c r="B44" s="4" t="s">
        <v>192</v>
      </c>
      <c r="C44" s="4" t="s">
        <v>192</v>
      </c>
      <c r="D44" s="4" t="s">
        <v>192</v>
      </c>
    </row>
    <row r="45" ht="14.25" customHeight="1">
      <c r="A45" s="4" t="s">
        <v>192</v>
      </c>
      <c r="B45" s="4" t="s">
        <v>192</v>
      </c>
      <c r="C45" s="4" t="s">
        <v>192</v>
      </c>
      <c r="D45" s="4" t="s">
        <v>192</v>
      </c>
    </row>
    <row r="46" ht="14.25" customHeight="1">
      <c r="A46" s="4" t="s">
        <v>197</v>
      </c>
      <c r="B46" s="4">
        <v>72.0</v>
      </c>
      <c r="C46" s="4">
        <v>95.0</v>
      </c>
      <c r="D46" s="4">
        <v>73.0</v>
      </c>
      <c r="G46" s="4"/>
      <c r="H46" s="4" t="s">
        <v>198</v>
      </c>
      <c r="I46" s="4" t="s">
        <v>199</v>
      </c>
    </row>
    <row r="47" ht="14.25" customHeight="1">
      <c r="E47" s="4" t="s">
        <v>175</v>
      </c>
      <c r="F47" s="4">
        <v>120.0</v>
      </c>
      <c r="H47" s="3">
        <f t="shared" ref="H47:H49" si="6">F47/305</f>
        <v>0.393442623</v>
      </c>
      <c r="I47" s="3">
        <f t="shared" ref="I47:I49" si="7">H47*360</f>
        <v>141.6393443</v>
      </c>
    </row>
    <row r="48" ht="14.25" customHeight="1">
      <c r="E48" s="4" t="s">
        <v>200</v>
      </c>
      <c r="F48" s="4">
        <v>145.0</v>
      </c>
      <c r="H48" s="3">
        <f t="shared" si="6"/>
        <v>0.4754098361</v>
      </c>
      <c r="I48" s="3">
        <f t="shared" si="7"/>
        <v>171.147541</v>
      </c>
    </row>
    <row r="49" ht="14.25" customHeight="1">
      <c r="E49" s="4" t="s">
        <v>201</v>
      </c>
      <c r="F49" s="4">
        <v>40.0</v>
      </c>
      <c r="H49" s="3">
        <f t="shared" si="6"/>
        <v>0.131147541</v>
      </c>
      <c r="I49" s="3">
        <f t="shared" si="7"/>
        <v>47.21311475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>
      <c r="D56" s="5" t="s">
        <v>179</v>
      </c>
      <c r="E56" s="5" t="s">
        <v>172</v>
      </c>
    </row>
    <row r="57" ht="14.25" customHeight="1">
      <c r="D57" s="4" t="s">
        <v>142</v>
      </c>
      <c r="E57" s="4">
        <v>25.0</v>
      </c>
    </row>
    <row r="58" ht="14.25" customHeight="1">
      <c r="D58" s="4" t="s">
        <v>202</v>
      </c>
      <c r="E58" s="4">
        <v>10.0</v>
      </c>
    </row>
    <row r="59" ht="14.25" customHeight="1">
      <c r="D59" s="4" t="s">
        <v>203</v>
      </c>
      <c r="E59" s="4">
        <v>40.0</v>
      </c>
    </row>
    <row r="60" ht="14.25" customHeight="1">
      <c r="D60" s="4" t="s">
        <v>204</v>
      </c>
      <c r="E60" s="4">
        <v>5.0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>
      <c r="A68" s="4" t="s">
        <v>205</v>
      </c>
      <c r="D68" s="4" t="s">
        <v>206</v>
      </c>
      <c r="G68" s="4" t="s">
        <v>207</v>
      </c>
    </row>
    <row r="69" ht="14.25" customHeight="1">
      <c r="A69" s="4" t="s">
        <v>208</v>
      </c>
      <c r="D69" s="4" t="s">
        <v>209</v>
      </c>
      <c r="G69" s="4" t="s">
        <v>210</v>
      </c>
    </row>
    <row r="70" ht="14.25" customHeight="1"/>
    <row r="71" ht="14.25" customHeight="1">
      <c r="A71" s="4" t="s">
        <v>211</v>
      </c>
      <c r="E71" s="1" t="s">
        <v>150</v>
      </c>
      <c r="F71" s="1" t="s">
        <v>151</v>
      </c>
      <c r="G71" s="15" t="s">
        <v>212</v>
      </c>
      <c r="H71" s="1" t="s">
        <v>152</v>
      </c>
      <c r="I71" s="1" t="s">
        <v>153</v>
      </c>
      <c r="J71" s="1"/>
      <c r="K71" s="4" t="s">
        <v>213</v>
      </c>
    </row>
    <row r="72" ht="14.25" customHeight="1">
      <c r="A72" s="4" t="s">
        <v>214</v>
      </c>
      <c r="E72" s="3" t="s">
        <v>155</v>
      </c>
      <c r="F72" s="3" t="s">
        <v>156</v>
      </c>
      <c r="G72" s="16" t="s">
        <v>215</v>
      </c>
      <c r="H72" s="3">
        <v>1.5</v>
      </c>
      <c r="I72" s="4" t="s">
        <v>216</v>
      </c>
    </row>
    <row r="73" ht="14.25" customHeight="1">
      <c r="E73" s="17" t="s">
        <v>216</v>
      </c>
      <c r="F73" s="17" t="s">
        <v>216</v>
      </c>
      <c r="G73" s="16" t="s">
        <v>216</v>
      </c>
      <c r="H73" s="17" t="s">
        <v>216</v>
      </c>
      <c r="I73" s="17" t="s">
        <v>216</v>
      </c>
      <c r="K73" s="18" t="s">
        <v>217</v>
      </c>
      <c r="L73" s="19"/>
      <c r="M73" s="19"/>
    </row>
    <row r="74" ht="14.25" customHeight="1">
      <c r="E74" s="3" t="s">
        <v>159</v>
      </c>
      <c r="F74" s="3" t="s">
        <v>156</v>
      </c>
      <c r="G74" s="16" t="s">
        <v>216</v>
      </c>
      <c r="H74" s="3">
        <v>2.0</v>
      </c>
      <c r="I74" s="3">
        <v>40.0</v>
      </c>
    </row>
    <row r="75" ht="14.25" customHeight="1">
      <c r="E75" s="3" t="s">
        <v>160</v>
      </c>
      <c r="F75" s="3" t="s">
        <v>156</v>
      </c>
      <c r="G75" s="16" t="s">
        <v>216</v>
      </c>
      <c r="H75" s="5" t="s">
        <v>218</v>
      </c>
      <c r="I75" s="3">
        <v>8.0</v>
      </c>
      <c r="K75" s="4" t="s">
        <v>219</v>
      </c>
    </row>
    <row r="76" ht="14.25" customHeight="1">
      <c r="E76" s="20" t="s">
        <v>161</v>
      </c>
      <c r="F76" s="20" t="s">
        <v>162</v>
      </c>
      <c r="G76" s="16" t="s">
        <v>216</v>
      </c>
      <c r="H76" s="20">
        <v>3.0</v>
      </c>
      <c r="I76" s="20">
        <v>56.0</v>
      </c>
      <c r="J76" s="20"/>
      <c r="K76" s="19"/>
    </row>
    <row r="77" ht="14.25" customHeight="1">
      <c r="E77" s="3" t="s">
        <v>163</v>
      </c>
      <c r="F77" s="3" t="s">
        <v>156</v>
      </c>
      <c r="G77" s="16" t="s">
        <v>216</v>
      </c>
      <c r="H77" s="3">
        <v>0.5</v>
      </c>
      <c r="I77" s="5" t="s">
        <v>216</v>
      </c>
      <c r="K77" s="14" t="s">
        <v>220</v>
      </c>
      <c r="L77" s="21"/>
      <c r="M77" s="21"/>
    </row>
    <row r="78" ht="14.25" customHeight="1">
      <c r="E78" s="3" t="s">
        <v>164</v>
      </c>
      <c r="F78" s="3" t="s">
        <v>156</v>
      </c>
      <c r="G78" s="16" t="s">
        <v>216</v>
      </c>
      <c r="H78" s="3">
        <v>1.5</v>
      </c>
      <c r="I78" s="3">
        <v>24.0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>
      <c r="A85" s="5" t="s">
        <v>221</v>
      </c>
      <c r="B85" s="22"/>
      <c r="C85" s="22"/>
      <c r="D85" s="5" t="s">
        <v>222</v>
      </c>
      <c r="E85" s="5" t="s">
        <v>223</v>
      </c>
      <c r="F85" s="5" t="s">
        <v>224</v>
      </c>
    </row>
    <row r="86" ht="14.25" customHeight="1">
      <c r="A86" s="9">
        <v>0.1</v>
      </c>
      <c r="D86" s="4">
        <v>5.0</v>
      </c>
      <c r="E86" s="4">
        <v>4.5</v>
      </c>
      <c r="F86" s="4">
        <v>1500.0</v>
      </c>
    </row>
    <row r="87" ht="14.25" customHeight="1">
      <c r="A87" s="9">
        <v>0.15</v>
      </c>
      <c r="D87" s="4">
        <v>15.0</v>
      </c>
      <c r="E87" s="4">
        <v>4.0</v>
      </c>
      <c r="F87" s="4">
        <v>300.0</v>
      </c>
    </row>
    <row r="88" ht="14.25" customHeight="1">
      <c r="A88" s="9">
        <v>0.5</v>
      </c>
      <c r="D88" s="4">
        <v>0.0</v>
      </c>
      <c r="E88" s="4">
        <v>3.9</v>
      </c>
      <c r="F88" s="4">
        <v>2500.0</v>
      </c>
    </row>
    <row r="89" ht="14.25" customHeight="1">
      <c r="A89" s="9">
        <v>0.3</v>
      </c>
      <c r="D89" s="4">
        <v>8.0</v>
      </c>
      <c r="E89" s="4">
        <v>4.2</v>
      </c>
      <c r="F89" s="4">
        <v>1800.0</v>
      </c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E$13"/>
  <mergeCells count="1">
    <mergeCell ref="D21:E2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6.86"/>
    <col customWidth="1" min="3" max="4" width="12.29"/>
    <col customWidth="1" min="5" max="5" width="16.43"/>
    <col customWidth="1" min="6" max="6" width="8.71"/>
    <col customWidth="1" min="7" max="7" width="10.29"/>
    <col customWidth="1" min="8" max="27" width="8.71"/>
  </cols>
  <sheetData>
    <row r="1" ht="14.25" customHeight="1">
      <c r="A1" s="1" t="s">
        <v>225</v>
      </c>
      <c r="B1" s="1" t="s">
        <v>226</v>
      </c>
      <c r="C1" s="23"/>
      <c r="D1" s="23" t="s">
        <v>227</v>
      </c>
      <c r="E1" s="1" t="s">
        <v>228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3" t="s">
        <v>229</v>
      </c>
      <c r="B2" s="3">
        <v>600.0</v>
      </c>
      <c r="C2" s="24"/>
      <c r="D2" s="24">
        <v>10.0</v>
      </c>
      <c r="E2" s="3">
        <f t="shared" ref="E2:E5" si="1">B2*D2</f>
        <v>6000</v>
      </c>
    </row>
    <row r="3" ht="14.25" customHeight="1">
      <c r="A3" s="3" t="s">
        <v>230</v>
      </c>
      <c r="B3" s="3">
        <v>1000.0</v>
      </c>
      <c r="C3" s="24"/>
      <c r="D3" s="24">
        <v>7.0</v>
      </c>
      <c r="E3" s="3">
        <f t="shared" si="1"/>
        <v>7000</v>
      </c>
    </row>
    <row r="4" ht="14.25" customHeight="1">
      <c r="A4" s="3" t="s">
        <v>231</v>
      </c>
      <c r="B4" s="3">
        <v>1500.0</v>
      </c>
      <c r="C4" s="24"/>
      <c r="D4" s="24">
        <v>5.0</v>
      </c>
      <c r="E4" s="3">
        <f t="shared" si="1"/>
        <v>7500</v>
      </c>
    </row>
    <row r="5" ht="14.25" customHeight="1">
      <c r="A5" s="3" t="s">
        <v>232</v>
      </c>
      <c r="B5" s="3">
        <v>3000.0</v>
      </c>
      <c r="C5" s="24"/>
      <c r="D5" s="24">
        <v>4.0</v>
      </c>
      <c r="E5" s="3">
        <f t="shared" si="1"/>
        <v>12000</v>
      </c>
      <c r="H5" s="13" t="s">
        <v>233</v>
      </c>
      <c r="I5" s="13" t="s">
        <v>234</v>
      </c>
      <c r="J5" s="3" t="s">
        <v>235</v>
      </c>
    </row>
    <row r="6" ht="14.25" customHeight="1">
      <c r="C6" s="13"/>
      <c r="D6" s="13" t="s">
        <v>236</v>
      </c>
      <c r="E6" s="13" t="s">
        <v>237</v>
      </c>
      <c r="G6" s="3" t="s">
        <v>238</v>
      </c>
      <c r="H6" s="3">
        <v>100.0</v>
      </c>
      <c r="I6" s="3">
        <v>500.0</v>
      </c>
      <c r="J6" s="3">
        <v>100.0</v>
      </c>
      <c r="K6" s="3">
        <f t="shared" ref="K6:K7" si="2">J6*I6</f>
        <v>50000</v>
      </c>
    </row>
    <row r="7" ht="14.25" customHeight="1">
      <c r="C7" s="1"/>
      <c r="D7" s="1" t="s">
        <v>239</v>
      </c>
      <c r="G7" s="3" t="s">
        <v>240</v>
      </c>
      <c r="H7" s="3">
        <v>100.0</v>
      </c>
      <c r="I7" s="3">
        <v>20000.0</v>
      </c>
      <c r="J7" s="3">
        <v>50.0</v>
      </c>
      <c r="K7" s="3">
        <f t="shared" si="2"/>
        <v>1000000</v>
      </c>
    </row>
    <row r="8" ht="14.25" customHeight="1">
      <c r="C8" s="24"/>
      <c r="D8" s="24" t="s">
        <v>228</v>
      </c>
      <c r="E8" s="3" t="s">
        <v>241</v>
      </c>
    </row>
    <row r="9" ht="14.25" customHeight="1">
      <c r="C9" s="24"/>
      <c r="D9" s="24"/>
      <c r="G9" s="3" t="s">
        <v>242</v>
      </c>
      <c r="H9" s="3" t="s">
        <v>243</v>
      </c>
    </row>
    <row r="10" ht="14.25" customHeight="1">
      <c r="C10" s="24"/>
      <c r="D10" s="24"/>
      <c r="H10" s="3" t="s">
        <v>244</v>
      </c>
    </row>
    <row r="11" ht="14.25" customHeight="1">
      <c r="C11" s="24"/>
      <c r="D11" s="24"/>
      <c r="G11" s="3" t="s">
        <v>40</v>
      </c>
    </row>
    <row r="12" ht="14.25" customHeight="1">
      <c r="C12" s="24"/>
      <c r="D12" s="24"/>
      <c r="F12" s="3">
        <v>3.6</v>
      </c>
    </row>
    <row r="13" ht="14.25" customHeight="1">
      <c r="C13" s="25" t="s">
        <v>245</v>
      </c>
      <c r="D13" s="25" t="s">
        <v>246</v>
      </c>
      <c r="E13" s="3" t="s">
        <v>247</v>
      </c>
      <c r="F13" s="3" t="s">
        <v>248</v>
      </c>
      <c r="G13" s="3" t="s">
        <v>249</v>
      </c>
    </row>
    <row r="14" ht="14.25" customHeight="1">
      <c r="B14" s="3" t="s">
        <v>250</v>
      </c>
      <c r="C14" s="24">
        <f t="shared" ref="C14:C18" si="4">D14/100</f>
        <v>0.2273</v>
      </c>
      <c r="D14" s="24">
        <v>22.73</v>
      </c>
      <c r="E14" s="3">
        <v>23.0</v>
      </c>
      <c r="F14" s="3">
        <f t="shared" ref="F14:G14" si="3">D14*3.6</f>
        <v>81.828</v>
      </c>
      <c r="G14" s="3">
        <f t="shared" si="3"/>
        <v>82.8</v>
      </c>
    </row>
    <row r="15" ht="14.25" customHeight="1">
      <c r="B15" s="3" t="s">
        <v>251</v>
      </c>
      <c r="C15" s="24">
        <f t="shared" si="4"/>
        <v>0.3574</v>
      </c>
      <c r="D15" s="24">
        <v>35.74</v>
      </c>
      <c r="E15" s="3">
        <v>36.0</v>
      </c>
      <c r="F15" s="3">
        <f t="shared" ref="F15:G15" si="5">D15*3.6</f>
        <v>128.664</v>
      </c>
      <c r="G15" s="3">
        <f t="shared" si="5"/>
        <v>129.6</v>
      </c>
    </row>
    <row r="16" ht="14.25" customHeight="1">
      <c r="B16" s="3" t="s">
        <v>252</v>
      </c>
      <c r="C16" s="24">
        <f t="shared" si="4"/>
        <v>0.125</v>
      </c>
      <c r="D16" s="24">
        <v>12.5</v>
      </c>
      <c r="E16" s="3">
        <v>13.0</v>
      </c>
      <c r="F16" s="3">
        <f t="shared" ref="F16:G16" si="6">D16*3.6</f>
        <v>45</v>
      </c>
      <c r="G16" s="3">
        <f t="shared" si="6"/>
        <v>46.8</v>
      </c>
    </row>
    <row r="17" ht="14.25" customHeight="1">
      <c r="B17" s="3" t="s">
        <v>253</v>
      </c>
      <c r="C17" s="24">
        <f t="shared" si="4"/>
        <v>0.105</v>
      </c>
      <c r="D17" s="24">
        <v>10.5</v>
      </c>
      <c r="E17" s="3">
        <v>11.0</v>
      </c>
      <c r="F17" s="3">
        <f t="shared" ref="F17:G17" si="7">D17*3.6</f>
        <v>37.8</v>
      </c>
      <c r="G17" s="3">
        <f t="shared" si="7"/>
        <v>39.6</v>
      </c>
    </row>
    <row r="18" ht="14.25" customHeight="1">
      <c r="B18" s="3" t="s">
        <v>254</v>
      </c>
      <c r="C18" s="24">
        <f t="shared" si="4"/>
        <v>0.1853</v>
      </c>
      <c r="D18" s="24">
        <v>18.53</v>
      </c>
      <c r="E18" s="3">
        <v>19.0</v>
      </c>
      <c r="F18" s="3">
        <f t="shared" ref="F18:G18" si="8">D18*3.6</f>
        <v>66.708</v>
      </c>
      <c r="G18" s="3">
        <f t="shared" si="8"/>
        <v>68.4</v>
      </c>
    </row>
    <row r="19" ht="14.25" customHeight="1">
      <c r="A19" s="1"/>
      <c r="B19" s="1"/>
      <c r="C19" s="2">
        <v>1.0</v>
      </c>
      <c r="D19" s="2">
        <v>100.0</v>
      </c>
      <c r="E19" s="26">
        <v>1.02</v>
      </c>
      <c r="F19" s="1">
        <v>360.0</v>
      </c>
      <c r="G19" s="1">
        <v>367.2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C20" s="24"/>
      <c r="D20" s="24"/>
    </row>
    <row r="21" ht="14.25" customHeight="1">
      <c r="C21" s="24"/>
      <c r="D21" s="24">
        <v>1568474.15</v>
      </c>
      <c r="E21" s="3">
        <v>1599843.0</v>
      </c>
    </row>
    <row r="22" ht="14.25" customHeight="1">
      <c r="C22" s="24"/>
      <c r="D22" s="24"/>
    </row>
    <row r="23" ht="14.25" customHeight="1">
      <c r="C23" s="24"/>
      <c r="D23" s="24"/>
    </row>
    <row r="24" ht="14.25" customHeight="1">
      <c r="C24" s="24"/>
      <c r="D24" s="24"/>
    </row>
    <row r="25" ht="14.25" customHeight="1">
      <c r="C25" s="24"/>
      <c r="D25" s="24"/>
    </row>
    <row r="26" ht="14.25" customHeight="1">
      <c r="C26" s="24"/>
      <c r="D26" s="24"/>
    </row>
    <row r="27" ht="14.25" customHeight="1">
      <c r="C27" s="24"/>
      <c r="D27" s="24"/>
    </row>
    <row r="28" ht="14.25" customHeight="1">
      <c r="C28" s="24"/>
      <c r="D28" s="24"/>
    </row>
    <row r="29" ht="14.25" customHeight="1">
      <c r="C29" s="24"/>
      <c r="D29" s="24"/>
    </row>
    <row r="30" ht="14.25" customHeight="1">
      <c r="C30" s="24"/>
      <c r="D30" s="24"/>
    </row>
    <row r="31" ht="14.25" customHeight="1">
      <c r="B31" s="3" t="s">
        <v>255</v>
      </c>
      <c r="C31" s="24"/>
      <c r="D31" s="24" t="s">
        <v>256</v>
      </c>
      <c r="F31" s="3" t="s">
        <v>257</v>
      </c>
    </row>
    <row r="32" ht="14.25" customHeight="1">
      <c r="A32" s="1"/>
      <c r="B32" s="1" t="s">
        <v>258</v>
      </c>
      <c r="C32" s="1"/>
      <c r="D32" s="1" t="s">
        <v>259</v>
      </c>
      <c r="E32" s="1" t="s">
        <v>260</v>
      </c>
      <c r="F32" s="1" t="s">
        <v>261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B33" s="3" t="s">
        <v>262</v>
      </c>
      <c r="C33" s="24"/>
      <c r="D33" s="24">
        <v>2.0</v>
      </c>
      <c r="E33" s="3">
        <v>0.0</v>
      </c>
      <c r="F33" s="3">
        <v>10.0</v>
      </c>
    </row>
    <row r="34" ht="14.25" customHeight="1">
      <c r="A34" s="27"/>
      <c r="B34" s="28" t="s">
        <v>263</v>
      </c>
      <c r="C34" s="27"/>
      <c r="D34" s="27">
        <v>1.0</v>
      </c>
      <c r="E34" s="27">
        <v>0.0</v>
      </c>
      <c r="F34" s="27">
        <v>38.0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ht="14.25" customHeight="1">
      <c r="B35" s="3" t="s">
        <v>264</v>
      </c>
      <c r="C35" s="24"/>
      <c r="D35" s="24">
        <v>4.0</v>
      </c>
      <c r="E35" s="3">
        <v>0.0</v>
      </c>
      <c r="F35" s="3">
        <v>24.0</v>
      </c>
    </row>
    <row r="36" ht="14.25" customHeight="1">
      <c r="B36" s="3" t="s">
        <v>265</v>
      </c>
      <c r="C36" s="24"/>
      <c r="D36" s="24">
        <v>8.0</v>
      </c>
      <c r="E36" s="3">
        <v>0.0</v>
      </c>
      <c r="F36" s="3">
        <v>12.0</v>
      </c>
      <c r="G36" s="3" t="s">
        <v>266</v>
      </c>
    </row>
    <row r="37" ht="14.25" customHeight="1">
      <c r="B37" s="3" t="s">
        <v>267</v>
      </c>
      <c r="C37" s="24"/>
      <c r="D37" s="24">
        <v>12.0</v>
      </c>
      <c r="E37" s="3">
        <v>0.0</v>
      </c>
      <c r="F37" s="3">
        <v>10.0</v>
      </c>
    </row>
    <row r="38" ht="14.25" customHeight="1">
      <c r="B38" s="3" t="s">
        <v>268</v>
      </c>
      <c r="C38" s="24"/>
      <c r="D38" s="24">
        <v>22.0</v>
      </c>
      <c r="E38" s="3">
        <v>2.0</v>
      </c>
      <c r="F38" s="3">
        <v>8.0</v>
      </c>
      <c r="G38" s="29" t="s">
        <v>269</v>
      </c>
      <c r="H38" s="29" t="s">
        <v>270</v>
      </c>
    </row>
    <row r="39" ht="14.25" customHeight="1">
      <c r="B39" s="30" t="s">
        <v>271</v>
      </c>
      <c r="C39" s="30"/>
      <c r="D39" s="30">
        <v>31.0</v>
      </c>
      <c r="E39" s="3">
        <v>12.0</v>
      </c>
      <c r="F39" s="3">
        <v>0.0</v>
      </c>
      <c r="G39" s="3" t="s">
        <v>272</v>
      </c>
    </row>
    <row r="40" ht="14.25" customHeight="1">
      <c r="B40" s="3" t="s">
        <v>273</v>
      </c>
      <c r="C40" s="24"/>
      <c r="D40" s="24">
        <v>15.0</v>
      </c>
      <c r="E40" s="3">
        <v>21.0</v>
      </c>
      <c r="F40" s="3">
        <v>0.0</v>
      </c>
      <c r="G40" s="3" t="s">
        <v>274</v>
      </c>
    </row>
    <row r="41" ht="14.25" customHeight="1">
      <c r="A41" s="31"/>
      <c r="B41" s="31" t="s">
        <v>275</v>
      </c>
      <c r="C41" s="31"/>
      <c r="D41" s="31">
        <v>3.0</v>
      </c>
      <c r="E41" s="31">
        <v>41.0</v>
      </c>
      <c r="F41" s="31">
        <v>0.0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ht="14.25" customHeight="1">
      <c r="B42" s="32">
        <v>90100.0</v>
      </c>
      <c r="C42" s="24"/>
      <c r="D42" s="24">
        <v>2.0</v>
      </c>
      <c r="E42" s="3">
        <v>24.0</v>
      </c>
      <c r="F42" s="3">
        <v>0.0</v>
      </c>
    </row>
    <row r="43" ht="14.25" customHeight="1">
      <c r="C43" s="24"/>
      <c r="D43" s="24"/>
    </row>
    <row r="44" ht="14.25" customHeight="1">
      <c r="A44" s="33"/>
      <c r="E44" s="33">
        <f t="shared" ref="E44:E48" si="9">D65/24</f>
        <v>0.25</v>
      </c>
      <c r="F44" s="33">
        <f t="shared" ref="F44:F48" si="10">E44*360</f>
        <v>90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4.25" customHeight="1">
      <c r="A45" s="34"/>
      <c r="E45" s="34">
        <f t="shared" si="9"/>
        <v>0.1666666667</v>
      </c>
      <c r="F45" s="34">
        <f t="shared" si="10"/>
        <v>60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ht="14.25" customHeight="1">
      <c r="A46" s="33"/>
      <c r="E46" s="33">
        <f t="shared" si="9"/>
        <v>0.25</v>
      </c>
      <c r="F46" s="33">
        <f t="shared" si="10"/>
        <v>90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4.25" customHeight="1">
      <c r="A47" s="34"/>
      <c r="E47" s="34">
        <f t="shared" si="9"/>
        <v>0.08333333333</v>
      </c>
      <c r="F47" s="34">
        <f t="shared" si="10"/>
        <v>30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ht="14.25" customHeight="1">
      <c r="A48" s="33"/>
      <c r="E48" s="33">
        <f t="shared" si="9"/>
        <v>0.25</v>
      </c>
      <c r="F48" s="33">
        <f t="shared" si="10"/>
        <v>90</v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4.25" customHeight="1">
      <c r="A49" s="34"/>
      <c r="B49" s="34"/>
      <c r="C49" s="33"/>
      <c r="D49" s="33">
        <v>24.0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ht="14.25" customHeight="1">
      <c r="C50" s="24"/>
      <c r="D50" s="24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C52" s="24"/>
      <c r="D52" s="24"/>
    </row>
    <row r="53" ht="14.25" customHeight="1">
      <c r="C53" s="1"/>
      <c r="D53" s="1" t="s">
        <v>0</v>
      </c>
      <c r="E53" s="1" t="s">
        <v>276</v>
      </c>
      <c r="H53" s="3" t="s">
        <v>172</v>
      </c>
    </row>
    <row r="54" ht="14.25" customHeight="1">
      <c r="C54" s="24"/>
      <c r="D54" s="24" t="s">
        <v>170</v>
      </c>
      <c r="E54" s="3" t="s">
        <v>277</v>
      </c>
      <c r="G54" s="3" t="s">
        <v>277</v>
      </c>
      <c r="H54" s="3">
        <v>2.0</v>
      </c>
    </row>
    <row r="55" ht="14.25" customHeight="1">
      <c r="C55" s="24"/>
      <c r="D55" s="24" t="s">
        <v>175</v>
      </c>
      <c r="E55" s="3" t="s">
        <v>278</v>
      </c>
      <c r="G55" s="30" t="s">
        <v>278</v>
      </c>
      <c r="H55" s="30">
        <v>3.0</v>
      </c>
    </row>
    <row r="56" ht="14.25" customHeight="1">
      <c r="C56" s="24"/>
      <c r="D56" s="24" t="s">
        <v>176</v>
      </c>
      <c r="E56" s="3" t="s">
        <v>278</v>
      </c>
      <c r="G56" s="3" t="s">
        <v>279</v>
      </c>
      <c r="H56" s="3">
        <v>1.0</v>
      </c>
    </row>
    <row r="57" ht="14.25" customHeight="1">
      <c r="C57" s="24"/>
      <c r="D57" s="24" t="s">
        <v>178</v>
      </c>
      <c r="E57" s="3" t="s">
        <v>279</v>
      </c>
      <c r="G57" s="3" t="s">
        <v>280</v>
      </c>
      <c r="H57" s="3">
        <v>1.0</v>
      </c>
    </row>
    <row r="58" ht="14.25" customHeight="1">
      <c r="C58" s="24"/>
      <c r="D58" s="24" t="s">
        <v>201</v>
      </c>
      <c r="E58" s="3" t="s">
        <v>277</v>
      </c>
    </row>
    <row r="59" ht="14.25" customHeight="1">
      <c r="C59" s="24"/>
      <c r="D59" s="24" t="s">
        <v>144</v>
      </c>
      <c r="E59" s="3" t="s">
        <v>278</v>
      </c>
    </row>
    <row r="60" ht="14.25" customHeight="1">
      <c r="C60" s="24"/>
      <c r="D60" s="24" t="s">
        <v>200</v>
      </c>
      <c r="E60" s="3" t="s">
        <v>280</v>
      </c>
    </row>
    <row r="61" ht="14.25" customHeight="1">
      <c r="C61" s="24"/>
      <c r="D61" s="24"/>
    </row>
    <row r="62" ht="14.25" customHeight="1">
      <c r="C62" s="24"/>
      <c r="D62" s="24"/>
    </row>
    <row r="63" ht="14.25" customHeight="1">
      <c r="C63" s="24"/>
      <c r="D63" s="24"/>
    </row>
    <row r="64" ht="14.25" customHeight="1">
      <c r="C64" s="2" t="s">
        <v>179</v>
      </c>
      <c r="D64" s="2" t="s">
        <v>172</v>
      </c>
    </row>
    <row r="65" ht="14.25" customHeight="1">
      <c r="C65" s="20" t="s">
        <v>170</v>
      </c>
      <c r="D65" s="20">
        <v>6.0</v>
      </c>
      <c r="F65" s="4" t="s">
        <v>274</v>
      </c>
      <c r="G65" s="4" t="s">
        <v>170</v>
      </c>
    </row>
    <row r="66" ht="14.25" customHeight="1">
      <c r="C66" s="19" t="s">
        <v>175</v>
      </c>
      <c r="D66" s="20">
        <v>4.0</v>
      </c>
      <c r="F66" s="4" t="s">
        <v>274</v>
      </c>
      <c r="G66" s="4" t="s">
        <v>281</v>
      </c>
      <c r="H66" s="4" t="s">
        <v>282</v>
      </c>
    </row>
    <row r="67" ht="14.25" customHeight="1">
      <c r="C67" s="20" t="s">
        <v>176</v>
      </c>
      <c r="D67" s="35">
        <v>6.0</v>
      </c>
      <c r="F67" s="4" t="s">
        <v>177</v>
      </c>
      <c r="G67" s="4" t="s">
        <v>283</v>
      </c>
      <c r="H67" s="4" t="s">
        <v>284</v>
      </c>
    </row>
    <row r="68" ht="14.25" customHeight="1">
      <c r="C68" s="19" t="s">
        <v>178</v>
      </c>
      <c r="D68" s="20">
        <v>2.0</v>
      </c>
    </row>
    <row r="69" ht="14.25" customHeight="1">
      <c r="C69" s="20" t="s">
        <v>201</v>
      </c>
      <c r="D69" s="35">
        <v>6.0</v>
      </c>
      <c r="F69" s="2" t="s">
        <v>179</v>
      </c>
      <c r="G69" s="2" t="s">
        <v>172</v>
      </c>
      <c r="K69" s="25"/>
      <c r="L69" s="25"/>
    </row>
    <row r="70" ht="14.25" customHeight="1">
      <c r="C70" s="20"/>
      <c r="D70" s="20"/>
      <c r="F70" s="20" t="s">
        <v>170</v>
      </c>
      <c r="G70" s="20">
        <v>6.0</v>
      </c>
      <c r="I70" s="4" t="s">
        <v>285</v>
      </c>
      <c r="K70" s="20"/>
      <c r="L70" s="35"/>
    </row>
    <row r="71" ht="14.25" customHeight="1">
      <c r="C71" s="24"/>
      <c r="D71" s="24"/>
      <c r="F71" s="19" t="s">
        <v>175</v>
      </c>
      <c r="G71" s="35">
        <v>6.0</v>
      </c>
      <c r="K71" s="19"/>
      <c r="L71" s="35"/>
    </row>
    <row r="72" ht="14.25" customHeight="1">
      <c r="C72" s="24"/>
      <c r="D72" s="24"/>
      <c r="F72" s="20" t="s">
        <v>176</v>
      </c>
      <c r="G72" s="35">
        <v>6.0</v>
      </c>
      <c r="K72" s="20"/>
      <c r="L72" s="35"/>
    </row>
    <row r="73" ht="14.25" customHeight="1">
      <c r="C73" s="24"/>
      <c r="D73" s="24"/>
      <c r="F73" s="19" t="s">
        <v>178</v>
      </c>
      <c r="G73" s="35">
        <v>6.0</v>
      </c>
      <c r="K73" s="19"/>
      <c r="L73" s="35"/>
    </row>
    <row r="74" ht="14.25" customHeight="1">
      <c r="C74" s="24"/>
      <c r="D74" s="24"/>
      <c r="F74" s="20" t="s">
        <v>201</v>
      </c>
      <c r="G74" s="35">
        <v>6.0</v>
      </c>
      <c r="K74" s="20"/>
      <c r="L74" s="35"/>
    </row>
    <row r="75" ht="14.25" customHeight="1">
      <c r="C75" s="24"/>
      <c r="D75" s="24"/>
    </row>
    <row r="76" ht="14.25" customHeight="1">
      <c r="C76" s="24"/>
      <c r="D76" s="24"/>
    </row>
    <row r="77" ht="14.25" customHeight="1">
      <c r="C77" s="24"/>
      <c r="D77" s="24"/>
    </row>
    <row r="78" ht="14.25" customHeight="1">
      <c r="C78" s="24"/>
      <c r="D78" s="24"/>
    </row>
    <row r="79" ht="14.25" customHeight="1">
      <c r="C79" s="24"/>
      <c r="D79" s="24"/>
    </row>
    <row r="80" ht="14.25" customHeight="1">
      <c r="C80" s="24"/>
      <c r="D80" s="24"/>
    </row>
    <row r="81" ht="14.25" customHeight="1">
      <c r="C81" s="24"/>
      <c r="D81" s="24"/>
    </row>
    <row r="82" ht="14.25" customHeight="1">
      <c r="C82" s="24"/>
      <c r="D82" s="24"/>
    </row>
    <row r="83" ht="14.25" customHeight="1">
      <c r="C83" s="24"/>
      <c r="D83" s="24"/>
    </row>
    <row r="84" ht="14.25" customHeight="1">
      <c r="C84" s="24"/>
      <c r="D84" s="24"/>
    </row>
    <row r="85" ht="14.25" customHeight="1">
      <c r="C85" s="24"/>
      <c r="D85" s="24"/>
    </row>
    <row r="86" ht="14.25" customHeight="1">
      <c r="C86" s="24"/>
      <c r="D86" s="24"/>
    </row>
    <row r="87" ht="14.25" customHeight="1">
      <c r="C87" s="24"/>
      <c r="D87" s="24"/>
    </row>
    <row r="88" ht="14.25" customHeight="1">
      <c r="C88" s="24"/>
      <c r="D88" s="24"/>
    </row>
    <row r="89" ht="14.25" customHeight="1">
      <c r="C89" s="24"/>
      <c r="D89" s="24"/>
    </row>
    <row r="90" ht="14.25" customHeight="1">
      <c r="C90" s="24"/>
      <c r="D90" s="24"/>
    </row>
    <row r="91" ht="14.25" customHeight="1">
      <c r="C91" s="24"/>
      <c r="D91" s="24"/>
    </row>
    <row r="92" ht="14.25" customHeight="1">
      <c r="C92" s="24"/>
      <c r="D92" s="24"/>
    </row>
    <row r="93" ht="14.25" customHeight="1">
      <c r="C93" s="24"/>
      <c r="D93" s="24"/>
    </row>
    <row r="94" ht="14.25" customHeight="1">
      <c r="C94" s="24"/>
      <c r="D94" s="24"/>
    </row>
    <row r="95" ht="14.25" customHeight="1">
      <c r="C95" s="24"/>
      <c r="D95" s="24"/>
    </row>
    <row r="96" ht="14.25" customHeight="1">
      <c r="C96" s="24"/>
      <c r="D96" s="24"/>
    </row>
    <row r="97" ht="14.25" customHeight="1">
      <c r="C97" s="24"/>
      <c r="D97" s="24"/>
    </row>
    <row r="98" ht="14.25" customHeight="1">
      <c r="C98" s="24"/>
      <c r="D98" s="24"/>
    </row>
    <row r="99" ht="14.25" customHeight="1">
      <c r="C99" s="24"/>
      <c r="D99" s="24"/>
    </row>
    <row r="100" ht="14.25" customHeight="1">
      <c r="C100" s="24"/>
      <c r="D100" s="24"/>
    </row>
    <row r="101" ht="14.25" customHeight="1">
      <c r="C101" s="24"/>
      <c r="D101" s="24"/>
    </row>
    <row r="102" ht="14.25" customHeight="1">
      <c r="C102" s="24"/>
      <c r="D102" s="24"/>
    </row>
    <row r="103" ht="14.25" customHeight="1">
      <c r="C103" s="24"/>
      <c r="D103" s="24"/>
    </row>
    <row r="104" ht="14.25" customHeight="1">
      <c r="C104" s="24"/>
      <c r="D104" s="24"/>
    </row>
    <row r="105" ht="14.25" customHeight="1">
      <c r="C105" s="24"/>
      <c r="D105" s="24"/>
    </row>
    <row r="106" ht="14.25" customHeight="1">
      <c r="C106" s="24"/>
      <c r="D106" s="24"/>
    </row>
    <row r="107" ht="14.25" customHeight="1">
      <c r="C107" s="24"/>
      <c r="D107" s="24"/>
    </row>
    <row r="108" ht="14.25" customHeight="1">
      <c r="C108" s="24"/>
      <c r="D108" s="24"/>
    </row>
    <row r="109" ht="14.25" customHeight="1">
      <c r="C109" s="24"/>
      <c r="D109" s="24"/>
    </row>
    <row r="110" ht="14.25" customHeight="1">
      <c r="C110" s="24"/>
      <c r="D110" s="24"/>
    </row>
    <row r="111" ht="14.25" customHeight="1">
      <c r="C111" s="24"/>
      <c r="D111" s="24"/>
    </row>
    <row r="112" ht="14.25" customHeight="1">
      <c r="C112" s="24"/>
      <c r="D112" s="24"/>
    </row>
    <row r="113" ht="14.25" customHeight="1">
      <c r="C113" s="24"/>
      <c r="D113" s="24"/>
    </row>
    <row r="114" ht="14.25" customHeight="1">
      <c r="C114" s="24"/>
      <c r="D114" s="24"/>
    </row>
    <row r="115" ht="14.25" customHeight="1">
      <c r="C115" s="24"/>
      <c r="D115" s="24"/>
    </row>
    <row r="116" ht="14.25" customHeight="1">
      <c r="C116" s="24"/>
      <c r="D116" s="24"/>
    </row>
    <row r="117" ht="14.25" customHeight="1">
      <c r="C117" s="24"/>
      <c r="D117" s="24"/>
    </row>
    <row r="118" ht="14.25" customHeight="1">
      <c r="C118" s="24"/>
      <c r="D118" s="24"/>
    </row>
    <row r="119" ht="14.25" customHeight="1">
      <c r="C119" s="24"/>
      <c r="D119" s="24"/>
    </row>
    <row r="120" ht="14.25" customHeight="1">
      <c r="C120" s="24"/>
      <c r="D120" s="24"/>
    </row>
    <row r="121" ht="14.25" customHeight="1">
      <c r="C121" s="24"/>
      <c r="D121" s="24"/>
    </row>
    <row r="122" ht="14.25" customHeight="1">
      <c r="C122" s="24"/>
      <c r="D122" s="24"/>
    </row>
    <row r="123" ht="14.25" customHeight="1">
      <c r="C123" s="24"/>
      <c r="D123" s="24"/>
    </row>
    <row r="124" ht="14.25" customHeight="1">
      <c r="C124" s="24"/>
      <c r="D124" s="24"/>
    </row>
    <row r="125" ht="14.25" customHeight="1">
      <c r="C125" s="24"/>
      <c r="D125" s="24"/>
    </row>
    <row r="126" ht="14.25" customHeight="1">
      <c r="C126" s="24"/>
      <c r="D126" s="24"/>
    </row>
    <row r="127" ht="14.25" customHeight="1">
      <c r="C127" s="24"/>
      <c r="D127" s="24"/>
    </row>
    <row r="128" ht="14.25" customHeight="1">
      <c r="C128" s="24"/>
      <c r="D128" s="24"/>
    </row>
    <row r="129" ht="14.25" customHeight="1">
      <c r="C129" s="24"/>
      <c r="D129" s="24"/>
    </row>
    <row r="130" ht="14.25" customHeight="1">
      <c r="C130" s="24"/>
      <c r="D130" s="24"/>
    </row>
    <row r="131" ht="14.25" customHeight="1">
      <c r="C131" s="24"/>
      <c r="D131" s="24"/>
    </row>
    <row r="132" ht="14.25" customHeight="1">
      <c r="C132" s="24"/>
      <c r="D132" s="24"/>
    </row>
    <row r="133" ht="14.25" customHeight="1">
      <c r="C133" s="24"/>
      <c r="D133" s="24"/>
    </row>
    <row r="134" ht="14.25" customHeight="1">
      <c r="C134" s="24"/>
      <c r="D134" s="24"/>
    </row>
    <row r="135" ht="14.25" customHeight="1">
      <c r="C135" s="24"/>
      <c r="D135" s="24"/>
    </row>
    <row r="136" ht="14.25" customHeight="1">
      <c r="C136" s="24"/>
      <c r="D136" s="24"/>
    </row>
    <row r="137" ht="14.25" customHeight="1">
      <c r="C137" s="24"/>
      <c r="D137" s="24"/>
    </row>
    <row r="138" ht="14.25" customHeight="1">
      <c r="C138" s="24"/>
      <c r="D138" s="24"/>
    </row>
    <row r="139" ht="14.25" customHeight="1">
      <c r="C139" s="24"/>
      <c r="D139" s="24"/>
    </row>
    <row r="140" ht="14.25" customHeight="1">
      <c r="C140" s="24"/>
      <c r="D140" s="24"/>
    </row>
    <row r="141" ht="14.25" customHeight="1">
      <c r="C141" s="24"/>
      <c r="D141" s="24"/>
    </row>
    <row r="142" ht="14.25" customHeight="1">
      <c r="C142" s="24"/>
      <c r="D142" s="24"/>
    </row>
    <row r="143" ht="14.25" customHeight="1">
      <c r="C143" s="24"/>
      <c r="D143" s="24"/>
    </row>
    <row r="144" ht="14.25" customHeight="1">
      <c r="C144" s="24"/>
      <c r="D144" s="24"/>
    </row>
    <row r="145" ht="14.25" customHeight="1">
      <c r="C145" s="24"/>
      <c r="D145" s="24"/>
    </row>
    <row r="146" ht="14.25" customHeight="1">
      <c r="C146" s="24"/>
      <c r="D146" s="24"/>
    </row>
    <row r="147" ht="14.25" customHeight="1">
      <c r="C147" s="24"/>
      <c r="D147" s="24"/>
    </row>
    <row r="148" ht="14.25" customHeight="1">
      <c r="C148" s="24"/>
      <c r="D148" s="24"/>
    </row>
    <row r="149" ht="14.25" customHeight="1">
      <c r="C149" s="24"/>
      <c r="D149" s="24"/>
    </row>
    <row r="150" ht="14.25" customHeight="1">
      <c r="C150" s="24"/>
      <c r="D150" s="24"/>
    </row>
    <row r="151" ht="14.25" customHeight="1">
      <c r="C151" s="24"/>
      <c r="D151" s="24"/>
    </row>
    <row r="152" ht="14.25" customHeight="1">
      <c r="C152" s="24"/>
      <c r="D152" s="24"/>
    </row>
    <row r="153" ht="14.25" customHeight="1">
      <c r="C153" s="24"/>
      <c r="D153" s="24"/>
    </row>
    <row r="154" ht="14.25" customHeight="1">
      <c r="C154" s="24"/>
      <c r="D154" s="24"/>
    </row>
    <row r="155" ht="14.25" customHeight="1">
      <c r="C155" s="24"/>
      <c r="D155" s="24"/>
    </row>
    <row r="156" ht="14.25" customHeight="1">
      <c r="C156" s="24"/>
      <c r="D156" s="24"/>
    </row>
    <row r="157" ht="14.25" customHeight="1">
      <c r="C157" s="24"/>
      <c r="D157" s="24"/>
    </row>
    <row r="158" ht="14.25" customHeight="1">
      <c r="C158" s="24"/>
      <c r="D158" s="24"/>
    </row>
    <row r="159" ht="14.25" customHeight="1">
      <c r="C159" s="24"/>
      <c r="D159" s="24"/>
    </row>
    <row r="160" ht="14.25" customHeight="1">
      <c r="C160" s="24"/>
      <c r="D160" s="24"/>
    </row>
    <row r="161" ht="14.25" customHeight="1">
      <c r="C161" s="24"/>
      <c r="D161" s="24"/>
    </row>
    <row r="162" ht="14.25" customHeight="1">
      <c r="C162" s="24"/>
      <c r="D162" s="24"/>
    </row>
    <row r="163" ht="14.25" customHeight="1">
      <c r="C163" s="24"/>
      <c r="D163" s="24"/>
    </row>
    <row r="164" ht="14.25" customHeight="1">
      <c r="C164" s="24"/>
      <c r="D164" s="24"/>
    </row>
    <row r="165" ht="14.25" customHeight="1">
      <c r="C165" s="24"/>
      <c r="D165" s="24"/>
    </row>
    <row r="166" ht="14.25" customHeight="1">
      <c r="C166" s="24"/>
      <c r="D166" s="24"/>
    </row>
    <row r="167" ht="14.25" customHeight="1">
      <c r="C167" s="24"/>
      <c r="D167" s="24"/>
    </row>
    <row r="168" ht="14.25" customHeight="1">
      <c r="C168" s="24"/>
      <c r="D168" s="24"/>
    </row>
    <row r="169" ht="14.25" customHeight="1">
      <c r="C169" s="24"/>
      <c r="D169" s="24"/>
    </row>
    <row r="170" ht="14.25" customHeight="1">
      <c r="C170" s="24"/>
      <c r="D170" s="24"/>
    </row>
    <row r="171" ht="14.25" customHeight="1">
      <c r="C171" s="24"/>
      <c r="D171" s="24"/>
    </row>
    <row r="172" ht="14.25" customHeight="1">
      <c r="C172" s="24"/>
      <c r="D172" s="24"/>
    </row>
    <row r="173" ht="14.25" customHeight="1">
      <c r="C173" s="24"/>
      <c r="D173" s="24"/>
    </row>
    <row r="174" ht="14.25" customHeight="1">
      <c r="C174" s="24"/>
      <c r="D174" s="24"/>
    </row>
    <row r="175" ht="14.25" customHeight="1">
      <c r="C175" s="24"/>
      <c r="D175" s="24"/>
    </row>
    <row r="176" ht="14.25" customHeight="1">
      <c r="C176" s="24"/>
      <c r="D176" s="24"/>
    </row>
    <row r="177" ht="14.25" customHeight="1">
      <c r="C177" s="24"/>
      <c r="D177" s="24"/>
    </row>
    <row r="178" ht="14.25" customHeight="1">
      <c r="C178" s="24"/>
      <c r="D178" s="24"/>
    </row>
    <row r="179" ht="14.25" customHeight="1">
      <c r="C179" s="24"/>
      <c r="D179" s="24"/>
    </row>
    <row r="180" ht="14.25" customHeight="1">
      <c r="C180" s="24"/>
      <c r="D180" s="24"/>
    </row>
    <row r="181" ht="14.25" customHeight="1">
      <c r="C181" s="24"/>
      <c r="D181" s="24"/>
    </row>
    <row r="182" ht="14.25" customHeight="1">
      <c r="C182" s="24"/>
      <c r="D182" s="24"/>
    </row>
    <row r="183" ht="14.25" customHeight="1">
      <c r="C183" s="24"/>
      <c r="D183" s="24"/>
    </row>
    <row r="184" ht="14.25" customHeight="1">
      <c r="C184" s="24"/>
      <c r="D184" s="24"/>
    </row>
    <row r="185" ht="14.25" customHeight="1">
      <c r="C185" s="24"/>
      <c r="D185" s="24"/>
    </row>
    <row r="186" ht="14.25" customHeight="1">
      <c r="C186" s="24"/>
      <c r="D186" s="24"/>
    </row>
    <row r="187" ht="14.25" customHeight="1">
      <c r="C187" s="24"/>
      <c r="D187" s="24"/>
    </row>
    <row r="188" ht="14.25" customHeight="1">
      <c r="C188" s="24"/>
      <c r="D188" s="24"/>
    </row>
    <row r="189" ht="14.25" customHeight="1">
      <c r="C189" s="24"/>
      <c r="D189" s="24"/>
    </row>
    <row r="190" ht="14.25" customHeight="1">
      <c r="C190" s="24"/>
      <c r="D190" s="24"/>
    </row>
    <row r="191" ht="14.25" customHeight="1">
      <c r="C191" s="24"/>
      <c r="D191" s="24"/>
    </row>
    <row r="192" ht="14.25" customHeight="1">
      <c r="C192" s="24"/>
      <c r="D192" s="24"/>
    </row>
    <row r="193" ht="14.25" customHeight="1">
      <c r="C193" s="24"/>
      <c r="D193" s="24"/>
    </row>
    <row r="194" ht="14.25" customHeight="1">
      <c r="C194" s="24"/>
      <c r="D194" s="24"/>
    </row>
    <row r="195" ht="14.25" customHeight="1">
      <c r="C195" s="24"/>
      <c r="D195" s="24"/>
    </row>
    <row r="196" ht="14.25" customHeight="1">
      <c r="C196" s="24"/>
      <c r="D196" s="24"/>
    </row>
    <row r="197" ht="14.25" customHeight="1">
      <c r="C197" s="24"/>
      <c r="D197" s="24"/>
    </row>
    <row r="198" ht="14.25" customHeight="1">
      <c r="C198" s="24"/>
      <c r="D198" s="24"/>
    </row>
    <row r="199" ht="14.25" customHeight="1">
      <c r="C199" s="24"/>
      <c r="D199" s="24"/>
    </row>
    <row r="200" ht="14.25" customHeight="1">
      <c r="C200" s="24"/>
      <c r="D200" s="24"/>
    </row>
    <row r="201" ht="14.25" customHeight="1">
      <c r="C201" s="24"/>
      <c r="D201" s="24"/>
    </row>
    <row r="202" ht="14.25" customHeight="1">
      <c r="C202" s="24"/>
      <c r="D202" s="24"/>
    </row>
    <row r="203" ht="14.25" customHeight="1">
      <c r="C203" s="24"/>
      <c r="D203" s="24"/>
    </row>
    <row r="204" ht="14.25" customHeight="1">
      <c r="C204" s="24"/>
      <c r="D204" s="24"/>
    </row>
    <row r="205" ht="14.25" customHeight="1">
      <c r="C205" s="24"/>
      <c r="D205" s="24"/>
    </row>
    <row r="206" ht="14.25" customHeight="1">
      <c r="C206" s="24"/>
      <c r="D206" s="24"/>
    </row>
    <row r="207" ht="14.25" customHeight="1">
      <c r="C207" s="24"/>
      <c r="D207" s="24"/>
    </row>
    <row r="208" ht="14.25" customHeight="1">
      <c r="C208" s="24"/>
      <c r="D208" s="24"/>
    </row>
    <row r="209" ht="14.25" customHeight="1">
      <c r="C209" s="24"/>
      <c r="D209" s="24"/>
    </row>
    <row r="210" ht="14.25" customHeight="1">
      <c r="C210" s="24"/>
      <c r="D210" s="24"/>
    </row>
    <row r="211" ht="14.25" customHeight="1">
      <c r="C211" s="24"/>
      <c r="D211" s="24"/>
    </row>
    <row r="212" ht="14.25" customHeight="1">
      <c r="C212" s="24"/>
      <c r="D212" s="24"/>
    </row>
    <row r="213" ht="14.25" customHeight="1">
      <c r="C213" s="24"/>
      <c r="D213" s="24"/>
    </row>
    <row r="214" ht="14.25" customHeight="1">
      <c r="C214" s="24"/>
      <c r="D214" s="24"/>
    </row>
    <row r="215" ht="14.25" customHeight="1">
      <c r="C215" s="24"/>
      <c r="D215" s="24"/>
    </row>
    <row r="216" ht="14.25" customHeight="1">
      <c r="C216" s="24"/>
      <c r="D216" s="24"/>
    </row>
    <row r="217" ht="14.25" customHeight="1">
      <c r="C217" s="24"/>
      <c r="D217" s="24"/>
    </row>
    <row r="218" ht="14.25" customHeight="1">
      <c r="C218" s="24"/>
      <c r="D218" s="24"/>
    </row>
    <row r="219" ht="14.25" customHeight="1">
      <c r="C219" s="24"/>
      <c r="D219" s="24"/>
    </row>
    <row r="220" ht="14.25" customHeight="1">
      <c r="C220" s="24"/>
      <c r="D220" s="24"/>
    </row>
    <row r="221" ht="14.25" customHeight="1">
      <c r="C221" s="24"/>
      <c r="D221" s="24"/>
    </row>
    <row r="222" ht="14.25" customHeight="1">
      <c r="C222" s="24"/>
      <c r="D222" s="24"/>
    </row>
    <row r="223" ht="14.25" customHeight="1">
      <c r="C223" s="24"/>
      <c r="D223" s="24"/>
    </row>
    <row r="224" ht="14.25" customHeight="1">
      <c r="C224" s="24"/>
      <c r="D224" s="24"/>
    </row>
    <row r="225" ht="14.25" customHeight="1">
      <c r="C225" s="24"/>
      <c r="D225" s="24"/>
    </row>
    <row r="226" ht="14.25" customHeight="1">
      <c r="C226" s="24"/>
      <c r="D226" s="24"/>
    </row>
    <row r="227" ht="14.25" customHeight="1">
      <c r="C227" s="24"/>
      <c r="D227" s="24"/>
    </row>
    <row r="228" ht="14.25" customHeight="1">
      <c r="C228" s="24"/>
      <c r="D228" s="24"/>
    </row>
    <row r="229" ht="14.25" customHeight="1">
      <c r="C229" s="24"/>
      <c r="D229" s="24"/>
    </row>
    <row r="230" ht="14.25" customHeight="1">
      <c r="C230" s="24"/>
      <c r="D230" s="24"/>
    </row>
    <row r="231" ht="14.25" customHeight="1">
      <c r="C231" s="24"/>
      <c r="D231" s="24"/>
    </row>
    <row r="232" ht="14.25" customHeight="1">
      <c r="C232" s="24"/>
      <c r="D232" s="24"/>
    </row>
    <row r="233" ht="14.25" customHeight="1">
      <c r="C233" s="24"/>
      <c r="D233" s="24"/>
    </row>
    <row r="234" ht="14.25" customHeight="1">
      <c r="C234" s="24"/>
      <c r="D234" s="24"/>
    </row>
    <row r="235" ht="14.25" customHeight="1">
      <c r="C235" s="24"/>
      <c r="D235" s="24"/>
    </row>
    <row r="236" ht="14.25" customHeight="1">
      <c r="C236" s="24"/>
      <c r="D236" s="24"/>
    </row>
    <row r="237" ht="14.25" customHeight="1">
      <c r="C237" s="24"/>
      <c r="D237" s="24"/>
    </row>
    <row r="238" ht="14.25" customHeight="1">
      <c r="C238" s="24"/>
      <c r="D238" s="24"/>
    </row>
    <row r="239" ht="14.25" customHeight="1">
      <c r="C239" s="24"/>
      <c r="D239" s="24"/>
    </row>
    <row r="240" ht="14.25" customHeight="1">
      <c r="C240" s="24"/>
      <c r="D240" s="24"/>
    </row>
    <row r="241" ht="14.25" customHeight="1">
      <c r="C241" s="24"/>
      <c r="D241" s="24"/>
    </row>
    <row r="242" ht="14.25" customHeight="1">
      <c r="C242" s="24"/>
      <c r="D242" s="24"/>
    </row>
    <row r="243" ht="14.25" customHeight="1">
      <c r="C243" s="24"/>
      <c r="D243" s="24"/>
    </row>
    <row r="244" ht="14.25" customHeight="1">
      <c r="C244" s="24"/>
      <c r="D244" s="24"/>
    </row>
    <row r="245" ht="14.25" customHeight="1">
      <c r="C245" s="24"/>
      <c r="D245" s="24"/>
    </row>
    <row r="246" ht="14.25" customHeight="1">
      <c r="C246" s="24"/>
      <c r="D246" s="24"/>
    </row>
    <row r="247" ht="14.25" customHeight="1">
      <c r="C247" s="24"/>
      <c r="D247" s="24"/>
    </row>
    <row r="248" ht="14.25" customHeight="1">
      <c r="C248" s="24"/>
      <c r="D248" s="24"/>
    </row>
    <row r="249" ht="14.25" customHeight="1">
      <c r="C249" s="24"/>
      <c r="D249" s="24"/>
    </row>
    <row r="250" ht="14.25" customHeight="1">
      <c r="C250" s="24"/>
      <c r="D250" s="24"/>
    </row>
    <row r="251" ht="14.25" customHeight="1">
      <c r="C251" s="24"/>
      <c r="D251" s="24"/>
    </row>
    <row r="252" ht="14.25" customHeight="1">
      <c r="C252" s="24"/>
      <c r="D252" s="24"/>
    </row>
    <row r="253" ht="14.25" customHeight="1">
      <c r="C253" s="24"/>
      <c r="D253" s="24"/>
    </row>
    <row r="254" ht="14.25" customHeight="1">
      <c r="C254" s="24"/>
      <c r="D254" s="24"/>
    </row>
    <row r="255" ht="14.25" customHeight="1">
      <c r="C255" s="24"/>
      <c r="D255" s="24"/>
    </row>
    <row r="256" ht="14.25" customHeight="1">
      <c r="C256" s="24"/>
      <c r="D256" s="24"/>
    </row>
    <row r="257" ht="14.25" customHeight="1">
      <c r="C257" s="24"/>
      <c r="D257" s="24"/>
    </row>
    <row r="258" ht="14.25" customHeight="1">
      <c r="C258" s="24"/>
      <c r="D258" s="24"/>
    </row>
    <row r="259" ht="14.25" customHeight="1">
      <c r="C259" s="24"/>
      <c r="D259" s="24"/>
    </row>
    <row r="260" ht="14.25" customHeight="1">
      <c r="C260" s="24"/>
      <c r="D260" s="24"/>
    </row>
    <row r="261" ht="14.25" customHeight="1">
      <c r="C261" s="24"/>
      <c r="D261" s="24"/>
    </row>
    <row r="262" ht="14.25" customHeight="1">
      <c r="C262" s="24"/>
      <c r="D262" s="24"/>
    </row>
    <row r="263" ht="14.25" customHeight="1">
      <c r="C263" s="24"/>
      <c r="D263" s="24"/>
    </row>
    <row r="264" ht="14.25" customHeight="1">
      <c r="C264" s="24"/>
      <c r="D264" s="24"/>
    </row>
    <row r="265" ht="14.25" customHeight="1">
      <c r="C265" s="24"/>
      <c r="D265" s="24"/>
    </row>
    <row r="266" ht="14.25" customHeight="1">
      <c r="C266" s="24"/>
      <c r="D266" s="24"/>
    </row>
    <row r="267" ht="14.25" customHeight="1">
      <c r="C267" s="24"/>
      <c r="D267" s="24"/>
    </row>
    <row r="268" ht="14.25" customHeight="1">
      <c r="C268" s="24"/>
      <c r="D268" s="24"/>
    </row>
    <row r="269" ht="14.25" customHeight="1">
      <c r="C269" s="24"/>
      <c r="D269" s="24"/>
    </row>
    <row r="270" ht="14.25" customHeight="1">
      <c r="C270" s="24"/>
      <c r="D270" s="24"/>
    </row>
    <row r="271" ht="14.25" customHeight="1">
      <c r="C271" s="24"/>
      <c r="D271" s="24"/>
    </row>
    <row r="272" ht="14.25" customHeight="1">
      <c r="C272" s="24"/>
      <c r="D272" s="24"/>
    </row>
    <row r="273" ht="14.25" customHeight="1">
      <c r="C273" s="24"/>
      <c r="D273" s="24"/>
    </row>
    <row r="274" ht="14.25" customHeight="1">
      <c r="C274" s="24"/>
      <c r="D274" s="24"/>
    </row>
    <row r="275" ht="14.25" customHeight="1">
      <c r="C275" s="24"/>
      <c r="D275" s="24"/>
    </row>
    <row r="276" ht="14.25" customHeight="1">
      <c r="C276" s="24"/>
      <c r="D276" s="24"/>
    </row>
    <row r="277" ht="14.25" customHeight="1">
      <c r="C277" s="24"/>
      <c r="D277" s="24"/>
    </row>
    <row r="278" ht="14.25" customHeight="1">
      <c r="C278" s="24"/>
      <c r="D278" s="24"/>
    </row>
    <row r="279" ht="14.25" customHeight="1">
      <c r="C279" s="24"/>
      <c r="D279" s="24"/>
    </row>
    <row r="280" ht="14.25" customHeight="1">
      <c r="C280" s="24"/>
      <c r="D280" s="24"/>
    </row>
    <row r="281" ht="14.25" customHeight="1">
      <c r="C281" s="24"/>
      <c r="D281" s="24"/>
    </row>
    <row r="282" ht="14.25" customHeight="1">
      <c r="C282" s="24"/>
      <c r="D282" s="24"/>
    </row>
    <row r="283" ht="14.25" customHeight="1">
      <c r="C283" s="24"/>
      <c r="D283" s="24"/>
    </row>
    <row r="284" ht="14.25" customHeight="1">
      <c r="C284" s="24"/>
      <c r="D284" s="24"/>
    </row>
    <row r="285" ht="14.25" customHeight="1">
      <c r="C285" s="24"/>
      <c r="D285" s="24"/>
    </row>
    <row r="286" ht="14.25" customHeight="1">
      <c r="C286" s="24"/>
      <c r="D286" s="24"/>
    </row>
    <row r="287" ht="14.25" customHeight="1">
      <c r="C287" s="24"/>
      <c r="D287" s="24"/>
    </row>
    <row r="288" ht="14.25" customHeight="1">
      <c r="C288" s="24"/>
      <c r="D288" s="24"/>
    </row>
    <row r="289" ht="14.25" customHeight="1">
      <c r="C289" s="24"/>
      <c r="D289" s="24"/>
    </row>
    <row r="290" ht="14.25" customHeight="1">
      <c r="C290" s="24"/>
      <c r="D290" s="24"/>
    </row>
    <row r="291" ht="14.25" customHeight="1">
      <c r="C291" s="24"/>
      <c r="D291" s="24"/>
    </row>
    <row r="292" ht="14.25" customHeight="1">
      <c r="C292" s="24"/>
      <c r="D292" s="24"/>
    </row>
    <row r="293" ht="14.25" customHeight="1">
      <c r="C293" s="24"/>
      <c r="D293" s="24"/>
    </row>
    <row r="294" ht="14.25" customHeight="1">
      <c r="C294" s="24"/>
      <c r="D294" s="24"/>
    </row>
    <row r="295" ht="14.25" customHeight="1">
      <c r="C295" s="24"/>
      <c r="D295" s="24"/>
    </row>
    <row r="296" ht="14.25" customHeight="1">
      <c r="C296" s="24"/>
      <c r="D296" s="24"/>
    </row>
    <row r="297" ht="14.25" customHeight="1">
      <c r="C297" s="24"/>
      <c r="D297" s="24"/>
    </row>
    <row r="298" ht="14.25" customHeight="1">
      <c r="C298" s="24"/>
      <c r="D298" s="24"/>
    </row>
    <row r="299" ht="14.25" customHeight="1">
      <c r="C299" s="24"/>
      <c r="D299" s="24"/>
    </row>
    <row r="300" ht="14.25" customHeight="1">
      <c r="C300" s="24"/>
      <c r="D300" s="24"/>
    </row>
    <row r="301" ht="14.25" customHeight="1">
      <c r="C301" s="24"/>
      <c r="D301" s="24"/>
    </row>
    <row r="302" ht="14.25" customHeight="1">
      <c r="C302" s="24"/>
      <c r="D302" s="24"/>
    </row>
    <row r="303" ht="14.25" customHeight="1">
      <c r="C303" s="24"/>
      <c r="D303" s="24"/>
    </row>
    <row r="304" ht="14.25" customHeight="1">
      <c r="C304" s="24"/>
      <c r="D304" s="24"/>
    </row>
    <row r="305" ht="14.25" customHeight="1">
      <c r="C305" s="24"/>
      <c r="D305" s="24"/>
    </row>
    <row r="306" ht="14.25" customHeight="1">
      <c r="C306" s="24"/>
      <c r="D306" s="24"/>
    </row>
    <row r="307" ht="14.25" customHeight="1">
      <c r="C307" s="24"/>
      <c r="D307" s="24"/>
    </row>
    <row r="308" ht="14.25" customHeight="1">
      <c r="C308" s="24"/>
      <c r="D308" s="24"/>
    </row>
    <row r="309" ht="14.25" customHeight="1">
      <c r="C309" s="24"/>
      <c r="D309" s="24"/>
    </row>
    <row r="310" ht="14.25" customHeight="1">
      <c r="C310" s="24"/>
      <c r="D310" s="24"/>
    </row>
    <row r="311" ht="14.25" customHeight="1">
      <c r="C311" s="24"/>
      <c r="D311" s="24"/>
    </row>
    <row r="312" ht="14.25" customHeight="1">
      <c r="C312" s="24"/>
      <c r="D312" s="24"/>
    </row>
    <row r="313" ht="14.25" customHeight="1">
      <c r="C313" s="24"/>
      <c r="D313" s="24"/>
    </row>
    <row r="314" ht="14.25" customHeight="1">
      <c r="C314" s="24"/>
      <c r="D314" s="24"/>
    </row>
    <row r="315" ht="14.25" customHeight="1">
      <c r="C315" s="24"/>
      <c r="D315" s="24"/>
    </row>
    <row r="316" ht="14.25" customHeight="1">
      <c r="C316" s="24"/>
      <c r="D316" s="24"/>
    </row>
    <row r="317" ht="14.25" customHeight="1">
      <c r="C317" s="24"/>
      <c r="D317" s="24"/>
    </row>
    <row r="318" ht="14.25" customHeight="1">
      <c r="C318" s="24"/>
      <c r="D318" s="24"/>
    </row>
    <row r="319" ht="14.25" customHeight="1">
      <c r="C319" s="24"/>
      <c r="D319" s="24"/>
    </row>
    <row r="320" ht="14.25" customHeight="1">
      <c r="C320" s="24"/>
      <c r="D320" s="24"/>
    </row>
    <row r="321" ht="14.25" customHeight="1">
      <c r="C321" s="24"/>
      <c r="D321" s="24"/>
    </row>
    <row r="322" ht="14.25" customHeight="1">
      <c r="C322" s="24"/>
      <c r="D322" s="24"/>
    </row>
    <row r="323" ht="14.25" customHeight="1">
      <c r="C323" s="24"/>
      <c r="D323" s="24"/>
    </row>
    <row r="324" ht="14.25" customHeight="1">
      <c r="C324" s="24"/>
      <c r="D324" s="24"/>
    </row>
    <row r="325" ht="14.25" customHeight="1">
      <c r="C325" s="24"/>
      <c r="D325" s="24"/>
    </row>
    <row r="326" ht="14.25" customHeight="1">
      <c r="C326" s="24"/>
      <c r="D326" s="24"/>
    </row>
    <row r="327" ht="14.25" customHeight="1">
      <c r="C327" s="24"/>
      <c r="D327" s="24"/>
    </row>
    <row r="328" ht="14.25" customHeight="1">
      <c r="C328" s="24"/>
      <c r="D328" s="24"/>
    </row>
    <row r="329" ht="14.25" customHeight="1">
      <c r="C329" s="24"/>
      <c r="D329" s="24"/>
    </row>
    <row r="330" ht="14.25" customHeight="1">
      <c r="C330" s="24"/>
      <c r="D330" s="24"/>
    </row>
    <row r="331" ht="14.25" customHeight="1">
      <c r="C331" s="24"/>
      <c r="D331" s="24"/>
    </row>
    <row r="332" ht="14.25" customHeight="1">
      <c r="C332" s="24"/>
      <c r="D332" s="24"/>
    </row>
    <row r="333" ht="14.25" customHeight="1">
      <c r="C333" s="24"/>
      <c r="D333" s="24"/>
    </row>
    <row r="334" ht="14.25" customHeight="1">
      <c r="C334" s="24"/>
      <c r="D334" s="24"/>
    </row>
    <row r="335" ht="14.25" customHeight="1">
      <c r="C335" s="24"/>
      <c r="D335" s="24"/>
    </row>
    <row r="336" ht="14.25" customHeight="1">
      <c r="C336" s="24"/>
      <c r="D336" s="24"/>
    </row>
    <row r="337" ht="14.25" customHeight="1">
      <c r="C337" s="24"/>
      <c r="D337" s="24"/>
    </row>
    <row r="338" ht="14.25" customHeight="1">
      <c r="C338" s="24"/>
      <c r="D338" s="24"/>
    </row>
    <row r="339" ht="14.25" customHeight="1">
      <c r="C339" s="24"/>
      <c r="D339" s="24"/>
    </row>
    <row r="340" ht="14.25" customHeight="1">
      <c r="C340" s="24"/>
      <c r="D340" s="24"/>
    </row>
    <row r="341" ht="14.25" customHeight="1">
      <c r="C341" s="24"/>
      <c r="D341" s="24"/>
    </row>
    <row r="342" ht="14.25" customHeight="1">
      <c r="C342" s="24"/>
      <c r="D342" s="24"/>
    </row>
    <row r="343" ht="14.25" customHeight="1">
      <c r="C343" s="24"/>
      <c r="D343" s="24"/>
    </row>
    <row r="344" ht="14.25" customHeight="1">
      <c r="C344" s="24"/>
      <c r="D344" s="24"/>
    </row>
    <row r="345" ht="14.25" customHeight="1">
      <c r="C345" s="24"/>
      <c r="D345" s="24"/>
    </row>
    <row r="346" ht="14.25" customHeight="1">
      <c r="C346" s="24"/>
      <c r="D346" s="24"/>
    </row>
    <row r="347" ht="14.25" customHeight="1">
      <c r="C347" s="24"/>
      <c r="D347" s="24"/>
    </row>
    <row r="348" ht="14.25" customHeight="1">
      <c r="C348" s="24"/>
      <c r="D348" s="24"/>
    </row>
    <row r="349" ht="14.25" customHeight="1">
      <c r="C349" s="24"/>
      <c r="D349" s="24"/>
    </row>
    <row r="350" ht="14.25" customHeight="1">
      <c r="C350" s="24"/>
      <c r="D350" s="24"/>
    </row>
    <row r="351" ht="14.25" customHeight="1">
      <c r="C351" s="24"/>
      <c r="D351" s="24"/>
    </row>
    <row r="352" ht="14.25" customHeight="1">
      <c r="C352" s="24"/>
      <c r="D352" s="24"/>
    </row>
    <row r="353" ht="14.25" customHeight="1">
      <c r="C353" s="24"/>
      <c r="D353" s="24"/>
    </row>
    <row r="354" ht="14.25" customHeight="1">
      <c r="C354" s="24"/>
      <c r="D354" s="24"/>
    </row>
    <row r="355" ht="14.25" customHeight="1">
      <c r="C355" s="24"/>
      <c r="D355" s="24"/>
    </row>
    <row r="356" ht="14.25" customHeight="1">
      <c r="C356" s="24"/>
      <c r="D356" s="24"/>
    </row>
    <row r="357" ht="14.25" customHeight="1">
      <c r="C357" s="24"/>
      <c r="D357" s="24"/>
    </row>
    <row r="358" ht="14.25" customHeight="1">
      <c r="C358" s="24"/>
      <c r="D358" s="24"/>
    </row>
    <row r="359" ht="14.25" customHeight="1">
      <c r="C359" s="24"/>
      <c r="D359" s="24"/>
    </row>
    <row r="360" ht="14.25" customHeight="1">
      <c r="C360" s="24"/>
      <c r="D360" s="24"/>
    </row>
    <row r="361" ht="14.25" customHeight="1">
      <c r="C361" s="24"/>
      <c r="D361" s="24"/>
    </row>
    <row r="362" ht="14.25" customHeight="1">
      <c r="C362" s="24"/>
      <c r="D362" s="24"/>
    </row>
    <row r="363" ht="14.25" customHeight="1">
      <c r="C363" s="24"/>
      <c r="D363" s="24"/>
    </row>
    <row r="364" ht="14.25" customHeight="1">
      <c r="C364" s="24"/>
      <c r="D364" s="24"/>
    </row>
    <row r="365" ht="14.25" customHeight="1">
      <c r="C365" s="24"/>
      <c r="D365" s="24"/>
    </row>
    <row r="366" ht="14.25" customHeight="1">
      <c r="C366" s="24"/>
      <c r="D366" s="24"/>
    </row>
    <row r="367" ht="14.25" customHeight="1">
      <c r="C367" s="24"/>
      <c r="D367" s="24"/>
    </row>
    <row r="368" ht="14.25" customHeight="1">
      <c r="C368" s="24"/>
      <c r="D368" s="24"/>
    </row>
    <row r="369" ht="14.25" customHeight="1">
      <c r="C369" s="24"/>
      <c r="D369" s="24"/>
    </row>
    <row r="370" ht="14.25" customHeight="1">
      <c r="C370" s="24"/>
      <c r="D370" s="24"/>
    </row>
    <row r="371" ht="14.25" customHeight="1">
      <c r="C371" s="24"/>
      <c r="D371" s="24"/>
    </row>
    <row r="372" ht="14.25" customHeight="1">
      <c r="C372" s="24"/>
      <c r="D372" s="24"/>
    </row>
    <row r="373" ht="14.25" customHeight="1">
      <c r="C373" s="24"/>
      <c r="D373" s="24"/>
    </row>
    <row r="374" ht="14.25" customHeight="1">
      <c r="C374" s="24"/>
      <c r="D374" s="24"/>
    </row>
    <row r="375" ht="14.25" customHeight="1">
      <c r="C375" s="24"/>
      <c r="D375" s="24"/>
    </row>
    <row r="376" ht="14.25" customHeight="1">
      <c r="C376" s="24"/>
      <c r="D376" s="24"/>
    </row>
    <row r="377" ht="14.25" customHeight="1">
      <c r="C377" s="24"/>
      <c r="D377" s="24"/>
    </row>
    <row r="378" ht="14.25" customHeight="1">
      <c r="C378" s="24"/>
      <c r="D378" s="24"/>
    </row>
    <row r="379" ht="14.25" customHeight="1">
      <c r="C379" s="24"/>
      <c r="D379" s="24"/>
    </row>
    <row r="380" ht="14.25" customHeight="1">
      <c r="C380" s="24"/>
      <c r="D380" s="24"/>
    </row>
    <row r="381" ht="14.25" customHeight="1">
      <c r="C381" s="24"/>
      <c r="D381" s="24"/>
    </row>
    <row r="382" ht="14.25" customHeight="1">
      <c r="C382" s="24"/>
      <c r="D382" s="24"/>
    </row>
    <row r="383" ht="14.25" customHeight="1">
      <c r="C383" s="24"/>
      <c r="D383" s="24"/>
    </row>
    <row r="384" ht="14.25" customHeight="1">
      <c r="C384" s="24"/>
      <c r="D384" s="24"/>
    </row>
    <row r="385" ht="14.25" customHeight="1">
      <c r="C385" s="24"/>
      <c r="D385" s="24"/>
    </row>
    <row r="386" ht="14.25" customHeight="1">
      <c r="C386" s="24"/>
      <c r="D386" s="24"/>
    </row>
    <row r="387" ht="14.25" customHeight="1">
      <c r="C387" s="24"/>
      <c r="D387" s="24"/>
    </row>
    <row r="388" ht="14.25" customHeight="1">
      <c r="C388" s="24"/>
      <c r="D388" s="24"/>
    </row>
    <row r="389" ht="14.25" customHeight="1">
      <c r="C389" s="24"/>
      <c r="D389" s="24"/>
    </row>
    <row r="390" ht="14.25" customHeight="1">
      <c r="C390" s="24"/>
      <c r="D390" s="24"/>
    </row>
    <row r="391" ht="14.25" customHeight="1">
      <c r="C391" s="24"/>
      <c r="D391" s="24"/>
    </row>
    <row r="392" ht="14.25" customHeight="1">
      <c r="C392" s="24"/>
      <c r="D392" s="24"/>
    </row>
    <row r="393" ht="14.25" customHeight="1">
      <c r="C393" s="24"/>
      <c r="D393" s="24"/>
    </row>
    <row r="394" ht="14.25" customHeight="1">
      <c r="C394" s="24"/>
      <c r="D394" s="24"/>
    </row>
    <row r="395" ht="14.25" customHeight="1">
      <c r="C395" s="24"/>
      <c r="D395" s="24"/>
    </row>
    <row r="396" ht="14.25" customHeight="1">
      <c r="C396" s="24"/>
      <c r="D396" s="24"/>
    </row>
    <row r="397" ht="14.25" customHeight="1">
      <c r="C397" s="24"/>
      <c r="D397" s="24"/>
    </row>
    <row r="398" ht="14.25" customHeight="1">
      <c r="C398" s="24"/>
      <c r="D398" s="24"/>
    </row>
    <row r="399" ht="14.25" customHeight="1">
      <c r="C399" s="24"/>
      <c r="D399" s="24"/>
    </row>
    <row r="400" ht="14.25" customHeight="1">
      <c r="C400" s="24"/>
      <c r="D400" s="24"/>
    </row>
    <row r="401" ht="14.25" customHeight="1">
      <c r="C401" s="24"/>
      <c r="D401" s="24"/>
    </row>
    <row r="402" ht="14.25" customHeight="1">
      <c r="C402" s="24"/>
      <c r="D402" s="24"/>
    </row>
    <row r="403" ht="14.25" customHeight="1">
      <c r="C403" s="24"/>
      <c r="D403" s="24"/>
    </row>
    <row r="404" ht="14.25" customHeight="1">
      <c r="C404" s="24"/>
      <c r="D404" s="24"/>
    </row>
    <row r="405" ht="14.25" customHeight="1">
      <c r="C405" s="24"/>
      <c r="D405" s="24"/>
    </row>
    <row r="406" ht="14.25" customHeight="1">
      <c r="C406" s="24"/>
      <c r="D406" s="24"/>
    </row>
    <row r="407" ht="14.25" customHeight="1">
      <c r="C407" s="24"/>
      <c r="D407" s="24"/>
    </row>
    <row r="408" ht="14.25" customHeight="1">
      <c r="C408" s="24"/>
      <c r="D408" s="24"/>
    </row>
    <row r="409" ht="14.25" customHeight="1">
      <c r="C409" s="24"/>
      <c r="D409" s="24"/>
    </row>
    <row r="410" ht="14.25" customHeight="1">
      <c r="C410" s="24"/>
      <c r="D410" s="24"/>
    </row>
    <row r="411" ht="14.25" customHeight="1">
      <c r="C411" s="24"/>
      <c r="D411" s="24"/>
    </row>
    <row r="412" ht="14.25" customHeight="1">
      <c r="C412" s="24"/>
      <c r="D412" s="24"/>
    </row>
    <row r="413" ht="14.25" customHeight="1">
      <c r="C413" s="24"/>
      <c r="D413" s="24"/>
    </row>
    <row r="414" ht="14.25" customHeight="1">
      <c r="C414" s="24"/>
      <c r="D414" s="24"/>
    </row>
    <row r="415" ht="14.25" customHeight="1">
      <c r="C415" s="24"/>
      <c r="D415" s="24"/>
    </row>
    <row r="416" ht="14.25" customHeight="1">
      <c r="C416" s="24"/>
      <c r="D416" s="24"/>
    </row>
    <row r="417" ht="14.25" customHeight="1">
      <c r="C417" s="24"/>
      <c r="D417" s="24"/>
    </row>
    <row r="418" ht="14.25" customHeight="1">
      <c r="C418" s="24"/>
      <c r="D418" s="24"/>
    </row>
    <row r="419" ht="14.25" customHeight="1">
      <c r="C419" s="24"/>
      <c r="D419" s="24"/>
    </row>
    <row r="420" ht="14.25" customHeight="1">
      <c r="C420" s="24"/>
      <c r="D420" s="24"/>
    </row>
    <row r="421" ht="14.25" customHeight="1">
      <c r="C421" s="24"/>
      <c r="D421" s="24"/>
    </row>
    <row r="422" ht="14.25" customHeight="1">
      <c r="C422" s="24"/>
      <c r="D422" s="24"/>
    </row>
    <row r="423" ht="14.25" customHeight="1">
      <c r="C423" s="24"/>
      <c r="D423" s="24"/>
    </row>
    <row r="424" ht="14.25" customHeight="1">
      <c r="C424" s="24"/>
      <c r="D424" s="24"/>
    </row>
    <row r="425" ht="14.25" customHeight="1">
      <c r="C425" s="24"/>
      <c r="D425" s="24"/>
    </row>
    <row r="426" ht="14.25" customHeight="1">
      <c r="C426" s="24"/>
      <c r="D426" s="24"/>
    </row>
    <row r="427" ht="14.25" customHeight="1">
      <c r="C427" s="24"/>
      <c r="D427" s="24"/>
    </row>
    <row r="428" ht="14.25" customHeight="1">
      <c r="C428" s="24"/>
      <c r="D428" s="24"/>
    </row>
    <row r="429" ht="14.25" customHeight="1">
      <c r="C429" s="24"/>
      <c r="D429" s="24"/>
    </row>
    <row r="430" ht="14.25" customHeight="1">
      <c r="C430" s="24"/>
      <c r="D430" s="24"/>
    </row>
    <row r="431" ht="14.25" customHeight="1">
      <c r="C431" s="24"/>
      <c r="D431" s="24"/>
    </row>
    <row r="432" ht="14.25" customHeight="1">
      <c r="C432" s="24"/>
      <c r="D432" s="24"/>
    </row>
    <row r="433" ht="14.25" customHeight="1">
      <c r="C433" s="24"/>
      <c r="D433" s="24"/>
    </row>
    <row r="434" ht="14.25" customHeight="1">
      <c r="C434" s="24"/>
      <c r="D434" s="24"/>
    </row>
    <row r="435" ht="14.25" customHeight="1">
      <c r="C435" s="24"/>
      <c r="D435" s="24"/>
    </row>
    <row r="436" ht="14.25" customHeight="1">
      <c r="C436" s="24"/>
      <c r="D436" s="24"/>
    </row>
    <row r="437" ht="14.25" customHeight="1">
      <c r="C437" s="24"/>
      <c r="D437" s="24"/>
    </row>
    <row r="438" ht="14.25" customHeight="1">
      <c r="C438" s="24"/>
      <c r="D438" s="24"/>
    </row>
    <row r="439" ht="14.25" customHeight="1">
      <c r="C439" s="24"/>
      <c r="D439" s="24"/>
    </row>
    <row r="440" ht="14.25" customHeight="1">
      <c r="C440" s="24"/>
      <c r="D440" s="24"/>
    </row>
    <row r="441" ht="14.25" customHeight="1">
      <c r="C441" s="24"/>
      <c r="D441" s="24"/>
    </row>
    <row r="442" ht="14.25" customHeight="1">
      <c r="C442" s="24"/>
      <c r="D442" s="24"/>
    </row>
    <row r="443" ht="14.25" customHeight="1">
      <c r="C443" s="24"/>
      <c r="D443" s="24"/>
    </row>
    <row r="444" ht="14.25" customHeight="1">
      <c r="C444" s="24"/>
      <c r="D444" s="24"/>
    </row>
    <row r="445" ht="14.25" customHeight="1">
      <c r="C445" s="24"/>
      <c r="D445" s="24"/>
    </row>
    <row r="446" ht="14.25" customHeight="1">
      <c r="C446" s="24"/>
      <c r="D446" s="24"/>
    </row>
    <row r="447" ht="14.25" customHeight="1">
      <c r="C447" s="24"/>
      <c r="D447" s="24"/>
    </row>
    <row r="448" ht="14.25" customHeight="1">
      <c r="C448" s="24"/>
      <c r="D448" s="24"/>
    </row>
    <row r="449" ht="14.25" customHeight="1">
      <c r="C449" s="24"/>
      <c r="D449" s="24"/>
    </row>
    <row r="450" ht="14.25" customHeight="1">
      <c r="C450" s="24"/>
      <c r="D450" s="24"/>
    </row>
    <row r="451" ht="14.25" customHeight="1">
      <c r="C451" s="24"/>
      <c r="D451" s="24"/>
    </row>
    <row r="452" ht="14.25" customHeight="1">
      <c r="C452" s="24"/>
      <c r="D452" s="24"/>
    </row>
    <row r="453" ht="14.25" customHeight="1">
      <c r="C453" s="24"/>
      <c r="D453" s="24"/>
    </row>
    <row r="454" ht="14.25" customHeight="1">
      <c r="C454" s="24"/>
      <c r="D454" s="24"/>
    </row>
    <row r="455" ht="14.25" customHeight="1">
      <c r="C455" s="24"/>
      <c r="D455" s="24"/>
    </row>
    <row r="456" ht="14.25" customHeight="1">
      <c r="C456" s="24"/>
      <c r="D456" s="24"/>
    </row>
    <row r="457" ht="14.25" customHeight="1">
      <c r="C457" s="24"/>
      <c r="D457" s="24"/>
    </row>
    <row r="458" ht="14.25" customHeight="1">
      <c r="C458" s="24"/>
      <c r="D458" s="24"/>
    </row>
    <row r="459" ht="14.25" customHeight="1">
      <c r="C459" s="24"/>
      <c r="D459" s="24"/>
    </row>
    <row r="460" ht="14.25" customHeight="1">
      <c r="C460" s="24"/>
      <c r="D460" s="24"/>
    </row>
    <row r="461" ht="14.25" customHeight="1">
      <c r="C461" s="24"/>
      <c r="D461" s="24"/>
    </row>
    <row r="462" ht="14.25" customHeight="1">
      <c r="C462" s="24"/>
      <c r="D462" s="24"/>
    </row>
    <row r="463" ht="14.25" customHeight="1">
      <c r="C463" s="24"/>
      <c r="D463" s="24"/>
    </row>
    <row r="464" ht="14.25" customHeight="1">
      <c r="C464" s="24"/>
      <c r="D464" s="24"/>
    </row>
    <row r="465" ht="14.25" customHeight="1">
      <c r="C465" s="24"/>
      <c r="D465" s="24"/>
    </row>
    <row r="466" ht="14.25" customHeight="1">
      <c r="C466" s="24"/>
      <c r="D466" s="24"/>
    </row>
    <row r="467" ht="14.25" customHeight="1">
      <c r="C467" s="24"/>
      <c r="D467" s="24"/>
    </row>
    <row r="468" ht="14.25" customHeight="1">
      <c r="C468" s="24"/>
      <c r="D468" s="24"/>
    </row>
    <row r="469" ht="14.25" customHeight="1">
      <c r="C469" s="24"/>
      <c r="D469" s="24"/>
    </row>
    <row r="470" ht="14.25" customHeight="1">
      <c r="C470" s="24"/>
      <c r="D470" s="24"/>
    </row>
    <row r="471" ht="14.25" customHeight="1">
      <c r="C471" s="24"/>
      <c r="D471" s="24"/>
    </row>
    <row r="472" ht="14.25" customHeight="1">
      <c r="C472" s="24"/>
      <c r="D472" s="24"/>
    </row>
    <row r="473" ht="14.25" customHeight="1">
      <c r="C473" s="24"/>
      <c r="D473" s="24"/>
    </row>
    <row r="474" ht="14.25" customHeight="1">
      <c r="C474" s="24"/>
      <c r="D474" s="24"/>
    </row>
    <row r="475" ht="14.25" customHeight="1">
      <c r="C475" s="24"/>
      <c r="D475" s="24"/>
    </row>
    <row r="476" ht="14.25" customHeight="1">
      <c r="C476" s="24"/>
      <c r="D476" s="24"/>
    </row>
    <row r="477" ht="14.25" customHeight="1">
      <c r="C477" s="24"/>
      <c r="D477" s="24"/>
    </row>
    <row r="478" ht="14.25" customHeight="1">
      <c r="C478" s="24"/>
      <c r="D478" s="24"/>
    </row>
    <row r="479" ht="14.25" customHeight="1">
      <c r="C479" s="24"/>
      <c r="D479" s="24"/>
    </row>
    <row r="480" ht="14.25" customHeight="1">
      <c r="C480" s="24"/>
      <c r="D480" s="24"/>
    </row>
    <row r="481" ht="14.25" customHeight="1">
      <c r="C481" s="24"/>
      <c r="D481" s="24"/>
    </row>
    <row r="482" ht="14.25" customHeight="1">
      <c r="C482" s="24"/>
      <c r="D482" s="24"/>
    </row>
    <row r="483" ht="14.25" customHeight="1">
      <c r="C483" s="24"/>
      <c r="D483" s="24"/>
    </row>
    <row r="484" ht="14.25" customHeight="1">
      <c r="C484" s="24"/>
      <c r="D484" s="24"/>
    </row>
    <row r="485" ht="14.25" customHeight="1">
      <c r="C485" s="24"/>
      <c r="D485" s="24"/>
    </row>
    <row r="486" ht="14.25" customHeight="1">
      <c r="C486" s="24"/>
      <c r="D486" s="24"/>
    </row>
    <row r="487" ht="14.25" customHeight="1">
      <c r="C487" s="24"/>
      <c r="D487" s="24"/>
    </row>
    <row r="488" ht="14.25" customHeight="1">
      <c r="C488" s="24"/>
      <c r="D488" s="24"/>
    </row>
    <row r="489" ht="14.25" customHeight="1">
      <c r="C489" s="24"/>
      <c r="D489" s="24"/>
    </row>
    <row r="490" ht="14.25" customHeight="1">
      <c r="C490" s="24"/>
      <c r="D490" s="24"/>
    </row>
    <row r="491" ht="14.25" customHeight="1">
      <c r="C491" s="24"/>
      <c r="D491" s="24"/>
    </row>
    <row r="492" ht="14.25" customHeight="1">
      <c r="C492" s="24"/>
      <c r="D492" s="24"/>
    </row>
    <row r="493" ht="14.25" customHeight="1">
      <c r="C493" s="24"/>
      <c r="D493" s="24"/>
    </row>
    <row r="494" ht="14.25" customHeight="1">
      <c r="C494" s="24"/>
      <c r="D494" s="24"/>
    </row>
    <row r="495" ht="14.25" customHeight="1">
      <c r="C495" s="24"/>
      <c r="D495" s="24"/>
    </row>
    <row r="496" ht="14.25" customHeight="1">
      <c r="C496" s="24"/>
      <c r="D496" s="24"/>
    </row>
    <row r="497" ht="14.25" customHeight="1">
      <c r="C497" s="24"/>
      <c r="D497" s="24"/>
    </row>
    <row r="498" ht="14.25" customHeight="1">
      <c r="C498" s="24"/>
      <c r="D498" s="24"/>
    </row>
    <row r="499" ht="14.25" customHeight="1">
      <c r="C499" s="24"/>
      <c r="D499" s="24"/>
    </row>
    <row r="500" ht="14.25" customHeight="1">
      <c r="C500" s="24"/>
      <c r="D500" s="24"/>
    </row>
    <row r="501" ht="14.25" customHeight="1">
      <c r="C501" s="24"/>
      <c r="D501" s="24"/>
    </row>
    <row r="502" ht="14.25" customHeight="1">
      <c r="C502" s="24"/>
      <c r="D502" s="24"/>
    </row>
    <row r="503" ht="14.25" customHeight="1">
      <c r="C503" s="24"/>
      <c r="D503" s="24"/>
    </row>
    <row r="504" ht="14.25" customHeight="1">
      <c r="C504" s="24"/>
      <c r="D504" s="24"/>
    </row>
    <row r="505" ht="14.25" customHeight="1">
      <c r="C505" s="24"/>
      <c r="D505" s="24"/>
    </row>
    <row r="506" ht="14.25" customHeight="1">
      <c r="C506" s="24"/>
      <c r="D506" s="24"/>
    </row>
    <row r="507" ht="14.25" customHeight="1">
      <c r="C507" s="24"/>
      <c r="D507" s="24"/>
    </row>
    <row r="508" ht="14.25" customHeight="1">
      <c r="C508" s="24"/>
      <c r="D508" s="24"/>
    </row>
    <row r="509" ht="14.25" customHeight="1">
      <c r="C509" s="24"/>
      <c r="D509" s="24"/>
    </row>
    <row r="510" ht="14.25" customHeight="1">
      <c r="C510" s="24"/>
      <c r="D510" s="24"/>
    </row>
    <row r="511" ht="14.25" customHeight="1">
      <c r="C511" s="24"/>
      <c r="D511" s="24"/>
    </row>
    <row r="512" ht="14.25" customHeight="1">
      <c r="C512" s="24"/>
      <c r="D512" s="24"/>
    </row>
    <row r="513" ht="14.25" customHeight="1">
      <c r="C513" s="24"/>
      <c r="D513" s="24"/>
    </row>
    <row r="514" ht="14.25" customHeight="1">
      <c r="C514" s="24"/>
      <c r="D514" s="24"/>
    </row>
    <row r="515" ht="14.25" customHeight="1">
      <c r="C515" s="24"/>
      <c r="D515" s="24"/>
    </row>
    <row r="516" ht="14.25" customHeight="1">
      <c r="C516" s="24"/>
      <c r="D516" s="24"/>
    </row>
    <row r="517" ht="14.25" customHeight="1">
      <c r="C517" s="24"/>
      <c r="D517" s="24"/>
    </row>
    <row r="518" ht="14.25" customHeight="1">
      <c r="C518" s="24"/>
      <c r="D518" s="24"/>
    </row>
    <row r="519" ht="14.25" customHeight="1">
      <c r="C519" s="24"/>
      <c r="D519" s="24"/>
    </row>
    <row r="520" ht="14.25" customHeight="1">
      <c r="C520" s="24"/>
      <c r="D520" s="24"/>
    </row>
    <row r="521" ht="14.25" customHeight="1">
      <c r="C521" s="24"/>
      <c r="D521" s="24"/>
    </row>
    <row r="522" ht="14.25" customHeight="1">
      <c r="C522" s="24"/>
      <c r="D522" s="24"/>
    </row>
    <row r="523" ht="14.25" customHeight="1">
      <c r="C523" s="24"/>
      <c r="D523" s="24"/>
    </row>
    <row r="524" ht="14.25" customHeight="1">
      <c r="C524" s="24"/>
      <c r="D524" s="24"/>
    </row>
    <row r="525" ht="14.25" customHeight="1">
      <c r="C525" s="24"/>
      <c r="D525" s="24"/>
    </row>
    <row r="526" ht="14.25" customHeight="1">
      <c r="C526" s="24"/>
      <c r="D526" s="24"/>
    </row>
    <row r="527" ht="14.25" customHeight="1">
      <c r="C527" s="24"/>
      <c r="D527" s="24"/>
    </row>
    <row r="528" ht="14.25" customHeight="1">
      <c r="C528" s="24"/>
      <c r="D528" s="24"/>
    </row>
    <row r="529" ht="14.25" customHeight="1">
      <c r="C529" s="24"/>
      <c r="D529" s="24"/>
    </row>
    <row r="530" ht="14.25" customHeight="1">
      <c r="C530" s="24"/>
      <c r="D530" s="24"/>
    </row>
    <row r="531" ht="14.25" customHeight="1">
      <c r="C531" s="24"/>
      <c r="D531" s="24"/>
    </row>
    <row r="532" ht="14.25" customHeight="1">
      <c r="C532" s="24"/>
      <c r="D532" s="24"/>
    </row>
    <row r="533" ht="14.25" customHeight="1">
      <c r="C533" s="24"/>
      <c r="D533" s="24"/>
    </row>
    <row r="534" ht="14.25" customHeight="1">
      <c r="C534" s="24"/>
      <c r="D534" s="24"/>
    </row>
    <row r="535" ht="14.25" customHeight="1">
      <c r="C535" s="24"/>
      <c r="D535" s="24"/>
    </row>
    <row r="536" ht="14.25" customHeight="1">
      <c r="C536" s="24"/>
      <c r="D536" s="24"/>
    </row>
    <row r="537" ht="14.25" customHeight="1">
      <c r="C537" s="24"/>
      <c r="D537" s="24"/>
    </row>
    <row r="538" ht="14.25" customHeight="1">
      <c r="C538" s="24"/>
      <c r="D538" s="24"/>
    </row>
    <row r="539" ht="14.25" customHeight="1">
      <c r="C539" s="24"/>
      <c r="D539" s="24"/>
    </row>
    <row r="540" ht="14.25" customHeight="1">
      <c r="C540" s="24"/>
      <c r="D540" s="24"/>
    </row>
    <row r="541" ht="14.25" customHeight="1">
      <c r="C541" s="24"/>
      <c r="D541" s="24"/>
    </row>
    <row r="542" ht="14.25" customHeight="1">
      <c r="C542" s="24"/>
      <c r="D542" s="24"/>
    </row>
    <row r="543" ht="14.25" customHeight="1">
      <c r="C543" s="24"/>
      <c r="D543" s="24"/>
    </row>
    <row r="544" ht="14.25" customHeight="1">
      <c r="C544" s="24"/>
      <c r="D544" s="24"/>
    </row>
    <row r="545" ht="14.25" customHeight="1">
      <c r="C545" s="24"/>
      <c r="D545" s="24"/>
    </row>
    <row r="546" ht="14.25" customHeight="1">
      <c r="C546" s="24"/>
      <c r="D546" s="24"/>
    </row>
    <row r="547" ht="14.25" customHeight="1">
      <c r="C547" s="24"/>
      <c r="D547" s="24"/>
    </row>
    <row r="548" ht="14.25" customHeight="1">
      <c r="C548" s="24"/>
      <c r="D548" s="24"/>
    </row>
    <row r="549" ht="14.25" customHeight="1">
      <c r="C549" s="24"/>
      <c r="D549" s="24"/>
    </row>
    <row r="550" ht="14.25" customHeight="1">
      <c r="C550" s="24"/>
      <c r="D550" s="24"/>
    </row>
    <row r="551" ht="14.25" customHeight="1">
      <c r="C551" s="24"/>
      <c r="D551" s="24"/>
    </row>
    <row r="552" ht="14.25" customHeight="1">
      <c r="C552" s="24"/>
      <c r="D552" s="24"/>
    </row>
    <row r="553" ht="14.25" customHeight="1">
      <c r="C553" s="24"/>
      <c r="D553" s="24"/>
    </row>
    <row r="554" ht="14.25" customHeight="1">
      <c r="C554" s="24"/>
      <c r="D554" s="24"/>
    </row>
    <row r="555" ht="14.25" customHeight="1">
      <c r="C555" s="24"/>
      <c r="D555" s="24"/>
    </row>
    <row r="556" ht="14.25" customHeight="1">
      <c r="C556" s="24"/>
      <c r="D556" s="24"/>
    </row>
    <row r="557" ht="14.25" customHeight="1">
      <c r="C557" s="24"/>
      <c r="D557" s="24"/>
    </row>
    <row r="558" ht="14.25" customHeight="1">
      <c r="C558" s="24"/>
      <c r="D558" s="24"/>
    </row>
    <row r="559" ht="14.25" customHeight="1">
      <c r="C559" s="24"/>
      <c r="D559" s="24"/>
    </row>
    <row r="560" ht="14.25" customHeight="1">
      <c r="C560" s="24"/>
      <c r="D560" s="24"/>
    </row>
    <row r="561" ht="14.25" customHeight="1">
      <c r="C561" s="24"/>
      <c r="D561" s="24"/>
    </row>
    <row r="562" ht="14.25" customHeight="1">
      <c r="C562" s="24"/>
      <c r="D562" s="24"/>
    </row>
    <row r="563" ht="14.25" customHeight="1">
      <c r="C563" s="24"/>
      <c r="D563" s="24"/>
    </row>
    <row r="564" ht="14.25" customHeight="1">
      <c r="C564" s="24"/>
      <c r="D564" s="24"/>
    </row>
    <row r="565" ht="14.25" customHeight="1">
      <c r="C565" s="24"/>
      <c r="D565" s="24"/>
    </row>
    <row r="566" ht="14.25" customHeight="1">
      <c r="C566" s="24"/>
      <c r="D566" s="24"/>
    </row>
    <row r="567" ht="14.25" customHeight="1">
      <c r="C567" s="24"/>
      <c r="D567" s="24"/>
    </row>
    <row r="568" ht="14.25" customHeight="1">
      <c r="C568" s="24"/>
      <c r="D568" s="24"/>
    </row>
    <row r="569" ht="14.25" customHeight="1">
      <c r="C569" s="24"/>
      <c r="D569" s="24"/>
    </row>
    <row r="570" ht="14.25" customHeight="1">
      <c r="C570" s="24"/>
      <c r="D570" s="24"/>
    </row>
    <row r="571" ht="14.25" customHeight="1">
      <c r="C571" s="24"/>
      <c r="D571" s="24"/>
    </row>
    <row r="572" ht="14.25" customHeight="1">
      <c r="C572" s="24"/>
      <c r="D572" s="24"/>
    </row>
    <row r="573" ht="14.25" customHeight="1">
      <c r="C573" s="24"/>
      <c r="D573" s="24"/>
    </row>
    <row r="574" ht="14.25" customHeight="1">
      <c r="C574" s="24"/>
      <c r="D574" s="24"/>
    </row>
    <row r="575" ht="14.25" customHeight="1">
      <c r="C575" s="24"/>
      <c r="D575" s="24"/>
    </row>
    <row r="576" ht="14.25" customHeight="1">
      <c r="C576" s="24"/>
      <c r="D576" s="24"/>
    </row>
    <row r="577" ht="14.25" customHeight="1">
      <c r="C577" s="24"/>
      <c r="D577" s="24"/>
    </row>
    <row r="578" ht="14.25" customHeight="1">
      <c r="C578" s="24"/>
      <c r="D578" s="24"/>
    </row>
    <row r="579" ht="14.25" customHeight="1">
      <c r="C579" s="24"/>
      <c r="D579" s="24"/>
    </row>
    <row r="580" ht="14.25" customHeight="1">
      <c r="C580" s="24"/>
      <c r="D580" s="24"/>
    </row>
    <row r="581" ht="14.25" customHeight="1">
      <c r="C581" s="24"/>
      <c r="D581" s="24"/>
    </row>
    <row r="582" ht="14.25" customHeight="1">
      <c r="C582" s="24"/>
      <c r="D582" s="24"/>
    </row>
    <row r="583" ht="14.25" customHeight="1">
      <c r="C583" s="24"/>
      <c r="D583" s="24"/>
    </row>
    <row r="584" ht="14.25" customHeight="1">
      <c r="C584" s="24"/>
      <c r="D584" s="24"/>
    </row>
    <row r="585" ht="14.25" customHeight="1">
      <c r="C585" s="24"/>
      <c r="D585" s="24"/>
    </row>
    <row r="586" ht="14.25" customHeight="1">
      <c r="C586" s="24"/>
      <c r="D586" s="24"/>
    </row>
    <row r="587" ht="14.25" customHeight="1">
      <c r="C587" s="24"/>
      <c r="D587" s="24"/>
    </row>
    <row r="588" ht="14.25" customHeight="1">
      <c r="C588" s="24"/>
      <c r="D588" s="24"/>
    </row>
    <row r="589" ht="14.25" customHeight="1">
      <c r="C589" s="24"/>
      <c r="D589" s="24"/>
    </row>
    <row r="590" ht="14.25" customHeight="1">
      <c r="C590" s="24"/>
      <c r="D590" s="24"/>
    </row>
    <row r="591" ht="14.25" customHeight="1">
      <c r="C591" s="24"/>
      <c r="D591" s="24"/>
    </row>
    <row r="592" ht="14.25" customHeight="1">
      <c r="C592" s="24"/>
      <c r="D592" s="24"/>
    </row>
    <row r="593" ht="14.25" customHeight="1">
      <c r="C593" s="24"/>
      <c r="D593" s="24"/>
    </row>
    <row r="594" ht="14.25" customHeight="1">
      <c r="C594" s="24"/>
      <c r="D594" s="24"/>
    </row>
    <row r="595" ht="14.25" customHeight="1">
      <c r="C595" s="24"/>
      <c r="D595" s="24"/>
    </row>
    <row r="596" ht="14.25" customHeight="1">
      <c r="C596" s="24"/>
      <c r="D596" s="24"/>
    </row>
    <row r="597" ht="14.25" customHeight="1">
      <c r="C597" s="24"/>
      <c r="D597" s="24"/>
    </row>
    <row r="598" ht="14.25" customHeight="1">
      <c r="C598" s="24"/>
      <c r="D598" s="24"/>
    </row>
    <row r="599" ht="14.25" customHeight="1">
      <c r="C599" s="24"/>
      <c r="D599" s="24"/>
    </row>
    <row r="600" ht="14.25" customHeight="1">
      <c r="C600" s="24"/>
      <c r="D600" s="24"/>
    </row>
    <row r="601" ht="14.25" customHeight="1">
      <c r="C601" s="24"/>
      <c r="D601" s="24"/>
    </row>
    <row r="602" ht="14.25" customHeight="1">
      <c r="C602" s="24"/>
      <c r="D602" s="24"/>
    </row>
    <row r="603" ht="14.25" customHeight="1">
      <c r="C603" s="24"/>
      <c r="D603" s="24"/>
    </row>
    <row r="604" ht="14.25" customHeight="1">
      <c r="C604" s="24"/>
      <c r="D604" s="24"/>
    </row>
    <row r="605" ht="14.25" customHeight="1">
      <c r="C605" s="24"/>
      <c r="D605" s="24"/>
    </row>
    <row r="606" ht="14.25" customHeight="1">
      <c r="C606" s="24"/>
      <c r="D606" s="24"/>
    </row>
    <row r="607" ht="14.25" customHeight="1">
      <c r="C607" s="24"/>
      <c r="D607" s="24"/>
    </row>
    <row r="608" ht="14.25" customHeight="1">
      <c r="C608" s="24"/>
      <c r="D608" s="24"/>
    </row>
    <row r="609" ht="14.25" customHeight="1">
      <c r="C609" s="24"/>
      <c r="D609" s="24"/>
    </row>
    <row r="610" ht="14.25" customHeight="1">
      <c r="C610" s="24"/>
      <c r="D610" s="24"/>
    </row>
    <row r="611" ht="14.25" customHeight="1">
      <c r="C611" s="24"/>
      <c r="D611" s="24"/>
    </row>
    <row r="612" ht="14.25" customHeight="1">
      <c r="C612" s="24"/>
      <c r="D612" s="24"/>
    </row>
    <row r="613" ht="14.25" customHeight="1">
      <c r="C613" s="24"/>
      <c r="D613" s="24"/>
    </row>
    <row r="614" ht="14.25" customHeight="1">
      <c r="C614" s="24"/>
      <c r="D614" s="24"/>
    </row>
    <row r="615" ht="14.25" customHeight="1">
      <c r="C615" s="24"/>
      <c r="D615" s="24"/>
    </row>
    <row r="616" ht="14.25" customHeight="1">
      <c r="C616" s="24"/>
      <c r="D616" s="24"/>
    </row>
    <row r="617" ht="14.25" customHeight="1">
      <c r="C617" s="24"/>
      <c r="D617" s="24"/>
    </row>
    <row r="618" ht="14.25" customHeight="1">
      <c r="C618" s="24"/>
      <c r="D618" s="24"/>
    </row>
    <row r="619" ht="14.25" customHeight="1">
      <c r="C619" s="24"/>
      <c r="D619" s="24"/>
    </row>
    <row r="620" ht="14.25" customHeight="1">
      <c r="C620" s="24"/>
      <c r="D620" s="24"/>
    </row>
    <row r="621" ht="14.25" customHeight="1">
      <c r="C621" s="24"/>
      <c r="D621" s="24"/>
    </row>
    <row r="622" ht="14.25" customHeight="1">
      <c r="C622" s="24"/>
      <c r="D622" s="24"/>
    </row>
    <row r="623" ht="14.25" customHeight="1">
      <c r="C623" s="24"/>
      <c r="D623" s="24"/>
    </row>
    <row r="624" ht="14.25" customHeight="1">
      <c r="C624" s="24"/>
      <c r="D624" s="24"/>
    </row>
    <row r="625" ht="14.25" customHeight="1">
      <c r="C625" s="24"/>
      <c r="D625" s="24"/>
    </row>
    <row r="626" ht="14.25" customHeight="1">
      <c r="C626" s="24"/>
      <c r="D626" s="24"/>
    </row>
    <row r="627" ht="14.25" customHeight="1">
      <c r="C627" s="24"/>
      <c r="D627" s="24"/>
    </row>
    <row r="628" ht="14.25" customHeight="1">
      <c r="C628" s="24"/>
      <c r="D628" s="24"/>
    </row>
    <row r="629" ht="14.25" customHeight="1">
      <c r="C629" s="24"/>
      <c r="D629" s="24"/>
    </row>
    <row r="630" ht="14.25" customHeight="1">
      <c r="C630" s="24"/>
      <c r="D630" s="24"/>
    </row>
    <row r="631" ht="14.25" customHeight="1">
      <c r="C631" s="24"/>
      <c r="D631" s="24"/>
    </row>
    <row r="632" ht="14.25" customHeight="1">
      <c r="C632" s="24"/>
      <c r="D632" s="24"/>
    </row>
    <row r="633" ht="14.25" customHeight="1">
      <c r="C633" s="24"/>
      <c r="D633" s="24"/>
    </row>
    <row r="634" ht="14.25" customHeight="1">
      <c r="C634" s="24"/>
      <c r="D634" s="24"/>
    </row>
    <row r="635" ht="14.25" customHeight="1">
      <c r="C635" s="24"/>
      <c r="D635" s="24"/>
    </row>
    <row r="636" ht="14.25" customHeight="1">
      <c r="C636" s="24"/>
      <c r="D636" s="24"/>
    </row>
    <row r="637" ht="14.25" customHeight="1">
      <c r="C637" s="24"/>
      <c r="D637" s="24"/>
    </row>
    <row r="638" ht="14.25" customHeight="1">
      <c r="C638" s="24"/>
      <c r="D638" s="24"/>
    </row>
    <row r="639" ht="14.25" customHeight="1">
      <c r="C639" s="24"/>
      <c r="D639" s="24"/>
    </row>
    <row r="640" ht="14.25" customHeight="1">
      <c r="C640" s="24"/>
      <c r="D640" s="24"/>
    </row>
    <row r="641" ht="14.25" customHeight="1">
      <c r="C641" s="24"/>
      <c r="D641" s="24"/>
    </row>
    <row r="642" ht="14.25" customHeight="1">
      <c r="C642" s="24"/>
      <c r="D642" s="24"/>
    </row>
    <row r="643" ht="14.25" customHeight="1">
      <c r="C643" s="24"/>
      <c r="D643" s="24"/>
    </row>
    <row r="644" ht="14.25" customHeight="1">
      <c r="C644" s="24"/>
      <c r="D644" s="24"/>
    </row>
    <row r="645" ht="14.25" customHeight="1">
      <c r="C645" s="24"/>
      <c r="D645" s="24"/>
    </row>
    <row r="646" ht="14.25" customHeight="1">
      <c r="C646" s="24"/>
      <c r="D646" s="24"/>
    </row>
    <row r="647" ht="14.25" customHeight="1">
      <c r="C647" s="24"/>
      <c r="D647" s="24"/>
    </row>
    <row r="648" ht="14.25" customHeight="1">
      <c r="C648" s="24"/>
      <c r="D648" s="24"/>
    </row>
    <row r="649" ht="14.25" customHeight="1">
      <c r="C649" s="24"/>
      <c r="D649" s="24"/>
    </row>
    <row r="650" ht="14.25" customHeight="1">
      <c r="C650" s="24"/>
      <c r="D650" s="24"/>
    </row>
    <row r="651" ht="14.25" customHeight="1">
      <c r="C651" s="24"/>
      <c r="D651" s="24"/>
    </row>
    <row r="652" ht="14.25" customHeight="1">
      <c r="C652" s="24"/>
      <c r="D652" s="24"/>
    </row>
    <row r="653" ht="14.25" customHeight="1">
      <c r="C653" s="24"/>
      <c r="D653" s="24"/>
    </row>
    <row r="654" ht="14.25" customHeight="1">
      <c r="C654" s="24"/>
      <c r="D654" s="24"/>
    </row>
    <row r="655" ht="14.25" customHeight="1">
      <c r="C655" s="24"/>
      <c r="D655" s="24"/>
    </row>
    <row r="656" ht="14.25" customHeight="1">
      <c r="C656" s="24"/>
      <c r="D656" s="24"/>
    </row>
    <row r="657" ht="14.25" customHeight="1">
      <c r="C657" s="24"/>
      <c r="D657" s="24"/>
    </row>
    <row r="658" ht="14.25" customHeight="1">
      <c r="C658" s="24"/>
      <c r="D658" s="24"/>
    </row>
    <row r="659" ht="14.25" customHeight="1">
      <c r="C659" s="24"/>
      <c r="D659" s="24"/>
    </row>
    <row r="660" ht="14.25" customHeight="1">
      <c r="C660" s="24"/>
      <c r="D660" s="24"/>
    </row>
    <row r="661" ht="14.25" customHeight="1">
      <c r="C661" s="24"/>
      <c r="D661" s="24"/>
    </row>
    <row r="662" ht="14.25" customHeight="1">
      <c r="C662" s="24"/>
      <c r="D662" s="24"/>
    </row>
    <row r="663" ht="14.25" customHeight="1">
      <c r="C663" s="24"/>
      <c r="D663" s="24"/>
    </row>
    <row r="664" ht="14.25" customHeight="1">
      <c r="C664" s="24"/>
      <c r="D664" s="24"/>
    </row>
    <row r="665" ht="14.25" customHeight="1">
      <c r="C665" s="24"/>
      <c r="D665" s="24"/>
    </row>
    <row r="666" ht="14.25" customHeight="1">
      <c r="C666" s="24"/>
      <c r="D666" s="24"/>
    </row>
    <row r="667" ht="14.25" customHeight="1">
      <c r="C667" s="24"/>
      <c r="D667" s="24"/>
    </row>
    <row r="668" ht="14.25" customHeight="1">
      <c r="C668" s="24"/>
      <c r="D668" s="24"/>
    </row>
    <row r="669" ht="14.25" customHeight="1">
      <c r="C669" s="24"/>
      <c r="D669" s="24"/>
    </row>
    <row r="670" ht="14.25" customHeight="1">
      <c r="C670" s="24"/>
      <c r="D670" s="24"/>
    </row>
    <row r="671" ht="14.25" customHeight="1">
      <c r="C671" s="24"/>
      <c r="D671" s="24"/>
    </row>
    <row r="672" ht="14.25" customHeight="1">
      <c r="C672" s="24"/>
      <c r="D672" s="24"/>
    </row>
    <row r="673" ht="14.25" customHeight="1">
      <c r="C673" s="24"/>
      <c r="D673" s="24"/>
    </row>
    <row r="674" ht="14.25" customHeight="1">
      <c r="C674" s="24"/>
      <c r="D674" s="24"/>
    </row>
    <row r="675" ht="14.25" customHeight="1">
      <c r="C675" s="24"/>
      <c r="D675" s="24"/>
    </row>
    <row r="676" ht="14.25" customHeight="1">
      <c r="C676" s="24"/>
      <c r="D676" s="24"/>
    </row>
    <row r="677" ht="14.25" customHeight="1">
      <c r="C677" s="24"/>
      <c r="D677" s="24"/>
    </row>
    <row r="678" ht="14.25" customHeight="1">
      <c r="C678" s="24"/>
      <c r="D678" s="24"/>
    </row>
    <row r="679" ht="14.25" customHeight="1">
      <c r="C679" s="24"/>
      <c r="D679" s="24"/>
    </row>
    <row r="680" ht="14.25" customHeight="1">
      <c r="C680" s="24"/>
      <c r="D680" s="24"/>
    </row>
    <row r="681" ht="14.25" customHeight="1">
      <c r="C681" s="24"/>
      <c r="D681" s="24"/>
    </row>
    <row r="682" ht="14.25" customHeight="1">
      <c r="C682" s="24"/>
      <c r="D682" s="24"/>
    </row>
    <row r="683" ht="14.25" customHeight="1">
      <c r="C683" s="24"/>
      <c r="D683" s="24"/>
    </row>
    <row r="684" ht="14.25" customHeight="1">
      <c r="C684" s="24"/>
      <c r="D684" s="24"/>
    </row>
    <row r="685" ht="14.25" customHeight="1">
      <c r="C685" s="24"/>
      <c r="D685" s="24"/>
    </row>
    <row r="686" ht="14.25" customHeight="1">
      <c r="C686" s="24"/>
      <c r="D686" s="24"/>
    </row>
    <row r="687" ht="14.25" customHeight="1">
      <c r="C687" s="24"/>
      <c r="D687" s="24"/>
    </row>
    <row r="688" ht="14.25" customHeight="1">
      <c r="C688" s="24"/>
      <c r="D688" s="24"/>
    </row>
    <row r="689" ht="14.25" customHeight="1">
      <c r="C689" s="24"/>
      <c r="D689" s="24"/>
    </row>
    <row r="690" ht="14.25" customHeight="1">
      <c r="C690" s="24"/>
      <c r="D690" s="24"/>
    </row>
    <row r="691" ht="14.25" customHeight="1">
      <c r="C691" s="24"/>
      <c r="D691" s="24"/>
    </row>
    <row r="692" ht="14.25" customHeight="1">
      <c r="C692" s="24"/>
      <c r="D692" s="24"/>
    </row>
    <row r="693" ht="14.25" customHeight="1">
      <c r="C693" s="24"/>
      <c r="D693" s="24"/>
    </row>
    <row r="694" ht="14.25" customHeight="1">
      <c r="C694" s="24"/>
      <c r="D694" s="24"/>
    </row>
    <row r="695" ht="14.25" customHeight="1">
      <c r="C695" s="24"/>
      <c r="D695" s="24"/>
    </row>
    <row r="696" ht="14.25" customHeight="1">
      <c r="C696" s="24"/>
      <c r="D696" s="24"/>
    </row>
    <row r="697" ht="14.25" customHeight="1">
      <c r="C697" s="24"/>
      <c r="D697" s="24"/>
    </row>
    <row r="698" ht="14.25" customHeight="1">
      <c r="C698" s="24"/>
      <c r="D698" s="24"/>
    </row>
    <row r="699" ht="14.25" customHeight="1">
      <c r="C699" s="24"/>
      <c r="D699" s="24"/>
    </row>
    <row r="700" ht="14.25" customHeight="1">
      <c r="C700" s="24"/>
      <c r="D700" s="24"/>
    </row>
    <row r="701" ht="14.25" customHeight="1">
      <c r="C701" s="24"/>
      <c r="D701" s="24"/>
    </row>
    <row r="702" ht="14.25" customHeight="1">
      <c r="C702" s="24"/>
      <c r="D702" s="24"/>
    </row>
    <row r="703" ht="14.25" customHeight="1">
      <c r="C703" s="24"/>
      <c r="D703" s="24"/>
    </row>
    <row r="704" ht="14.25" customHeight="1">
      <c r="C704" s="24"/>
      <c r="D704" s="24"/>
    </row>
    <row r="705" ht="14.25" customHeight="1">
      <c r="C705" s="24"/>
      <c r="D705" s="24"/>
    </row>
    <row r="706" ht="14.25" customHeight="1">
      <c r="C706" s="24"/>
      <c r="D706" s="24"/>
    </row>
    <row r="707" ht="14.25" customHeight="1">
      <c r="C707" s="24"/>
      <c r="D707" s="24"/>
    </row>
    <row r="708" ht="14.25" customHeight="1">
      <c r="C708" s="24"/>
      <c r="D708" s="24"/>
    </row>
    <row r="709" ht="14.25" customHeight="1">
      <c r="C709" s="24"/>
      <c r="D709" s="24"/>
    </row>
    <row r="710" ht="14.25" customHeight="1">
      <c r="C710" s="24"/>
      <c r="D710" s="24"/>
    </row>
    <row r="711" ht="14.25" customHeight="1">
      <c r="C711" s="24"/>
      <c r="D711" s="24"/>
    </row>
    <row r="712" ht="14.25" customHeight="1">
      <c r="C712" s="24"/>
      <c r="D712" s="24"/>
    </row>
    <row r="713" ht="14.25" customHeight="1">
      <c r="C713" s="24"/>
      <c r="D713" s="24"/>
    </row>
    <row r="714" ht="14.25" customHeight="1">
      <c r="C714" s="24"/>
      <c r="D714" s="24"/>
    </row>
    <row r="715" ht="14.25" customHeight="1">
      <c r="C715" s="24"/>
      <c r="D715" s="24"/>
    </row>
    <row r="716" ht="14.25" customHeight="1">
      <c r="C716" s="24"/>
      <c r="D716" s="24"/>
    </row>
    <row r="717" ht="14.25" customHeight="1">
      <c r="C717" s="24"/>
      <c r="D717" s="24"/>
    </row>
    <row r="718" ht="14.25" customHeight="1">
      <c r="C718" s="24"/>
      <c r="D718" s="24"/>
    </row>
    <row r="719" ht="14.25" customHeight="1">
      <c r="C719" s="24"/>
      <c r="D719" s="24"/>
    </row>
    <row r="720" ht="14.25" customHeight="1">
      <c r="C720" s="24"/>
      <c r="D720" s="24"/>
    </row>
    <row r="721" ht="14.25" customHeight="1">
      <c r="C721" s="24"/>
      <c r="D721" s="24"/>
    </row>
    <row r="722" ht="14.25" customHeight="1">
      <c r="C722" s="24"/>
      <c r="D722" s="24"/>
    </row>
    <row r="723" ht="14.25" customHeight="1">
      <c r="C723" s="24"/>
      <c r="D723" s="24"/>
    </row>
    <row r="724" ht="14.25" customHeight="1">
      <c r="C724" s="24"/>
      <c r="D724" s="24"/>
    </row>
    <row r="725" ht="14.25" customHeight="1">
      <c r="C725" s="24"/>
      <c r="D725" s="24"/>
    </row>
    <row r="726" ht="14.25" customHeight="1">
      <c r="C726" s="24"/>
      <c r="D726" s="24"/>
    </row>
    <row r="727" ht="14.25" customHeight="1">
      <c r="C727" s="24"/>
      <c r="D727" s="24"/>
    </row>
    <row r="728" ht="14.25" customHeight="1">
      <c r="C728" s="24"/>
      <c r="D728" s="24"/>
    </row>
    <row r="729" ht="14.25" customHeight="1">
      <c r="C729" s="24"/>
      <c r="D729" s="24"/>
    </row>
    <row r="730" ht="14.25" customHeight="1">
      <c r="C730" s="24"/>
      <c r="D730" s="24"/>
    </row>
    <row r="731" ht="14.25" customHeight="1">
      <c r="C731" s="24"/>
      <c r="D731" s="24"/>
    </row>
    <row r="732" ht="14.25" customHeight="1">
      <c r="C732" s="24"/>
      <c r="D732" s="24"/>
    </row>
    <row r="733" ht="14.25" customHeight="1">
      <c r="C733" s="24"/>
      <c r="D733" s="24"/>
    </row>
    <row r="734" ht="14.25" customHeight="1">
      <c r="C734" s="24"/>
      <c r="D734" s="24"/>
    </row>
    <row r="735" ht="14.25" customHeight="1">
      <c r="C735" s="24"/>
      <c r="D735" s="24"/>
    </row>
    <row r="736" ht="14.25" customHeight="1">
      <c r="C736" s="24"/>
      <c r="D736" s="24"/>
    </row>
    <row r="737" ht="14.25" customHeight="1">
      <c r="C737" s="24"/>
      <c r="D737" s="24"/>
    </row>
    <row r="738" ht="14.25" customHeight="1">
      <c r="C738" s="24"/>
      <c r="D738" s="24"/>
    </row>
    <row r="739" ht="14.25" customHeight="1">
      <c r="C739" s="24"/>
      <c r="D739" s="24"/>
    </row>
    <row r="740" ht="14.25" customHeight="1">
      <c r="C740" s="24"/>
      <c r="D740" s="24"/>
    </row>
    <row r="741" ht="14.25" customHeight="1">
      <c r="C741" s="24"/>
      <c r="D741" s="24"/>
    </row>
    <row r="742" ht="14.25" customHeight="1">
      <c r="C742" s="24"/>
      <c r="D742" s="24"/>
    </row>
    <row r="743" ht="14.25" customHeight="1">
      <c r="C743" s="24"/>
      <c r="D743" s="24"/>
    </row>
    <row r="744" ht="14.25" customHeight="1">
      <c r="C744" s="24"/>
      <c r="D744" s="24"/>
    </row>
    <row r="745" ht="14.25" customHeight="1">
      <c r="C745" s="24"/>
      <c r="D745" s="24"/>
    </row>
    <row r="746" ht="14.25" customHeight="1">
      <c r="C746" s="24"/>
      <c r="D746" s="24"/>
    </row>
    <row r="747" ht="14.25" customHeight="1">
      <c r="C747" s="24"/>
      <c r="D747" s="24"/>
    </row>
    <row r="748" ht="14.25" customHeight="1">
      <c r="C748" s="24"/>
      <c r="D748" s="24"/>
    </row>
    <row r="749" ht="14.25" customHeight="1">
      <c r="C749" s="24"/>
      <c r="D749" s="24"/>
    </row>
    <row r="750" ht="14.25" customHeight="1">
      <c r="C750" s="24"/>
      <c r="D750" s="24"/>
    </row>
    <row r="751" ht="14.25" customHeight="1">
      <c r="C751" s="24"/>
      <c r="D751" s="24"/>
    </row>
    <row r="752" ht="14.25" customHeight="1">
      <c r="C752" s="24"/>
      <c r="D752" s="24"/>
    </row>
    <row r="753" ht="14.25" customHeight="1">
      <c r="C753" s="24"/>
      <c r="D753" s="24"/>
    </row>
    <row r="754" ht="14.25" customHeight="1">
      <c r="C754" s="24"/>
      <c r="D754" s="24"/>
    </row>
    <row r="755" ht="14.25" customHeight="1">
      <c r="C755" s="24"/>
      <c r="D755" s="24"/>
    </row>
    <row r="756" ht="14.25" customHeight="1">
      <c r="C756" s="24"/>
      <c r="D756" s="24"/>
    </row>
    <row r="757" ht="14.25" customHeight="1">
      <c r="C757" s="24"/>
      <c r="D757" s="24"/>
    </row>
    <row r="758" ht="14.25" customHeight="1">
      <c r="C758" s="24"/>
      <c r="D758" s="24"/>
    </row>
    <row r="759" ht="14.25" customHeight="1">
      <c r="C759" s="24"/>
      <c r="D759" s="24"/>
    </row>
    <row r="760" ht="14.25" customHeight="1">
      <c r="C760" s="24"/>
      <c r="D760" s="24"/>
    </row>
    <row r="761" ht="14.25" customHeight="1">
      <c r="C761" s="24"/>
      <c r="D761" s="24"/>
    </row>
    <row r="762" ht="14.25" customHeight="1">
      <c r="C762" s="24"/>
      <c r="D762" s="24"/>
    </row>
    <row r="763" ht="14.25" customHeight="1">
      <c r="C763" s="24"/>
      <c r="D763" s="24"/>
    </row>
    <row r="764" ht="14.25" customHeight="1">
      <c r="C764" s="24"/>
      <c r="D764" s="24"/>
    </row>
    <row r="765" ht="14.25" customHeight="1">
      <c r="C765" s="24"/>
      <c r="D765" s="24"/>
    </row>
    <row r="766" ht="14.25" customHeight="1">
      <c r="C766" s="24"/>
      <c r="D766" s="24"/>
    </row>
    <row r="767" ht="14.25" customHeight="1">
      <c r="C767" s="24"/>
      <c r="D767" s="24"/>
    </row>
    <row r="768" ht="14.25" customHeight="1">
      <c r="C768" s="24"/>
      <c r="D768" s="24"/>
    </row>
    <row r="769" ht="14.25" customHeight="1">
      <c r="C769" s="24"/>
      <c r="D769" s="24"/>
    </row>
    <row r="770" ht="14.25" customHeight="1">
      <c r="C770" s="24"/>
      <c r="D770" s="24"/>
    </row>
    <row r="771" ht="14.25" customHeight="1">
      <c r="C771" s="24"/>
      <c r="D771" s="24"/>
    </row>
    <row r="772" ht="14.25" customHeight="1">
      <c r="C772" s="24"/>
      <c r="D772" s="24"/>
    </row>
    <row r="773" ht="14.25" customHeight="1">
      <c r="C773" s="24"/>
      <c r="D773" s="24"/>
    </row>
    <row r="774" ht="14.25" customHeight="1">
      <c r="C774" s="24"/>
      <c r="D774" s="24"/>
    </row>
    <row r="775" ht="14.25" customHeight="1">
      <c r="C775" s="24"/>
      <c r="D775" s="24"/>
    </row>
    <row r="776" ht="14.25" customHeight="1">
      <c r="C776" s="24"/>
      <c r="D776" s="24"/>
    </row>
    <row r="777" ht="14.25" customHeight="1">
      <c r="C777" s="24"/>
      <c r="D777" s="24"/>
    </row>
    <row r="778" ht="14.25" customHeight="1">
      <c r="C778" s="24"/>
      <c r="D778" s="24"/>
    </row>
    <row r="779" ht="14.25" customHeight="1">
      <c r="C779" s="24"/>
      <c r="D779" s="24"/>
    </row>
    <row r="780" ht="14.25" customHeight="1">
      <c r="C780" s="24"/>
      <c r="D780" s="24"/>
    </row>
    <row r="781" ht="14.25" customHeight="1">
      <c r="C781" s="24"/>
      <c r="D781" s="24"/>
    </row>
    <row r="782" ht="14.25" customHeight="1">
      <c r="C782" s="24"/>
      <c r="D782" s="24"/>
    </row>
    <row r="783" ht="14.25" customHeight="1">
      <c r="C783" s="24"/>
      <c r="D783" s="24"/>
    </row>
    <row r="784" ht="14.25" customHeight="1">
      <c r="C784" s="24"/>
      <c r="D784" s="24"/>
    </row>
    <row r="785" ht="14.25" customHeight="1">
      <c r="C785" s="24"/>
      <c r="D785" s="24"/>
    </row>
    <row r="786" ht="14.25" customHeight="1">
      <c r="C786" s="24"/>
      <c r="D786" s="24"/>
    </row>
    <row r="787" ht="14.25" customHeight="1">
      <c r="C787" s="24"/>
      <c r="D787" s="24"/>
    </row>
    <row r="788" ht="14.25" customHeight="1">
      <c r="C788" s="24"/>
      <c r="D788" s="24"/>
    </row>
    <row r="789" ht="14.25" customHeight="1">
      <c r="C789" s="24"/>
      <c r="D789" s="24"/>
    </row>
    <row r="790" ht="14.25" customHeight="1">
      <c r="C790" s="24"/>
      <c r="D790" s="24"/>
    </row>
    <row r="791" ht="14.25" customHeight="1">
      <c r="C791" s="24"/>
      <c r="D791" s="24"/>
    </row>
    <row r="792" ht="14.25" customHeight="1">
      <c r="C792" s="24"/>
      <c r="D792" s="24"/>
    </row>
    <row r="793" ht="14.25" customHeight="1">
      <c r="C793" s="24"/>
      <c r="D793" s="24"/>
    </row>
    <row r="794" ht="14.25" customHeight="1">
      <c r="C794" s="24"/>
      <c r="D794" s="24"/>
    </row>
    <row r="795" ht="14.25" customHeight="1">
      <c r="C795" s="24"/>
      <c r="D795" s="24"/>
    </row>
    <row r="796" ht="14.25" customHeight="1">
      <c r="C796" s="24"/>
      <c r="D796" s="24"/>
    </row>
    <row r="797" ht="14.25" customHeight="1">
      <c r="C797" s="24"/>
      <c r="D797" s="24"/>
    </row>
    <row r="798" ht="14.25" customHeight="1">
      <c r="C798" s="24"/>
      <c r="D798" s="24"/>
    </row>
    <row r="799" ht="14.25" customHeight="1">
      <c r="C799" s="24"/>
      <c r="D799" s="24"/>
    </row>
    <row r="800" ht="14.25" customHeight="1">
      <c r="C800" s="24"/>
      <c r="D800" s="24"/>
    </row>
    <row r="801" ht="14.25" customHeight="1">
      <c r="C801" s="24"/>
      <c r="D801" s="24"/>
    </row>
    <row r="802" ht="14.25" customHeight="1">
      <c r="C802" s="24"/>
      <c r="D802" s="24"/>
    </row>
    <row r="803" ht="14.25" customHeight="1">
      <c r="C803" s="24"/>
      <c r="D803" s="24"/>
    </row>
    <row r="804" ht="14.25" customHeight="1">
      <c r="C804" s="24"/>
      <c r="D804" s="24"/>
    </row>
    <row r="805" ht="14.25" customHeight="1">
      <c r="C805" s="24"/>
      <c r="D805" s="24"/>
    </row>
    <row r="806" ht="14.25" customHeight="1">
      <c r="C806" s="24"/>
      <c r="D806" s="24"/>
    </row>
    <row r="807" ht="14.25" customHeight="1">
      <c r="C807" s="24"/>
      <c r="D807" s="24"/>
    </row>
    <row r="808" ht="14.25" customHeight="1">
      <c r="C808" s="24"/>
      <c r="D808" s="24"/>
    </row>
    <row r="809" ht="14.25" customHeight="1">
      <c r="C809" s="24"/>
      <c r="D809" s="24"/>
    </row>
    <row r="810" ht="14.25" customHeight="1">
      <c r="C810" s="24"/>
      <c r="D810" s="24"/>
    </row>
    <row r="811" ht="14.25" customHeight="1">
      <c r="C811" s="24"/>
      <c r="D811" s="24"/>
    </row>
    <row r="812" ht="14.25" customHeight="1">
      <c r="C812" s="24"/>
      <c r="D812" s="24"/>
    </row>
    <row r="813" ht="14.25" customHeight="1">
      <c r="C813" s="24"/>
      <c r="D813" s="24"/>
    </row>
    <row r="814" ht="14.25" customHeight="1">
      <c r="C814" s="24"/>
      <c r="D814" s="24"/>
    </row>
    <row r="815" ht="14.25" customHeight="1">
      <c r="C815" s="24"/>
      <c r="D815" s="24"/>
    </row>
    <row r="816" ht="14.25" customHeight="1">
      <c r="C816" s="24"/>
      <c r="D816" s="24"/>
    </row>
    <row r="817" ht="14.25" customHeight="1">
      <c r="C817" s="24"/>
      <c r="D817" s="24"/>
    </row>
    <row r="818" ht="14.25" customHeight="1">
      <c r="C818" s="24"/>
      <c r="D818" s="24"/>
    </row>
    <row r="819" ht="14.25" customHeight="1">
      <c r="C819" s="24"/>
      <c r="D819" s="24"/>
    </row>
    <row r="820" ht="14.25" customHeight="1">
      <c r="C820" s="24"/>
      <c r="D820" s="24"/>
    </row>
    <row r="821" ht="14.25" customHeight="1">
      <c r="C821" s="24"/>
      <c r="D821" s="24"/>
    </row>
    <row r="822" ht="14.25" customHeight="1">
      <c r="C822" s="24"/>
      <c r="D822" s="24"/>
    </row>
    <row r="823" ht="14.25" customHeight="1">
      <c r="C823" s="24"/>
      <c r="D823" s="24"/>
    </row>
    <row r="824" ht="14.25" customHeight="1">
      <c r="C824" s="24"/>
      <c r="D824" s="24"/>
    </row>
    <row r="825" ht="14.25" customHeight="1">
      <c r="C825" s="24"/>
      <c r="D825" s="24"/>
    </row>
    <row r="826" ht="14.25" customHeight="1">
      <c r="C826" s="24"/>
      <c r="D826" s="24"/>
    </row>
    <row r="827" ht="14.25" customHeight="1">
      <c r="C827" s="24"/>
      <c r="D827" s="24"/>
    </row>
    <row r="828" ht="14.25" customHeight="1">
      <c r="C828" s="24"/>
      <c r="D828" s="24"/>
    </row>
    <row r="829" ht="14.25" customHeight="1">
      <c r="C829" s="24"/>
      <c r="D829" s="24"/>
    </row>
    <row r="830" ht="14.25" customHeight="1">
      <c r="C830" s="24"/>
      <c r="D830" s="24"/>
    </row>
    <row r="831" ht="14.25" customHeight="1">
      <c r="C831" s="24"/>
      <c r="D831" s="24"/>
    </row>
    <row r="832" ht="14.25" customHeight="1">
      <c r="C832" s="24"/>
      <c r="D832" s="24"/>
    </row>
    <row r="833" ht="14.25" customHeight="1">
      <c r="C833" s="24"/>
      <c r="D833" s="24"/>
    </row>
    <row r="834" ht="14.25" customHeight="1">
      <c r="C834" s="24"/>
      <c r="D834" s="24"/>
    </row>
    <row r="835" ht="14.25" customHeight="1">
      <c r="C835" s="24"/>
      <c r="D835" s="24"/>
    </row>
    <row r="836" ht="14.25" customHeight="1">
      <c r="C836" s="24"/>
      <c r="D836" s="24"/>
    </row>
    <row r="837" ht="14.25" customHeight="1">
      <c r="C837" s="24"/>
      <c r="D837" s="24"/>
    </row>
    <row r="838" ht="14.25" customHeight="1">
      <c r="C838" s="24"/>
      <c r="D838" s="24"/>
    </row>
    <row r="839" ht="14.25" customHeight="1">
      <c r="C839" s="24"/>
      <c r="D839" s="24"/>
    </row>
    <row r="840" ht="14.25" customHeight="1">
      <c r="C840" s="24"/>
      <c r="D840" s="24"/>
    </row>
    <row r="841" ht="14.25" customHeight="1">
      <c r="C841" s="24"/>
      <c r="D841" s="24"/>
    </row>
    <row r="842" ht="14.25" customHeight="1">
      <c r="C842" s="24"/>
      <c r="D842" s="24"/>
    </row>
    <row r="843" ht="14.25" customHeight="1">
      <c r="C843" s="24"/>
      <c r="D843" s="24"/>
    </row>
    <row r="844" ht="14.25" customHeight="1">
      <c r="C844" s="24"/>
      <c r="D844" s="24"/>
    </row>
    <row r="845" ht="14.25" customHeight="1">
      <c r="C845" s="24"/>
      <c r="D845" s="24"/>
    </row>
    <row r="846" ht="14.25" customHeight="1">
      <c r="C846" s="24"/>
      <c r="D846" s="24"/>
    </row>
    <row r="847" ht="14.25" customHeight="1">
      <c r="C847" s="24"/>
      <c r="D847" s="24"/>
    </row>
    <row r="848" ht="14.25" customHeight="1">
      <c r="C848" s="24"/>
      <c r="D848" s="24"/>
    </row>
    <row r="849" ht="14.25" customHeight="1">
      <c r="C849" s="24"/>
      <c r="D849" s="24"/>
    </row>
    <row r="850" ht="14.25" customHeight="1">
      <c r="C850" s="24"/>
      <c r="D850" s="24"/>
    </row>
    <row r="851" ht="14.25" customHeight="1">
      <c r="C851" s="24"/>
      <c r="D851" s="24"/>
    </row>
    <row r="852" ht="14.25" customHeight="1">
      <c r="C852" s="24"/>
      <c r="D852" s="24"/>
    </row>
    <row r="853" ht="14.25" customHeight="1">
      <c r="C853" s="24"/>
      <c r="D853" s="24"/>
    </row>
    <row r="854" ht="14.25" customHeight="1">
      <c r="C854" s="24"/>
      <c r="D854" s="24"/>
    </row>
    <row r="855" ht="14.25" customHeight="1">
      <c r="C855" s="24"/>
      <c r="D855" s="24"/>
    </row>
    <row r="856" ht="14.25" customHeight="1">
      <c r="C856" s="24"/>
      <c r="D856" s="24"/>
    </row>
    <row r="857" ht="14.25" customHeight="1">
      <c r="C857" s="24"/>
      <c r="D857" s="24"/>
    </row>
    <row r="858" ht="14.25" customHeight="1">
      <c r="C858" s="24"/>
      <c r="D858" s="24"/>
    </row>
    <row r="859" ht="14.25" customHeight="1">
      <c r="C859" s="24"/>
      <c r="D859" s="24"/>
    </row>
    <row r="860" ht="14.25" customHeight="1">
      <c r="C860" s="24"/>
      <c r="D860" s="24"/>
    </row>
    <row r="861" ht="14.25" customHeight="1">
      <c r="C861" s="24"/>
      <c r="D861" s="24"/>
    </row>
    <row r="862" ht="14.25" customHeight="1">
      <c r="C862" s="24"/>
      <c r="D862" s="24"/>
    </row>
    <row r="863" ht="14.25" customHeight="1">
      <c r="C863" s="24"/>
      <c r="D863" s="24"/>
    </row>
    <row r="864" ht="14.25" customHeight="1">
      <c r="C864" s="24"/>
      <c r="D864" s="24"/>
    </row>
    <row r="865" ht="14.25" customHeight="1">
      <c r="C865" s="24"/>
      <c r="D865" s="24"/>
    </row>
    <row r="866" ht="14.25" customHeight="1">
      <c r="C866" s="24"/>
      <c r="D866" s="24"/>
    </row>
    <row r="867" ht="14.25" customHeight="1">
      <c r="C867" s="24"/>
      <c r="D867" s="24"/>
    </row>
    <row r="868" ht="14.25" customHeight="1">
      <c r="C868" s="24"/>
      <c r="D868" s="24"/>
    </row>
    <row r="869" ht="14.25" customHeight="1">
      <c r="C869" s="24"/>
      <c r="D869" s="24"/>
    </row>
    <row r="870" ht="14.25" customHeight="1">
      <c r="C870" s="24"/>
      <c r="D870" s="24"/>
    </row>
    <row r="871" ht="14.25" customHeight="1">
      <c r="C871" s="24"/>
      <c r="D871" s="24"/>
    </row>
    <row r="872" ht="14.25" customHeight="1">
      <c r="C872" s="24"/>
      <c r="D872" s="24"/>
    </row>
    <row r="873" ht="14.25" customHeight="1">
      <c r="C873" s="24"/>
      <c r="D873" s="24"/>
    </row>
    <row r="874" ht="14.25" customHeight="1">
      <c r="C874" s="24"/>
      <c r="D874" s="24"/>
    </row>
    <row r="875" ht="14.25" customHeight="1">
      <c r="C875" s="24"/>
      <c r="D875" s="24"/>
    </row>
    <row r="876" ht="14.25" customHeight="1">
      <c r="C876" s="24"/>
      <c r="D876" s="24"/>
    </row>
    <row r="877" ht="14.25" customHeight="1">
      <c r="C877" s="24"/>
      <c r="D877" s="24"/>
    </row>
    <row r="878" ht="14.25" customHeight="1">
      <c r="C878" s="24"/>
      <c r="D878" s="24"/>
    </row>
    <row r="879" ht="14.25" customHeight="1">
      <c r="C879" s="24"/>
      <c r="D879" s="24"/>
    </row>
    <row r="880" ht="14.25" customHeight="1">
      <c r="C880" s="24"/>
      <c r="D880" s="24"/>
    </row>
    <row r="881" ht="14.25" customHeight="1">
      <c r="C881" s="24"/>
      <c r="D881" s="24"/>
    </row>
    <row r="882" ht="14.25" customHeight="1">
      <c r="C882" s="24"/>
      <c r="D882" s="24"/>
    </row>
    <row r="883" ht="14.25" customHeight="1">
      <c r="C883" s="24"/>
      <c r="D883" s="24"/>
    </row>
    <row r="884" ht="14.25" customHeight="1">
      <c r="C884" s="24"/>
      <c r="D884" s="24"/>
    </row>
    <row r="885" ht="14.25" customHeight="1">
      <c r="C885" s="24"/>
      <c r="D885" s="24"/>
    </row>
    <row r="886" ht="14.25" customHeight="1">
      <c r="C886" s="24"/>
      <c r="D886" s="24"/>
    </row>
    <row r="887" ht="14.25" customHeight="1">
      <c r="C887" s="24"/>
      <c r="D887" s="24"/>
    </row>
    <row r="888" ht="14.25" customHeight="1">
      <c r="C888" s="24"/>
      <c r="D888" s="24"/>
    </row>
    <row r="889" ht="14.25" customHeight="1">
      <c r="C889" s="24"/>
      <c r="D889" s="24"/>
    </row>
    <row r="890" ht="14.25" customHeight="1">
      <c r="C890" s="24"/>
      <c r="D890" s="24"/>
    </row>
    <row r="891" ht="14.25" customHeight="1">
      <c r="C891" s="24"/>
      <c r="D891" s="24"/>
    </row>
    <row r="892" ht="14.25" customHeight="1">
      <c r="C892" s="24"/>
      <c r="D892" s="24"/>
    </row>
    <row r="893" ht="14.25" customHeight="1">
      <c r="C893" s="24"/>
      <c r="D893" s="24"/>
    </row>
    <row r="894" ht="14.25" customHeight="1">
      <c r="C894" s="24"/>
      <c r="D894" s="24"/>
    </row>
    <row r="895" ht="14.25" customHeight="1">
      <c r="C895" s="24"/>
      <c r="D895" s="24"/>
    </row>
    <row r="896" ht="14.25" customHeight="1">
      <c r="C896" s="24"/>
      <c r="D896" s="24"/>
    </row>
    <row r="897" ht="14.25" customHeight="1">
      <c r="C897" s="24"/>
      <c r="D897" s="24"/>
    </row>
    <row r="898" ht="14.25" customHeight="1">
      <c r="C898" s="24"/>
      <c r="D898" s="24"/>
    </row>
    <row r="899" ht="14.25" customHeight="1">
      <c r="C899" s="24"/>
      <c r="D899" s="24"/>
    </row>
    <row r="900" ht="14.25" customHeight="1">
      <c r="C900" s="24"/>
      <c r="D900" s="24"/>
    </row>
    <row r="901" ht="14.25" customHeight="1">
      <c r="C901" s="24"/>
      <c r="D901" s="24"/>
    </row>
    <row r="902" ht="14.25" customHeight="1">
      <c r="C902" s="24"/>
      <c r="D902" s="24"/>
    </row>
    <row r="903" ht="14.25" customHeight="1">
      <c r="C903" s="24"/>
      <c r="D903" s="24"/>
    </row>
    <row r="904" ht="14.25" customHeight="1">
      <c r="C904" s="24"/>
      <c r="D904" s="24"/>
    </row>
    <row r="905" ht="14.25" customHeight="1">
      <c r="C905" s="24"/>
      <c r="D905" s="24"/>
    </row>
    <row r="906" ht="14.25" customHeight="1">
      <c r="C906" s="24"/>
      <c r="D906" s="24"/>
    </row>
    <row r="907" ht="14.25" customHeight="1">
      <c r="C907" s="24"/>
      <c r="D907" s="24"/>
    </row>
    <row r="908" ht="14.25" customHeight="1">
      <c r="C908" s="24"/>
      <c r="D908" s="24"/>
    </row>
    <row r="909" ht="14.25" customHeight="1">
      <c r="C909" s="24"/>
      <c r="D909" s="24"/>
    </row>
    <row r="910" ht="14.25" customHeight="1">
      <c r="C910" s="24"/>
      <c r="D910" s="24"/>
    </row>
    <row r="911" ht="14.25" customHeight="1">
      <c r="C911" s="24"/>
      <c r="D911" s="24"/>
    </row>
    <row r="912" ht="14.25" customHeight="1">
      <c r="C912" s="24"/>
      <c r="D912" s="24"/>
    </row>
    <row r="913" ht="14.25" customHeight="1">
      <c r="C913" s="24"/>
      <c r="D913" s="24"/>
    </row>
    <row r="914" ht="14.25" customHeight="1">
      <c r="C914" s="24"/>
      <c r="D914" s="24"/>
    </row>
    <row r="915" ht="14.25" customHeight="1">
      <c r="C915" s="24"/>
      <c r="D915" s="24"/>
    </row>
    <row r="916" ht="14.25" customHeight="1">
      <c r="C916" s="24"/>
      <c r="D916" s="24"/>
    </row>
    <row r="917" ht="14.25" customHeight="1">
      <c r="C917" s="24"/>
      <c r="D917" s="24"/>
    </row>
    <row r="918" ht="14.25" customHeight="1">
      <c r="C918" s="24"/>
      <c r="D918" s="24"/>
    </row>
    <row r="919" ht="14.25" customHeight="1">
      <c r="C919" s="24"/>
      <c r="D919" s="24"/>
    </row>
    <row r="920" ht="14.25" customHeight="1">
      <c r="C920" s="24"/>
      <c r="D920" s="24"/>
    </row>
    <row r="921" ht="14.25" customHeight="1">
      <c r="C921" s="24"/>
      <c r="D921" s="24"/>
    </row>
    <row r="922" ht="14.25" customHeight="1">
      <c r="C922" s="24"/>
      <c r="D922" s="24"/>
    </row>
    <row r="923" ht="14.25" customHeight="1">
      <c r="C923" s="24"/>
      <c r="D923" s="24"/>
    </row>
    <row r="924" ht="14.25" customHeight="1">
      <c r="C924" s="24"/>
      <c r="D924" s="24"/>
    </row>
    <row r="925" ht="14.25" customHeight="1">
      <c r="C925" s="24"/>
      <c r="D925" s="24"/>
    </row>
    <row r="926" ht="14.25" customHeight="1">
      <c r="C926" s="24"/>
      <c r="D926" s="24"/>
    </row>
    <row r="927" ht="14.25" customHeight="1">
      <c r="C927" s="24"/>
      <c r="D927" s="24"/>
    </row>
    <row r="928" ht="14.25" customHeight="1">
      <c r="C928" s="24"/>
      <c r="D928" s="24"/>
    </row>
    <row r="929" ht="14.25" customHeight="1">
      <c r="C929" s="24"/>
      <c r="D929" s="24"/>
    </row>
    <row r="930" ht="14.25" customHeight="1">
      <c r="C930" s="24"/>
      <c r="D930" s="24"/>
    </row>
    <row r="931" ht="14.25" customHeight="1">
      <c r="C931" s="24"/>
      <c r="D931" s="24"/>
    </row>
    <row r="932" ht="14.25" customHeight="1">
      <c r="C932" s="24"/>
      <c r="D932" s="24"/>
    </row>
    <row r="933" ht="14.25" customHeight="1">
      <c r="C933" s="24"/>
      <c r="D933" s="24"/>
    </row>
    <row r="934" ht="14.25" customHeight="1">
      <c r="C934" s="24"/>
      <c r="D934" s="24"/>
    </row>
    <row r="935" ht="14.25" customHeight="1">
      <c r="C935" s="24"/>
      <c r="D935" s="24"/>
    </row>
    <row r="936" ht="14.25" customHeight="1">
      <c r="C936" s="24"/>
      <c r="D936" s="24"/>
    </row>
    <row r="937" ht="14.25" customHeight="1">
      <c r="C937" s="24"/>
      <c r="D937" s="24"/>
    </row>
    <row r="938" ht="14.25" customHeight="1">
      <c r="C938" s="24"/>
      <c r="D938" s="24"/>
    </row>
    <row r="939" ht="14.25" customHeight="1">
      <c r="C939" s="24"/>
      <c r="D939" s="24"/>
    </row>
    <row r="940" ht="14.25" customHeight="1">
      <c r="C940" s="24"/>
      <c r="D940" s="24"/>
    </row>
    <row r="941" ht="14.25" customHeight="1">
      <c r="C941" s="24"/>
      <c r="D941" s="24"/>
    </row>
    <row r="942" ht="14.25" customHeight="1">
      <c r="C942" s="24"/>
      <c r="D942" s="24"/>
    </row>
    <row r="943" ht="14.25" customHeight="1">
      <c r="C943" s="24"/>
      <c r="D943" s="24"/>
    </row>
    <row r="944" ht="14.25" customHeight="1">
      <c r="C944" s="24"/>
      <c r="D944" s="24"/>
    </row>
    <row r="945" ht="14.25" customHeight="1">
      <c r="C945" s="24"/>
      <c r="D945" s="24"/>
    </row>
    <row r="946" ht="14.25" customHeight="1">
      <c r="C946" s="24"/>
      <c r="D946" s="24"/>
    </row>
    <row r="947" ht="14.25" customHeight="1">
      <c r="C947" s="24"/>
      <c r="D947" s="24"/>
    </row>
    <row r="948" ht="14.25" customHeight="1">
      <c r="C948" s="24"/>
      <c r="D948" s="24"/>
    </row>
    <row r="949" ht="14.25" customHeight="1">
      <c r="C949" s="24"/>
      <c r="D949" s="24"/>
    </row>
    <row r="950" ht="14.25" customHeight="1">
      <c r="C950" s="24"/>
      <c r="D950" s="24"/>
    </row>
    <row r="951" ht="14.25" customHeight="1">
      <c r="C951" s="24"/>
      <c r="D951" s="24"/>
    </row>
    <row r="952" ht="14.25" customHeight="1">
      <c r="C952" s="24"/>
      <c r="D952" s="24"/>
    </row>
    <row r="953" ht="14.25" customHeight="1">
      <c r="C953" s="24"/>
      <c r="D953" s="24"/>
    </row>
    <row r="954" ht="14.25" customHeight="1">
      <c r="C954" s="24"/>
      <c r="D954" s="24"/>
    </row>
    <row r="955" ht="14.25" customHeight="1">
      <c r="C955" s="24"/>
      <c r="D955" s="24"/>
    </row>
    <row r="956" ht="14.25" customHeight="1">
      <c r="C956" s="24"/>
      <c r="D956" s="24"/>
    </row>
    <row r="957" ht="14.25" customHeight="1">
      <c r="C957" s="24"/>
      <c r="D957" s="24"/>
    </row>
    <row r="958" ht="14.25" customHeight="1">
      <c r="C958" s="24"/>
      <c r="D958" s="24"/>
    </row>
    <row r="959" ht="14.25" customHeight="1">
      <c r="C959" s="24"/>
      <c r="D959" s="24"/>
    </row>
    <row r="960" ht="14.25" customHeight="1">
      <c r="C960" s="24"/>
      <c r="D960" s="24"/>
    </row>
    <row r="961" ht="14.25" customHeight="1">
      <c r="C961" s="24"/>
      <c r="D961" s="24"/>
    </row>
    <row r="962" ht="14.25" customHeight="1">
      <c r="C962" s="24"/>
      <c r="D962" s="24"/>
    </row>
    <row r="963" ht="14.25" customHeight="1">
      <c r="C963" s="24"/>
      <c r="D963" s="24"/>
    </row>
    <row r="964" ht="14.25" customHeight="1">
      <c r="C964" s="24"/>
      <c r="D964" s="24"/>
    </row>
    <row r="965" ht="14.25" customHeight="1">
      <c r="C965" s="24"/>
      <c r="D965" s="24"/>
    </row>
    <row r="966" ht="14.25" customHeight="1">
      <c r="C966" s="24"/>
      <c r="D966" s="24"/>
    </row>
    <row r="967" ht="14.25" customHeight="1">
      <c r="C967" s="24"/>
      <c r="D967" s="24"/>
    </row>
    <row r="968" ht="14.25" customHeight="1">
      <c r="C968" s="24"/>
      <c r="D968" s="24"/>
    </row>
    <row r="969" ht="14.25" customHeight="1">
      <c r="C969" s="24"/>
      <c r="D969" s="24"/>
    </row>
    <row r="970" ht="14.25" customHeight="1">
      <c r="C970" s="24"/>
      <c r="D970" s="24"/>
    </row>
    <row r="971" ht="14.25" customHeight="1">
      <c r="C971" s="24"/>
      <c r="D971" s="24"/>
    </row>
    <row r="972" ht="14.25" customHeight="1">
      <c r="C972" s="24"/>
      <c r="D972" s="24"/>
    </row>
    <row r="973" ht="14.25" customHeight="1">
      <c r="C973" s="24"/>
      <c r="D973" s="24"/>
    </row>
    <row r="974" ht="14.25" customHeight="1">
      <c r="C974" s="24"/>
      <c r="D974" s="24"/>
    </row>
    <row r="975" ht="14.25" customHeight="1">
      <c r="C975" s="24"/>
      <c r="D975" s="24"/>
    </row>
    <row r="976" ht="14.25" customHeight="1">
      <c r="C976" s="24"/>
      <c r="D976" s="24"/>
    </row>
    <row r="977" ht="14.25" customHeight="1">
      <c r="C977" s="24"/>
      <c r="D977" s="24"/>
    </row>
    <row r="978" ht="14.25" customHeight="1">
      <c r="C978" s="24"/>
      <c r="D978" s="24"/>
    </row>
    <row r="979" ht="14.25" customHeight="1">
      <c r="C979" s="24"/>
      <c r="D979" s="24"/>
    </row>
    <row r="980" ht="14.25" customHeight="1">
      <c r="C980" s="24"/>
      <c r="D980" s="24"/>
    </row>
    <row r="981" ht="14.25" customHeight="1">
      <c r="C981" s="24"/>
      <c r="D981" s="24"/>
    </row>
    <row r="982" ht="14.25" customHeight="1">
      <c r="C982" s="24"/>
      <c r="D982" s="24"/>
    </row>
    <row r="983" ht="14.25" customHeight="1">
      <c r="C983" s="24"/>
      <c r="D983" s="24"/>
    </row>
    <row r="984" ht="14.25" customHeight="1">
      <c r="C984" s="24"/>
      <c r="D984" s="24"/>
    </row>
    <row r="985" ht="14.25" customHeight="1">
      <c r="C985" s="24"/>
      <c r="D985" s="24"/>
    </row>
    <row r="986" ht="14.25" customHeight="1">
      <c r="C986" s="24"/>
      <c r="D986" s="24"/>
    </row>
    <row r="987" ht="14.25" customHeight="1">
      <c r="C987" s="24"/>
      <c r="D987" s="24"/>
    </row>
    <row r="988" ht="14.25" customHeight="1">
      <c r="C988" s="24"/>
      <c r="D988" s="24"/>
    </row>
    <row r="989" ht="14.25" customHeight="1">
      <c r="C989" s="24"/>
      <c r="D989" s="24"/>
    </row>
    <row r="990" ht="14.25" customHeight="1">
      <c r="C990" s="24"/>
      <c r="D990" s="24"/>
    </row>
    <row r="991" ht="14.25" customHeight="1">
      <c r="C991" s="24"/>
      <c r="D991" s="24"/>
    </row>
    <row r="992" ht="14.25" customHeight="1">
      <c r="C992" s="24"/>
      <c r="D992" s="24"/>
    </row>
    <row r="993" ht="14.25" customHeight="1">
      <c r="C993" s="24"/>
      <c r="D993" s="24"/>
    </row>
    <row r="994" ht="14.25" customHeight="1">
      <c r="C994" s="24"/>
      <c r="D994" s="24"/>
    </row>
    <row r="995" ht="14.25" customHeight="1">
      <c r="C995" s="24"/>
      <c r="D995" s="24"/>
    </row>
    <row r="996" ht="14.25" customHeight="1">
      <c r="C996" s="24"/>
      <c r="D996" s="24"/>
    </row>
    <row r="997" ht="14.25" customHeight="1">
      <c r="C997" s="24"/>
      <c r="D997" s="24"/>
    </row>
    <row r="998" ht="14.25" customHeight="1">
      <c r="C998" s="24"/>
      <c r="D998" s="24"/>
    </row>
    <row r="999" ht="14.25" customHeight="1">
      <c r="C999" s="24"/>
      <c r="D999" s="24"/>
    </row>
    <row r="1000" ht="14.25" customHeight="1">
      <c r="C1000" s="24"/>
      <c r="D1000" s="24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71"/>
    <col customWidth="1" min="5" max="5" width="8.71"/>
    <col customWidth="1" min="6" max="6" width="10.86"/>
    <col customWidth="1" min="7" max="9" width="8.71"/>
    <col customWidth="1" min="10" max="10" width="12.43"/>
    <col customWidth="1" min="11" max="11" width="16.57"/>
    <col customWidth="1" min="12" max="26" width="8.71"/>
  </cols>
  <sheetData>
    <row r="1" ht="14.25" customHeight="1">
      <c r="A1" s="3" t="s">
        <v>286</v>
      </c>
      <c r="B1" s="3" t="s">
        <v>287</v>
      </c>
      <c r="C1" s="3" t="s">
        <v>288</v>
      </c>
      <c r="D1" s="3" t="s">
        <v>289</v>
      </c>
      <c r="E1" s="3" t="s">
        <v>290</v>
      </c>
    </row>
    <row r="2" ht="14.25" customHeight="1">
      <c r="A2" s="3" t="s">
        <v>170</v>
      </c>
      <c r="B2" s="3">
        <v>5.0</v>
      </c>
      <c r="C2" s="3">
        <f t="shared" ref="C2:C9" si="1">B2/62</f>
        <v>0.08064516129</v>
      </c>
      <c r="D2" s="3">
        <f t="shared" ref="D2:D9" si="2">C2*100</f>
        <v>8.064516129</v>
      </c>
      <c r="E2" s="3">
        <f t="shared" ref="E2:E9" si="3">C2*360</f>
        <v>29.03225806</v>
      </c>
    </row>
    <row r="3" ht="14.25" customHeight="1">
      <c r="A3" s="3" t="s">
        <v>175</v>
      </c>
      <c r="B3" s="3">
        <v>17.0</v>
      </c>
      <c r="C3" s="3">
        <f t="shared" si="1"/>
        <v>0.2741935484</v>
      </c>
      <c r="D3" s="3">
        <f t="shared" si="2"/>
        <v>27.41935484</v>
      </c>
      <c r="E3" s="3">
        <f t="shared" si="3"/>
        <v>98.70967742</v>
      </c>
    </row>
    <row r="4" ht="14.25" customHeight="1">
      <c r="A4" s="3" t="s">
        <v>176</v>
      </c>
      <c r="B4" s="3">
        <v>7.0</v>
      </c>
      <c r="C4" s="3">
        <f t="shared" si="1"/>
        <v>0.1129032258</v>
      </c>
      <c r="D4" s="3">
        <f t="shared" si="2"/>
        <v>11.29032258</v>
      </c>
      <c r="E4" s="3">
        <f t="shared" si="3"/>
        <v>40.64516129</v>
      </c>
    </row>
    <row r="5" ht="14.25" customHeight="1">
      <c r="A5" s="3" t="s">
        <v>178</v>
      </c>
      <c r="B5" s="3">
        <v>9.0</v>
      </c>
      <c r="C5" s="3">
        <f t="shared" si="1"/>
        <v>0.1451612903</v>
      </c>
      <c r="D5" s="3">
        <f t="shared" si="2"/>
        <v>14.51612903</v>
      </c>
      <c r="E5" s="3">
        <f t="shared" si="3"/>
        <v>52.25806452</v>
      </c>
    </row>
    <row r="6" ht="14.25" customHeight="1">
      <c r="A6" s="3" t="s">
        <v>201</v>
      </c>
      <c r="B6" s="3">
        <v>11.0</v>
      </c>
      <c r="C6" s="3">
        <f t="shared" si="1"/>
        <v>0.1774193548</v>
      </c>
      <c r="D6" s="3">
        <f t="shared" si="2"/>
        <v>17.74193548</v>
      </c>
      <c r="E6" s="3">
        <f t="shared" si="3"/>
        <v>63.87096774</v>
      </c>
    </row>
    <row r="7" ht="14.25" customHeight="1">
      <c r="A7" s="3" t="s">
        <v>144</v>
      </c>
      <c r="B7" s="3">
        <v>8.0</v>
      </c>
      <c r="C7" s="3">
        <f t="shared" si="1"/>
        <v>0.1290322581</v>
      </c>
      <c r="D7" s="3">
        <f t="shared" si="2"/>
        <v>12.90322581</v>
      </c>
      <c r="E7" s="3">
        <f t="shared" si="3"/>
        <v>46.4516129</v>
      </c>
    </row>
    <row r="8" ht="14.25" customHeight="1">
      <c r="A8" s="3" t="s">
        <v>200</v>
      </c>
      <c r="B8" s="3">
        <v>5.0</v>
      </c>
      <c r="C8" s="3">
        <f t="shared" si="1"/>
        <v>0.08064516129</v>
      </c>
      <c r="D8" s="3">
        <f t="shared" si="2"/>
        <v>8.064516129</v>
      </c>
      <c r="E8" s="3">
        <f t="shared" si="3"/>
        <v>29.03225806</v>
      </c>
    </row>
    <row r="9" ht="14.25" customHeight="1">
      <c r="A9" s="3" t="s">
        <v>291</v>
      </c>
      <c r="B9" s="3">
        <v>7.0</v>
      </c>
      <c r="C9" s="3">
        <f t="shared" si="1"/>
        <v>0.1129032258</v>
      </c>
      <c r="D9" s="3">
        <f t="shared" si="2"/>
        <v>11.29032258</v>
      </c>
      <c r="E9" s="3">
        <f t="shared" si="3"/>
        <v>40.64516129</v>
      </c>
    </row>
    <row r="10" ht="14.25" customHeight="1">
      <c r="D10" s="3" t="s">
        <v>292</v>
      </c>
    </row>
    <row r="11" ht="14.25" customHeight="1">
      <c r="B11" s="1">
        <v>57.0</v>
      </c>
    </row>
    <row r="12" ht="14.25" customHeight="1">
      <c r="B12" s="3">
        <v>62.0</v>
      </c>
    </row>
    <row r="13" ht="14.25" customHeight="1">
      <c r="A13" s="3" t="s">
        <v>293</v>
      </c>
      <c r="B13" s="3" t="s">
        <v>294</v>
      </c>
      <c r="E13" s="1" t="s">
        <v>179</v>
      </c>
      <c r="F13" s="2" t="s">
        <v>172</v>
      </c>
      <c r="G13" s="4" t="s">
        <v>295</v>
      </c>
      <c r="H13" s="4" t="s">
        <v>199</v>
      </c>
    </row>
    <row r="14" ht="14.25" customHeight="1">
      <c r="A14" s="3" t="s">
        <v>296</v>
      </c>
      <c r="D14" s="1" t="s">
        <v>175</v>
      </c>
      <c r="E14" s="3" t="s">
        <v>170</v>
      </c>
      <c r="F14" s="3">
        <v>6.0</v>
      </c>
      <c r="G14" s="3">
        <f t="shared" ref="G14:G17" si="4">F14/15</f>
        <v>0.4</v>
      </c>
      <c r="H14" s="3">
        <f t="shared" ref="H14:H17" si="5">360*G14</f>
        <v>144</v>
      </c>
    </row>
    <row r="15" ht="14.25" customHeight="1">
      <c r="A15" s="3" t="s">
        <v>297</v>
      </c>
      <c r="D15" s="3" t="s">
        <v>176</v>
      </c>
      <c r="E15" s="3" t="s">
        <v>175</v>
      </c>
      <c r="F15" s="3">
        <v>4.0</v>
      </c>
      <c r="G15" s="3">
        <f t="shared" si="4"/>
        <v>0.2666666667</v>
      </c>
      <c r="H15" s="3">
        <f t="shared" si="5"/>
        <v>96</v>
      </c>
    </row>
    <row r="16" ht="14.25" customHeight="1">
      <c r="E16" s="3" t="s">
        <v>176</v>
      </c>
      <c r="F16" s="3">
        <v>3.0</v>
      </c>
      <c r="G16" s="3">
        <f t="shared" si="4"/>
        <v>0.2</v>
      </c>
      <c r="H16" s="3">
        <f t="shared" si="5"/>
        <v>72</v>
      </c>
    </row>
    <row r="17" ht="14.25" customHeight="1">
      <c r="A17" s="3" t="s">
        <v>298</v>
      </c>
      <c r="D17" s="3" t="s">
        <v>175</v>
      </c>
      <c r="E17" s="3" t="s">
        <v>178</v>
      </c>
      <c r="F17" s="3">
        <v>2.0</v>
      </c>
      <c r="G17" s="3">
        <f t="shared" si="4"/>
        <v>0.1333333333</v>
      </c>
      <c r="H17" s="3">
        <f t="shared" si="5"/>
        <v>48</v>
      </c>
    </row>
    <row r="18" ht="14.25" customHeight="1"/>
    <row r="19" ht="14.25" customHeight="1">
      <c r="B19" s="3" t="s">
        <v>299</v>
      </c>
      <c r="C19" s="12">
        <v>0.05</v>
      </c>
    </row>
    <row r="20" ht="14.25" customHeight="1">
      <c r="B20" s="3" t="s">
        <v>300</v>
      </c>
      <c r="C20" s="12">
        <v>0.1</v>
      </c>
    </row>
    <row r="21" ht="14.25" customHeight="1">
      <c r="B21" s="3" t="s">
        <v>301</v>
      </c>
      <c r="C21" s="12">
        <v>0.18</v>
      </c>
    </row>
    <row r="22" ht="14.25" customHeight="1">
      <c r="B22" s="3" t="s">
        <v>302</v>
      </c>
      <c r="C22" s="12">
        <v>0.25</v>
      </c>
      <c r="E22" s="1" t="s">
        <v>179</v>
      </c>
      <c r="F22" s="2" t="s">
        <v>172</v>
      </c>
      <c r="G22" s="1" t="s">
        <v>179</v>
      </c>
      <c r="H22" s="2" t="s">
        <v>172</v>
      </c>
      <c r="J22" s="1" t="s">
        <v>179</v>
      </c>
      <c r="K22" s="2" t="s">
        <v>172</v>
      </c>
      <c r="M22" s="1" t="s">
        <v>179</v>
      </c>
      <c r="N22" s="2" t="s">
        <v>172</v>
      </c>
    </row>
    <row r="23" ht="14.25" customHeight="1">
      <c r="B23" s="3" t="s">
        <v>303</v>
      </c>
      <c r="C23" s="12">
        <v>0.3</v>
      </c>
      <c r="E23" s="3" t="s">
        <v>170</v>
      </c>
      <c r="F23" s="3">
        <v>6.0</v>
      </c>
      <c r="G23" s="3" t="s">
        <v>170</v>
      </c>
      <c r="H23" s="3">
        <v>6.0</v>
      </c>
      <c r="J23" s="3" t="s">
        <v>170</v>
      </c>
      <c r="K23" s="3">
        <v>6.0</v>
      </c>
      <c r="M23" s="3" t="s">
        <v>170</v>
      </c>
      <c r="N23" s="3">
        <v>6.0</v>
      </c>
    </row>
    <row r="24" ht="14.25" customHeight="1">
      <c r="E24" s="3" t="s">
        <v>175</v>
      </c>
      <c r="F24" s="3">
        <v>4.0</v>
      </c>
      <c r="G24" s="3" t="s">
        <v>175</v>
      </c>
      <c r="H24" s="3">
        <v>4.0</v>
      </c>
      <c r="J24" s="3" t="s">
        <v>175</v>
      </c>
      <c r="K24" s="3">
        <v>4.0</v>
      </c>
      <c r="M24" s="3" t="s">
        <v>175</v>
      </c>
      <c r="N24" s="4">
        <v>6.0</v>
      </c>
    </row>
    <row r="25" ht="14.25" customHeight="1">
      <c r="E25" s="3" t="s">
        <v>176</v>
      </c>
      <c r="F25" s="4">
        <v>3.0</v>
      </c>
      <c r="G25" s="3" t="s">
        <v>176</v>
      </c>
      <c r="H25" s="4">
        <v>6.0</v>
      </c>
      <c r="J25" s="3" t="s">
        <v>176</v>
      </c>
      <c r="K25" s="4">
        <v>6.0</v>
      </c>
      <c r="M25" s="3" t="s">
        <v>176</v>
      </c>
      <c r="N25" s="4">
        <v>6.0</v>
      </c>
    </row>
    <row r="26" ht="14.25" customHeight="1">
      <c r="E26" s="3" t="s">
        <v>178</v>
      </c>
      <c r="F26" s="3">
        <v>2.0</v>
      </c>
      <c r="G26" s="3" t="s">
        <v>178</v>
      </c>
      <c r="H26" s="3">
        <v>2.0</v>
      </c>
      <c r="J26" s="3" t="s">
        <v>178</v>
      </c>
      <c r="K26" s="3">
        <v>2.0</v>
      </c>
      <c r="M26" s="3" t="s">
        <v>178</v>
      </c>
      <c r="N26" s="4">
        <v>6.0</v>
      </c>
    </row>
    <row r="27" ht="14.25" customHeight="1">
      <c r="A27" s="3" t="s">
        <v>304</v>
      </c>
      <c r="J27" s="4" t="s">
        <v>201</v>
      </c>
      <c r="K27" s="4">
        <v>2.0</v>
      </c>
    </row>
    <row r="28" ht="14.25" customHeight="1">
      <c r="E28" s="4" t="s">
        <v>305</v>
      </c>
      <c r="G28" s="4" t="s">
        <v>306</v>
      </c>
      <c r="H28" s="4" t="s">
        <v>307</v>
      </c>
      <c r="J28" s="4" t="s">
        <v>144</v>
      </c>
      <c r="K28" s="4">
        <v>4.0</v>
      </c>
      <c r="M28" s="4" t="s">
        <v>285</v>
      </c>
    </row>
    <row r="29" ht="14.25" customHeight="1">
      <c r="J29" s="4" t="s">
        <v>200</v>
      </c>
      <c r="K29" s="4">
        <v>6.0</v>
      </c>
    </row>
    <row r="30" ht="14.25" customHeight="1">
      <c r="C30" s="3" t="s">
        <v>298</v>
      </c>
      <c r="J30" s="4" t="s">
        <v>308</v>
      </c>
      <c r="K30" s="4" t="s">
        <v>309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D40" s="3" t="s">
        <v>310</v>
      </c>
      <c r="E40" s="3">
        <v>2.0</v>
      </c>
    </row>
    <row r="41" ht="14.25" customHeight="1">
      <c r="D41" s="3" t="s">
        <v>311</v>
      </c>
      <c r="E41" s="3">
        <v>1.0</v>
      </c>
    </row>
    <row r="42" ht="14.25" customHeight="1">
      <c r="A42" s="1" t="s">
        <v>0</v>
      </c>
      <c r="B42" s="1" t="s">
        <v>312</v>
      </c>
      <c r="C42" s="1" t="s">
        <v>313</v>
      </c>
      <c r="D42" s="1" t="s">
        <v>314</v>
      </c>
      <c r="E42" s="1">
        <v>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3" t="s">
        <v>315</v>
      </c>
      <c r="B43" s="24">
        <v>74.8</v>
      </c>
      <c r="C43" s="3">
        <v>123456.0</v>
      </c>
      <c r="E43" s="1" t="s">
        <v>316</v>
      </c>
      <c r="F43" s="1" t="s">
        <v>317</v>
      </c>
      <c r="G43" s="1" t="s">
        <v>318</v>
      </c>
    </row>
    <row r="44" ht="14.25" customHeight="1">
      <c r="E44" s="3">
        <v>0.0</v>
      </c>
      <c r="F44" s="3">
        <v>0.2</v>
      </c>
      <c r="G44" s="3">
        <v>0.2</v>
      </c>
    </row>
    <row r="45" ht="14.25" customHeight="1">
      <c r="E45" s="3">
        <v>1.0</v>
      </c>
      <c r="F45" s="3">
        <v>0.04</v>
      </c>
      <c r="G45" s="3">
        <v>1.04</v>
      </c>
    </row>
    <row r="46" ht="14.25" customHeight="1">
      <c r="E46" s="3">
        <v>2.0</v>
      </c>
      <c r="F46" s="3">
        <v>0.06</v>
      </c>
      <c r="G46" s="3">
        <v>2.06</v>
      </c>
    </row>
    <row r="47" ht="14.25" customHeight="1">
      <c r="E47" s="3">
        <v>1.0</v>
      </c>
      <c r="F47" s="3">
        <v>0.001</v>
      </c>
    </row>
    <row r="48" ht="14.25" customHeight="1">
      <c r="E48" s="3">
        <v>2.0</v>
      </c>
      <c r="F48" s="3">
        <v>0.014</v>
      </c>
    </row>
    <row r="49" ht="14.25" customHeight="1">
      <c r="E49" s="3">
        <v>0.0</v>
      </c>
      <c r="F49" s="3">
        <v>0.01</v>
      </c>
    </row>
    <row r="50" ht="14.25" customHeight="1">
      <c r="E50" s="3">
        <v>1.0</v>
      </c>
      <c r="F50" s="3">
        <v>0.08</v>
      </c>
    </row>
    <row r="51" ht="14.25" customHeight="1">
      <c r="E51" s="3">
        <v>2.0</v>
      </c>
      <c r="F51" s="3">
        <v>0.098</v>
      </c>
    </row>
    <row r="52" ht="14.25" customHeight="1"/>
    <row r="53" ht="14.25" customHeight="1">
      <c r="B53" s="1" t="s">
        <v>179</v>
      </c>
      <c r="C53" s="2" t="s">
        <v>172</v>
      </c>
      <c r="M53" s="1" t="s">
        <v>179</v>
      </c>
      <c r="N53" s="2" t="s">
        <v>172</v>
      </c>
    </row>
    <row r="54" ht="14.25" customHeight="1">
      <c r="B54" s="3" t="s">
        <v>170</v>
      </c>
      <c r="C54" s="4">
        <v>3.0</v>
      </c>
      <c r="M54" s="3" t="s">
        <v>170</v>
      </c>
      <c r="N54" s="4">
        <v>4.0</v>
      </c>
    </row>
    <row r="55" ht="14.25" customHeight="1">
      <c r="B55" s="3" t="s">
        <v>175</v>
      </c>
      <c r="C55" s="3">
        <v>4.0</v>
      </c>
      <c r="D55" s="4" t="s">
        <v>319</v>
      </c>
      <c r="M55" s="3" t="s">
        <v>175</v>
      </c>
      <c r="N55" s="3">
        <v>4.0</v>
      </c>
    </row>
    <row r="56" ht="14.25" customHeight="1">
      <c r="B56" s="3" t="s">
        <v>176</v>
      </c>
      <c r="C56" s="4">
        <v>4.0</v>
      </c>
      <c r="H56" s="4">
        <v>360.0</v>
      </c>
      <c r="M56" s="3" t="s">
        <v>176</v>
      </c>
      <c r="N56" s="4">
        <v>4.0</v>
      </c>
      <c r="O56" s="4" t="s">
        <v>285</v>
      </c>
    </row>
    <row r="57" ht="14.25" customHeight="1">
      <c r="B57" s="3" t="s">
        <v>178</v>
      </c>
      <c r="C57" s="4">
        <v>1.0</v>
      </c>
      <c r="E57" s="1" t="s">
        <v>179</v>
      </c>
      <c r="F57" s="2" t="s">
        <v>172</v>
      </c>
      <c r="G57" s="4" t="s">
        <v>320</v>
      </c>
      <c r="J57" s="1" t="s">
        <v>179</v>
      </c>
      <c r="K57" s="2" t="s">
        <v>172</v>
      </c>
      <c r="L57" s="4" t="s">
        <v>245</v>
      </c>
      <c r="M57" s="3" t="s">
        <v>178</v>
      </c>
      <c r="N57" s="4">
        <v>4.0</v>
      </c>
    </row>
    <row r="58" ht="14.25" customHeight="1">
      <c r="E58" s="3" t="s">
        <v>170</v>
      </c>
      <c r="F58" s="4">
        <v>3.0</v>
      </c>
      <c r="G58" s="3">
        <f t="shared" ref="G58:G61" si="6">F58/10</f>
        <v>0.3</v>
      </c>
      <c r="H58" s="3">
        <f t="shared" ref="H58:H62" si="7">G58*360</f>
        <v>108</v>
      </c>
      <c r="J58" s="3" t="s">
        <v>170</v>
      </c>
      <c r="K58" s="4">
        <v>5412654.0</v>
      </c>
      <c r="L58" s="3">
        <f t="shared" ref="L58:L61" si="8">K58 / 36921488</f>
        <v>0.1465990211</v>
      </c>
    </row>
    <row r="59" ht="14.25" customHeight="1">
      <c r="B59" s="1" t="s">
        <v>179</v>
      </c>
      <c r="C59" s="2" t="s">
        <v>172</v>
      </c>
      <c r="E59" s="3" t="s">
        <v>175</v>
      </c>
      <c r="F59" s="3">
        <v>4.0</v>
      </c>
      <c r="G59" s="3">
        <f t="shared" si="6"/>
        <v>0.4</v>
      </c>
      <c r="H59" s="3">
        <f t="shared" si="7"/>
        <v>144</v>
      </c>
      <c r="J59" s="3" t="s">
        <v>175</v>
      </c>
      <c r="K59" s="4">
        <v>5452154.0</v>
      </c>
      <c r="L59" s="3">
        <f t="shared" si="8"/>
        <v>0.1476688588</v>
      </c>
    </row>
    <row r="60" ht="14.25" customHeight="1">
      <c r="B60" s="3" t="s">
        <v>170</v>
      </c>
      <c r="C60" s="4">
        <v>4.0</v>
      </c>
      <c r="E60" s="3" t="s">
        <v>176</v>
      </c>
      <c r="F60" s="4">
        <v>2.0</v>
      </c>
      <c r="G60" s="3">
        <f t="shared" si="6"/>
        <v>0.2</v>
      </c>
      <c r="H60" s="3">
        <f t="shared" si="7"/>
        <v>72</v>
      </c>
      <c r="J60" s="3" t="s">
        <v>176</v>
      </c>
      <c r="K60" s="4">
        <v>4541548.0</v>
      </c>
      <c r="L60" s="3">
        <f t="shared" si="8"/>
        <v>0.1230055517</v>
      </c>
    </row>
    <row r="61" ht="14.25" customHeight="1">
      <c r="B61" s="3" t="s">
        <v>175</v>
      </c>
      <c r="C61" s="3">
        <v>4.0</v>
      </c>
      <c r="E61" s="3" t="s">
        <v>178</v>
      </c>
      <c r="F61" s="4">
        <v>1.0</v>
      </c>
      <c r="G61" s="3">
        <f t="shared" si="6"/>
        <v>0.1</v>
      </c>
      <c r="H61" s="3">
        <f t="shared" si="7"/>
        <v>36</v>
      </c>
      <c r="J61" s="3" t="s">
        <v>178</v>
      </c>
      <c r="K61" s="4">
        <v>2.1515132E7</v>
      </c>
      <c r="L61" s="3">
        <f t="shared" si="8"/>
        <v>0.5827265683</v>
      </c>
    </row>
    <row r="62" ht="14.25" customHeight="1">
      <c r="B62" s="3" t="s">
        <v>176</v>
      </c>
      <c r="C62" s="4">
        <v>4.0</v>
      </c>
      <c r="D62" s="4" t="s">
        <v>284</v>
      </c>
      <c r="F62" s="4">
        <v>10.0</v>
      </c>
      <c r="H62" s="3">
        <f t="shared" si="7"/>
        <v>0</v>
      </c>
      <c r="K62" s="4">
        <v>3.6921488E7</v>
      </c>
    </row>
    <row r="63" ht="14.25" customHeight="1">
      <c r="B63" s="3" t="s">
        <v>178</v>
      </c>
      <c r="C63" s="4">
        <v>1.0</v>
      </c>
    </row>
    <row r="64" ht="14.25" customHeight="1"/>
    <row r="65" ht="14.25" customHeight="1"/>
    <row r="66" ht="14.25" customHeight="1"/>
    <row r="67" ht="14.25" customHeight="1">
      <c r="A67" s="3" t="s">
        <v>296</v>
      </c>
      <c r="E67" s="4" t="s">
        <v>321</v>
      </c>
    </row>
    <row r="68" ht="14.25" customHeight="1"/>
    <row r="69" ht="14.25" customHeight="1">
      <c r="A69" s="4" t="s">
        <v>322</v>
      </c>
      <c r="E69" s="4" t="s">
        <v>323</v>
      </c>
    </row>
    <row r="70" ht="14.25" customHeight="1"/>
    <row r="71" ht="14.25" customHeight="1">
      <c r="A71" s="4" t="s">
        <v>324</v>
      </c>
      <c r="E71" s="4" t="s">
        <v>325</v>
      </c>
    </row>
    <row r="72" ht="14.25" customHeight="1"/>
    <row r="73" ht="14.25" customHeight="1">
      <c r="A73" s="4" t="s">
        <v>326</v>
      </c>
      <c r="E73" s="4" t="s">
        <v>327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29"/>
    <col customWidth="1" min="4" max="6" width="8.71"/>
    <col customWidth="1" min="7" max="7" width="17.71"/>
    <col customWidth="1" min="8" max="8" width="9.71"/>
    <col customWidth="1" min="9" max="26" width="8.71"/>
  </cols>
  <sheetData>
    <row r="1" ht="14.25" customHeight="1">
      <c r="A1" s="36" t="s">
        <v>169</v>
      </c>
      <c r="B1" s="36" t="s">
        <v>328</v>
      </c>
      <c r="C1" s="37" t="s">
        <v>329</v>
      </c>
      <c r="D1" s="38">
        <v>8.0</v>
      </c>
      <c r="E1" s="36"/>
      <c r="F1" s="36"/>
      <c r="G1" s="37" t="s">
        <v>330</v>
      </c>
      <c r="H1" s="4">
        <v>7.0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7" t="s">
        <v>170</v>
      </c>
      <c r="B2" s="37" t="s">
        <v>170</v>
      </c>
      <c r="C2" s="39" t="s">
        <v>170</v>
      </c>
      <c r="D2" s="37"/>
      <c r="E2" s="37"/>
      <c r="F2" s="40" t="s">
        <v>170</v>
      </c>
      <c r="G2" s="37"/>
      <c r="H2" s="37"/>
    </row>
    <row r="3" ht="14.25" customHeight="1">
      <c r="A3" s="37" t="s">
        <v>170</v>
      </c>
      <c r="B3" s="37" t="s">
        <v>170</v>
      </c>
      <c r="C3" s="39" t="s">
        <v>170</v>
      </c>
      <c r="D3" s="37"/>
      <c r="E3" s="37"/>
      <c r="F3" s="40" t="s">
        <v>170</v>
      </c>
      <c r="G3" s="37"/>
      <c r="H3" s="37"/>
    </row>
    <row r="4" ht="14.25" customHeight="1">
      <c r="A4" s="37" t="s">
        <v>175</v>
      </c>
      <c r="B4" s="37" t="s">
        <v>170</v>
      </c>
      <c r="C4" s="39" t="s">
        <v>170</v>
      </c>
      <c r="D4" s="37"/>
      <c r="E4" s="37"/>
      <c r="F4" s="40" t="s">
        <v>170</v>
      </c>
      <c r="G4" s="37"/>
      <c r="H4" s="37"/>
    </row>
    <row r="5" ht="14.25" customHeight="1">
      <c r="A5" s="37" t="s">
        <v>176</v>
      </c>
      <c r="B5" s="37" t="s">
        <v>170</v>
      </c>
      <c r="C5" s="39" t="s">
        <v>170</v>
      </c>
      <c r="D5" s="37"/>
      <c r="E5" s="37"/>
      <c r="F5" s="40" t="s">
        <v>175</v>
      </c>
      <c r="G5" s="37"/>
      <c r="H5" s="37"/>
    </row>
    <row r="6" ht="14.25" customHeight="1">
      <c r="A6" s="37" t="s">
        <v>178</v>
      </c>
      <c r="B6" s="37" t="s">
        <v>170</v>
      </c>
      <c r="C6" s="39" t="s">
        <v>170</v>
      </c>
      <c r="D6" s="37"/>
      <c r="E6" s="37"/>
      <c r="F6" s="40" t="s">
        <v>175</v>
      </c>
      <c r="G6" s="37"/>
    </row>
    <row r="7" ht="14.25" customHeight="1">
      <c r="A7" s="37" t="s">
        <v>170</v>
      </c>
      <c r="B7" s="37" t="s">
        <v>170</v>
      </c>
      <c r="C7" s="39" t="s">
        <v>170</v>
      </c>
      <c r="D7" s="37"/>
      <c r="E7" s="37"/>
      <c r="F7" s="40" t="s">
        <v>175</v>
      </c>
      <c r="G7" s="37"/>
      <c r="H7" s="37"/>
    </row>
    <row r="8" ht="14.25" customHeight="1">
      <c r="A8" s="37" t="s">
        <v>170</v>
      </c>
      <c r="B8" s="37" t="s">
        <v>175</v>
      </c>
      <c r="C8" s="39" t="s">
        <v>175</v>
      </c>
      <c r="D8" s="37"/>
      <c r="E8" s="37"/>
      <c r="F8" s="41" t="s">
        <v>175</v>
      </c>
      <c r="G8" s="42" t="s">
        <v>331</v>
      </c>
      <c r="H8" s="37"/>
    </row>
    <row r="9" ht="14.25" customHeight="1">
      <c r="A9" s="43" t="s">
        <v>175</v>
      </c>
      <c r="B9" s="37" t="s">
        <v>175</v>
      </c>
      <c r="C9" s="44" t="s">
        <v>175</v>
      </c>
      <c r="D9" s="45" t="s">
        <v>272</v>
      </c>
      <c r="E9" s="43"/>
      <c r="F9" s="46" t="s">
        <v>176</v>
      </c>
      <c r="G9" s="43"/>
      <c r="H9" s="43"/>
      <c r="I9" s="47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4.25" customHeight="1">
      <c r="A10" s="37" t="s">
        <v>178</v>
      </c>
      <c r="B10" s="37" t="s">
        <v>175</v>
      </c>
      <c r="C10" s="49" t="s">
        <v>175</v>
      </c>
      <c r="D10" s="37"/>
      <c r="E10" s="37"/>
      <c r="F10" s="40" t="s">
        <v>176</v>
      </c>
      <c r="G10" s="37"/>
      <c r="H10" s="37"/>
    </row>
    <row r="11" ht="14.25" customHeight="1">
      <c r="A11" s="37" t="s">
        <v>176</v>
      </c>
      <c r="B11" s="37" t="s">
        <v>175</v>
      </c>
      <c r="C11" s="49" t="s">
        <v>175</v>
      </c>
      <c r="D11" s="37"/>
      <c r="E11" s="37"/>
      <c r="F11" s="40" t="s">
        <v>176</v>
      </c>
      <c r="G11" s="37"/>
      <c r="H11" s="37"/>
    </row>
    <row r="12" ht="14.25" customHeight="1">
      <c r="A12" s="37" t="s">
        <v>170</v>
      </c>
      <c r="B12" s="37" t="s">
        <v>176</v>
      </c>
      <c r="C12" s="49" t="s">
        <v>176</v>
      </c>
      <c r="D12" s="37"/>
      <c r="E12" s="37"/>
      <c r="F12" s="40" t="s">
        <v>176</v>
      </c>
      <c r="G12" s="37"/>
      <c r="H12" s="37"/>
    </row>
    <row r="13" ht="14.25" customHeight="1">
      <c r="A13" s="37" t="s">
        <v>175</v>
      </c>
      <c r="B13" s="37" t="s">
        <v>176</v>
      </c>
      <c r="C13" s="49" t="s">
        <v>176</v>
      </c>
      <c r="D13" s="37"/>
      <c r="E13" s="37"/>
      <c r="F13" s="40" t="s">
        <v>176</v>
      </c>
      <c r="G13" s="37"/>
      <c r="H13" s="37"/>
    </row>
    <row r="14" ht="14.25" customHeight="1">
      <c r="A14" s="37" t="s">
        <v>175</v>
      </c>
      <c r="B14" s="37" t="s">
        <v>176</v>
      </c>
      <c r="C14" s="49" t="s">
        <v>176</v>
      </c>
      <c r="D14" s="37"/>
      <c r="E14" s="37"/>
      <c r="F14" s="40" t="s">
        <v>178</v>
      </c>
      <c r="G14" s="37"/>
      <c r="H14" s="37"/>
    </row>
    <row r="15" ht="14.25" customHeight="1">
      <c r="A15" s="37" t="s">
        <v>176</v>
      </c>
      <c r="B15" s="37" t="s">
        <v>178</v>
      </c>
      <c r="C15" s="49" t="s">
        <v>178</v>
      </c>
      <c r="D15" s="37"/>
      <c r="E15" s="37"/>
      <c r="F15" s="40" t="s">
        <v>178</v>
      </c>
      <c r="G15" s="37"/>
      <c r="H15" s="37"/>
    </row>
    <row r="16" ht="14.25" customHeight="1">
      <c r="A16" s="42" t="s">
        <v>170</v>
      </c>
      <c r="B16" s="37" t="s">
        <v>178</v>
      </c>
      <c r="C16" s="49" t="s">
        <v>178</v>
      </c>
      <c r="D16" s="37"/>
      <c r="E16" s="37"/>
      <c r="F16" s="50"/>
      <c r="G16" s="37"/>
      <c r="H16" s="37"/>
    </row>
    <row r="17" ht="14.25" customHeight="1">
      <c r="A17" s="37"/>
      <c r="C17" s="37"/>
      <c r="D17" s="37"/>
      <c r="E17" s="37"/>
      <c r="F17" s="37"/>
      <c r="G17" s="37"/>
      <c r="H17" s="37"/>
    </row>
    <row r="18" ht="14.25" customHeight="1">
      <c r="A18" s="37"/>
      <c r="C18" s="37"/>
      <c r="D18" s="37"/>
      <c r="E18" s="37"/>
      <c r="F18" s="37"/>
      <c r="G18" s="37"/>
      <c r="H18" s="37"/>
    </row>
    <row r="19" ht="14.25" customHeight="1">
      <c r="A19" s="37"/>
      <c r="C19" s="37"/>
      <c r="D19" s="37"/>
      <c r="E19" s="37"/>
      <c r="F19" s="37"/>
      <c r="G19" s="37"/>
      <c r="H19" s="37"/>
    </row>
    <row r="20" ht="14.25" customHeight="1">
      <c r="A20" s="37"/>
      <c r="C20" s="37"/>
      <c r="D20" s="37"/>
      <c r="E20" s="37"/>
      <c r="F20" s="37"/>
      <c r="G20" s="37"/>
      <c r="H20" s="37"/>
    </row>
    <row r="21" ht="14.25" customHeight="1">
      <c r="A21" s="37"/>
      <c r="C21" s="37"/>
      <c r="D21" s="37"/>
      <c r="E21" s="37"/>
      <c r="F21" s="37"/>
      <c r="G21" s="37"/>
      <c r="H21" s="37"/>
    </row>
    <row r="22" ht="14.25" customHeight="1">
      <c r="A22" s="37"/>
      <c r="C22" s="37"/>
      <c r="D22" s="37"/>
      <c r="E22" s="37"/>
      <c r="F22" s="37"/>
      <c r="G22" s="37"/>
      <c r="H22" s="37"/>
    </row>
    <row r="23" ht="14.25" customHeight="1">
      <c r="A23" s="37"/>
      <c r="C23" s="37"/>
      <c r="D23" s="37"/>
      <c r="E23" s="37"/>
      <c r="F23" s="37"/>
      <c r="G23" s="37"/>
      <c r="H23" s="37"/>
    </row>
    <row r="24" ht="14.25" customHeight="1">
      <c r="A24" s="37"/>
      <c r="C24" s="37"/>
      <c r="D24" s="37"/>
      <c r="E24" s="37"/>
      <c r="F24" s="37"/>
      <c r="G24" s="37"/>
      <c r="H24" s="37"/>
    </row>
    <row r="25" ht="14.25" customHeight="1">
      <c r="A25" s="37"/>
      <c r="B25" s="37"/>
      <c r="C25" s="37"/>
      <c r="D25" s="37"/>
      <c r="E25" s="37"/>
      <c r="F25" s="37"/>
      <c r="G25" s="37"/>
      <c r="H25" s="37"/>
    </row>
    <row r="26" ht="14.25" customHeight="1">
      <c r="A26" s="37"/>
      <c r="B26" s="37"/>
      <c r="C26" s="37"/>
      <c r="D26" s="37"/>
      <c r="E26" s="37"/>
      <c r="F26" s="37"/>
      <c r="G26" s="37"/>
      <c r="H26" s="37"/>
    </row>
    <row r="27" ht="14.25" customHeight="1">
      <c r="A27" s="37"/>
      <c r="B27" s="37"/>
      <c r="C27" s="37"/>
      <c r="D27" s="37"/>
      <c r="E27" s="37"/>
      <c r="F27" s="37"/>
      <c r="G27" s="37"/>
      <c r="H27" s="37"/>
    </row>
    <row r="28" ht="14.25" customHeight="1">
      <c r="A28" s="37"/>
      <c r="B28" s="37"/>
      <c r="C28" s="37"/>
      <c r="D28" s="37"/>
      <c r="E28" s="37"/>
      <c r="F28" s="37"/>
      <c r="G28" s="37"/>
      <c r="H28" s="37"/>
    </row>
    <row r="29" ht="14.25" customHeight="1">
      <c r="A29" s="37"/>
      <c r="B29" s="37"/>
      <c r="C29" s="37"/>
      <c r="D29" s="37"/>
      <c r="E29" s="37"/>
      <c r="F29" s="37"/>
      <c r="G29" s="37"/>
      <c r="H29" s="37"/>
    </row>
    <row r="30" ht="14.25" customHeight="1">
      <c r="A30" s="37"/>
      <c r="B30" s="37"/>
      <c r="C30" s="37"/>
      <c r="D30" s="37"/>
      <c r="E30" s="37"/>
      <c r="F30" s="37"/>
      <c r="G30" s="37"/>
      <c r="H30" s="37"/>
    </row>
    <row r="31" ht="14.25" customHeight="1">
      <c r="A31" s="37"/>
      <c r="B31" s="37"/>
      <c r="C31" s="37"/>
      <c r="D31" s="37"/>
      <c r="E31" s="37"/>
      <c r="F31" s="37"/>
      <c r="G31" s="37"/>
      <c r="H31" s="37"/>
    </row>
    <row r="32" ht="14.25" customHeight="1">
      <c r="A32" s="37"/>
      <c r="B32" s="37"/>
      <c r="C32" s="37"/>
      <c r="D32" s="37"/>
      <c r="E32" s="37"/>
      <c r="F32" s="37"/>
      <c r="G32" s="37"/>
      <c r="H32" s="37"/>
    </row>
    <row r="33" ht="14.25" customHeight="1">
      <c r="A33" s="37"/>
      <c r="B33" s="37"/>
      <c r="C33" s="37"/>
      <c r="D33" s="37"/>
      <c r="E33" s="37"/>
      <c r="F33" s="37"/>
      <c r="G33" s="37"/>
      <c r="H33" s="37"/>
    </row>
    <row r="34" ht="14.25" customHeight="1">
      <c r="A34" s="37"/>
      <c r="B34" s="37"/>
      <c r="C34" s="37"/>
      <c r="D34" s="37"/>
      <c r="E34" s="37"/>
      <c r="F34" s="37"/>
      <c r="G34" s="37"/>
      <c r="H34" s="37"/>
    </row>
    <row r="35" ht="14.25" customHeight="1">
      <c r="A35" s="37"/>
      <c r="B35" s="37"/>
      <c r="C35" s="37"/>
      <c r="D35" s="37"/>
      <c r="E35" s="37"/>
      <c r="F35" s="37"/>
      <c r="G35" s="37"/>
      <c r="H35" s="37"/>
    </row>
    <row r="36" ht="14.25" customHeight="1">
      <c r="A36" s="37"/>
      <c r="B36" s="37"/>
      <c r="C36" s="37"/>
      <c r="D36" s="37"/>
      <c r="E36" s="37"/>
      <c r="F36" s="37"/>
      <c r="G36" s="37"/>
      <c r="H36" s="37"/>
    </row>
    <row r="37" ht="14.25" customHeight="1">
      <c r="A37" s="37"/>
      <c r="B37" s="37"/>
      <c r="C37" s="37"/>
      <c r="D37" s="37"/>
      <c r="E37" s="37"/>
      <c r="F37" s="37"/>
      <c r="G37" s="37"/>
      <c r="H37" s="37"/>
    </row>
    <row r="38" ht="14.25" customHeight="1">
      <c r="A38" s="37"/>
      <c r="B38" s="37"/>
      <c r="C38" s="37"/>
      <c r="D38" s="37"/>
      <c r="E38" s="37"/>
      <c r="F38" s="37"/>
      <c r="G38" s="37"/>
      <c r="H38" s="37"/>
    </row>
    <row r="39" ht="14.25" customHeight="1">
      <c r="A39" s="37"/>
      <c r="B39" s="37"/>
      <c r="C39" s="37"/>
      <c r="D39" s="37"/>
      <c r="E39" s="37"/>
      <c r="F39" s="37"/>
      <c r="G39" s="37"/>
      <c r="H39" s="37"/>
    </row>
    <row r="40" ht="14.25" customHeight="1">
      <c r="A40" s="37"/>
      <c r="B40" s="37"/>
      <c r="C40" s="37"/>
      <c r="D40" s="37"/>
      <c r="E40" s="37"/>
      <c r="F40" s="37"/>
      <c r="G40" s="37"/>
      <c r="H40" s="37"/>
    </row>
    <row r="41" ht="14.25" customHeight="1">
      <c r="A41" s="37"/>
      <c r="B41" s="37"/>
      <c r="C41" s="37"/>
      <c r="D41" s="37"/>
      <c r="E41" s="37"/>
      <c r="F41" s="37"/>
      <c r="G41" s="37"/>
      <c r="H41" s="37"/>
    </row>
    <row r="42" ht="14.25" customHeight="1">
      <c r="A42" s="37"/>
      <c r="B42" s="37"/>
      <c r="C42" s="37"/>
      <c r="D42" s="37"/>
      <c r="E42" s="37"/>
      <c r="F42" s="37"/>
      <c r="G42" s="37"/>
      <c r="H42" s="37"/>
    </row>
    <row r="43" ht="14.25" customHeight="1">
      <c r="A43" s="37"/>
      <c r="B43" s="37"/>
      <c r="C43" s="37"/>
      <c r="D43" s="37"/>
      <c r="E43" s="37"/>
      <c r="F43" s="37"/>
      <c r="G43" s="37"/>
      <c r="H43" s="37"/>
    </row>
    <row r="44" ht="14.25" customHeight="1">
      <c r="A44" s="37"/>
      <c r="B44" s="37"/>
      <c r="C44" s="37"/>
      <c r="D44" s="37"/>
      <c r="E44" s="37"/>
      <c r="F44" s="37"/>
      <c r="G44" s="37"/>
      <c r="H44" s="37"/>
    </row>
    <row r="45" ht="14.25" customHeight="1">
      <c r="A45" s="37"/>
      <c r="B45" s="37"/>
      <c r="C45" s="37"/>
      <c r="D45" s="37"/>
      <c r="E45" s="37"/>
      <c r="F45" s="37"/>
      <c r="G45" s="37"/>
      <c r="H45" s="37"/>
    </row>
    <row r="46" ht="14.25" customHeight="1">
      <c r="A46" s="37"/>
      <c r="B46" s="37"/>
      <c r="C46" s="37"/>
      <c r="D46" s="37"/>
      <c r="E46" s="37"/>
      <c r="F46" s="37"/>
      <c r="G46" s="37"/>
      <c r="H46" s="37"/>
    </row>
    <row r="47" ht="14.25" customHeight="1">
      <c r="A47" s="37"/>
      <c r="B47" s="37"/>
      <c r="C47" s="37"/>
      <c r="D47" s="37"/>
      <c r="E47" s="37"/>
      <c r="F47" s="37"/>
      <c r="G47" s="37"/>
      <c r="H47" s="37"/>
    </row>
    <row r="48" ht="14.25" customHeight="1">
      <c r="A48" s="37"/>
      <c r="B48" s="37"/>
      <c r="C48" s="37"/>
      <c r="D48" s="37"/>
      <c r="E48" s="37"/>
      <c r="F48" s="37"/>
      <c r="G48" s="37"/>
      <c r="H48" s="37"/>
    </row>
    <row r="49" ht="14.25" customHeight="1">
      <c r="A49" s="37"/>
      <c r="B49" s="37"/>
      <c r="C49" s="37"/>
      <c r="D49" s="37"/>
      <c r="E49" s="37"/>
      <c r="F49" s="37"/>
      <c r="G49" s="37"/>
      <c r="H49" s="37"/>
    </row>
    <row r="50" ht="14.25" customHeight="1">
      <c r="A50" s="37"/>
      <c r="B50" s="37"/>
      <c r="C50" s="37"/>
      <c r="D50" s="37"/>
      <c r="E50" s="37"/>
      <c r="F50" s="37"/>
      <c r="G50" s="37"/>
      <c r="H50" s="37"/>
    </row>
    <row r="51" ht="14.25" customHeight="1">
      <c r="A51" s="37"/>
      <c r="B51" s="37"/>
      <c r="C51" s="37"/>
      <c r="D51" s="37"/>
      <c r="E51" s="37"/>
      <c r="F51" s="37"/>
      <c r="G51" s="37"/>
      <c r="H51" s="37"/>
    </row>
    <row r="52" ht="14.25" customHeight="1">
      <c r="A52" s="37"/>
      <c r="B52" s="37"/>
      <c r="C52" s="37"/>
      <c r="D52" s="37"/>
      <c r="E52" s="37"/>
      <c r="F52" s="37"/>
      <c r="G52" s="37"/>
      <c r="H52" s="37"/>
    </row>
    <row r="53" ht="14.25" customHeight="1">
      <c r="A53" s="37"/>
      <c r="B53" s="37"/>
      <c r="C53" s="37"/>
      <c r="D53" s="37"/>
      <c r="E53" s="37"/>
      <c r="F53" s="37"/>
      <c r="G53" s="37"/>
      <c r="H53" s="37"/>
    </row>
    <row r="54" ht="14.25" customHeight="1">
      <c r="A54" s="37"/>
      <c r="B54" s="37"/>
      <c r="C54" s="37"/>
      <c r="D54" s="37"/>
      <c r="E54" s="37"/>
      <c r="F54" s="37"/>
      <c r="G54" s="37"/>
      <c r="H54" s="37"/>
    </row>
    <row r="55" ht="14.25" customHeight="1">
      <c r="A55" s="37"/>
      <c r="B55" s="37"/>
      <c r="C55" s="37"/>
      <c r="D55" s="37"/>
      <c r="E55" s="37"/>
      <c r="F55" s="37"/>
      <c r="G55" s="37"/>
      <c r="H55" s="37"/>
    </row>
    <row r="56" ht="14.25" customHeight="1">
      <c r="A56" s="37"/>
      <c r="B56" s="37"/>
      <c r="C56" s="37"/>
      <c r="D56" s="37"/>
      <c r="E56" s="37"/>
      <c r="F56" s="37"/>
      <c r="G56" s="37"/>
      <c r="H56" s="37"/>
    </row>
    <row r="57" ht="14.25" customHeight="1">
      <c r="A57" s="37"/>
      <c r="B57" s="37"/>
      <c r="C57" s="37"/>
      <c r="D57" s="37"/>
      <c r="E57" s="37"/>
      <c r="F57" s="37"/>
      <c r="G57" s="37"/>
      <c r="H57" s="37"/>
    </row>
    <row r="58" ht="14.25" customHeight="1">
      <c r="A58" s="37"/>
      <c r="B58" s="37"/>
      <c r="C58" s="37"/>
      <c r="D58" s="37"/>
      <c r="E58" s="37"/>
      <c r="F58" s="37"/>
      <c r="G58" s="37"/>
      <c r="H58" s="37"/>
    </row>
    <row r="59" ht="14.25" customHeight="1">
      <c r="A59" s="37"/>
      <c r="B59" s="37"/>
      <c r="C59" s="37"/>
      <c r="D59" s="37"/>
      <c r="E59" s="37"/>
      <c r="F59" s="37"/>
      <c r="G59" s="37"/>
      <c r="H59" s="37"/>
    </row>
    <row r="60" ht="14.25" customHeight="1">
      <c r="A60" s="37"/>
      <c r="B60" s="37"/>
      <c r="C60" s="37"/>
      <c r="D60" s="37"/>
      <c r="E60" s="37"/>
      <c r="F60" s="37"/>
      <c r="G60" s="37"/>
      <c r="H60" s="37"/>
    </row>
    <row r="61" ht="14.25" customHeight="1">
      <c r="A61" s="37"/>
      <c r="B61" s="37"/>
      <c r="C61" s="37"/>
      <c r="D61" s="37"/>
      <c r="E61" s="37"/>
      <c r="F61" s="37"/>
      <c r="G61" s="37"/>
      <c r="H61" s="37"/>
    </row>
    <row r="62" ht="14.25" customHeight="1">
      <c r="A62" s="37"/>
      <c r="B62" s="37"/>
      <c r="C62" s="37"/>
      <c r="D62" s="37"/>
      <c r="E62" s="37"/>
      <c r="F62" s="37"/>
      <c r="G62" s="37"/>
      <c r="H62" s="37"/>
    </row>
    <row r="63" ht="14.25" customHeight="1">
      <c r="A63" s="37"/>
      <c r="B63" s="37"/>
      <c r="C63" s="37"/>
      <c r="D63" s="37"/>
      <c r="E63" s="37"/>
      <c r="F63" s="37"/>
      <c r="G63" s="37"/>
      <c r="H63" s="37"/>
    </row>
    <row r="64" ht="14.25" customHeight="1">
      <c r="A64" s="37"/>
      <c r="B64" s="37"/>
      <c r="C64" s="37"/>
      <c r="D64" s="37"/>
      <c r="E64" s="37"/>
      <c r="F64" s="37"/>
      <c r="G64" s="37"/>
      <c r="H64" s="37"/>
    </row>
    <row r="65" ht="14.25" customHeight="1">
      <c r="A65" s="37"/>
      <c r="B65" s="37"/>
      <c r="C65" s="37"/>
      <c r="D65" s="37"/>
      <c r="E65" s="37"/>
      <c r="F65" s="37"/>
      <c r="G65" s="37"/>
      <c r="H65" s="37"/>
    </row>
    <row r="66" ht="14.25" customHeight="1">
      <c r="A66" s="37"/>
      <c r="B66" s="37"/>
      <c r="C66" s="37"/>
      <c r="D66" s="37"/>
      <c r="E66" s="37"/>
      <c r="F66" s="37"/>
      <c r="G66" s="37"/>
      <c r="H66" s="37"/>
    </row>
    <row r="67" ht="14.25" customHeight="1">
      <c r="A67" s="37"/>
      <c r="B67" s="37"/>
      <c r="C67" s="37"/>
      <c r="D67" s="37"/>
      <c r="E67" s="37"/>
      <c r="F67" s="37"/>
      <c r="G67" s="37"/>
      <c r="H67" s="37"/>
    </row>
    <row r="68" ht="14.25" customHeight="1">
      <c r="A68" s="37"/>
      <c r="B68" s="37"/>
      <c r="C68" s="37"/>
      <c r="D68" s="37"/>
      <c r="E68" s="37"/>
      <c r="F68" s="37"/>
      <c r="G68" s="37"/>
      <c r="H68" s="37"/>
    </row>
    <row r="69" ht="14.25" customHeight="1">
      <c r="A69" s="37"/>
      <c r="B69" s="37"/>
      <c r="C69" s="37"/>
      <c r="D69" s="37"/>
      <c r="E69" s="37"/>
      <c r="F69" s="37"/>
      <c r="G69" s="37"/>
      <c r="H69" s="37"/>
    </row>
    <row r="70" ht="14.25" customHeight="1">
      <c r="A70" s="37"/>
      <c r="B70" s="37"/>
      <c r="C70" s="37"/>
      <c r="D70" s="37"/>
      <c r="E70" s="37"/>
      <c r="F70" s="37"/>
      <c r="G70" s="37"/>
      <c r="H70" s="37"/>
    </row>
    <row r="71" ht="14.25" customHeight="1">
      <c r="A71" s="37"/>
      <c r="B71" s="37"/>
      <c r="C71" s="37"/>
      <c r="D71" s="37"/>
      <c r="E71" s="37"/>
      <c r="F71" s="37"/>
      <c r="G71" s="37"/>
      <c r="H71" s="37"/>
    </row>
    <row r="72" ht="14.25" customHeight="1">
      <c r="A72" s="37"/>
      <c r="B72" s="37"/>
      <c r="C72" s="37"/>
      <c r="D72" s="37"/>
      <c r="E72" s="37"/>
      <c r="F72" s="37"/>
      <c r="G72" s="37"/>
      <c r="H72" s="37"/>
    </row>
    <row r="73" ht="14.25" customHeight="1">
      <c r="A73" s="37"/>
      <c r="B73" s="37"/>
      <c r="C73" s="37"/>
      <c r="D73" s="37"/>
      <c r="E73" s="37"/>
      <c r="F73" s="37"/>
      <c r="G73" s="37"/>
      <c r="H73" s="37"/>
    </row>
    <row r="74" ht="14.25" customHeight="1">
      <c r="A74" s="37"/>
      <c r="B74" s="37"/>
      <c r="C74" s="37"/>
      <c r="D74" s="37"/>
      <c r="E74" s="37"/>
      <c r="F74" s="37"/>
      <c r="G74" s="37"/>
      <c r="H74" s="37"/>
    </row>
    <row r="75" ht="14.25" customHeight="1">
      <c r="A75" s="37"/>
      <c r="B75" s="37"/>
      <c r="C75" s="37"/>
      <c r="D75" s="37"/>
      <c r="E75" s="37"/>
      <c r="F75" s="37"/>
      <c r="G75" s="37"/>
      <c r="H75" s="37"/>
    </row>
    <row r="76" ht="14.25" customHeight="1">
      <c r="A76" s="37"/>
      <c r="B76" s="37"/>
      <c r="C76" s="37"/>
      <c r="D76" s="37"/>
      <c r="E76" s="37"/>
      <c r="F76" s="37"/>
      <c r="G76" s="37"/>
      <c r="H76" s="37"/>
    </row>
    <row r="77" ht="14.25" customHeight="1">
      <c r="A77" s="37"/>
      <c r="B77" s="37"/>
      <c r="C77" s="37"/>
      <c r="D77" s="37"/>
      <c r="E77" s="37"/>
      <c r="F77" s="37"/>
      <c r="G77" s="37"/>
      <c r="H77" s="37"/>
    </row>
    <row r="78" ht="14.25" customHeight="1">
      <c r="A78" s="37"/>
      <c r="B78" s="37"/>
      <c r="C78" s="37"/>
      <c r="D78" s="37"/>
      <c r="E78" s="37"/>
      <c r="F78" s="37"/>
      <c r="G78" s="37"/>
      <c r="H78" s="37"/>
    </row>
    <row r="79" ht="14.25" customHeight="1">
      <c r="A79" s="37"/>
      <c r="B79" s="37"/>
      <c r="C79" s="37"/>
      <c r="D79" s="37"/>
      <c r="E79" s="37"/>
      <c r="F79" s="37"/>
      <c r="G79" s="37"/>
      <c r="H79" s="37"/>
    </row>
    <row r="80" ht="14.25" customHeight="1">
      <c r="A80" s="37"/>
      <c r="B80" s="37"/>
      <c r="C80" s="37"/>
      <c r="D80" s="37"/>
      <c r="E80" s="37"/>
      <c r="F80" s="37"/>
      <c r="G80" s="37"/>
      <c r="H80" s="37"/>
    </row>
    <row r="81" ht="14.25" customHeight="1">
      <c r="A81" s="37"/>
      <c r="B81" s="37"/>
      <c r="C81" s="37"/>
      <c r="D81" s="37"/>
      <c r="E81" s="37"/>
      <c r="F81" s="37"/>
      <c r="G81" s="37"/>
      <c r="H81" s="37"/>
    </row>
    <row r="82" ht="14.25" customHeight="1">
      <c r="A82" s="37"/>
      <c r="B82" s="37"/>
      <c r="C82" s="37"/>
      <c r="D82" s="37"/>
      <c r="E82" s="37"/>
      <c r="F82" s="37"/>
      <c r="G82" s="37"/>
      <c r="H82" s="37"/>
    </row>
    <row r="83" ht="14.25" customHeight="1">
      <c r="A83" s="37"/>
      <c r="B83" s="37"/>
      <c r="C83" s="37"/>
      <c r="D83" s="37"/>
      <c r="E83" s="37"/>
      <c r="F83" s="37"/>
      <c r="G83" s="37"/>
      <c r="H83" s="37"/>
    </row>
    <row r="84" ht="14.25" customHeight="1">
      <c r="A84" s="37"/>
      <c r="B84" s="37"/>
      <c r="C84" s="37"/>
      <c r="D84" s="37"/>
      <c r="E84" s="37"/>
      <c r="F84" s="37"/>
      <c r="G84" s="37"/>
      <c r="H84" s="37"/>
    </row>
    <row r="85" ht="14.25" customHeight="1">
      <c r="A85" s="37"/>
      <c r="B85" s="37"/>
      <c r="C85" s="37"/>
      <c r="D85" s="37"/>
      <c r="E85" s="37"/>
      <c r="F85" s="37"/>
      <c r="G85" s="37"/>
      <c r="H85" s="37"/>
    </row>
    <row r="86" ht="14.25" customHeight="1">
      <c r="A86" s="37"/>
      <c r="B86" s="37"/>
      <c r="C86" s="37"/>
      <c r="D86" s="37"/>
      <c r="E86" s="37"/>
      <c r="F86" s="37"/>
      <c r="G86" s="37"/>
      <c r="H86" s="37"/>
    </row>
    <row r="87" ht="14.25" customHeight="1">
      <c r="A87" s="37"/>
      <c r="B87" s="37"/>
      <c r="C87" s="37"/>
      <c r="D87" s="37"/>
      <c r="E87" s="37"/>
      <c r="F87" s="37"/>
      <c r="G87" s="37"/>
      <c r="H87" s="37"/>
    </row>
    <row r="88" ht="14.25" customHeight="1">
      <c r="A88" s="37"/>
      <c r="B88" s="37"/>
      <c r="C88" s="37"/>
      <c r="D88" s="37"/>
      <c r="E88" s="37"/>
      <c r="F88" s="37"/>
      <c r="G88" s="37"/>
      <c r="H88" s="37"/>
    </row>
    <row r="89" ht="14.25" customHeight="1">
      <c r="A89" s="37"/>
      <c r="B89" s="37"/>
      <c r="C89" s="37"/>
      <c r="D89" s="37"/>
      <c r="E89" s="37"/>
      <c r="F89" s="37"/>
      <c r="G89" s="37"/>
      <c r="H89" s="37"/>
    </row>
    <row r="90" ht="14.25" customHeight="1">
      <c r="A90" s="37"/>
      <c r="B90" s="37"/>
      <c r="C90" s="37"/>
      <c r="D90" s="37"/>
      <c r="E90" s="37"/>
      <c r="F90" s="37"/>
      <c r="G90" s="37"/>
      <c r="H90" s="37"/>
    </row>
    <row r="91" ht="14.25" customHeight="1">
      <c r="A91" s="37"/>
      <c r="B91" s="37"/>
      <c r="C91" s="37"/>
      <c r="D91" s="37"/>
      <c r="E91" s="37"/>
      <c r="F91" s="37"/>
      <c r="G91" s="37"/>
      <c r="H91" s="37"/>
    </row>
    <row r="92" ht="14.25" customHeight="1">
      <c r="A92" s="37"/>
      <c r="B92" s="37"/>
      <c r="C92" s="37"/>
      <c r="D92" s="37"/>
      <c r="E92" s="37"/>
      <c r="F92" s="37"/>
      <c r="G92" s="37"/>
      <c r="H92" s="37"/>
    </row>
    <row r="93" ht="14.25" customHeight="1">
      <c r="A93" s="37"/>
      <c r="B93" s="37"/>
      <c r="C93" s="37"/>
      <c r="D93" s="37"/>
      <c r="E93" s="37"/>
      <c r="F93" s="37"/>
      <c r="G93" s="37"/>
      <c r="H93" s="37"/>
    </row>
    <row r="94" ht="14.25" customHeight="1">
      <c r="A94" s="37"/>
      <c r="B94" s="37"/>
      <c r="C94" s="37"/>
      <c r="D94" s="37"/>
      <c r="E94" s="37"/>
      <c r="F94" s="37"/>
      <c r="G94" s="37"/>
      <c r="H94" s="37"/>
    </row>
    <row r="95" ht="14.25" customHeight="1">
      <c r="A95" s="37"/>
      <c r="B95" s="37"/>
      <c r="C95" s="37"/>
      <c r="D95" s="37"/>
      <c r="E95" s="37"/>
      <c r="F95" s="37"/>
      <c r="G95" s="37"/>
      <c r="H95" s="37"/>
    </row>
    <row r="96" ht="14.25" customHeight="1">
      <c r="A96" s="37"/>
      <c r="B96" s="37"/>
      <c r="C96" s="37"/>
      <c r="D96" s="37"/>
      <c r="E96" s="37"/>
      <c r="F96" s="37"/>
      <c r="G96" s="37"/>
      <c r="H96" s="37"/>
    </row>
    <row r="97" ht="14.25" customHeight="1">
      <c r="A97" s="37"/>
      <c r="B97" s="37"/>
      <c r="C97" s="37"/>
      <c r="D97" s="37"/>
      <c r="E97" s="37"/>
      <c r="F97" s="37"/>
      <c r="G97" s="37"/>
      <c r="H97" s="37"/>
    </row>
    <row r="98" ht="14.25" customHeight="1">
      <c r="A98" s="37"/>
      <c r="B98" s="37"/>
      <c r="C98" s="37"/>
      <c r="D98" s="37"/>
      <c r="E98" s="37"/>
      <c r="F98" s="37"/>
      <c r="G98" s="37"/>
      <c r="H98" s="37"/>
    </row>
    <row r="99" ht="14.25" customHeight="1">
      <c r="A99" s="37"/>
      <c r="B99" s="37"/>
      <c r="C99" s="37"/>
      <c r="D99" s="37"/>
      <c r="E99" s="37"/>
      <c r="F99" s="37"/>
      <c r="G99" s="37"/>
      <c r="H99" s="37"/>
    </row>
    <row r="100" ht="14.25" customHeight="1">
      <c r="A100" s="37"/>
      <c r="B100" s="37"/>
      <c r="C100" s="37"/>
      <c r="D100" s="37"/>
      <c r="E100" s="37"/>
      <c r="F100" s="37"/>
      <c r="G100" s="37"/>
      <c r="H100" s="37"/>
    </row>
    <row r="101" ht="14.25" customHeight="1">
      <c r="A101" s="37"/>
      <c r="B101" s="37"/>
      <c r="C101" s="37"/>
      <c r="D101" s="37"/>
      <c r="E101" s="37"/>
      <c r="F101" s="37"/>
      <c r="G101" s="37"/>
      <c r="H101" s="37"/>
    </row>
    <row r="102" ht="14.25" customHeight="1">
      <c r="A102" s="37"/>
      <c r="B102" s="37"/>
      <c r="C102" s="37"/>
      <c r="D102" s="37"/>
      <c r="E102" s="37"/>
      <c r="F102" s="37"/>
      <c r="G102" s="37"/>
      <c r="H102" s="37"/>
    </row>
    <row r="103" ht="14.25" customHeight="1">
      <c r="A103" s="37"/>
      <c r="B103" s="37"/>
      <c r="C103" s="37"/>
      <c r="D103" s="37"/>
      <c r="E103" s="37"/>
      <c r="F103" s="37"/>
      <c r="G103" s="37"/>
      <c r="H103" s="37"/>
    </row>
    <row r="104" ht="14.25" customHeight="1">
      <c r="A104" s="37"/>
      <c r="B104" s="37"/>
      <c r="C104" s="37"/>
      <c r="D104" s="37"/>
      <c r="E104" s="37"/>
      <c r="F104" s="37"/>
      <c r="G104" s="37"/>
      <c r="H104" s="37"/>
    </row>
    <row r="105" ht="14.25" customHeight="1">
      <c r="A105" s="37"/>
      <c r="B105" s="37"/>
      <c r="C105" s="37"/>
      <c r="D105" s="37"/>
      <c r="E105" s="37"/>
      <c r="F105" s="37"/>
      <c r="G105" s="37"/>
      <c r="H105" s="37"/>
    </row>
    <row r="106" ht="14.25" customHeight="1">
      <c r="A106" s="37"/>
      <c r="B106" s="37"/>
      <c r="C106" s="37"/>
      <c r="D106" s="37"/>
      <c r="E106" s="37"/>
      <c r="F106" s="37"/>
      <c r="G106" s="37"/>
      <c r="H106" s="37"/>
    </row>
    <row r="107" ht="14.25" customHeight="1">
      <c r="A107" s="37"/>
      <c r="B107" s="37"/>
      <c r="C107" s="37"/>
      <c r="D107" s="37"/>
      <c r="E107" s="37"/>
      <c r="F107" s="37"/>
      <c r="G107" s="37"/>
      <c r="H107" s="37"/>
    </row>
    <row r="108" ht="14.25" customHeight="1">
      <c r="A108" s="37"/>
      <c r="B108" s="37"/>
      <c r="C108" s="37"/>
      <c r="D108" s="37"/>
      <c r="E108" s="37"/>
      <c r="F108" s="37"/>
      <c r="G108" s="37"/>
      <c r="H108" s="37"/>
    </row>
    <row r="109" ht="14.25" customHeight="1">
      <c r="A109" s="37"/>
      <c r="B109" s="37"/>
      <c r="C109" s="37"/>
      <c r="D109" s="37"/>
      <c r="E109" s="37"/>
      <c r="F109" s="37"/>
      <c r="G109" s="37"/>
      <c r="H109" s="37"/>
    </row>
    <row r="110" ht="14.25" customHeight="1">
      <c r="A110" s="37"/>
      <c r="B110" s="37"/>
      <c r="C110" s="37"/>
      <c r="D110" s="37"/>
      <c r="E110" s="37"/>
      <c r="F110" s="37"/>
      <c r="G110" s="37"/>
      <c r="H110" s="37"/>
    </row>
    <row r="111" ht="14.25" customHeight="1">
      <c r="A111" s="37"/>
      <c r="B111" s="37"/>
      <c r="C111" s="37"/>
      <c r="D111" s="37"/>
      <c r="E111" s="37"/>
      <c r="F111" s="37"/>
      <c r="G111" s="37"/>
      <c r="H111" s="37"/>
    </row>
    <row r="112" ht="14.25" customHeight="1">
      <c r="A112" s="37"/>
      <c r="B112" s="37"/>
      <c r="C112" s="37"/>
      <c r="D112" s="37"/>
      <c r="E112" s="37"/>
      <c r="F112" s="37"/>
      <c r="G112" s="37"/>
      <c r="H112" s="37"/>
    </row>
    <row r="113" ht="14.25" customHeight="1">
      <c r="A113" s="37"/>
      <c r="B113" s="37"/>
      <c r="C113" s="37"/>
      <c r="D113" s="37"/>
      <c r="E113" s="37"/>
      <c r="F113" s="37"/>
      <c r="G113" s="37"/>
      <c r="H113" s="37"/>
    </row>
    <row r="114" ht="14.25" customHeight="1">
      <c r="A114" s="37"/>
      <c r="B114" s="37"/>
      <c r="C114" s="37"/>
      <c r="D114" s="37"/>
      <c r="E114" s="37"/>
      <c r="F114" s="37"/>
      <c r="G114" s="37"/>
      <c r="H114" s="37"/>
    </row>
    <row r="115" ht="14.25" customHeight="1">
      <c r="A115" s="37"/>
      <c r="B115" s="37"/>
      <c r="C115" s="37"/>
      <c r="D115" s="37"/>
      <c r="E115" s="37"/>
      <c r="F115" s="37"/>
      <c r="G115" s="37"/>
      <c r="H115" s="37"/>
    </row>
    <row r="116" ht="14.25" customHeight="1">
      <c r="A116" s="37"/>
      <c r="B116" s="37"/>
      <c r="C116" s="37"/>
      <c r="D116" s="37"/>
      <c r="E116" s="37"/>
      <c r="F116" s="37"/>
      <c r="G116" s="37"/>
      <c r="H116" s="37"/>
    </row>
    <row r="117" ht="14.25" customHeight="1">
      <c r="A117" s="37"/>
      <c r="B117" s="37"/>
      <c r="C117" s="37"/>
      <c r="D117" s="37"/>
      <c r="E117" s="37"/>
      <c r="F117" s="37"/>
      <c r="G117" s="37"/>
      <c r="H117" s="37"/>
    </row>
    <row r="118" ht="14.25" customHeight="1">
      <c r="A118" s="37"/>
      <c r="B118" s="37"/>
      <c r="C118" s="37"/>
      <c r="D118" s="37"/>
      <c r="E118" s="37"/>
      <c r="F118" s="37"/>
      <c r="G118" s="37"/>
      <c r="H118" s="37"/>
    </row>
    <row r="119" ht="14.25" customHeight="1">
      <c r="A119" s="37"/>
      <c r="B119" s="37"/>
      <c r="C119" s="37"/>
      <c r="D119" s="37"/>
      <c r="E119" s="37"/>
      <c r="F119" s="37"/>
      <c r="G119" s="37"/>
      <c r="H119" s="37"/>
    </row>
    <row r="120" ht="14.25" customHeight="1">
      <c r="A120" s="37"/>
      <c r="B120" s="37"/>
      <c r="C120" s="37"/>
      <c r="D120" s="37"/>
      <c r="E120" s="37"/>
      <c r="F120" s="37"/>
      <c r="G120" s="37"/>
      <c r="H120" s="37"/>
    </row>
    <row r="121" ht="14.25" customHeight="1">
      <c r="A121" s="37"/>
      <c r="B121" s="37"/>
      <c r="C121" s="37"/>
      <c r="D121" s="37"/>
      <c r="E121" s="37"/>
      <c r="F121" s="37"/>
      <c r="G121" s="37"/>
      <c r="H121" s="37"/>
    </row>
    <row r="122" ht="14.25" customHeight="1">
      <c r="A122" s="37"/>
      <c r="B122" s="37"/>
      <c r="C122" s="37"/>
      <c r="D122" s="37"/>
      <c r="E122" s="37"/>
      <c r="F122" s="37"/>
      <c r="G122" s="37"/>
      <c r="H122" s="37"/>
    </row>
    <row r="123" ht="14.25" customHeight="1">
      <c r="A123" s="37"/>
      <c r="B123" s="37"/>
      <c r="C123" s="37"/>
      <c r="D123" s="37"/>
      <c r="E123" s="37"/>
      <c r="F123" s="37"/>
      <c r="G123" s="37"/>
      <c r="H123" s="37"/>
    </row>
    <row r="124" ht="14.25" customHeight="1">
      <c r="A124" s="37"/>
      <c r="B124" s="37"/>
      <c r="C124" s="37"/>
      <c r="D124" s="37"/>
      <c r="E124" s="37"/>
      <c r="F124" s="37"/>
      <c r="G124" s="37"/>
      <c r="H124" s="37"/>
    </row>
    <row r="125" ht="14.25" customHeight="1">
      <c r="A125" s="37"/>
      <c r="B125" s="37"/>
      <c r="C125" s="37"/>
      <c r="D125" s="37"/>
      <c r="E125" s="37"/>
      <c r="F125" s="37"/>
      <c r="G125" s="37"/>
      <c r="H125" s="37"/>
    </row>
    <row r="126" ht="14.25" customHeight="1">
      <c r="A126" s="37"/>
      <c r="B126" s="37"/>
      <c r="C126" s="37"/>
      <c r="D126" s="37"/>
      <c r="E126" s="37"/>
      <c r="F126" s="37"/>
      <c r="G126" s="37"/>
      <c r="H126" s="37"/>
    </row>
    <row r="127" ht="14.25" customHeight="1">
      <c r="A127" s="37"/>
      <c r="B127" s="37"/>
      <c r="C127" s="37"/>
      <c r="D127" s="37"/>
      <c r="E127" s="37"/>
      <c r="F127" s="37"/>
      <c r="G127" s="37"/>
      <c r="H127" s="37"/>
    </row>
    <row r="128" ht="14.25" customHeight="1">
      <c r="A128" s="37"/>
      <c r="B128" s="37"/>
      <c r="C128" s="37"/>
      <c r="D128" s="37"/>
      <c r="E128" s="37"/>
      <c r="F128" s="37"/>
      <c r="G128" s="37"/>
      <c r="H128" s="37"/>
    </row>
    <row r="129" ht="14.25" customHeight="1">
      <c r="A129" s="37"/>
      <c r="B129" s="37"/>
      <c r="C129" s="37"/>
      <c r="D129" s="37"/>
      <c r="E129" s="37"/>
      <c r="F129" s="37"/>
      <c r="G129" s="37"/>
      <c r="H129" s="37"/>
    </row>
    <row r="130" ht="14.25" customHeight="1">
      <c r="A130" s="37"/>
      <c r="B130" s="37"/>
      <c r="C130" s="37"/>
      <c r="D130" s="37"/>
      <c r="E130" s="37"/>
      <c r="F130" s="37"/>
      <c r="G130" s="37"/>
      <c r="H130" s="37"/>
    </row>
    <row r="131" ht="14.25" customHeight="1">
      <c r="A131" s="37"/>
      <c r="B131" s="37"/>
      <c r="C131" s="37"/>
      <c r="D131" s="37"/>
      <c r="E131" s="37"/>
      <c r="F131" s="37"/>
      <c r="G131" s="37"/>
      <c r="H131" s="37"/>
    </row>
    <row r="132" ht="14.25" customHeight="1">
      <c r="A132" s="37"/>
      <c r="B132" s="37"/>
      <c r="C132" s="37"/>
      <c r="D132" s="37"/>
      <c r="E132" s="37"/>
      <c r="F132" s="37"/>
      <c r="G132" s="37"/>
      <c r="H132" s="37"/>
    </row>
    <row r="133" ht="14.25" customHeight="1">
      <c r="A133" s="37"/>
      <c r="B133" s="37"/>
      <c r="C133" s="37"/>
      <c r="D133" s="37"/>
      <c r="E133" s="37"/>
      <c r="F133" s="37"/>
      <c r="G133" s="37"/>
      <c r="H133" s="37"/>
    </row>
    <row r="134" ht="14.25" customHeight="1">
      <c r="A134" s="37"/>
      <c r="B134" s="37"/>
      <c r="C134" s="37"/>
      <c r="D134" s="37"/>
      <c r="E134" s="37"/>
      <c r="F134" s="37"/>
      <c r="G134" s="37"/>
      <c r="H134" s="37"/>
    </row>
    <row r="135" ht="14.25" customHeight="1">
      <c r="A135" s="37"/>
      <c r="B135" s="37"/>
      <c r="C135" s="37"/>
      <c r="D135" s="37"/>
      <c r="E135" s="37"/>
      <c r="F135" s="37"/>
      <c r="G135" s="37"/>
      <c r="H135" s="37"/>
    </row>
    <row r="136" ht="14.25" customHeight="1">
      <c r="A136" s="37"/>
      <c r="B136" s="37"/>
      <c r="C136" s="37"/>
      <c r="D136" s="37"/>
      <c r="E136" s="37"/>
      <c r="F136" s="37"/>
      <c r="G136" s="37"/>
      <c r="H136" s="37"/>
    </row>
    <row r="137" ht="14.25" customHeight="1">
      <c r="A137" s="37"/>
      <c r="B137" s="37"/>
      <c r="C137" s="37"/>
      <c r="D137" s="37"/>
      <c r="E137" s="37"/>
      <c r="F137" s="37"/>
      <c r="G137" s="37"/>
      <c r="H137" s="37"/>
    </row>
    <row r="138" ht="14.25" customHeight="1">
      <c r="A138" s="37"/>
      <c r="B138" s="37"/>
      <c r="C138" s="37"/>
      <c r="D138" s="37"/>
      <c r="E138" s="37"/>
      <c r="F138" s="37"/>
      <c r="G138" s="37"/>
      <c r="H138" s="37"/>
    </row>
    <row r="139" ht="14.25" customHeight="1">
      <c r="A139" s="37"/>
      <c r="B139" s="37"/>
      <c r="C139" s="37"/>
      <c r="D139" s="37"/>
      <c r="E139" s="37"/>
      <c r="F139" s="37"/>
      <c r="G139" s="37"/>
      <c r="H139" s="37"/>
    </row>
    <row r="140" ht="14.25" customHeight="1">
      <c r="A140" s="37"/>
      <c r="B140" s="37"/>
      <c r="C140" s="37"/>
      <c r="D140" s="37"/>
      <c r="E140" s="37"/>
      <c r="F140" s="37"/>
      <c r="G140" s="37"/>
      <c r="H140" s="37"/>
    </row>
    <row r="141" ht="14.25" customHeight="1">
      <c r="A141" s="37"/>
      <c r="B141" s="37"/>
      <c r="C141" s="37"/>
      <c r="D141" s="37"/>
      <c r="E141" s="37"/>
      <c r="F141" s="37"/>
      <c r="G141" s="37"/>
      <c r="H141" s="37"/>
    </row>
    <row r="142" ht="14.25" customHeight="1">
      <c r="A142" s="37"/>
      <c r="B142" s="37"/>
      <c r="C142" s="37"/>
      <c r="D142" s="37"/>
      <c r="E142" s="37"/>
      <c r="F142" s="37"/>
      <c r="G142" s="37"/>
      <c r="H142" s="37"/>
    </row>
    <row r="143" ht="14.25" customHeight="1">
      <c r="A143" s="37"/>
      <c r="B143" s="37"/>
      <c r="C143" s="37"/>
      <c r="D143" s="37"/>
      <c r="E143" s="37"/>
      <c r="F143" s="37"/>
      <c r="G143" s="37"/>
      <c r="H143" s="37"/>
    </row>
    <row r="144" ht="14.25" customHeight="1">
      <c r="A144" s="37"/>
      <c r="B144" s="37"/>
      <c r="C144" s="37"/>
      <c r="D144" s="37"/>
      <c r="E144" s="37"/>
      <c r="F144" s="37"/>
      <c r="G144" s="37"/>
      <c r="H144" s="37"/>
    </row>
    <row r="145" ht="14.25" customHeight="1">
      <c r="A145" s="37"/>
      <c r="B145" s="37"/>
      <c r="C145" s="37"/>
      <c r="D145" s="37"/>
      <c r="E145" s="37"/>
      <c r="F145" s="37"/>
      <c r="G145" s="37"/>
      <c r="H145" s="37"/>
    </row>
    <row r="146" ht="14.25" customHeight="1">
      <c r="A146" s="37"/>
      <c r="B146" s="37"/>
      <c r="C146" s="37"/>
      <c r="D146" s="37"/>
      <c r="E146" s="37"/>
      <c r="F146" s="37"/>
      <c r="G146" s="37"/>
      <c r="H146" s="37"/>
    </row>
    <row r="147" ht="14.25" customHeight="1">
      <c r="A147" s="37"/>
      <c r="B147" s="37"/>
      <c r="C147" s="37"/>
      <c r="D147" s="37"/>
      <c r="E147" s="37"/>
      <c r="F147" s="37"/>
      <c r="G147" s="37"/>
      <c r="H147" s="37"/>
    </row>
    <row r="148" ht="14.25" customHeight="1">
      <c r="A148" s="37"/>
      <c r="B148" s="37"/>
      <c r="C148" s="37"/>
      <c r="D148" s="37"/>
      <c r="E148" s="37"/>
      <c r="F148" s="37"/>
      <c r="G148" s="37"/>
      <c r="H148" s="37"/>
    </row>
    <row r="149" ht="14.25" customHeight="1">
      <c r="A149" s="37"/>
      <c r="B149" s="37"/>
      <c r="C149" s="37"/>
      <c r="D149" s="37"/>
      <c r="E149" s="37"/>
      <c r="F149" s="37"/>
      <c r="G149" s="37"/>
      <c r="H149" s="37"/>
    </row>
    <row r="150" ht="14.25" customHeight="1">
      <c r="A150" s="37"/>
      <c r="B150" s="37"/>
      <c r="C150" s="37"/>
      <c r="D150" s="37"/>
      <c r="E150" s="37"/>
      <c r="F150" s="37"/>
      <c r="G150" s="37"/>
      <c r="H150" s="37"/>
    </row>
    <row r="151" ht="14.25" customHeight="1">
      <c r="A151" s="37"/>
      <c r="B151" s="37"/>
      <c r="C151" s="37"/>
      <c r="D151" s="37"/>
      <c r="E151" s="37"/>
      <c r="F151" s="37"/>
      <c r="G151" s="37"/>
      <c r="H151" s="37"/>
    </row>
    <row r="152" ht="14.25" customHeight="1">
      <c r="A152" s="37"/>
      <c r="B152" s="37"/>
      <c r="C152" s="37"/>
      <c r="D152" s="37"/>
      <c r="E152" s="37"/>
      <c r="F152" s="37"/>
      <c r="G152" s="37"/>
      <c r="H152" s="37"/>
    </row>
    <row r="153" ht="14.25" customHeight="1">
      <c r="A153" s="37"/>
      <c r="B153" s="37"/>
      <c r="C153" s="37"/>
      <c r="D153" s="37"/>
      <c r="E153" s="37"/>
      <c r="F153" s="37"/>
      <c r="G153" s="37"/>
      <c r="H153" s="37"/>
    </row>
    <row r="154" ht="14.25" customHeight="1">
      <c r="A154" s="37"/>
      <c r="B154" s="37"/>
      <c r="C154" s="37"/>
      <c r="D154" s="37"/>
      <c r="E154" s="37"/>
      <c r="F154" s="37"/>
      <c r="G154" s="37"/>
      <c r="H154" s="37"/>
    </row>
    <row r="155" ht="14.25" customHeight="1">
      <c r="A155" s="37"/>
      <c r="B155" s="37"/>
      <c r="C155" s="37"/>
      <c r="D155" s="37"/>
      <c r="E155" s="37"/>
      <c r="F155" s="37"/>
      <c r="G155" s="37"/>
      <c r="H155" s="37"/>
    </row>
    <row r="156" ht="14.25" customHeight="1">
      <c r="A156" s="37"/>
      <c r="B156" s="37"/>
      <c r="C156" s="37"/>
      <c r="D156" s="37"/>
      <c r="E156" s="37"/>
      <c r="F156" s="37"/>
      <c r="G156" s="37"/>
      <c r="H156" s="37"/>
    </row>
    <row r="157" ht="14.25" customHeight="1">
      <c r="A157" s="37"/>
      <c r="B157" s="37"/>
      <c r="C157" s="37"/>
      <c r="D157" s="37"/>
      <c r="E157" s="37"/>
      <c r="F157" s="37"/>
      <c r="G157" s="37"/>
      <c r="H157" s="37"/>
    </row>
    <row r="158" ht="14.25" customHeight="1">
      <c r="A158" s="37"/>
      <c r="B158" s="37"/>
      <c r="C158" s="37"/>
      <c r="D158" s="37"/>
      <c r="E158" s="37"/>
      <c r="F158" s="37"/>
      <c r="G158" s="37"/>
      <c r="H158" s="37"/>
    </row>
    <row r="159" ht="14.25" customHeight="1">
      <c r="A159" s="37"/>
      <c r="B159" s="37"/>
      <c r="C159" s="37"/>
      <c r="D159" s="37"/>
      <c r="E159" s="37"/>
      <c r="F159" s="37"/>
      <c r="G159" s="37"/>
      <c r="H159" s="37"/>
    </row>
    <row r="160" ht="14.25" customHeight="1">
      <c r="A160" s="37"/>
      <c r="B160" s="37"/>
      <c r="C160" s="37"/>
      <c r="D160" s="37"/>
      <c r="E160" s="37"/>
      <c r="F160" s="37"/>
      <c r="G160" s="37"/>
      <c r="H160" s="37"/>
    </row>
    <row r="161" ht="14.25" customHeight="1">
      <c r="A161" s="37"/>
      <c r="B161" s="37"/>
      <c r="C161" s="37"/>
      <c r="D161" s="37"/>
      <c r="E161" s="37"/>
      <c r="F161" s="37"/>
      <c r="G161" s="37"/>
      <c r="H161" s="37"/>
    </row>
    <row r="162" ht="14.25" customHeight="1">
      <c r="A162" s="37"/>
      <c r="B162" s="37"/>
      <c r="C162" s="37"/>
      <c r="D162" s="37"/>
      <c r="E162" s="37"/>
      <c r="F162" s="37"/>
      <c r="G162" s="37"/>
      <c r="H162" s="37"/>
    </row>
    <row r="163" ht="14.25" customHeight="1">
      <c r="A163" s="37"/>
      <c r="B163" s="37"/>
      <c r="C163" s="37"/>
      <c r="D163" s="37"/>
      <c r="E163" s="37"/>
      <c r="F163" s="37"/>
      <c r="G163" s="37"/>
      <c r="H163" s="37"/>
    </row>
    <row r="164" ht="14.25" customHeight="1">
      <c r="A164" s="37"/>
      <c r="B164" s="37"/>
      <c r="C164" s="37"/>
      <c r="D164" s="37"/>
      <c r="E164" s="37"/>
      <c r="F164" s="37"/>
      <c r="G164" s="37"/>
      <c r="H164" s="37"/>
    </row>
    <row r="165" ht="14.25" customHeight="1">
      <c r="A165" s="37"/>
      <c r="B165" s="37"/>
      <c r="C165" s="37"/>
      <c r="D165" s="37"/>
      <c r="E165" s="37"/>
      <c r="F165" s="37"/>
      <c r="G165" s="37"/>
      <c r="H165" s="37"/>
    </row>
    <row r="166" ht="14.25" customHeight="1">
      <c r="A166" s="37"/>
      <c r="B166" s="37"/>
      <c r="C166" s="37"/>
      <c r="D166" s="37"/>
      <c r="E166" s="37"/>
      <c r="F166" s="37"/>
      <c r="G166" s="37"/>
      <c r="H166" s="37"/>
    </row>
    <row r="167" ht="14.25" customHeight="1">
      <c r="A167" s="37"/>
      <c r="B167" s="37"/>
      <c r="C167" s="37"/>
      <c r="D167" s="37"/>
      <c r="E167" s="37"/>
      <c r="F167" s="37"/>
      <c r="G167" s="37"/>
      <c r="H167" s="37"/>
    </row>
    <row r="168" ht="14.25" customHeight="1">
      <c r="A168" s="37"/>
      <c r="B168" s="37"/>
      <c r="C168" s="37"/>
      <c r="D168" s="37"/>
      <c r="E168" s="37"/>
      <c r="F168" s="37"/>
      <c r="G168" s="37"/>
      <c r="H168" s="37"/>
    </row>
    <row r="169" ht="14.25" customHeight="1">
      <c r="A169" s="37"/>
      <c r="B169" s="37"/>
      <c r="C169" s="37"/>
      <c r="D169" s="37"/>
      <c r="E169" s="37"/>
      <c r="F169" s="37"/>
      <c r="G169" s="37"/>
      <c r="H169" s="37"/>
    </row>
    <row r="170" ht="14.25" customHeight="1">
      <c r="A170" s="37"/>
      <c r="B170" s="37"/>
      <c r="C170" s="37"/>
      <c r="D170" s="37"/>
      <c r="E170" s="37"/>
      <c r="F170" s="37"/>
      <c r="G170" s="37"/>
      <c r="H170" s="37"/>
    </row>
    <row r="171" ht="14.25" customHeight="1">
      <c r="A171" s="37"/>
      <c r="B171" s="37"/>
      <c r="C171" s="37"/>
      <c r="D171" s="37"/>
      <c r="E171" s="37"/>
      <c r="F171" s="37"/>
      <c r="G171" s="37"/>
      <c r="H171" s="37"/>
    </row>
    <row r="172" ht="14.25" customHeight="1">
      <c r="A172" s="37"/>
      <c r="B172" s="37"/>
      <c r="C172" s="37"/>
      <c r="D172" s="37"/>
      <c r="E172" s="37"/>
      <c r="F172" s="37"/>
      <c r="G172" s="37"/>
      <c r="H172" s="37"/>
    </row>
    <row r="173" ht="14.25" customHeight="1">
      <c r="A173" s="37"/>
      <c r="B173" s="37"/>
      <c r="C173" s="37"/>
      <c r="D173" s="37"/>
      <c r="E173" s="37"/>
      <c r="F173" s="37"/>
      <c r="G173" s="37"/>
      <c r="H173" s="37"/>
    </row>
    <row r="174" ht="14.25" customHeight="1">
      <c r="A174" s="37"/>
      <c r="B174" s="37"/>
      <c r="C174" s="37"/>
      <c r="D174" s="37"/>
      <c r="E174" s="37"/>
      <c r="F174" s="37"/>
      <c r="G174" s="37"/>
      <c r="H174" s="37"/>
    </row>
    <row r="175" ht="14.25" customHeight="1">
      <c r="A175" s="37"/>
      <c r="B175" s="37"/>
      <c r="C175" s="37"/>
      <c r="D175" s="37"/>
      <c r="E175" s="37"/>
      <c r="F175" s="37"/>
      <c r="G175" s="37"/>
      <c r="H175" s="37"/>
    </row>
    <row r="176" ht="14.25" customHeight="1">
      <c r="A176" s="37"/>
      <c r="B176" s="37"/>
      <c r="C176" s="37"/>
      <c r="D176" s="37"/>
      <c r="E176" s="37"/>
      <c r="F176" s="37"/>
      <c r="G176" s="37"/>
      <c r="H176" s="37"/>
    </row>
    <row r="177" ht="14.25" customHeight="1">
      <c r="A177" s="37"/>
      <c r="B177" s="37"/>
      <c r="C177" s="37"/>
      <c r="D177" s="37"/>
      <c r="E177" s="37"/>
      <c r="F177" s="37"/>
      <c r="G177" s="37"/>
      <c r="H177" s="37"/>
    </row>
    <row r="178" ht="14.25" customHeight="1">
      <c r="A178" s="37"/>
      <c r="B178" s="37"/>
      <c r="C178" s="37"/>
      <c r="D178" s="37"/>
      <c r="E178" s="37"/>
      <c r="F178" s="37"/>
      <c r="G178" s="37"/>
      <c r="H178" s="37"/>
    </row>
    <row r="179" ht="14.25" customHeight="1">
      <c r="A179" s="37"/>
      <c r="B179" s="37"/>
      <c r="C179" s="37"/>
      <c r="D179" s="37"/>
      <c r="E179" s="37"/>
      <c r="F179" s="37"/>
      <c r="G179" s="37"/>
      <c r="H179" s="37"/>
    </row>
    <row r="180" ht="14.25" customHeight="1">
      <c r="A180" s="37"/>
      <c r="B180" s="37"/>
      <c r="C180" s="37"/>
      <c r="D180" s="37"/>
      <c r="E180" s="37"/>
      <c r="F180" s="37"/>
      <c r="G180" s="37"/>
      <c r="H180" s="37"/>
    </row>
    <row r="181" ht="14.25" customHeight="1">
      <c r="A181" s="37"/>
      <c r="B181" s="37"/>
      <c r="C181" s="37"/>
      <c r="D181" s="37"/>
      <c r="E181" s="37"/>
      <c r="F181" s="37"/>
      <c r="G181" s="37"/>
      <c r="H181" s="37"/>
    </row>
    <row r="182" ht="14.25" customHeight="1">
      <c r="A182" s="37"/>
      <c r="B182" s="37"/>
      <c r="C182" s="37"/>
      <c r="D182" s="37"/>
      <c r="E182" s="37"/>
      <c r="F182" s="37"/>
      <c r="G182" s="37"/>
      <c r="H182" s="37"/>
    </row>
    <row r="183" ht="14.25" customHeight="1">
      <c r="A183" s="37"/>
      <c r="B183" s="37"/>
      <c r="C183" s="37"/>
      <c r="D183" s="37"/>
      <c r="E183" s="37"/>
      <c r="F183" s="37"/>
      <c r="G183" s="37"/>
      <c r="H183" s="37"/>
    </row>
    <row r="184" ht="14.25" customHeight="1">
      <c r="A184" s="37"/>
      <c r="B184" s="37"/>
      <c r="C184" s="37"/>
      <c r="D184" s="37"/>
      <c r="E184" s="37"/>
      <c r="F184" s="37"/>
      <c r="G184" s="37"/>
      <c r="H184" s="37"/>
    </row>
    <row r="185" ht="14.25" customHeight="1">
      <c r="A185" s="37"/>
      <c r="B185" s="37"/>
      <c r="C185" s="37"/>
      <c r="D185" s="37"/>
      <c r="E185" s="37"/>
      <c r="F185" s="37"/>
      <c r="G185" s="37"/>
      <c r="H185" s="37"/>
    </row>
    <row r="186" ht="14.25" customHeight="1">
      <c r="A186" s="37"/>
      <c r="B186" s="37"/>
      <c r="C186" s="37"/>
      <c r="D186" s="37"/>
      <c r="E186" s="37"/>
      <c r="F186" s="37"/>
      <c r="G186" s="37"/>
      <c r="H186" s="37"/>
    </row>
    <row r="187" ht="14.25" customHeight="1">
      <c r="A187" s="37"/>
      <c r="B187" s="37"/>
      <c r="C187" s="37"/>
      <c r="D187" s="37"/>
      <c r="E187" s="37"/>
      <c r="F187" s="37"/>
      <c r="G187" s="37"/>
      <c r="H187" s="37"/>
    </row>
    <row r="188" ht="14.25" customHeight="1">
      <c r="A188" s="37"/>
      <c r="B188" s="37"/>
      <c r="C188" s="37"/>
      <c r="D188" s="37"/>
      <c r="E188" s="37"/>
      <c r="F188" s="37"/>
      <c r="G188" s="37"/>
      <c r="H188" s="37"/>
    </row>
    <row r="189" ht="14.25" customHeight="1">
      <c r="A189" s="37"/>
      <c r="B189" s="37"/>
      <c r="C189" s="37"/>
      <c r="D189" s="37"/>
      <c r="E189" s="37"/>
      <c r="F189" s="37"/>
      <c r="G189" s="37"/>
      <c r="H189" s="37"/>
    </row>
    <row r="190" ht="14.25" customHeight="1">
      <c r="A190" s="37"/>
      <c r="B190" s="37"/>
      <c r="C190" s="37"/>
      <c r="D190" s="37"/>
      <c r="E190" s="37"/>
      <c r="F190" s="37"/>
      <c r="G190" s="37"/>
      <c r="H190" s="37"/>
    </row>
    <row r="191" ht="14.25" customHeight="1">
      <c r="A191" s="37"/>
      <c r="B191" s="37"/>
      <c r="C191" s="37"/>
      <c r="D191" s="37"/>
      <c r="E191" s="37"/>
      <c r="F191" s="37"/>
      <c r="G191" s="37"/>
      <c r="H191" s="37"/>
    </row>
    <row r="192" ht="14.25" customHeight="1">
      <c r="A192" s="37"/>
      <c r="B192" s="37"/>
      <c r="C192" s="37"/>
      <c r="D192" s="37"/>
      <c r="E192" s="37"/>
      <c r="F192" s="37"/>
      <c r="G192" s="37"/>
      <c r="H192" s="37"/>
    </row>
    <row r="193" ht="14.25" customHeight="1">
      <c r="A193" s="37"/>
      <c r="B193" s="37"/>
      <c r="C193" s="37"/>
      <c r="D193" s="37"/>
      <c r="E193" s="37"/>
      <c r="F193" s="37"/>
      <c r="G193" s="37"/>
      <c r="H193" s="37"/>
    </row>
    <row r="194" ht="14.25" customHeight="1">
      <c r="A194" s="37"/>
      <c r="B194" s="37"/>
      <c r="C194" s="37"/>
      <c r="D194" s="37"/>
      <c r="E194" s="37"/>
      <c r="F194" s="37"/>
      <c r="G194" s="37"/>
      <c r="H194" s="37"/>
    </row>
    <row r="195" ht="14.25" customHeight="1">
      <c r="A195" s="37"/>
      <c r="B195" s="37"/>
      <c r="C195" s="37"/>
      <c r="D195" s="37"/>
      <c r="E195" s="37"/>
      <c r="F195" s="37"/>
      <c r="G195" s="37"/>
      <c r="H195" s="37"/>
    </row>
    <row r="196" ht="14.25" customHeight="1">
      <c r="A196" s="37"/>
      <c r="B196" s="37"/>
      <c r="C196" s="37"/>
      <c r="D196" s="37"/>
      <c r="E196" s="37"/>
      <c r="F196" s="37"/>
      <c r="G196" s="37"/>
      <c r="H196" s="37"/>
    </row>
    <row r="197" ht="14.25" customHeight="1">
      <c r="A197" s="37"/>
      <c r="B197" s="37"/>
      <c r="C197" s="37"/>
      <c r="D197" s="37"/>
      <c r="E197" s="37"/>
      <c r="F197" s="37"/>
      <c r="G197" s="37"/>
      <c r="H197" s="37"/>
    </row>
    <row r="198" ht="14.25" customHeight="1">
      <c r="A198" s="37"/>
      <c r="B198" s="37"/>
      <c r="C198" s="37"/>
      <c r="D198" s="37"/>
      <c r="E198" s="37"/>
      <c r="F198" s="37"/>
      <c r="G198" s="37"/>
      <c r="H198" s="37"/>
    </row>
    <row r="199" ht="14.25" customHeight="1">
      <c r="A199" s="37"/>
      <c r="B199" s="37"/>
      <c r="C199" s="37"/>
      <c r="D199" s="37"/>
      <c r="E199" s="37"/>
      <c r="F199" s="37"/>
      <c r="G199" s="37"/>
      <c r="H199" s="37"/>
    </row>
    <row r="200" ht="14.25" customHeight="1">
      <c r="A200" s="37"/>
      <c r="B200" s="37"/>
      <c r="C200" s="37"/>
      <c r="D200" s="37"/>
      <c r="E200" s="37"/>
      <c r="F200" s="37"/>
      <c r="G200" s="37"/>
      <c r="H200" s="37"/>
    </row>
    <row r="201" ht="14.25" customHeight="1">
      <c r="A201" s="37"/>
      <c r="B201" s="37"/>
      <c r="C201" s="37"/>
      <c r="D201" s="37"/>
      <c r="E201" s="37"/>
      <c r="F201" s="37"/>
      <c r="G201" s="37"/>
      <c r="H201" s="37"/>
    </row>
    <row r="202" ht="14.25" customHeight="1">
      <c r="A202" s="37"/>
      <c r="B202" s="37"/>
      <c r="C202" s="37"/>
      <c r="D202" s="37"/>
      <c r="E202" s="37"/>
      <c r="F202" s="37"/>
      <c r="G202" s="37"/>
      <c r="H202" s="37"/>
    </row>
    <row r="203" ht="14.25" customHeight="1">
      <c r="A203" s="37"/>
      <c r="B203" s="37"/>
      <c r="C203" s="37"/>
      <c r="D203" s="37"/>
      <c r="E203" s="37"/>
      <c r="F203" s="37"/>
      <c r="G203" s="37"/>
      <c r="H203" s="37"/>
    </row>
    <row r="204" ht="14.25" customHeight="1">
      <c r="A204" s="37"/>
      <c r="B204" s="37"/>
      <c r="C204" s="37"/>
      <c r="D204" s="37"/>
      <c r="E204" s="37"/>
      <c r="F204" s="37"/>
      <c r="G204" s="37"/>
      <c r="H204" s="37"/>
    </row>
    <row r="205" ht="14.25" customHeight="1">
      <c r="A205" s="37"/>
      <c r="B205" s="37"/>
      <c r="C205" s="37"/>
      <c r="D205" s="37"/>
      <c r="E205" s="37"/>
      <c r="F205" s="37"/>
      <c r="G205" s="37"/>
      <c r="H205" s="37"/>
    </row>
    <row r="206" ht="14.25" customHeight="1">
      <c r="A206" s="37"/>
      <c r="B206" s="37"/>
      <c r="C206" s="37"/>
      <c r="D206" s="37"/>
      <c r="E206" s="37"/>
      <c r="F206" s="37"/>
      <c r="G206" s="37"/>
      <c r="H206" s="37"/>
    </row>
    <row r="207" ht="14.25" customHeight="1">
      <c r="A207" s="37"/>
      <c r="B207" s="37"/>
      <c r="C207" s="37"/>
      <c r="D207" s="37"/>
      <c r="E207" s="37"/>
      <c r="F207" s="37"/>
      <c r="G207" s="37"/>
      <c r="H207" s="37"/>
    </row>
    <row r="208" ht="14.25" customHeight="1">
      <c r="A208" s="37"/>
      <c r="B208" s="37"/>
      <c r="C208" s="37"/>
      <c r="D208" s="37"/>
      <c r="E208" s="37"/>
      <c r="F208" s="37"/>
      <c r="G208" s="37"/>
      <c r="H208" s="37"/>
    </row>
    <row r="209" ht="14.25" customHeight="1">
      <c r="A209" s="37"/>
      <c r="B209" s="37"/>
      <c r="C209" s="37"/>
      <c r="D209" s="37"/>
      <c r="E209" s="37"/>
      <c r="F209" s="37"/>
      <c r="G209" s="37"/>
      <c r="H209" s="37"/>
    </row>
    <row r="210" ht="14.25" customHeight="1">
      <c r="A210" s="37"/>
      <c r="B210" s="37"/>
      <c r="C210" s="37"/>
      <c r="D210" s="37"/>
      <c r="E210" s="37"/>
      <c r="F210" s="37"/>
      <c r="G210" s="37"/>
      <c r="H210" s="37"/>
    </row>
    <row r="211" ht="14.25" customHeight="1">
      <c r="A211" s="37"/>
      <c r="B211" s="37"/>
      <c r="C211" s="37"/>
      <c r="D211" s="37"/>
      <c r="E211" s="37"/>
      <c r="F211" s="37"/>
      <c r="G211" s="37"/>
      <c r="H211" s="37"/>
    </row>
    <row r="212" ht="14.25" customHeight="1">
      <c r="A212" s="37"/>
      <c r="B212" s="37"/>
      <c r="C212" s="37"/>
      <c r="D212" s="37"/>
      <c r="E212" s="37"/>
      <c r="F212" s="37"/>
      <c r="G212" s="37"/>
      <c r="H212" s="37"/>
    </row>
    <row r="213" ht="14.25" customHeight="1">
      <c r="A213" s="37"/>
      <c r="B213" s="37"/>
      <c r="C213" s="37"/>
      <c r="D213" s="37"/>
      <c r="E213" s="37"/>
      <c r="F213" s="37"/>
      <c r="G213" s="37"/>
      <c r="H213" s="37"/>
    </row>
    <row r="214" ht="14.25" customHeight="1">
      <c r="A214" s="37"/>
      <c r="B214" s="37"/>
      <c r="C214" s="37"/>
      <c r="D214" s="37"/>
      <c r="E214" s="37"/>
      <c r="F214" s="37"/>
      <c r="G214" s="37"/>
      <c r="H214" s="37"/>
    </row>
    <row r="215" ht="14.25" customHeight="1">
      <c r="A215" s="37"/>
      <c r="B215" s="37"/>
      <c r="C215" s="37"/>
      <c r="D215" s="37"/>
      <c r="E215" s="37"/>
      <c r="F215" s="37"/>
      <c r="G215" s="37"/>
      <c r="H215" s="37"/>
    </row>
    <row r="216" ht="14.25" customHeight="1">
      <c r="A216" s="37"/>
      <c r="B216" s="37"/>
      <c r="C216" s="37"/>
      <c r="D216" s="37"/>
      <c r="E216" s="37"/>
      <c r="F216" s="37"/>
      <c r="G216" s="37"/>
      <c r="H216" s="37"/>
    </row>
    <row r="217" ht="14.25" customHeight="1">
      <c r="A217" s="37"/>
      <c r="B217" s="37"/>
      <c r="C217" s="37"/>
      <c r="D217" s="37"/>
      <c r="E217" s="37"/>
      <c r="F217" s="37"/>
      <c r="G217" s="37"/>
      <c r="H217" s="37"/>
    </row>
    <row r="218" ht="14.25" customHeight="1">
      <c r="A218" s="37"/>
      <c r="B218" s="37"/>
      <c r="C218" s="37"/>
      <c r="D218" s="37"/>
      <c r="E218" s="37"/>
      <c r="F218" s="37"/>
      <c r="G218" s="37"/>
      <c r="H218" s="37"/>
    </row>
    <row r="219" ht="14.25" customHeight="1">
      <c r="A219" s="37"/>
      <c r="B219" s="37"/>
      <c r="C219" s="37"/>
      <c r="D219" s="37"/>
      <c r="E219" s="37"/>
      <c r="F219" s="37"/>
      <c r="G219" s="37"/>
      <c r="H219" s="37"/>
    </row>
    <row r="220" ht="14.25" customHeight="1">
      <c r="A220" s="37"/>
      <c r="B220" s="37"/>
      <c r="C220" s="37"/>
      <c r="D220" s="37"/>
      <c r="E220" s="37"/>
      <c r="F220" s="37"/>
      <c r="G220" s="37"/>
      <c r="H220" s="37"/>
    </row>
    <row r="221" ht="14.25" customHeight="1">
      <c r="A221" s="37"/>
      <c r="B221" s="37"/>
      <c r="C221" s="37"/>
      <c r="D221" s="37"/>
      <c r="E221" s="37"/>
      <c r="F221" s="37"/>
      <c r="G221" s="37"/>
      <c r="H221" s="37"/>
    </row>
    <row r="222" ht="14.25" customHeight="1">
      <c r="A222" s="37"/>
      <c r="B222" s="37"/>
      <c r="C222" s="37"/>
      <c r="D222" s="37"/>
      <c r="E222" s="37"/>
      <c r="F222" s="37"/>
      <c r="G222" s="37"/>
      <c r="H222" s="37"/>
    </row>
    <row r="223" ht="14.25" customHeight="1">
      <c r="A223" s="37"/>
      <c r="B223" s="37"/>
      <c r="C223" s="37"/>
      <c r="D223" s="37"/>
      <c r="E223" s="37"/>
      <c r="F223" s="37"/>
      <c r="G223" s="37"/>
      <c r="H223" s="37"/>
    </row>
    <row r="224" ht="14.25" customHeight="1">
      <c r="A224" s="37"/>
      <c r="B224" s="37"/>
      <c r="C224" s="37"/>
      <c r="D224" s="37"/>
      <c r="E224" s="37"/>
      <c r="F224" s="37"/>
      <c r="G224" s="37"/>
      <c r="H224" s="37"/>
    </row>
    <row r="225" ht="14.25" customHeight="1">
      <c r="A225" s="37"/>
      <c r="B225" s="37"/>
      <c r="C225" s="37"/>
      <c r="D225" s="37"/>
      <c r="E225" s="37"/>
      <c r="F225" s="37"/>
      <c r="G225" s="37"/>
      <c r="H225" s="37"/>
    </row>
    <row r="226" ht="14.25" customHeight="1">
      <c r="A226" s="37"/>
      <c r="B226" s="37"/>
      <c r="C226" s="37"/>
      <c r="D226" s="37"/>
      <c r="E226" s="37"/>
      <c r="F226" s="37"/>
      <c r="G226" s="37"/>
      <c r="H226" s="37"/>
    </row>
    <row r="227" ht="14.25" customHeight="1">
      <c r="A227" s="37"/>
      <c r="B227" s="37"/>
      <c r="C227" s="37"/>
      <c r="D227" s="37"/>
      <c r="E227" s="37"/>
      <c r="F227" s="37"/>
      <c r="G227" s="37"/>
      <c r="H227" s="37"/>
    </row>
    <row r="228" ht="14.25" customHeight="1">
      <c r="A228" s="37"/>
      <c r="B228" s="37"/>
      <c r="C228" s="37"/>
      <c r="D228" s="37"/>
      <c r="E228" s="37"/>
      <c r="F228" s="37"/>
      <c r="G228" s="37"/>
      <c r="H228" s="37"/>
    </row>
    <row r="229" ht="14.25" customHeight="1">
      <c r="A229" s="37"/>
      <c r="B229" s="37"/>
      <c r="C229" s="37"/>
      <c r="D229" s="37"/>
      <c r="E229" s="37"/>
      <c r="F229" s="37"/>
      <c r="G229" s="37"/>
      <c r="H229" s="37"/>
    </row>
    <row r="230" ht="14.25" customHeight="1">
      <c r="A230" s="37"/>
      <c r="B230" s="37"/>
      <c r="C230" s="37"/>
      <c r="D230" s="37"/>
      <c r="E230" s="37"/>
      <c r="F230" s="37"/>
      <c r="G230" s="37"/>
      <c r="H230" s="37"/>
    </row>
    <row r="231" ht="14.25" customHeight="1">
      <c r="A231" s="37"/>
      <c r="B231" s="37"/>
      <c r="C231" s="37"/>
      <c r="D231" s="37"/>
      <c r="E231" s="37"/>
      <c r="F231" s="37"/>
      <c r="G231" s="37"/>
      <c r="H231" s="37"/>
    </row>
    <row r="232" ht="14.25" customHeight="1">
      <c r="A232" s="37"/>
      <c r="B232" s="37"/>
      <c r="C232" s="37"/>
      <c r="D232" s="37"/>
      <c r="E232" s="37"/>
      <c r="F232" s="37"/>
      <c r="G232" s="37"/>
      <c r="H232" s="37"/>
    </row>
    <row r="233" ht="14.25" customHeight="1">
      <c r="A233" s="37"/>
      <c r="B233" s="37"/>
      <c r="C233" s="37"/>
      <c r="D233" s="37"/>
      <c r="E233" s="37"/>
      <c r="F233" s="37"/>
      <c r="G233" s="37"/>
      <c r="H233" s="37"/>
    </row>
    <row r="234" ht="14.25" customHeight="1">
      <c r="A234" s="37"/>
      <c r="B234" s="37"/>
      <c r="C234" s="37"/>
      <c r="D234" s="37"/>
      <c r="E234" s="37"/>
      <c r="F234" s="37"/>
      <c r="G234" s="37"/>
      <c r="H234" s="37"/>
    </row>
    <row r="235" ht="14.25" customHeight="1">
      <c r="A235" s="37"/>
      <c r="B235" s="37"/>
      <c r="C235" s="37"/>
      <c r="D235" s="37"/>
      <c r="E235" s="37"/>
      <c r="F235" s="37"/>
      <c r="G235" s="37"/>
      <c r="H235" s="37"/>
    </row>
    <row r="236" ht="14.25" customHeight="1">
      <c r="A236" s="37"/>
      <c r="B236" s="37"/>
      <c r="C236" s="37"/>
      <c r="D236" s="37"/>
      <c r="E236" s="37"/>
      <c r="F236" s="37"/>
      <c r="G236" s="37"/>
      <c r="H236" s="37"/>
    </row>
    <row r="237" ht="14.25" customHeight="1">
      <c r="A237" s="37"/>
      <c r="B237" s="37"/>
      <c r="C237" s="37"/>
      <c r="D237" s="37"/>
      <c r="E237" s="37"/>
      <c r="F237" s="37"/>
      <c r="G237" s="37"/>
      <c r="H237" s="37"/>
    </row>
    <row r="238" ht="14.25" customHeight="1">
      <c r="A238" s="37"/>
      <c r="B238" s="37"/>
      <c r="C238" s="37"/>
      <c r="D238" s="37"/>
      <c r="E238" s="37"/>
      <c r="F238" s="37"/>
      <c r="G238" s="37"/>
      <c r="H238" s="37"/>
    </row>
    <row r="239" ht="14.25" customHeight="1">
      <c r="A239" s="37"/>
      <c r="B239" s="37"/>
      <c r="C239" s="37"/>
      <c r="D239" s="37"/>
      <c r="E239" s="37"/>
      <c r="F239" s="37"/>
      <c r="G239" s="37"/>
      <c r="H239" s="37"/>
    </row>
    <row r="240" ht="14.25" customHeight="1">
      <c r="A240" s="37"/>
      <c r="B240" s="37"/>
      <c r="C240" s="37"/>
      <c r="D240" s="37"/>
      <c r="E240" s="37"/>
      <c r="F240" s="37"/>
      <c r="G240" s="37"/>
      <c r="H240" s="37"/>
    </row>
    <row r="241" ht="14.25" customHeight="1">
      <c r="A241" s="37"/>
      <c r="B241" s="37"/>
      <c r="C241" s="37"/>
      <c r="D241" s="37"/>
      <c r="E241" s="37"/>
      <c r="F241" s="37"/>
      <c r="G241" s="37"/>
      <c r="H241" s="37"/>
    </row>
    <row r="242" ht="14.25" customHeight="1">
      <c r="A242" s="37"/>
      <c r="B242" s="37"/>
      <c r="C242" s="37"/>
      <c r="D242" s="37"/>
      <c r="E242" s="37"/>
      <c r="F242" s="37"/>
      <c r="G242" s="37"/>
      <c r="H242" s="37"/>
    </row>
    <row r="243" ht="14.25" customHeight="1">
      <c r="A243" s="37"/>
      <c r="B243" s="37"/>
      <c r="C243" s="37"/>
      <c r="D243" s="37"/>
      <c r="E243" s="37"/>
      <c r="F243" s="37"/>
      <c r="G243" s="37"/>
      <c r="H243" s="37"/>
    </row>
    <row r="244" ht="14.25" customHeight="1">
      <c r="A244" s="37"/>
      <c r="B244" s="37"/>
      <c r="C244" s="37"/>
      <c r="D244" s="37"/>
      <c r="E244" s="37"/>
      <c r="F244" s="37"/>
      <c r="G244" s="37"/>
      <c r="H244" s="37"/>
    </row>
    <row r="245" ht="14.25" customHeight="1">
      <c r="A245" s="37"/>
      <c r="B245" s="37"/>
      <c r="C245" s="37"/>
      <c r="D245" s="37"/>
      <c r="E245" s="37"/>
      <c r="F245" s="37"/>
      <c r="G245" s="37"/>
      <c r="H245" s="37"/>
    </row>
    <row r="246" ht="14.25" customHeight="1">
      <c r="A246" s="37"/>
      <c r="B246" s="37"/>
      <c r="C246" s="37"/>
      <c r="D246" s="37"/>
      <c r="E246" s="37"/>
      <c r="F246" s="37"/>
      <c r="G246" s="37"/>
      <c r="H246" s="37"/>
    </row>
    <row r="247" ht="14.25" customHeight="1">
      <c r="A247" s="37"/>
      <c r="B247" s="37"/>
      <c r="C247" s="37"/>
      <c r="D247" s="37"/>
      <c r="E247" s="37"/>
      <c r="F247" s="37"/>
      <c r="G247" s="37"/>
      <c r="H247" s="37"/>
    </row>
    <row r="248" ht="14.25" customHeight="1">
      <c r="A248" s="37"/>
      <c r="B248" s="37"/>
      <c r="C248" s="37"/>
      <c r="D248" s="37"/>
      <c r="E248" s="37"/>
      <c r="F248" s="37"/>
      <c r="G248" s="37"/>
      <c r="H248" s="37"/>
    </row>
    <row r="249" ht="14.25" customHeight="1">
      <c r="A249" s="37"/>
      <c r="B249" s="37"/>
      <c r="C249" s="37"/>
      <c r="D249" s="37"/>
      <c r="E249" s="37"/>
      <c r="F249" s="37"/>
      <c r="G249" s="37"/>
      <c r="H249" s="37"/>
    </row>
    <row r="250" ht="14.25" customHeight="1">
      <c r="A250" s="37"/>
      <c r="B250" s="37"/>
      <c r="C250" s="37"/>
      <c r="D250" s="37"/>
      <c r="E250" s="37"/>
      <c r="F250" s="37"/>
      <c r="G250" s="37"/>
      <c r="H250" s="37"/>
    </row>
    <row r="251" ht="14.25" customHeight="1">
      <c r="A251" s="37"/>
      <c r="B251" s="37"/>
      <c r="C251" s="37"/>
      <c r="D251" s="37"/>
      <c r="E251" s="37"/>
      <c r="F251" s="37"/>
      <c r="G251" s="37"/>
      <c r="H251" s="37"/>
    </row>
    <row r="252" ht="14.25" customHeight="1">
      <c r="A252" s="37"/>
      <c r="B252" s="37"/>
      <c r="C252" s="37"/>
      <c r="D252" s="37"/>
      <c r="E252" s="37"/>
      <c r="F252" s="37"/>
      <c r="G252" s="37"/>
      <c r="H252" s="37"/>
    </row>
    <row r="253" ht="14.25" customHeight="1">
      <c r="A253" s="37"/>
      <c r="B253" s="37"/>
      <c r="C253" s="37"/>
      <c r="D253" s="37"/>
      <c r="E253" s="37"/>
      <c r="F253" s="37"/>
      <c r="G253" s="37"/>
      <c r="H253" s="37"/>
    </row>
    <row r="254" ht="14.25" customHeight="1">
      <c r="A254" s="37"/>
      <c r="B254" s="37"/>
      <c r="C254" s="37"/>
      <c r="D254" s="37"/>
      <c r="E254" s="37"/>
      <c r="F254" s="37"/>
      <c r="G254" s="37"/>
      <c r="H254" s="37"/>
    </row>
    <row r="255" ht="14.25" customHeight="1">
      <c r="A255" s="37"/>
      <c r="B255" s="37"/>
      <c r="C255" s="37"/>
      <c r="D255" s="37"/>
      <c r="E255" s="37"/>
      <c r="F255" s="37"/>
      <c r="G255" s="37"/>
      <c r="H255" s="37"/>
    </row>
    <row r="256" ht="14.25" customHeight="1">
      <c r="A256" s="37"/>
      <c r="B256" s="37"/>
      <c r="C256" s="37"/>
      <c r="D256" s="37"/>
      <c r="E256" s="37"/>
      <c r="F256" s="37"/>
      <c r="G256" s="37"/>
      <c r="H256" s="37"/>
    </row>
    <row r="257" ht="14.25" customHeight="1">
      <c r="A257" s="37"/>
      <c r="B257" s="37"/>
      <c r="C257" s="37"/>
      <c r="D257" s="37"/>
      <c r="E257" s="37"/>
      <c r="F257" s="37"/>
      <c r="G257" s="37"/>
      <c r="H257" s="37"/>
    </row>
    <row r="258" ht="14.25" customHeight="1">
      <c r="A258" s="37"/>
      <c r="B258" s="37"/>
      <c r="C258" s="37"/>
      <c r="D258" s="37"/>
      <c r="E258" s="37"/>
      <c r="F258" s="37"/>
      <c r="G258" s="37"/>
      <c r="H258" s="37"/>
    </row>
    <row r="259" ht="14.25" customHeight="1">
      <c r="A259" s="37"/>
      <c r="B259" s="37"/>
      <c r="C259" s="37"/>
      <c r="D259" s="37"/>
      <c r="E259" s="37"/>
      <c r="F259" s="37"/>
      <c r="G259" s="37"/>
      <c r="H259" s="37"/>
    </row>
    <row r="260" ht="14.25" customHeight="1">
      <c r="A260" s="37"/>
      <c r="B260" s="37"/>
      <c r="C260" s="37"/>
      <c r="D260" s="37"/>
      <c r="E260" s="37"/>
      <c r="F260" s="37"/>
      <c r="G260" s="37"/>
      <c r="H260" s="37"/>
    </row>
    <row r="261" ht="14.25" customHeight="1">
      <c r="A261" s="37"/>
      <c r="B261" s="37"/>
      <c r="C261" s="37"/>
      <c r="D261" s="37"/>
      <c r="E261" s="37"/>
      <c r="F261" s="37"/>
      <c r="G261" s="37"/>
      <c r="H261" s="37"/>
    </row>
    <row r="262" ht="14.25" customHeight="1">
      <c r="A262" s="37"/>
      <c r="B262" s="37"/>
      <c r="C262" s="37"/>
      <c r="D262" s="37"/>
      <c r="E262" s="37"/>
      <c r="F262" s="37"/>
      <c r="G262" s="37"/>
      <c r="H262" s="37"/>
    </row>
    <row r="263" ht="14.25" customHeight="1">
      <c r="A263" s="37"/>
      <c r="B263" s="37"/>
      <c r="C263" s="37"/>
      <c r="D263" s="37"/>
      <c r="E263" s="37"/>
      <c r="F263" s="37"/>
      <c r="G263" s="37"/>
      <c r="H263" s="37"/>
    </row>
    <row r="264" ht="14.25" customHeight="1">
      <c r="A264" s="37"/>
      <c r="B264" s="37"/>
      <c r="C264" s="37"/>
      <c r="D264" s="37"/>
      <c r="E264" s="37"/>
      <c r="F264" s="37"/>
      <c r="G264" s="37"/>
      <c r="H264" s="37"/>
    </row>
    <row r="265" ht="14.25" customHeight="1">
      <c r="A265" s="37"/>
      <c r="B265" s="37"/>
      <c r="C265" s="37"/>
      <c r="D265" s="37"/>
      <c r="E265" s="37"/>
      <c r="F265" s="37"/>
      <c r="G265" s="37"/>
      <c r="H265" s="37"/>
    </row>
    <row r="266" ht="14.25" customHeight="1">
      <c r="A266" s="37"/>
      <c r="B266" s="37"/>
      <c r="C266" s="37"/>
      <c r="D266" s="37"/>
      <c r="E266" s="37"/>
      <c r="F266" s="37"/>
      <c r="G266" s="37"/>
      <c r="H266" s="37"/>
    </row>
    <row r="267" ht="14.25" customHeight="1">
      <c r="A267" s="37"/>
      <c r="B267" s="37"/>
      <c r="C267" s="37"/>
      <c r="D267" s="37"/>
      <c r="E267" s="37"/>
      <c r="F267" s="37"/>
      <c r="G267" s="37"/>
      <c r="H267" s="37"/>
    </row>
    <row r="268" ht="14.25" customHeight="1">
      <c r="A268" s="37"/>
      <c r="B268" s="37"/>
      <c r="C268" s="37"/>
      <c r="D268" s="37"/>
      <c r="E268" s="37"/>
      <c r="F268" s="37"/>
      <c r="G268" s="37"/>
      <c r="H268" s="37"/>
    </row>
    <row r="269" ht="14.25" customHeight="1">
      <c r="A269" s="37"/>
      <c r="B269" s="37"/>
      <c r="C269" s="37"/>
      <c r="D269" s="37"/>
      <c r="E269" s="37"/>
      <c r="F269" s="37"/>
      <c r="G269" s="37"/>
      <c r="H269" s="37"/>
    </row>
    <row r="270" ht="14.25" customHeight="1">
      <c r="A270" s="37"/>
      <c r="B270" s="37"/>
      <c r="C270" s="37"/>
      <c r="D270" s="37"/>
      <c r="E270" s="37"/>
      <c r="F270" s="37"/>
      <c r="G270" s="37"/>
      <c r="H270" s="37"/>
    </row>
    <row r="271" ht="14.25" customHeight="1">
      <c r="A271" s="37"/>
      <c r="B271" s="37"/>
      <c r="C271" s="37"/>
      <c r="D271" s="37"/>
      <c r="E271" s="37"/>
      <c r="F271" s="37"/>
      <c r="G271" s="37"/>
      <c r="H271" s="37"/>
    </row>
    <row r="272" ht="14.25" customHeight="1">
      <c r="A272" s="37"/>
      <c r="B272" s="37"/>
      <c r="C272" s="37"/>
      <c r="D272" s="37"/>
      <c r="E272" s="37"/>
      <c r="F272" s="37"/>
      <c r="G272" s="37"/>
      <c r="H272" s="37"/>
    </row>
    <row r="273" ht="14.25" customHeight="1">
      <c r="A273" s="37"/>
      <c r="B273" s="37"/>
      <c r="C273" s="37"/>
      <c r="D273" s="37"/>
      <c r="E273" s="37"/>
      <c r="F273" s="37"/>
      <c r="G273" s="37"/>
      <c r="H273" s="37"/>
    </row>
    <row r="274" ht="14.25" customHeight="1">
      <c r="A274" s="37"/>
      <c r="B274" s="37"/>
      <c r="C274" s="37"/>
      <c r="D274" s="37"/>
      <c r="E274" s="37"/>
      <c r="F274" s="37"/>
      <c r="G274" s="37"/>
      <c r="H274" s="37"/>
    </row>
    <row r="275" ht="14.25" customHeight="1">
      <c r="A275" s="37"/>
      <c r="B275" s="37"/>
      <c r="C275" s="37"/>
      <c r="D275" s="37"/>
      <c r="E275" s="37"/>
      <c r="F275" s="37"/>
      <c r="G275" s="37"/>
      <c r="H275" s="37"/>
    </row>
    <row r="276" ht="14.25" customHeight="1">
      <c r="A276" s="37"/>
      <c r="B276" s="37"/>
      <c r="C276" s="37"/>
      <c r="D276" s="37"/>
      <c r="E276" s="37"/>
      <c r="F276" s="37"/>
      <c r="G276" s="37"/>
      <c r="H276" s="37"/>
    </row>
    <row r="277" ht="14.25" customHeight="1">
      <c r="A277" s="37"/>
      <c r="B277" s="37"/>
      <c r="C277" s="37"/>
      <c r="D277" s="37"/>
      <c r="E277" s="37"/>
      <c r="F277" s="37"/>
      <c r="G277" s="37"/>
      <c r="H277" s="37"/>
    </row>
    <row r="278" ht="14.25" customHeight="1">
      <c r="A278" s="37"/>
      <c r="B278" s="37"/>
      <c r="C278" s="37"/>
      <c r="D278" s="37"/>
      <c r="E278" s="37"/>
      <c r="F278" s="37"/>
      <c r="G278" s="37"/>
      <c r="H278" s="37"/>
    </row>
    <row r="279" ht="14.25" customHeight="1">
      <c r="A279" s="37"/>
      <c r="B279" s="37"/>
      <c r="C279" s="37"/>
      <c r="D279" s="37"/>
      <c r="E279" s="37"/>
      <c r="F279" s="37"/>
      <c r="G279" s="37"/>
      <c r="H279" s="37"/>
    </row>
    <row r="280" ht="14.25" customHeight="1">
      <c r="A280" s="37"/>
      <c r="B280" s="37"/>
      <c r="C280" s="37"/>
      <c r="D280" s="37"/>
      <c r="E280" s="37"/>
      <c r="F280" s="37"/>
      <c r="G280" s="37"/>
      <c r="H280" s="37"/>
    </row>
    <row r="281" ht="14.25" customHeight="1">
      <c r="A281" s="37"/>
      <c r="B281" s="37"/>
      <c r="C281" s="37"/>
      <c r="D281" s="37"/>
      <c r="E281" s="37"/>
      <c r="F281" s="37"/>
      <c r="G281" s="37"/>
      <c r="H281" s="37"/>
    </row>
    <row r="282" ht="14.25" customHeight="1">
      <c r="A282" s="37"/>
      <c r="B282" s="37"/>
      <c r="C282" s="37"/>
      <c r="D282" s="37"/>
      <c r="E282" s="37"/>
      <c r="F282" s="37"/>
      <c r="G282" s="37"/>
      <c r="H282" s="37"/>
    </row>
    <row r="283" ht="14.25" customHeight="1">
      <c r="A283" s="37"/>
      <c r="B283" s="37"/>
      <c r="C283" s="37"/>
      <c r="D283" s="37"/>
      <c r="E283" s="37"/>
      <c r="F283" s="37"/>
      <c r="G283" s="37"/>
      <c r="H283" s="37"/>
    </row>
    <row r="284" ht="14.25" customHeight="1">
      <c r="A284" s="37"/>
      <c r="B284" s="37"/>
      <c r="C284" s="37"/>
      <c r="D284" s="37"/>
      <c r="E284" s="37"/>
      <c r="F284" s="37"/>
      <c r="G284" s="37"/>
      <c r="H284" s="37"/>
    </row>
    <row r="285" ht="14.25" customHeight="1">
      <c r="A285" s="37"/>
      <c r="B285" s="37"/>
      <c r="C285" s="37"/>
      <c r="D285" s="37"/>
      <c r="E285" s="37"/>
      <c r="F285" s="37"/>
      <c r="G285" s="37"/>
      <c r="H285" s="37"/>
    </row>
    <row r="286" ht="14.25" customHeight="1">
      <c r="A286" s="37"/>
      <c r="B286" s="37"/>
      <c r="C286" s="37"/>
      <c r="D286" s="37"/>
      <c r="E286" s="37"/>
      <c r="F286" s="37"/>
      <c r="G286" s="37"/>
      <c r="H286" s="37"/>
    </row>
    <row r="287" ht="14.25" customHeight="1">
      <c r="A287" s="37"/>
      <c r="B287" s="37"/>
      <c r="C287" s="37"/>
      <c r="D287" s="37"/>
      <c r="E287" s="37"/>
      <c r="F287" s="37"/>
      <c r="G287" s="37"/>
      <c r="H287" s="37"/>
    </row>
    <row r="288" ht="14.25" customHeight="1">
      <c r="A288" s="37"/>
      <c r="B288" s="37"/>
      <c r="C288" s="37"/>
      <c r="D288" s="37"/>
      <c r="E288" s="37"/>
      <c r="F288" s="37"/>
      <c r="G288" s="37"/>
      <c r="H288" s="37"/>
    </row>
    <row r="289" ht="14.25" customHeight="1">
      <c r="A289" s="37"/>
      <c r="B289" s="37"/>
      <c r="C289" s="37"/>
      <c r="D289" s="37"/>
      <c r="E289" s="37"/>
      <c r="F289" s="37"/>
      <c r="G289" s="37"/>
      <c r="H289" s="37"/>
    </row>
    <row r="290" ht="14.25" customHeight="1">
      <c r="A290" s="37"/>
      <c r="B290" s="37"/>
      <c r="C290" s="37"/>
      <c r="D290" s="37"/>
      <c r="E290" s="37"/>
      <c r="F290" s="37"/>
      <c r="G290" s="37"/>
      <c r="H290" s="37"/>
    </row>
    <row r="291" ht="14.25" customHeight="1">
      <c r="A291" s="37"/>
      <c r="B291" s="37"/>
      <c r="C291" s="37"/>
      <c r="D291" s="37"/>
      <c r="E291" s="37"/>
      <c r="F291" s="37"/>
      <c r="G291" s="37"/>
      <c r="H291" s="37"/>
    </row>
    <row r="292" ht="14.25" customHeight="1">
      <c r="A292" s="37"/>
      <c r="B292" s="37"/>
      <c r="C292" s="37"/>
      <c r="D292" s="37"/>
      <c r="E292" s="37"/>
      <c r="F292" s="37"/>
      <c r="G292" s="37"/>
      <c r="H292" s="37"/>
    </row>
    <row r="293" ht="14.25" customHeight="1">
      <c r="A293" s="37"/>
      <c r="B293" s="37"/>
      <c r="C293" s="37"/>
      <c r="D293" s="37"/>
      <c r="E293" s="37"/>
      <c r="F293" s="37"/>
      <c r="G293" s="37"/>
      <c r="H293" s="37"/>
    </row>
    <row r="294" ht="14.25" customHeight="1">
      <c r="A294" s="37"/>
      <c r="B294" s="37"/>
      <c r="C294" s="37"/>
      <c r="D294" s="37"/>
      <c r="E294" s="37"/>
      <c r="F294" s="37"/>
      <c r="G294" s="37"/>
      <c r="H294" s="37"/>
    </row>
    <row r="295" ht="14.25" customHeight="1">
      <c r="A295" s="37"/>
      <c r="B295" s="37"/>
      <c r="C295" s="37"/>
      <c r="D295" s="37"/>
      <c r="E295" s="37"/>
      <c r="F295" s="37"/>
      <c r="G295" s="37"/>
      <c r="H295" s="37"/>
    </row>
    <row r="296" ht="14.25" customHeight="1">
      <c r="A296" s="37"/>
      <c r="B296" s="37"/>
      <c r="C296" s="37"/>
      <c r="D296" s="37"/>
      <c r="E296" s="37"/>
      <c r="F296" s="37"/>
      <c r="G296" s="37"/>
      <c r="H296" s="37"/>
    </row>
    <row r="297" ht="14.25" customHeight="1">
      <c r="A297" s="37"/>
      <c r="B297" s="37"/>
      <c r="C297" s="37"/>
      <c r="D297" s="37"/>
      <c r="E297" s="37"/>
      <c r="F297" s="37"/>
      <c r="G297" s="37"/>
      <c r="H297" s="37"/>
    </row>
    <row r="298" ht="14.25" customHeight="1">
      <c r="A298" s="37"/>
      <c r="B298" s="37"/>
      <c r="C298" s="37"/>
      <c r="D298" s="37"/>
      <c r="E298" s="37"/>
      <c r="F298" s="37"/>
      <c r="G298" s="37"/>
      <c r="H298" s="37"/>
    </row>
    <row r="299" ht="14.25" customHeight="1">
      <c r="A299" s="37"/>
      <c r="B299" s="37"/>
      <c r="C299" s="37"/>
      <c r="D299" s="37"/>
      <c r="E299" s="37"/>
      <c r="F299" s="37"/>
      <c r="G299" s="37"/>
      <c r="H299" s="37"/>
    </row>
    <row r="300" ht="14.25" customHeight="1">
      <c r="A300" s="37"/>
      <c r="B300" s="37"/>
      <c r="C300" s="37"/>
      <c r="D300" s="37"/>
      <c r="E300" s="37"/>
      <c r="F300" s="37"/>
      <c r="G300" s="37"/>
      <c r="H300" s="37"/>
    </row>
    <row r="301" ht="14.25" customHeight="1">
      <c r="A301" s="37"/>
      <c r="B301" s="37"/>
      <c r="C301" s="37"/>
      <c r="D301" s="37"/>
      <c r="E301" s="37"/>
      <c r="F301" s="37"/>
      <c r="G301" s="37"/>
      <c r="H301" s="37"/>
    </row>
    <row r="302" ht="14.25" customHeight="1">
      <c r="A302" s="37"/>
      <c r="B302" s="37"/>
      <c r="C302" s="37"/>
      <c r="D302" s="37"/>
      <c r="E302" s="37"/>
      <c r="F302" s="37"/>
      <c r="G302" s="37"/>
      <c r="H302" s="37"/>
    </row>
    <row r="303" ht="14.25" customHeight="1">
      <c r="A303" s="37"/>
      <c r="B303" s="37"/>
      <c r="C303" s="37"/>
      <c r="D303" s="37"/>
      <c r="E303" s="37"/>
      <c r="F303" s="37"/>
      <c r="G303" s="37"/>
      <c r="H303" s="37"/>
    </row>
    <row r="304" ht="14.25" customHeight="1">
      <c r="A304" s="37"/>
      <c r="B304" s="37"/>
      <c r="C304" s="37"/>
      <c r="D304" s="37"/>
      <c r="E304" s="37"/>
      <c r="F304" s="37"/>
      <c r="G304" s="37"/>
      <c r="H304" s="37"/>
    </row>
    <row r="305" ht="14.25" customHeight="1">
      <c r="A305" s="37"/>
      <c r="B305" s="37"/>
      <c r="C305" s="37"/>
      <c r="D305" s="37"/>
      <c r="E305" s="37"/>
      <c r="F305" s="37"/>
      <c r="G305" s="37"/>
      <c r="H305" s="37"/>
    </row>
    <row r="306" ht="14.25" customHeight="1">
      <c r="A306" s="37"/>
      <c r="B306" s="37"/>
      <c r="C306" s="37"/>
      <c r="D306" s="37"/>
      <c r="E306" s="37"/>
      <c r="F306" s="37"/>
      <c r="G306" s="37"/>
      <c r="H306" s="37"/>
    </row>
    <row r="307" ht="14.25" customHeight="1">
      <c r="A307" s="37"/>
      <c r="B307" s="37"/>
      <c r="C307" s="37"/>
      <c r="D307" s="37"/>
      <c r="E307" s="37"/>
      <c r="F307" s="37"/>
      <c r="G307" s="37"/>
      <c r="H307" s="37"/>
    </row>
    <row r="308" ht="14.25" customHeight="1">
      <c r="A308" s="37"/>
      <c r="B308" s="37"/>
      <c r="C308" s="37"/>
      <c r="D308" s="37"/>
      <c r="E308" s="37"/>
      <c r="F308" s="37"/>
      <c r="G308" s="37"/>
      <c r="H308" s="37"/>
    </row>
    <row r="309" ht="14.25" customHeight="1">
      <c r="A309" s="37"/>
      <c r="B309" s="37"/>
      <c r="C309" s="37"/>
      <c r="D309" s="37"/>
      <c r="E309" s="37"/>
      <c r="F309" s="37"/>
      <c r="G309" s="37"/>
      <c r="H309" s="37"/>
    </row>
    <row r="310" ht="14.25" customHeight="1">
      <c r="A310" s="37"/>
      <c r="B310" s="37"/>
      <c r="C310" s="37"/>
      <c r="D310" s="37"/>
      <c r="E310" s="37"/>
      <c r="F310" s="37"/>
      <c r="G310" s="37"/>
      <c r="H310" s="37"/>
    </row>
    <row r="311" ht="14.25" customHeight="1">
      <c r="A311" s="37"/>
      <c r="B311" s="37"/>
      <c r="C311" s="37"/>
      <c r="D311" s="37"/>
      <c r="E311" s="37"/>
      <c r="F311" s="37"/>
      <c r="G311" s="37"/>
      <c r="H311" s="37"/>
    </row>
    <row r="312" ht="14.25" customHeight="1">
      <c r="A312" s="37"/>
      <c r="B312" s="37"/>
      <c r="C312" s="37"/>
      <c r="D312" s="37"/>
      <c r="E312" s="37"/>
      <c r="F312" s="37"/>
      <c r="G312" s="37"/>
      <c r="H312" s="37"/>
    </row>
    <row r="313" ht="14.25" customHeight="1">
      <c r="A313" s="37"/>
      <c r="B313" s="37"/>
      <c r="C313" s="37"/>
      <c r="D313" s="37"/>
      <c r="E313" s="37"/>
      <c r="F313" s="37"/>
      <c r="G313" s="37"/>
      <c r="H313" s="37"/>
    </row>
    <row r="314" ht="14.25" customHeight="1">
      <c r="A314" s="37"/>
      <c r="B314" s="37"/>
      <c r="C314" s="37"/>
      <c r="D314" s="37"/>
      <c r="E314" s="37"/>
      <c r="F314" s="37"/>
      <c r="G314" s="37"/>
      <c r="H314" s="37"/>
    </row>
    <row r="315" ht="14.25" customHeight="1">
      <c r="A315" s="37"/>
      <c r="B315" s="37"/>
      <c r="C315" s="37"/>
      <c r="D315" s="37"/>
      <c r="E315" s="37"/>
      <c r="F315" s="37"/>
      <c r="G315" s="37"/>
      <c r="H315" s="37"/>
    </row>
    <row r="316" ht="14.25" customHeight="1">
      <c r="A316" s="37"/>
      <c r="B316" s="37"/>
      <c r="C316" s="37"/>
      <c r="D316" s="37"/>
      <c r="E316" s="37"/>
      <c r="F316" s="37"/>
      <c r="G316" s="37"/>
      <c r="H316" s="37"/>
    </row>
    <row r="317" ht="14.25" customHeight="1">
      <c r="A317" s="37"/>
      <c r="B317" s="37"/>
      <c r="C317" s="37"/>
      <c r="D317" s="37"/>
      <c r="E317" s="37"/>
      <c r="F317" s="37"/>
      <c r="G317" s="37"/>
      <c r="H317" s="37"/>
    </row>
    <row r="318" ht="14.25" customHeight="1">
      <c r="A318" s="37"/>
      <c r="B318" s="37"/>
      <c r="C318" s="37"/>
      <c r="D318" s="37"/>
      <c r="E318" s="37"/>
      <c r="F318" s="37"/>
      <c r="G318" s="37"/>
      <c r="H318" s="37"/>
    </row>
    <row r="319" ht="14.25" customHeight="1">
      <c r="A319" s="37"/>
      <c r="B319" s="37"/>
      <c r="C319" s="37"/>
      <c r="D319" s="37"/>
      <c r="E319" s="37"/>
      <c r="F319" s="37"/>
      <c r="G319" s="37"/>
      <c r="H319" s="37"/>
    </row>
    <row r="320" ht="14.25" customHeight="1">
      <c r="A320" s="37"/>
      <c r="B320" s="37"/>
      <c r="C320" s="37"/>
      <c r="D320" s="37"/>
      <c r="E320" s="37"/>
      <c r="F320" s="37"/>
      <c r="G320" s="37"/>
      <c r="H320" s="37"/>
    </row>
    <row r="321" ht="14.25" customHeight="1">
      <c r="A321" s="37"/>
      <c r="B321" s="37"/>
      <c r="C321" s="37"/>
      <c r="D321" s="37"/>
      <c r="E321" s="37"/>
      <c r="F321" s="37"/>
      <c r="G321" s="37"/>
      <c r="H321" s="37"/>
    </row>
    <row r="322" ht="14.25" customHeight="1">
      <c r="A322" s="37"/>
      <c r="B322" s="37"/>
      <c r="C322" s="37"/>
      <c r="D322" s="37"/>
      <c r="E322" s="37"/>
      <c r="F322" s="37"/>
      <c r="G322" s="37"/>
      <c r="H322" s="37"/>
    </row>
    <row r="323" ht="14.25" customHeight="1">
      <c r="A323" s="37"/>
      <c r="B323" s="37"/>
      <c r="C323" s="37"/>
      <c r="D323" s="37"/>
      <c r="E323" s="37"/>
      <c r="F323" s="37"/>
      <c r="G323" s="37"/>
      <c r="H323" s="37"/>
    </row>
    <row r="324" ht="14.25" customHeight="1">
      <c r="A324" s="37"/>
      <c r="B324" s="37"/>
      <c r="C324" s="37"/>
      <c r="D324" s="37"/>
      <c r="E324" s="37"/>
      <c r="F324" s="37"/>
      <c r="G324" s="37"/>
      <c r="H324" s="37"/>
    </row>
    <row r="325" ht="14.25" customHeight="1">
      <c r="A325" s="37"/>
      <c r="B325" s="37"/>
      <c r="C325" s="37"/>
      <c r="D325" s="37"/>
      <c r="E325" s="37"/>
      <c r="F325" s="37"/>
      <c r="G325" s="37"/>
      <c r="H325" s="37"/>
    </row>
    <row r="326" ht="14.25" customHeight="1">
      <c r="A326" s="37"/>
      <c r="B326" s="37"/>
      <c r="C326" s="37"/>
      <c r="D326" s="37"/>
      <c r="E326" s="37"/>
      <c r="F326" s="37"/>
      <c r="G326" s="37"/>
      <c r="H326" s="37"/>
    </row>
    <row r="327" ht="14.25" customHeight="1">
      <c r="A327" s="37"/>
      <c r="B327" s="37"/>
      <c r="C327" s="37"/>
      <c r="D327" s="37"/>
      <c r="E327" s="37"/>
      <c r="F327" s="37"/>
      <c r="G327" s="37"/>
      <c r="H327" s="37"/>
    </row>
    <row r="328" ht="14.25" customHeight="1">
      <c r="A328" s="37"/>
      <c r="B328" s="37"/>
      <c r="C328" s="37"/>
      <c r="D328" s="37"/>
      <c r="E328" s="37"/>
      <c r="F328" s="37"/>
      <c r="G328" s="37"/>
      <c r="H328" s="37"/>
    </row>
    <row r="329" ht="14.25" customHeight="1">
      <c r="A329" s="37"/>
      <c r="B329" s="37"/>
      <c r="C329" s="37"/>
      <c r="D329" s="37"/>
      <c r="E329" s="37"/>
      <c r="F329" s="37"/>
      <c r="G329" s="37"/>
      <c r="H329" s="37"/>
    </row>
    <row r="330" ht="14.25" customHeight="1">
      <c r="A330" s="37"/>
      <c r="B330" s="37"/>
      <c r="C330" s="37"/>
      <c r="D330" s="37"/>
      <c r="E330" s="37"/>
      <c r="F330" s="37"/>
      <c r="G330" s="37"/>
      <c r="H330" s="37"/>
    </row>
    <row r="331" ht="14.25" customHeight="1">
      <c r="A331" s="37"/>
      <c r="B331" s="37"/>
      <c r="C331" s="37"/>
      <c r="D331" s="37"/>
      <c r="E331" s="37"/>
      <c r="F331" s="37"/>
      <c r="G331" s="37"/>
      <c r="H331" s="37"/>
    </row>
    <row r="332" ht="14.25" customHeight="1">
      <c r="A332" s="37"/>
      <c r="B332" s="37"/>
      <c r="C332" s="37"/>
      <c r="D332" s="37"/>
      <c r="E332" s="37"/>
      <c r="F332" s="37"/>
      <c r="G332" s="37"/>
      <c r="H332" s="37"/>
    </row>
    <row r="333" ht="14.25" customHeight="1">
      <c r="A333" s="37"/>
      <c r="B333" s="37"/>
      <c r="C333" s="37"/>
      <c r="D333" s="37"/>
      <c r="E333" s="37"/>
      <c r="F333" s="37"/>
      <c r="G333" s="37"/>
      <c r="H333" s="37"/>
    </row>
    <row r="334" ht="14.25" customHeight="1">
      <c r="A334" s="37"/>
      <c r="B334" s="37"/>
      <c r="C334" s="37"/>
      <c r="D334" s="37"/>
      <c r="E334" s="37"/>
      <c r="F334" s="37"/>
      <c r="G334" s="37"/>
      <c r="H334" s="37"/>
    </row>
    <row r="335" ht="14.25" customHeight="1">
      <c r="A335" s="37"/>
      <c r="B335" s="37"/>
      <c r="C335" s="37"/>
      <c r="D335" s="37"/>
      <c r="E335" s="37"/>
      <c r="F335" s="37"/>
      <c r="G335" s="37"/>
      <c r="H335" s="37"/>
    </row>
    <row r="336" ht="14.25" customHeight="1">
      <c r="A336" s="37"/>
      <c r="B336" s="37"/>
      <c r="C336" s="37"/>
      <c r="D336" s="37"/>
      <c r="E336" s="37"/>
      <c r="F336" s="37"/>
      <c r="G336" s="37"/>
      <c r="H336" s="37"/>
    </row>
    <row r="337" ht="14.25" customHeight="1">
      <c r="A337" s="37"/>
      <c r="B337" s="37"/>
      <c r="C337" s="37"/>
      <c r="D337" s="37"/>
      <c r="E337" s="37"/>
      <c r="F337" s="37"/>
      <c r="G337" s="37"/>
      <c r="H337" s="37"/>
    </row>
    <row r="338" ht="14.25" customHeight="1">
      <c r="A338" s="37"/>
      <c r="B338" s="37"/>
      <c r="C338" s="37"/>
      <c r="D338" s="37"/>
      <c r="E338" s="37"/>
      <c r="F338" s="37"/>
      <c r="G338" s="37"/>
      <c r="H338" s="37"/>
    </row>
    <row r="339" ht="14.25" customHeight="1">
      <c r="A339" s="37"/>
      <c r="B339" s="37"/>
      <c r="C339" s="37"/>
      <c r="D339" s="37"/>
      <c r="E339" s="37"/>
      <c r="F339" s="37"/>
      <c r="G339" s="37"/>
      <c r="H339" s="37"/>
    </row>
    <row r="340" ht="14.25" customHeight="1">
      <c r="A340" s="37"/>
      <c r="B340" s="37"/>
      <c r="C340" s="37"/>
      <c r="D340" s="37"/>
      <c r="E340" s="37"/>
      <c r="F340" s="37"/>
      <c r="G340" s="37"/>
      <c r="H340" s="37"/>
    </row>
    <row r="341" ht="14.25" customHeight="1">
      <c r="A341" s="37"/>
      <c r="B341" s="37"/>
      <c r="C341" s="37"/>
      <c r="D341" s="37"/>
      <c r="E341" s="37"/>
      <c r="F341" s="37"/>
      <c r="G341" s="37"/>
      <c r="H341" s="37"/>
    </row>
    <row r="342" ht="14.25" customHeight="1">
      <c r="A342" s="37"/>
      <c r="B342" s="37"/>
      <c r="C342" s="37"/>
      <c r="D342" s="37"/>
      <c r="E342" s="37"/>
      <c r="F342" s="37"/>
      <c r="G342" s="37"/>
      <c r="H342" s="37"/>
    </row>
    <row r="343" ht="14.25" customHeight="1">
      <c r="A343" s="37"/>
      <c r="B343" s="37"/>
      <c r="C343" s="37"/>
      <c r="D343" s="37"/>
      <c r="E343" s="37"/>
      <c r="F343" s="37"/>
      <c r="G343" s="37"/>
      <c r="H343" s="37"/>
    </row>
    <row r="344" ht="14.25" customHeight="1">
      <c r="A344" s="37"/>
      <c r="B344" s="37"/>
      <c r="C344" s="37"/>
      <c r="D344" s="37"/>
      <c r="E344" s="37"/>
      <c r="F344" s="37"/>
      <c r="G344" s="37"/>
      <c r="H344" s="37"/>
    </row>
    <row r="345" ht="14.25" customHeight="1">
      <c r="A345" s="37"/>
      <c r="B345" s="37"/>
      <c r="C345" s="37"/>
      <c r="D345" s="37"/>
      <c r="E345" s="37"/>
      <c r="F345" s="37"/>
      <c r="G345" s="37"/>
      <c r="H345" s="37"/>
    </row>
    <row r="346" ht="14.25" customHeight="1">
      <c r="A346" s="37"/>
      <c r="B346" s="37"/>
      <c r="C346" s="37"/>
      <c r="D346" s="37"/>
      <c r="E346" s="37"/>
      <c r="F346" s="37"/>
      <c r="G346" s="37"/>
      <c r="H346" s="37"/>
    </row>
    <row r="347" ht="14.25" customHeight="1">
      <c r="A347" s="37"/>
      <c r="B347" s="37"/>
      <c r="C347" s="37"/>
      <c r="D347" s="37"/>
      <c r="E347" s="37"/>
      <c r="F347" s="37"/>
      <c r="G347" s="37"/>
      <c r="H347" s="37"/>
    </row>
    <row r="348" ht="14.25" customHeight="1">
      <c r="A348" s="37"/>
      <c r="B348" s="37"/>
      <c r="C348" s="37"/>
      <c r="D348" s="37"/>
      <c r="E348" s="37"/>
      <c r="F348" s="37"/>
      <c r="G348" s="37"/>
      <c r="H348" s="37"/>
    </row>
    <row r="349" ht="14.25" customHeight="1">
      <c r="A349" s="37"/>
      <c r="B349" s="37"/>
      <c r="C349" s="37"/>
      <c r="D349" s="37"/>
      <c r="E349" s="37"/>
      <c r="F349" s="37"/>
      <c r="G349" s="37"/>
      <c r="H349" s="37"/>
    </row>
    <row r="350" ht="14.25" customHeight="1">
      <c r="A350" s="37"/>
      <c r="B350" s="37"/>
      <c r="C350" s="37"/>
      <c r="D350" s="37"/>
      <c r="E350" s="37"/>
      <c r="F350" s="37"/>
      <c r="G350" s="37"/>
      <c r="H350" s="37"/>
    </row>
    <row r="351" ht="14.25" customHeight="1">
      <c r="A351" s="37"/>
      <c r="B351" s="37"/>
      <c r="C351" s="37"/>
      <c r="D351" s="37"/>
      <c r="E351" s="37"/>
      <c r="F351" s="37"/>
      <c r="G351" s="37"/>
      <c r="H351" s="37"/>
    </row>
    <row r="352" ht="14.25" customHeight="1">
      <c r="A352" s="37"/>
      <c r="B352" s="37"/>
      <c r="C352" s="37"/>
      <c r="D352" s="37"/>
      <c r="E352" s="37"/>
      <c r="F352" s="37"/>
      <c r="G352" s="37"/>
      <c r="H352" s="37"/>
    </row>
    <row r="353" ht="14.25" customHeight="1">
      <c r="A353" s="37"/>
      <c r="B353" s="37"/>
      <c r="C353" s="37"/>
      <c r="D353" s="37"/>
      <c r="E353" s="37"/>
      <c r="F353" s="37"/>
      <c r="G353" s="37"/>
      <c r="H353" s="37"/>
    </row>
    <row r="354" ht="14.25" customHeight="1">
      <c r="A354" s="37"/>
      <c r="B354" s="37"/>
      <c r="C354" s="37"/>
      <c r="D354" s="37"/>
      <c r="E354" s="37"/>
      <c r="F354" s="37"/>
      <c r="G354" s="37"/>
      <c r="H354" s="37"/>
    </row>
    <row r="355" ht="14.25" customHeight="1">
      <c r="A355" s="37"/>
      <c r="B355" s="37"/>
      <c r="C355" s="37"/>
      <c r="D355" s="37"/>
      <c r="E355" s="37"/>
      <c r="F355" s="37"/>
      <c r="G355" s="37"/>
      <c r="H355" s="37"/>
    </row>
    <row r="356" ht="14.25" customHeight="1">
      <c r="A356" s="37"/>
      <c r="B356" s="37"/>
      <c r="C356" s="37"/>
      <c r="D356" s="37"/>
      <c r="E356" s="37"/>
      <c r="F356" s="37"/>
      <c r="G356" s="37"/>
      <c r="H356" s="37"/>
    </row>
    <row r="357" ht="14.25" customHeight="1">
      <c r="A357" s="37"/>
      <c r="B357" s="37"/>
      <c r="C357" s="37"/>
      <c r="D357" s="37"/>
      <c r="E357" s="37"/>
      <c r="F357" s="37"/>
      <c r="G357" s="37"/>
      <c r="H357" s="37"/>
    </row>
    <row r="358" ht="14.25" customHeight="1">
      <c r="A358" s="37"/>
      <c r="B358" s="37"/>
      <c r="C358" s="37"/>
      <c r="D358" s="37"/>
      <c r="E358" s="37"/>
      <c r="F358" s="37"/>
      <c r="G358" s="37"/>
      <c r="H358" s="37"/>
    </row>
    <row r="359" ht="14.25" customHeight="1">
      <c r="A359" s="37"/>
      <c r="B359" s="37"/>
      <c r="C359" s="37"/>
      <c r="D359" s="37"/>
      <c r="E359" s="37"/>
      <c r="F359" s="37"/>
      <c r="G359" s="37"/>
      <c r="H359" s="37"/>
    </row>
    <row r="360" ht="14.25" customHeight="1">
      <c r="A360" s="37"/>
      <c r="B360" s="37"/>
      <c r="C360" s="37"/>
      <c r="D360" s="37"/>
      <c r="E360" s="37"/>
      <c r="F360" s="37"/>
      <c r="G360" s="37"/>
      <c r="H360" s="37"/>
    </row>
    <row r="361" ht="14.25" customHeight="1">
      <c r="A361" s="37"/>
      <c r="B361" s="37"/>
      <c r="C361" s="37"/>
      <c r="D361" s="37"/>
      <c r="E361" s="37"/>
      <c r="F361" s="37"/>
      <c r="G361" s="37"/>
      <c r="H361" s="37"/>
    </row>
    <row r="362" ht="14.25" customHeight="1">
      <c r="A362" s="37"/>
      <c r="B362" s="37"/>
      <c r="C362" s="37"/>
      <c r="D362" s="37"/>
      <c r="E362" s="37"/>
      <c r="F362" s="37"/>
      <c r="G362" s="37"/>
      <c r="H362" s="37"/>
    </row>
    <row r="363" ht="14.25" customHeight="1">
      <c r="A363" s="37"/>
      <c r="B363" s="37"/>
      <c r="C363" s="37"/>
      <c r="D363" s="37"/>
      <c r="E363" s="37"/>
      <c r="F363" s="37"/>
      <c r="G363" s="37"/>
      <c r="H363" s="37"/>
    </row>
    <row r="364" ht="14.25" customHeight="1">
      <c r="A364" s="37"/>
      <c r="B364" s="37"/>
      <c r="C364" s="37"/>
      <c r="D364" s="37"/>
      <c r="E364" s="37"/>
      <c r="F364" s="37"/>
      <c r="G364" s="37"/>
      <c r="H364" s="37"/>
    </row>
    <row r="365" ht="14.25" customHeight="1">
      <c r="A365" s="37"/>
      <c r="B365" s="37"/>
      <c r="C365" s="37"/>
      <c r="D365" s="37"/>
      <c r="E365" s="37"/>
      <c r="F365" s="37"/>
      <c r="G365" s="37"/>
      <c r="H365" s="37"/>
    </row>
    <row r="366" ht="14.25" customHeight="1">
      <c r="A366" s="37"/>
      <c r="B366" s="37"/>
      <c r="C366" s="37"/>
      <c r="D366" s="37"/>
      <c r="E366" s="37"/>
      <c r="F366" s="37"/>
      <c r="G366" s="37"/>
      <c r="H366" s="37"/>
    </row>
    <row r="367" ht="14.25" customHeight="1">
      <c r="A367" s="37"/>
      <c r="B367" s="37"/>
      <c r="C367" s="37"/>
      <c r="D367" s="37"/>
      <c r="E367" s="37"/>
      <c r="F367" s="37"/>
      <c r="G367" s="37"/>
      <c r="H367" s="37"/>
    </row>
    <row r="368" ht="14.25" customHeight="1">
      <c r="A368" s="37"/>
      <c r="B368" s="37"/>
      <c r="C368" s="37"/>
      <c r="D368" s="37"/>
      <c r="E368" s="37"/>
      <c r="F368" s="37"/>
      <c r="G368" s="37"/>
      <c r="H368" s="37"/>
    </row>
    <row r="369" ht="14.25" customHeight="1">
      <c r="A369" s="37"/>
      <c r="B369" s="37"/>
      <c r="C369" s="37"/>
      <c r="D369" s="37"/>
      <c r="E369" s="37"/>
      <c r="F369" s="37"/>
      <c r="G369" s="37"/>
      <c r="H369" s="37"/>
    </row>
    <row r="370" ht="14.25" customHeight="1">
      <c r="A370" s="37"/>
      <c r="B370" s="37"/>
      <c r="C370" s="37"/>
      <c r="D370" s="37"/>
      <c r="E370" s="37"/>
      <c r="F370" s="37"/>
      <c r="G370" s="37"/>
      <c r="H370" s="37"/>
    </row>
    <row r="371" ht="14.25" customHeight="1">
      <c r="A371" s="37"/>
      <c r="B371" s="37"/>
      <c r="C371" s="37"/>
      <c r="D371" s="37"/>
      <c r="E371" s="37"/>
      <c r="F371" s="37"/>
      <c r="G371" s="37"/>
      <c r="H371" s="37"/>
    </row>
    <row r="372" ht="14.25" customHeight="1">
      <c r="A372" s="37"/>
      <c r="B372" s="37"/>
      <c r="C372" s="37"/>
      <c r="D372" s="37"/>
      <c r="E372" s="37"/>
      <c r="F372" s="37"/>
      <c r="G372" s="37"/>
      <c r="H372" s="37"/>
    </row>
    <row r="373" ht="14.25" customHeight="1">
      <c r="A373" s="37"/>
      <c r="B373" s="37"/>
      <c r="C373" s="37"/>
      <c r="D373" s="37"/>
      <c r="E373" s="37"/>
      <c r="F373" s="37"/>
      <c r="G373" s="37"/>
      <c r="H373" s="37"/>
    </row>
    <row r="374" ht="14.25" customHeight="1">
      <c r="A374" s="37"/>
      <c r="B374" s="37"/>
      <c r="C374" s="37"/>
      <c r="D374" s="37"/>
      <c r="E374" s="37"/>
      <c r="F374" s="37"/>
      <c r="G374" s="37"/>
      <c r="H374" s="37"/>
    </row>
    <row r="375" ht="14.25" customHeight="1">
      <c r="A375" s="37"/>
      <c r="B375" s="37"/>
      <c r="C375" s="37"/>
      <c r="D375" s="37"/>
      <c r="E375" s="37"/>
      <c r="F375" s="37"/>
      <c r="G375" s="37"/>
      <c r="H375" s="37"/>
    </row>
    <row r="376" ht="14.25" customHeight="1">
      <c r="A376" s="37"/>
      <c r="B376" s="37"/>
      <c r="C376" s="37"/>
      <c r="D376" s="37"/>
      <c r="E376" s="37"/>
      <c r="F376" s="37"/>
      <c r="G376" s="37"/>
      <c r="H376" s="37"/>
    </row>
    <row r="377" ht="14.25" customHeight="1">
      <c r="A377" s="37"/>
      <c r="B377" s="37"/>
      <c r="C377" s="37"/>
      <c r="D377" s="37"/>
      <c r="E377" s="37"/>
      <c r="F377" s="37"/>
      <c r="G377" s="37"/>
      <c r="H377" s="37"/>
    </row>
    <row r="378" ht="14.25" customHeight="1">
      <c r="A378" s="37"/>
      <c r="B378" s="37"/>
      <c r="C378" s="37"/>
      <c r="D378" s="37"/>
      <c r="E378" s="37"/>
      <c r="F378" s="37"/>
      <c r="G378" s="37"/>
      <c r="H378" s="37"/>
    </row>
    <row r="379" ht="14.25" customHeight="1">
      <c r="A379" s="37"/>
      <c r="B379" s="37"/>
      <c r="C379" s="37"/>
      <c r="D379" s="37"/>
      <c r="E379" s="37"/>
      <c r="F379" s="37"/>
      <c r="G379" s="37"/>
      <c r="H379" s="37"/>
    </row>
    <row r="380" ht="14.25" customHeight="1">
      <c r="A380" s="37"/>
      <c r="B380" s="37"/>
      <c r="C380" s="37"/>
      <c r="D380" s="37"/>
      <c r="E380" s="37"/>
      <c r="F380" s="37"/>
      <c r="G380" s="37"/>
      <c r="H380" s="37"/>
    </row>
    <row r="381" ht="14.25" customHeight="1">
      <c r="A381" s="37"/>
      <c r="B381" s="37"/>
      <c r="C381" s="37"/>
      <c r="D381" s="37"/>
      <c r="E381" s="37"/>
      <c r="F381" s="37"/>
      <c r="G381" s="37"/>
      <c r="H381" s="37"/>
    </row>
    <row r="382" ht="14.25" customHeight="1">
      <c r="A382" s="37"/>
      <c r="B382" s="37"/>
      <c r="C382" s="37"/>
      <c r="D382" s="37"/>
      <c r="E382" s="37"/>
      <c r="F382" s="37"/>
      <c r="G382" s="37"/>
      <c r="H382" s="37"/>
    </row>
    <row r="383" ht="14.25" customHeight="1">
      <c r="A383" s="37"/>
      <c r="B383" s="37"/>
      <c r="C383" s="37"/>
      <c r="D383" s="37"/>
      <c r="E383" s="37"/>
      <c r="F383" s="37"/>
      <c r="G383" s="37"/>
      <c r="H383" s="37"/>
    </row>
    <row r="384" ht="14.25" customHeight="1">
      <c r="A384" s="37"/>
      <c r="B384" s="37"/>
      <c r="C384" s="37"/>
      <c r="D384" s="37"/>
      <c r="E384" s="37"/>
      <c r="F384" s="37"/>
      <c r="G384" s="37"/>
      <c r="H384" s="37"/>
    </row>
    <row r="385" ht="14.25" customHeight="1">
      <c r="A385" s="37"/>
      <c r="B385" s="37"/>
      <c r="C385" s="37"/>
      <c r="D385" s="37"/>
      <c r="E385" s="37"/>
      <c r="F385" s="37"/>
      <c r="G385" s="37"/>
      <c r="H385" s="37"/>
    </row>
    <row r="386" ht="14.25" customHeight="1">
      <c r="A386" s="37"/>
      <c r="B386" s="37"/>
      <c r="C386" s="37"/>
      <c r="D386" s="37"/>
      <c r="E386" s="37"/>
      <c r="F386" s="37"/>
      <c r="G386" s="37"/>
      <c r="H386" s="37"/>
    </row>
    <row r="387" ht="14.25" customHeight="1">
      <c r="A387" s="37"/>
      <c r="B387" s="37"/>
      <c r="C387" s="37"/>
      <c r="D387" s="37"/>
      <c r="E387" s="37"/>
      <c r="F387" s="37"/>
      <c r="G387" s="37"/>
      <c r="H387" s="37"/>
    </row>
    <row r="388" ht="14.25" customHeight="1">
      <c r="A388" s="37"/>
      <c r="B388" s="37"/>
      <c r="C388" s="37"/>
      <c r="D388" s="37"/>
      <c r="E388" s="37"/>
      <c r="F388" s="37"/>
      <c r="G388" s="37"/>
      <c r="H388" s="37"/>
    </row>
    <row r="389" ht="14.25" customHeight="1">
      <c r="A389" s="37"/>
      <c r="B389" s="37"/>
      <c r="C389" s="37"/>
      <c r="D389" s="37"/>
      <c r="E389" s="37"/>
      <c r="F389" s="37"/>
      <c r="G389" s="37"/>
      <c r="H389" s="37"/>
    </row>
    <row r="390" ht="14.25" customHeight="1">
      <c r="A390" s="37"/>
      <c r="B390" s="37"/>
      <c r="C390" s="37"/>
      <c r="D390" s="37"/>
      <c r="E390" s="37"/>
      <c r="F390" s="37"/>
      <c r="G390" s="37"/>
      <c r="H390" s="37"/>
    </row>
    <row r="391" ht="14.25" customHeight="1">
      <c r="A391" s="37"/>
      <c r="B391" s="37"/>
      <c r="C391" s="37"/>
      <c r="D391" s="37"/>
      <c r="E391" s="37"/>
      <c r="F391" s="37"/>
      <c r="G391" s="37"/>
      <c r="H391" s="37"/>
    </row>
    <row r="392" ht="14.25" customHeight="1">
      <c r="A392" s="37"/>
      <c r="B392" s="37"/>
      <c r="C392" s="37"/>
      <c r="D392" s="37"/>
      <c r="E392" s="37"/>
      <c r="F392" s="37"/>
      <c r="G392" s="37"/>
      <c r="H392" s="37"/>
    </row>
    <row r="393" ht="14.25" customHeight="1">
      <c r="A393" s="37"/>
      <c r="B393" s="37"/>
      <c r="C393" s="37"/>
      <c r="D393" s="37"/>
      <c r="E393" s="37"/>
      <c r="F393" s="37"/>
      <c r="G393" s="37"/>
      <c r="H393" s="37"/>
    </row>
    <row r="394" ht="14.25" customHeight="1">
      <c r="A394" s="37"/>
      <c r="B394" s="37"/>
      <c r="C394" s="37"/>
      <c r="D394" s="37"/>
      <c r="E394" s="37"/>
      <c r="F394" s="37"/>
      <c r="G394" s="37"/>
      <c r="H394" s="37"/>
    </row>
    <row r="395" ht="14.25" customHeight="1">
      <c r="A395" s="37"/>
      <c r="B395" s="37"/>
      <c r="C395" s="37"/>
      <c r="D395" s="37"/>
      <c r="E395" s="37"/>
      <c r="F395" s="37"/>
      <c r="G395" s="37"/>
      <c r="H395" s="37"/>
    </row>
    <row r="396" ht="14.25" customHeight="1">
      <c r="A396" s="37"/>
      <c r="B396" s="37"/>
      <c r="C396" s="37"/>
      <c r="D396" s="37"/>
      <c r="E396" s="37"/>
      <c r="F396" s="37"/>
      <c r="G396" s="37"/>
      <c r="H396" s="37"/>
    </row>
    <row r="397" ht="14.25" customHeight="1">
      <c r="A397" s="37"/>
      <c r="B397" s="37"/>
      <c r="C397" s="37"/>
      <c r="D397" s="37"/>
      <c r="E397" s="37"/>
      <c r="F397" s="37"/>
      <c r="G397" s="37"/>
      <c r="H397" s="37"/>
    </row>
    <row r="398" ht="14.25" customHeight="1">
      <c r="A398" s="37"/>
      <c r="B398" s="37"/>
      <c r="C398" s="37"/>
      <c r="D398" s="37"/>
      <c r="E398" s="37"/>
      <c r="F398" s="37"/>
      <c r="G398" s="37"/>
      <c r="H398" s="37"/>
    </row>
    <row r="399" ht="14.25" customHeight="1">
      <c r="A399" s="37"/>
      <c r="B399" s="37"/>
      <c r="C399" s="37"/>
      <c r="D399" s="37"/>
      <c r="E399" s="37"/>
      <c r="F399" s="37"/>
      <c r="G399" s="37"/>
      <c r="H399" s="37"/>
    </row>
    <row r="400" ht="14.25" customHeight="1">
      <c r="A400" s="37"/>
      <c r="B400" s="37"/>
      <c r="C400" s="37"/>
      <c r="D400" s="37"/>
      <c r="E400" s="37"/>
      <c r="F400" s="37"/>
      <c r="G400" s="37"/>
      <c r="H400" s="37"/>
    </row>
    <row r="401" ht="14.25" customHeight="1">
      <c r="A401" s="37"/>
      <c r="B401" s="37"/>
      <c r="C401" s="37"/>
      <c r="D401" s="37"/>
      <c r="E401" s="37"/>
      <c r="F401" s="37"/>
      <c r="G401" s="37"/>
      <c r="H401" s="37"/>
    </row>
    <row r="402" ht="14.25" customHeight="1">
      <c r="A402" s="37"/>
      <c r="B402" s="37"/>
      <c r="C402" s="37"/>
      <c r="D402" s="37"/>
      <c r="E402" s="37"/>
      <c r="F402" s="37"/>
      <c r="G402" s="37"/>
      <c r="H402" s="37"/>
    </row>
    <row r="403" ht="14.25" customHeight="1">
      <c r="A403" s="37"/>
      <c r="B403" s="37"/>
      <c r="C403" s="37"/>
      <c r="D403" s="37"/>
      <c r="E403" s="37"/>
      <c r="F403" s="37"/>
      <c r="G403" s="37"/>
      <c r="H403" s="37"/>
    </row>
    <row r="404" ht="14.25" customHeight="1">
      <c r="A404" s="37"/>
      <c r="B404" s="37"/>
      <c r="C404" s="37"/>
      <c r="D404" s="37"/>
      <c r="E404" s="37"/>
      <c r="F404" s="37"/>
      <c r="G404" s="37"/>
      <c r="H404" s="37"/>
    </row>
    <row r="405" ht="14.25" customHeight="1">
      <c r="A405" s="37"/>
      <c r="B405" s="37"/>
      <c r="C405" s="37"/>
      <c r="D405" s="37"/>
      <c r="E405" s="37"/>
      <c r="F405" s="37"/>
      <c r="G405" s="37"/>
      <c r="H405" s="37"/>
    </row>
    <row r="406" ht="14.25" customHeight="1">
      <c r="A406" s="37"/>
      <c r="B406" s="37"/>
      <c r="C406" s="37"/>
      <c r="D406" s="37"/>
      <c r="E406" s="37"/>
      <c r="F406" s="37"/>
      <c r="G406" s="37"/>
      <c r="H406" s="37"/>
    </row>
    <row r="407" ht="14.25" customHeight="1">
      <c r="A407" s="37"/>
      <c r="B407" s="37"/>
      <c r="C407" s="37"/>
      <c r="D407" s="37"/>
      <c r="E407" s="37"/>
      <c r="F407" s="37"/>
      <c r="G407" s="37"/>
      <c r="H407" s="37"/>
    </row>
    <row r="408" ht="14.25" customHeight="1">
      <c r="A408" s="37"/>
      <c r="B408" s="37"/>
      <c r="C408" s="37"/>
      <c r="D408" s="37"/>
      <c r="E408" s="37"/>
      <c r="F408" s="37"/>
      <c r="G408" s="37"/>
      <c r="H408" s="37"/>
    </row>
    <row r="409" ht="14.25" customHeight="1">
      <c r="A409" s="37"/>
      <c r="B409" s="37"/>
      <c r="C409" s="37"/>
      <c r="D409" s="37"/>
      <c r="E409" s="37"/>
      <c r="F409" s="37"/>
      <c r="G409" s="37"/>
      <c r="H409" s="37"/>
    </row>
    <row r="410" ht="14.25" customHeight="1">
      <c r="A410" s="37"/>
      <c r="B410" s="37"/>
      <c r="C410" s="37"/>
      <c r="D410" s="37"/>
      <c r="E410" s="37"/>
      <c r="F410" s="37"/>
      <c r="G410" s="37"/>
      <c r="H410" s="37"/>
    </row>
    <row r="411" ht="14.25" customHeight="1">
      <c r="A411" s="37"/>
      <c r="B411" s="37"/>
      <c r="C411" s="37"/>
      <c r="D411" s="37"/>
      <c r="E411" s="37"/>
      <c r="F411" s="37"/>
      <c r="G411" s="37"/>
      <c r="H411" s="37"/>
    </row>
    <row r="412" ht="14.25" customHeight="1">
      <c r="A412" s="37"/>
      <c r="B412" s="37"/>
      <c r="C412" s="37"/>
      <c r="D412" s="37"/>
      <c r="E412" s="37"/>
      <c r="F412" s="37"/>
      <c r="G412" s="37"/>
      <c r="H412" s="37"/>
    </row>
    <row r="413" ht="14.25" customHeight="1">
      <c r="A413" s="37"/>
      <c r="B413" s="37"/>
      <c r="C413" s="37"/>
      <c r="D413" s="37"/>
      <c r="E413" s="37"/>
      <c r="F413" s="37"/>
      <c r="G413" s="37"/>
      <c r="H413" s="37"/>
    </row>
    <row r="414" ht="14.25" customHeight="1">
      <c r="A414" s="37"/>
      <c r="B414" s="37"/>
      <c r="C414" s="37"/>
      <c r="D414" s="37"/>
      <c r="E414" s="37"/>
      <c r="F414" s="37"/>
      <c r="G414" s="37"/>
      <c r="H414" s="37"/>
    </row>
    <row r="415" ht="14.25" customHeight="1">
      <c r="A415" s="37"/>
      <c r="B415" s="37"/>
      <c r="C415" s="37"/>
      <c r="D415" s="37"/>
      <c r="E415" s="37"/>
      <c r="F415" s="37"/>
      <c r="G415" s="37"/>
      <c r="H415" s="37"/>
    </row>
    <row r="416" ht="14.25" customHeight="1">
      <c r="A416" s="37"/>
      <c r="B416" s="37"/>
      <c r="C416" s="37"/>
      <c r="D416" s="37"/>
      <c r="E416" s="37"/>
      <c r="F416" s="37"/>
      <c r="G416" s="37"/>
      <c r="H416" s="37"/>
    </row>
    <row r="417" ht="14.25" customHeight="1">
      <c r="A417" s="37"/>
      <c r="B417" s="37"/>
      <c r="C417" s="37"/>
      <c r="D417" s="37"/>
      <c r="E417" s="37"/>
      <c r="F417" s="37"/>
      <c r="G417" s="37"/>
      <c r="H417" s="37"/>
    </row>
    <row r="418" ht="14.25" customHeight="1">
      <c r="A418" s="37"/>
      <c r="B418" s="37"/>
      <c r="C418" s="37"/>
      <c r="D418" s="37"/>
      <c r="E418" s="37"/>
      <c r="F418" s="37"/>
      <c r="G418" s="37"/>
      <c r="H418" s="37"/>
    </row>
    <row r="419" ht="14.25" customHeight="1">
      <c r="A419" s="37"/>
      <c r="B419" s="37"/>
      <c r="C419" s="37"/>
      <c r="D419" s="37"/>
      <c r="E419" s="37"/>
      <c r="F419" s="37"/>
      <c r="G419" s="37"/>
      <c r="H419" s="37"/>
    </row>
    <row r="420" ht="14.25" customHeight="1">
      <c r="A420" s="37"/>
      <c r="B420" s="37"/>
      <c r="C420" s="37"/>
      <c r="D420" s="37"/>
      <c r="E420" s="37"/>
      <c r="F420" s="37"/>
      <c r="G420" s="37"/>
      <c r="H420" s="37"/>
    </row>
    <row r="421" ht="14.25" customHeight="1">
      <c r="A421" s="37"/>
      <c r="B421" s="37"/>
      <c r="C421" s="37"/>
      <c r="D421" s="37"/>
      <c r="E421" s="37"/>
      <c r="F421" s="37"/>
      <c r="G421" s="37"/>
      <c r="H421" s="37"/>
    </row>
    <row r="422" ht="14.25" customHeight="1">
      <c r="A422" s="37"/>
      <c r="B422" s="37"/>
      <c r="C422" s="37"/>
      <c r="D422" s="37"/>
      <c r="E422" s="37"/>
      <c r="F422" s="37"/>
      <c r="G422" s="37"/>
      <c r="H422" s="37"/>
    </row>
    <row r="423" ht="14.25" customHeight="1">
      <c r="A423" s="37"/>
      <c r="B423" s="37"/>
      <c r="C423" s="37"/>
      <c r="D423" s="37"/>
      <c r="E423" s="37"/>
      <c r="F423" s="37"/>
      <c r="G423" s="37"/>
      <c r="H423" s="37"/>
    </row>
    <row r="424" ht="14.25" customHeight="1">
      <c r="A424" s="37"/>
      <c r="B424" s="37"/>
      <c r="C424" s="37"/>
      <c r="D424" s="37"/>
      <c r="E424" s="37"/>
      <c r="F424" s="37"/>
      <c r="G424" s="37"/>
      <c r="H424" s="37"/>
    </row>
    <row r="425" ht="14.25" customHeight="1">
      <c r="A425" s="37"/>
      <c r="B425" s="37"/>
      <c r="C425" s="37"/>
      <c r="D425" s="37"/>
      <c r="E425" s="37"/>
      <c r="F425" s="37"/>
      <c r="G425" s="37"/>
      <c r="H425" s="37"/>
    </row>
    <row r="426" ht="14.25" customHeight="1">
      <c r="A426" s="37"/>
      <c r="B426" s="37"/>
      <c r="C426" s="37"/>
      <c r="D426" s="37"/>
      <c r="E426" s="37"/>
      <c r="F426" s="37"/>
      <c r="G426" s="37"/>
      <c r="H426" s="37"/>
    </row>
    <row r="427" ht="14.25" customHeight="1">
      <c r="A427" s="37"/>
      <c r="B427" s="37"/>
      <c r="C427" s="37"/>
      <c r="D427" s="37"/>
      <c r="E427" s="37"/>
      <c r="F427" s="37"/>
      <c r="G427" s="37"/>
      <c r="H427" s="37"/>
    </row>
    <row r="428" ht="14.25" customHeight="1">
      <c r="A428" s="37"/>
      <c r="B428" s="37"/>
      <c r="C428" s="37"/>
      <c r="D428" s="37"/>
      <c r="E428" s="37"/>
      <c r="F428" s="37"/>
      <c r="G428" s="37"/>
      <c r="H428" s="37"/>
    </row>
    <row r="429" ht="14.25" customHeight="1">
      <c r="A429" s="37"/>
      <c r="B429" s="37"/>
      <c r="C429" s="37"/>
      <c r="D429" s="37"/>
      <c r="E429" s="37"/>
      <c r="F429" s="37"/>
      <c r="G429" s="37"/>
      <c r="H429" s="37"/>
    </row>
    <row r="430" ht="14.25" customHeight="1">
      <c r="A430" s="37"/>
      <c r="B430" s="37"/>
      <c r="C430" s="37"/>
      <c r="D430" s="37"/>
      <c r="E430" s="37"/>
      <c r="F430" s="37"/>
      <c r="G430" s="37"/>
      <c r="H430" s="37"/>
    </row>
    <row r="431" ht="14.25" customHeight="1">
      <c r="A431" s="37"/>
      <c r="B431" s="37"/>
      <c r="C431" s="37"/>
      <c r="D431" s="37"/>
      <c r="E431" s="37"/>
      <c r="F431" s="37"/>
      <c r="G431" s="37"/>
      <c r="H431" s="37"/>
    </row>
    <row r="432" ht="14.25" customHeight="1">
      <c r="A432" s="37"/>
      <c r="B432" s="37"/>
      <c r="C432" s="37"/>
      <c r="D432" s="37"/>
      <c r="E432" s="37"/>
      <c r="F432" s="37"/>
      <c r="G432" s="37"/>
      <c r="H432" s="37"/>
    </row>
    <row r="433" ht="14.25" customHeight="1">
      <c r="A433" s="37"/>
      <c r="B433" s="37"/>
      <c r="C433" s="37"/>
      <c r="D433" s="37"/>
      <c r="E433" s="37"/>
      <c r="F433" s="37"/>
      <c r="G433" s="37"/>
      <c r="H433" s="37"/>
    </row>
    <row r="434" ht="14.25" customHeight="1">
      <c r="A434" s="37"/>
      <c r="B434" s="37"/>
      <c r="C434" s="37"/>
      <c r="D434" s="37"/>
      <c r="E434" s="37"/>
      <c r="F434" s="37"/>
      <c r="G434" s="37"/>
      <c r="H434" s="37"/>
    </row>
    <row r="435" ht="14.25" customHeight="1">
      <c r="A435" s="37"/>
      <c r="B435" s="37"/>
      <c r="C435" s="37"/>
      <c r="D435" s="37"/>
      <c r="E435" s="37"/>
      <c r="F435" s="37"/>
      <c r="G435" s="37"/>
      <c r="H435" s="37"/>
    </row>
    <row r="436" ht="14.25" customHeight="1">
      <c r="A436" s="37"/>
      <c r="B436" s="37"/>
      <c r="C436" s="37"/>
      <c r="D436" s="37"/>
      <c r="E436" s="37"/>
      <c r="F436" s="37"/>
      <c r="G436" s="37"/>
      <c r="H436" s="37"/>
    </row>
    <row r="437" ht="14.25" customHeight="1">
      <c r="A437" s="37"/>
      <c r="B437" s="37"/>
      <c r="C437" s="37"/>
      <c r="D437" s="37"/>
      <c r="E437" s="37"/>
      <c r="F437" s="37"/>
      <c r="G437" s="37"/>
      <c r="H437" s="37"/>
    </row>
    <row r="438" ht="14.25" customHeight="1">
      <c r="A438" s="37"/>
      <c r="B438" s="37"/>
      <c r="C438" s="37"/>
      <c r="D438" s="37"/>
      <c r="E438" s="37"/>
      <c r="F438" s="37"/>
      <c r="G438" s="37"/>
      <c r="H438" s="37"/>
    </row>
    <row r="439" ht="14.25" customHeight="1">
      <c r="A439" s="37"/>
      <c r="B439" s="37"/>
      <c r="C439" s="37"/>
      <c r="D439" s="37"/>
      <c r="E439" s="37"/>
      <c r="F439" s="37"/>
      <c r="G439" s="37"/>
      <c r="H439" s="37"/>
    </row>
    <row r="440" ht="14.25" customHeight="1">
      <c r="A440" s="37"/>
      <c r="B440" s="37"/>
      <c r="C440" s="37"/>
      <c r="D440" s="37"/>
      <c r="E440" s="37"/>
      <c r="F440" s="37"/>
      <c r="G440" s="37"/>
      <c r="H440" s="37"/>
    </row>
    <row r="441" ht="14.25" customHeight="1">
      <c r="A441" s="37"/>
      <c r="B441" s="37"/>
      <c r="C441" s="37"/>
      <c r="D441" s="37"/>
      <c r="E441" s="37"/>
      <c r="F441" s="37"/>
      <c r="G441" s="37"/>
      <c r="H441" s="37"/>
    </row>
    <row r="442" ht="14.25" customHeight="1">
      <c r="A442" s="37"/>
      <c r="B442" s="37"/>
      <c r="C442" s="37"/>
      <c r="D442" s="37"/>
      <c r="E442" s="37"/>
      <c r="F442" s="37"/>
      <c r="G442" s="37"/>
      <c r="H442" s="37"/>
    </row>
    <row r="443" ht="14.25" customHeight="1">
      <c r="A443" s="37"/>
      <c r="B443" s="37"/>
      <c r="C443" s="37"/>
      <c r="D443" s="37"/>
      <c r="E443" s="37"/>
      <c r="F443" s="37"/>
      <c r="G443" s="37"/>
      <c r="H443" s="37"/>
    </row>
    <row r="444" ht="14.25" customHeight="1">
      <c r="A444" s="37"/>
      <c r="B444" s="37"/>
      <c r="C444" s="37"/>
      <c r="D444" s="37"/>
      <c r="E444" s="37"/>
      <c r="F444" s="37"/>
      <c r="G444" s="37"/>
      <c r="H444" s="37"/>
    </row>
    <row r="445" ht="14.25" customHeight="1">
      <c r="A445" s="37"/>
      <c r="B445" s="37"/>
      <c r="C445" s="37"/>
      <c r="D445" s="37"/>
      <c r="E445" s="37"/>
      <c r="F445" s="37"/>
      <c r="G445" s="37"/>
      <c r="H445" s="37"/>
    </row>
    <row r="446" ht="14.25" customHeight="1">
      <c r="A446" s="37"/>
      <c r="B446" s="37"/>
      <c r="C446" s="37"/>
      <c r="D446" s="37"/>
      <c r="E446" s="37"/>
      <c r="F446" s="37"/>
      <c r="G446" s="37"/>
      <c r="H446" s="37"/>
    </row>
    <row r="447" ht="14.25" customHeight="1">
      <c r="A447" s="37"/>
      <c r="B447" s="37"/>
      <c r="C447" s="37"/>
      <c r="D447" s="37"/>
      <c r="E447" s="37"/>
      <c r="F447" s="37"/>
      <c r="G447" s="37"/>
      <c r="H447" s="37"/>
    </row>
    <row r="448" ht="14.25" customHeight="1">
      <c r="A448" s="37"/>
      <c r="B448" s="37"/>
      <c r="C448" s="37"/>
      <c r="D448" s="37"/>
      <c r="E448" s="37"/>
      <c r="F448" s="37"/>
      <c r="G448" s="37"/>
      <c r="H448" s="37"/>
    </row>
    <row r="449" ht="14.25" customHeight="1">
      <c r="A449" s="37"/>
      <c r="B449" s="37"/>
      <c r="C449" s="37"/>
      <c r="D449" s="37"/>
      <c r="E449" s="37"/>
      <c r="F449" s="37"/>
      <c r="G449" s="37"/>
      <c r="H449" s="37"/>
    </row>
    <row r="450" ht="14.25" customHeight="1">
      <c r="A450" s="37"/>
      <c r="B450" s="37"/>
      <c r="C450" s="37"/>
      <c r="D450" s="37"/>
      <c r="E450" s="37"/>
      <c r="F450" s="37"/>
      <c r="G450" s="37"/>
      <c r="H450" s="37"/>
    </row>
    <row r="451" ht="14.25" customHeight="1">
      <c r="A451" s="37"/>
      <c r="B451" s="37"/>
      <c r="C451" s="37"/>
      <c r="D451" s="37"/>
      <c r="E451" s="37"/>
      <c r="F451" s="37"/>
      <c r="G451" s="37"/>
      <c r="H451" s="37"/>
    </row>
    <row r="452" ht="14.25" customHeight="1">
      <c r="A452" s="37"/>
      <c r="B452" s="37"/>
      <c r="C452" s="37"/>
      <c r="D452" s="37"/>
      <c r="E452" s="37"/>
      <c r="F452" s="37"/>
      <c r="G452" s="37"/>
      <c r="H452" s="37"/>
    </row>
    <row r="453" ht="14.25" customHeight="1">
      <c r="A453" s="37"/>
      <c r="B453" s="37"/>
      <c r="C453" s="37"/>
      <c r="D453" s="37"/>
      <c r="E453" s="37"/>
      <c r="F453" s="37"/>
      <c r="G453" s="37"/>
      <c r="H453" s="37"/>
    </row>
    <row r="454" ht="14.25" customHeight="1">
      <c r="A454" s="37"/>
      <c r="B454" s="37"/>
      <c r="C454" s="37"/>
      <c r="D454" s="37"/>
      <c r="E454" s="37"/>
      <c r="F454" s="37"/>
      <c r="G454" s="37"/>
      <c r="H454" s="37"/>
    </row>
    <row r="455" ht="14.25" customHeight="1">
      <c r="A455" s="37"/>
      <c r="B455" s="37"/>
      <c r="C455" s="37"/>
      <c r="D455" s="37"/>
      <c r="E455" s="37"/>
      <c r="F455" s="37"/>
      <c r="G455" s="37"/>
      <c r="H455" s="37"/>
    </row>
    <row r="456" ht="14.25" customHeight="1">
      <c r="A456" s="37"/>
      <c r="B456" s="37"/>
      <c r="C456" s="37"/>
      <c r="D456" s="37"/>
      <c r="E456" s="37"/>
      <c r="F456" s="37"/>
      <c r="G456" s="37"/>
      <c r="H456" s="37"/>
    </row>
    <row r="457" ht="14.25" customHeight="1">
      <c r="A457" s="37"/>
      <c r="B457" s="37"/>
      <c r="C457" s="37"/>
      <c r="D457" s="37"/>
      <c r="E457" s="37"/>
      <c r="F457" s="37"/>
      <c r="G457" s="37"/>
      <c r="H457" s="37"/>
    </row>
    <row r="458" ht="14.25" customHeight="1">
      <c r="A458" s="37"/>
      <c r="B458" s="37"/>
      <c r="C458" s="37"/>
      <c r="D458" s="37"/>
      <c r="E458" s="37"/>
      <c r="F458" s="37"/>
      <c r="G458" s="37"/>
      <c r="H458" s="37"/>
    </row>
    <row r="459" ht="14.25" customHeight="1">
      <c r="A459" s="37"/>
      <c r="B459" s="37"/>
      <c r="C459" s="37"/>
      <c r="D459" s="37"/>
      <c r="E459" s="37"/>
      <c r="F459" s="37"/>
      <c r="G459" s="37"/>
      <c r="H459" s="37"/>
    </row>
    <row r="460" ht="14.25" customHeight="1">
      <c r="A460" s="37"/>
      <c r="B460" s="37"/>
      <c r="C460" s="37"/>
      <c r="D460" s="37"/>
      <c r="E460" s="37"/>
      <c r="F460" s="37"/>
      <c r="G460" s="37"/>
      <c r="H460" s="37"/>
    </row>
    <row r="461" ht="14.25" customHeight="1">
      <c r="A461" s="37"/>
      <c r="B461" s="37"/>
      <c r="C461" s="37"/>
      <c r="D461" s="37"/>
      <c r="E461" s="37"/>
      <c r="F461" s="37"/>
      <c r="G461" s="37"/>
      <c r="H461" s="37"/>
    </row>
    <row r="462" ht="14.25" customHeight="1">
      <c r="A462" s="37"/>
      <c r="B462" s="37"/>
      <c r="C462" s="37"/>
      <c r="D462" s="37"/>
      <c r="E462" s="37"/>
      <c r="F462" s="37"/>
      <c r="G462" s="37"/>
      <c r="H462" s="37"/>
    </row>
    <row r="463" ht="14.25" customHeight="1">
      <c r="A463" s="37"/>
      <c r="B463" s="37"/>
      <c r="C463" s="37"/>
      <c r="D463" s="37"/>
      <c r="E463" s="37"/>
      <c r="F463" s="37"/>
      <c r="G463" s="37"/>
      <c r="H463" s="37"/>
    </row>
    <row r="464" ht="14.25" customHeight="1">
      <c r="A464" s="37"/>
      <c r="B464" s="37"/>
      <c r="C464" s="37"/>
      <c r="D464" s="37"/>
      <c r="E464" s="37"/>
      <c r="F464" s="37"/>
      <c r="G464" s="37"/>
      <c r="H464" s="37"/>
    </row>
    <row r="465" ht="14.25" customHeight="1">
      <c r="A465" s="37"/>
      <c r="B465" s="37"/>
      <c r="C465" s="37"/>
      <c r="D465" s="37"/>
      <c r="E465" s="37"/>
      <c r="F465" s="37"/>
      <c r="G465" s="37"/>
      <c r="H465" s="37"/>
    </row>
    <row r="466" ht="14.25" customHeight="1">
      <c r="A466" s="37"/>
      <c r="B466" s="37"/>
      <c r="C466" s="37"/>
      <c r="D466" s="37"/>
      <c r="E466" s="37"/>
      <c r="F466" s="37"/>
      <c r="G466" s="37"/>
      <c r="H466" s="37"/>
    </row>
    <row r="467" ht="14.25" customHeight="1">
      <c r="A467" s="37"/>
      <c r="B467" s="37"/>
      <c r="C467" s="37"/>
      <c r="D467" s="37"/>
      <c r="E467" s="37"/>
      <c r="F467" s="37"/>
      <c r="G467" s="37"/>
      <c r="H467" s="37"/>
    </row>
    <row r="468" ht="14.25" customHeight="1">
      <c r="A468" s="37"/>
      <c r="B468" s="37"/>
      <c r="C468" s="37"/>
      <c r="D468" s="37"/>
      <c r="E468" s="37"/>
      <c r="F468" s="37"/>
      <c r="G468" s="37"/>
      <c r="H468" s="37"/>
    </row>
    <row r="469" ht="14.25" customHeight="1">
      <c r="A469" s="37"/>
      <c r="B469" s="37"/>
      <c r="C469" s="37"/>
      <c r="D469" s="37"/>
      <c r="E469" s="37"/>
      <c r="F469" s="37"/>
      <c r="G469" s="37"/>
      <c r="H469" s="37"/>
    </row>
    <row r="470" ht="14.25" customHeight="1">
      <c r="A470" s="37"/>
      <c r="B470" s="37"/>
      <c r="C470" s="37"/>
      <c r="D470" s="37"/>
      <c r="E470" s="37"/>
      <c r="F470" s="37"/>
      <c r="G470" s="37"/>
      <c r="H470" s="37"/>
    </row>
    <row r="471" ht="14.25" customHeight="1">
      <c r="A471" s="37"/>
      <c r="B471" s="37"/>
      <c r="C471" s="37"/>
      <c r="D471" s="37"/>
      <c r="E471" s="37"/>
      <c r="F471" s="37"/>
      <c r="G471" s="37"/>
      <c r="H471" s="37"/>
    </row>
    <row r="472" ht="14.25" customHeight="1">
      <c r="A472" s="37"/>
      <c r="B472" s="37"/>
      <c r="C472" s="37"/>
      <c r="D472" s="37"/>
      <c r="E472" s="37"/>
      <c r="F472" s="37"/>
      <c r="G472" s="37"/>
      <c r="H472" s="37"/>
    </row>
    <row r="473" ht="14.25" customHeight="1">
      <c r="A473" s="37"/>
      <c r="B473" s="37"/>
      <c r="C473" s="37"/>
      <c r="D473" s="37"/>
      <c r="E473" s="37"/>
      <c r="F473" s="37"/>
      <c r="G473" s="37"/>
      <c r="H473" s="37"/>
    </row>
    <row r="474" ht="14.25" customHeight="1">
      <c r="A474" s="37"/>
      <c r="B474" s="37"/>
      <c r="C474" s="37"/>
      <c r="D474" s="37"/>
      <c r="E474" s="37"/>
      <c r="F474" s="37"/>
      <c r="G474" s="37"/>
      <c r="H474" s="37"/>
    </row>
    <row r="475" ht="14.25" customHeight="1">
      <c r="A475" s="37"/>
      <c r="B475" s="37"/>
      <c r="C475" s="37"/>
      <c r="D475" s="37"/>
      <c r="E475" s="37"/>
      <c r="F475" s="37"/>
      <c r="G475" s="37"/>
      <c r="H475" s="37"/>
    </row>
    <row r="476" ht="14.25" customHeight="1">
      <c r="A476" s="37"/>
      <c r="B476" s="37"/>
      <c r="C476" s="37"/>
      <c r="D476" s="37"/>
      <c r="E476" s="37"/>
      <c r="F476" s="37"/>
      <c r="G476" s="37"/>
      <c r="H476" s="37"/>
    </row>
    <row r="477" ht="14.25" customHeight="1">
      <c r="A477" s="37"/>
      <c r="B477" s="37"/>
      <c r="C477" s="37"/>
      <c r="D477" s="37"/>
      <c r="E477" s="37"/>
      <c r="F477" s="37"/>
      <c r="G477" s="37"/>
      <c r="H477" s="37"/>
    </row>
    <row r="478" ht="14.25" customHeight="1">
      <c r="A478" s="37"/>
      <c r="B478" s="37"/>
      <c r="C478" s="37"/>
      <c r="D478" s="37"/>
      <c r="E478" s="37"/>
      <c r="F478" s="37"/>
      <c r="G478" s="37"/>
      <c r="H478" s="37"/>
    </row>
    <row r="479" ht="14.25" customHeight="1">
      <c r="A479" s="37"/>
      <c r="B479" s="37"/>
      <c r="C479" s="37"/>
      <c r="D479" s="37"/>
      <c r="E479" s="37"/>
      <c r="F479" s="37"/>
      <c r="G479" s="37"/>
      <c r="H479" s="37"/>
    </row>
    <row r="480" ht="14.25" customHeight="1">
      <c r="A480" s="37"/>
      <c r="B480" s="37"/>
      <c r="C480" s="37"/>
      <c r="D480" s="37"/>
      <c r="E480" s="37"/>
      <c r="F480" s="37"/>
      <c r="G480" s="37"/>
      <c r="H480" s="37"/>
    </row>
    <row r="481" ht="14.25" customHeight="1">
      <c r="A481" s="37"/>
      <c r="B481" s="37"/>
      <c r="C481" s="37"/>
      <c r="D481" s="37"/>
      <c r="E481" s="37"/>
      <c r="F481" s="37"/>
      <c r="G481" s="37"/>
      <c r="H481" s="37"/>
    </row>
    <row r="482" ht="14.25" customHeight="1">
      <c r="A482" s="37"/>
      <c r="B482" s="37"/>
      <c r="C482" s="37"/>
      <c r="D482" s="37"/>
      <c r="E482" s="37"/>
      <c r="F482" s="37"/>
      <c r="G482" s="37"/>
      <c r="H482" s="37"/>
    </row>
    <row r="483" ht="14.25" customHeight="1">
      <c r="A483" s="37"/>
      <c r="B483" s="37"/>
      <c r="C483" s="37"/>
      <c r="D483" s="37"/>
      <c r="E483" s="37"/>
      <c r="F483" s="37"/>
      <c r="G483" s="37"/>
      <c r="H483" s="37"/>
    </row>
    <row r="484" ht="14.25" customHeight="1">
      <c r="A484" s="37"/>
      <c r="B484" s="37"/>
      <c r="C484" s="37"/>
      <c r="D484" s="37"/>
      <c r="E484" s="37"/>
      <c r="F484" s="37"/>
      <c r="G484" s="37"/>
      <c r="H484" s="37"/>
    </row>
    <row r="485" ht="14.25" customHeight="1">
      <c r="A485" s="37"/>
      <c r="B485" s="37"/>
      <c r="C485" s="37"/>
      <c r="D485" s="37"/>
      <c r="E485" s="37"/>
      <c r="F485" s="37"/>
      <c r="G485" s="37"/>
      <c r="H485" s="37"/>
    </row>
    <row r="486" ht="14.25" customHeight="1">
      <c r="A486" s="37"/>
      <c r="B486" s="37"/>
      <c r="C486" s="37"/>
      <c r="D486" s="37"/>
      <c r="E486" s="37"/>
      <c r="F486" s="37"/>
      <c r="G486" s="37"/>
      <c r="H486" s="37"/>
    </row>
    <row r="487" ht="14.25" customHeight="1">
      <c r="A487" s="37"/>
      <c r="B487" s="37"/>
      <c r="C487" s="37"/>
      <c r="D487" s="37"/>
      <c r="E487" s="37"/>
      <c r="F487" s="37"/>
      <c r="G487" s="37"/>
      <c r="H487" s="37"/>
    </row>
    <row r="488" ht="14.25" customHeight="1">
      <c r="A488" s="37"/>
      <c r="B488" s="37"/>
      <c r="C488" s="37"/>
      <c r="D488" s="37"/>
      <c r="E488" s="37"/>
      <c r="F488" s="37"/>
      <c r="G488" s="37"/>
      <c r="H488" s="37"/>
    </row>
    <row r="489" ht="14.25" customHeight="1">
      <c r="A489" s="37"/>
      <c r="B489" s="37"/>
      <c r="C489" s="37"/>
      <c r="D489" s="37"/>
      <c r="E489" s="37"/>
      <c r="F489" s="37"/>
      <c r="G489" s="37"/>
      <c r="H489" s="37"/>
    </row>
    <row r="490" ht="14.25" customHeight="1">
      <c r="A490" s="37"/>
      <c r="B490" s="37"/>
      <c r="C490" s="37"/>
      <c r="D490" s="37"/>
      <c r="E490" s="37"/>
      <c r="F490" s="37"/>
      <c r="G490" s="37"/>
      <c r="H490" s="37"/>
    </row>
    <row r="491" ht="14.25" customHeight="1">
      <c r="A491" s="37"/>
      <c r="B491" s="37"/>
      <c r="C491" s="37"/>
      <c r="D491" s="37"/>
      <c r="E491" s="37"/>
      <c r="F491" s="37"/>
      <c r="G491" s="37"/>
      <c r="H491" s="37"/>
    </row>
    <row r="492" ht="14.25" customHeight="1">
      <c r="A492" s="37"/>
      <c r="B492" s="37"/>
      <c r="C492" s="37"/>
      <c r="D492" s="37"/>
      <c r="E492" s="37"/>
      <c r="F492" s="37"/>
      <c r="G492" s="37"/>
      <c r="H492" s="37"/>
    </row>
    <row r="493" ht="14.25" customHeight="1">
      <c r="A493" s="37"/>
      <c r="B493" s="37"/>
      <c r="C493" s="37"/>
      <c r="D493" s="37"/>
      <c r="E493" s="37"/>
      <c r="F493" s="37"/>
      <c r="G493" s="37"/>
      <c r="H493" s="37"/>
    </row>
    <row r="494" ht="14.25" customHeight="1">
      <c r="A494" s="37"/>
      <c r="B494" s="37"/>
      <c r="C494" s="37"/>
      <c r="D494" s="37"/>
      <c r="E494" s="37"/>
      <c r="F494" s="37"/>
      <c r="G494" s="37"/>
      <c r="H494" s="37"/>
    </row>
    <row r="495" ht="14.25" customHeight="1">
      <c r="A495" s="37"/>
      <c r="B495" s="37"/>
      <c r="C495" s="37"/>
      <c r="D495" s="37"/>
      <c r="E495" s="37"/>
      <c r="F495" s="37"/>
      <c r="G495" s="37"/>
      <c r="H495" s="37"/>
    </row>
    <row r="496" ht="14.25" customHeight="1">
      <c r="A496" s="37"/>
      <c r="B496" s="37"/>
      <c r="C496" s="37"/>
      <c r="D496" s="37"/>
      <c r="E496" s="37"/>
      <c r="F496" s="37"/>
      <c r="G496" s="37"/>
      <c r="H496" s="37"/>
    </row>
    <row r="497" ht="14.25" customHeight="1">
      <c r="A497" s="37"/>
      <c r="B497" s="37"/>
      <c r="C497" s="37"/>
      <c r="D497" s="37"/>
      <c r="E497" s="37"/>
      <c r="F497" s="37"/>
      <c r="G497" s="37"/>
      <c r="H497" s="37"/>
    </row>
    <row r="498" ht="14.25" customHeight="1">
      <c r="A498" s="37"/>
      <c r="B498" s="37"/>
      <c r="C498" s="37"/>
      <c r="D498" s="37"/>
      <c r="E498" s="37"/>
      <c r="F498" s="37"/>
      <c r="G498" s="37"/>
      <c r="H498" s="37"/>
    </row>
    <row r="499" ht="14.25" customHeight="1">
      <c r="A499" s="37"/>
      <c r="B499" s="37"/>
      <c r="C499" s="37"/>
      <c r="D499" s="37"/>
      <c r="E499" s="37"/>
      <c r="F499" s="37"/>
      <c r="G499" s="37"/>
      <c r="H499" s="37"/>
    </row>
    <row r="500" ht="14.25" customHeight="1">
      <c r="A500" s="37"/>
      <c r="B500" s="37"/>
      <c r="C500" s="37"/>
      <c r="D500" s="37"/>
      <c r="E500" s="37"/>
      <c r="F500" s="37"/>
      <c r="G500" s="37"/>
      <c r="H500" s="37"/>
    </row>
    <row r="501" ht="14.25" customHeight="1">
      <c r="A501" s="37"/>
      <c r="B501" s="37"/>
      <c r="C501" s="37"/>
      <c r="D501" s="37"/>
      <c r="E501" s="37"/>
      <c r="F501" s="37"/>
      <c r="G501" s="37"/>
      <c r="H501" s="37"/>
    </row>
    <row r="502" ht="14.25" customHeight="1">
      <c r="A502" s="37"/>
      <c r="B502" s="37"/>
      <c r="C502" s="37"/>
      <c r="D502" s="37"/>
      <c r="E502" s="37"/>
      <c r="F502" s="37"/>
      <c r="G502" s="37"/>
      <c r="H502" s="37"/>
    </row>
    <row r="503" ht="14.25" customHeight="1">
      <c r="A503" s="37"/>
      <c r="B503" s="37"/>
      <c r="C503" s="37"/>
      <c r="D503" s="37"/>
      <c r="E503" s="37"/>
      <c r="F503" s="37"/>
      <c r="G503" s="37"/>
      <c r="H503" s="37"/>
    </row>
    <row r="504" ht="14.25" customHeight="1">
      <c r="A504" s="37"/>
      <c r="B504" s="37"/>
      <c r="C504" s="37"/>
      <c r="D504" s="37"/>
      <c r="E504" s="37"/>
      <c r="F504" s="37"/>
      <c r="G504" s="37"/>
      <c r="H504" s="37"/>
    </row>
    <row r="505" ht="14.25" customHeight="1">
      <c r="A505" s="37"/>
      <c r="B505" s="37"/>
      <c r="C505" s="37"/>
      <c r="D505" s="37"/>
      <c r="E505" s="37"/>
      <c r="F505" s="37"/>
      <c r="G505" s="37"/>
      <c r="H505" s="37"/>
    </row>
    <row r="506" ht="14.25" customHeight="1">
      <c r="A506" s="37"/>
      <c r="B506" s="37"/>
      <c r="C506" s="37"/>
      <c r="D506" s="37"/>
      <c r="E506" s="37"/>
      <c r="F506" s="37"/>
      <c r="G506" s="37"/>
      <c r="H506" s="37"/>
    </row>
    <row r="507" ht="14.25" customHeight="1">
      <c r="A507" s="37"/>
      <c r="B507" s="37"/>
      <c r="C507" s="37"/>
      <c r="D507" s="37"/>
      <c r="E507" s="37"/>
      <c r="F507" s="37"/>
      <c r="G507" s="37"/>
      <c r="H507" s="37"/>
    </row>
    <row r="508" ht="14.25" customHeight="1">
      <c r="A508" s="37"/>
      <c r="B508" s="37"/>
      <c r="C508" s="37"/>
      <c r="D508" s="37"/>
      <c r="E508" s="37"/>
      <c r="F508" s="37"/>
      <c r="G508" s="37"/>
      <c r="H508" s="37"/>
    </row>
    <row r="509" ht="14.25" customHeight="1">
      <c r="A509" s="37"/>
      <c r="B509" s="37"/>
      <c r="C509" s="37"/>
      <c r="D509" s="37"/>
      <c r="E509" s="37"/>
      <c r="F509" s="37"/>
      <c r="G509" s="37"/>
      <c r="H509" s="37"/>
    </row>
    <row r="510" ht="14.25" customHeight="1">
      <c r="A510" s="37"/>
      <c r="B510" s="37"/>
      <c r="C510" s="37"/>
      <c r="D510" s="37"/>
      <c r="E510" s="37"/>
      <c r="F510" s="37"/>
      <c r="G510" s="37"/>
      <c r="H510" s="37"/>
    </row>
    <row r="511" ht="14.25" customHeight="1">
      <c r="A511" s="37"/>
      <c r="B511" s="37"/>
      <c r="C511" s="37"/>
      <c r="D511" s="37"/>
      <c r="E511" s="37"/>
      <c r="F511" s="37"/>
      <c r="G511" s="37"/>
      <c r="H511" s="37"/>
    </row>
    <row r="512" ht="14.25" customHeight="1">
      <c r="A512" s="37"/>
      <c r="B512" s="37"/>
      <c r="C512" s="37"/>
      <c r="D512" s="37"/>
      <c r="E512" s="37"/>
      <c r="F512" s="37"/>
      <c r="G512" s="37"/>
      <c r="H512" s="37"/>
    </row>
    <row r="513" ht="14.25" customHeight="1">
      <c r="A513" s="37"/>
      <c r="B513" s="37"/>
      <c r="C513" s="37"/>
      <c r="D513" s="37"/>
      <c r="E513" s="37"/>
      <c r="F513" s="37"/>
      <c r="G513" s="37"/>
      <c r="H513" s="37"/>
    </row>
    <row r="514" ht="14.25" customHeight="1">
      <c r="A514" s="37"/>
      <c r="B514" s="37"/>
      <c r="C514" s="37"/>
      <c r="D514" s="37"/>
      <c r="E514" s="37"/>
      <c r="F514" s="37"/>
      <c r="G514" s="37"/>
      <c r="H514" s="37"/>
    </row>
    <row r="515" ht="14.25" customHeight="1">
      <c r="A515" s="37"/>
      <c r="B515" s="37"/>
      <c r="C515" s="37"/>
      <c r="D515" s="37"/>
      <c r="E515" s="37"/>
      <c r="F515" s="37"/>
      <c r="G515" s="37"/>
      <c r="H515" s="37"/>
    </row>
    <row r="516" ht="14.25" customHeight="1">
      <c r="A516" s="37"/>
      <c r="B516" s="37"/>
      <c r="C516" s="37"/>
      <c r="D516" s="37"/>
      <c r="E516" s="37"/>
      <c r="F516" s="37"/>
      <c r="G516" s="37"/>
      <c r="H516" s="37"/>
    </row>
    <row r="517" ht="14.25" customHeight="1">
      <c r="A517" s="37"/>
      <c r="B517" s="37"/>
      <c r="C517" s="37"/>
      <c r="D517" s="37"/>
      <c r="E517" s="37"/>
      <c r="F517" s="37"/>
      <c r="G517" s="37"/>
      <c r="H517" s="37"/>
    </row>
    <row r="518" ht="14.25" customHeight="1">
      <c r="A518" s="37"/>
      <c r="B518" s="37"/>
      <c r="C518" s="37"/>
      <c r="D518" s="37"/>
      <c r="E518" s="37"/>
      <c r="F518" s="37"/>
      <c r="G518" s="37"/>
      <c r="H518" s="37"/>
    </row>
    <row r="519" ht="14.25" customHeight="1">
      <c r="A519" s="37"/>
      <c r="B519" s="37"/>
      <c r="C519" s="37"/>
      <c r="D519" s="37"/>
      <c r="E519" s="37"/>
      <c r="F519" s="37"/>
      <c r="G519" s="37"/>
      <c r="H519" s="37"/>
    </row>
    <row r="520" ht="14.25" customHeight="1">
      <c r="A520" s="37"/>
      <c r="B520" s="37"/>
      <c r="C520" s="37"/>
      <c r="D520" s="37"/>
      <c r="E520" s="37"/>
      <c r="F520" s="37"/>
      <c r="G520" s="37"/>
      <c r="H520" s="37"/>
    </row>
    <row r="521" ht="14.25" customHeight="1">
      <c r="A521" s="37"/>
      <c r="B521" s="37"/>
      <c r="C521" s="37"/>
      <c r="D521" s="37"/>
      <c r="E521" s="37"/>
      <c r="F521" s="37"/>
      <c r="G521" s="37"/>
      <c r="H521" s="37"/>
    </row>
    <row r="522" ht="14.25" customHeight="1">
      <c r="A522" s="37"/>
      <c r="B522" s="37"/>
      <c r="C522" s="37"/>
      <c r="D522" s="37"/>
      <c r="E522" s="37"/>
      <c r="F522" s="37"/>
      <c r="G522" s="37"/>
      <c r="H522" s="37"/>
    </row>
    <row r="523" ht="14.25" customHeight="1">
      <c r="A523" s="37"/>
      <c r="B523" s="37"/>
      <c r="C523" s="37"/>
      <c r="D523" s="37"/>
      <c r="E523" s="37"/>
      <c r="F523" s="37"/>
      <c r="G523" s="37"/>
      <c r="H523" s="37"/>
    </row>
    <row r="524" ht="14.25" customHeight="1">
      <c r="A524" s="37"/>
      <c r="B524" s="37"/>
      <c r="C524" s="37"/>
      <c r="D524" s="37"/>
      <c r="E524" s="37"/>
      <c r="F524" s="37"/>
      <c r="G524" s="37"/>
      <c r="H524" s="37"/>
    </row>
    <row r="525" ht="14.25" customHeight="1">
      <c r="A525" s="37"/>
      <c r="B525" s="37"/>
      <c r="C525" s="37"/>
      <c r="D525" s="37"/>
      <c r="E525" s="37"/>
      <c r="F525" s="37"/>
      <c r="G525" s="37"/>
      <c r="H525" s="37"/>
    </row>
    <row r="526" ht="14.25" customHeight="1">
      <c r="A526" s="37"/>
      <c r="B526" s="37"/>
      <c r="C526" s="37"/>
      <c r="D526" s="37"/>
      <c r="E526" s="37"/>
      <c r="F526" s="37"/>
      <c r="G526" s="37"/>
      <c r="H526" s="37"/>
    </row>
    <row r="527" ht="14.25" customHeight="1">
      <c r="A527" s="37"/>
      <c r="B527" s="37"/>
      <c r="C527" s="37"/>
      <c r="D527" s="37"/>
      <c r="E527" s="37"/>
      <c r="F527" s="37"/>
      <c r="G527" s="37"/>
      <c r="H527" s="37"/>
    </row>
    <row r="528" ht="14.25" customHeight="1">
      <c r="A528" s="37"/>
      <c r="B528" s="37"/>
      <c r="C528" s="37"/>
      <c r="D528" s="37"/>
      <c r="E528" s="37"/>
      <c r="F528" s="37"/>
      <c r="G528" s="37"/>
      <c r="H528" s="37"/>
    </row>
    <row r="529" ht="14.25" customHeight="1">
      <c r="A529" s="37"/>
      <c r="B529" s="37"/>
      <c r="C529" s="37"/>
      <c r="D529" s="37"/>
      <c r="E529" s="37"/>
      <c r="F529" s="37"/>
      <c r="G529" s="37"/>
      <c r="H529" s="37"/>
    </row>
    <row r="530" ht="14.25" customHeight="1">
      <c r="A530" s="37"/>
      <c r="B530" s="37"/>
      <c r="C530" s="37"/>
      <c r="D530" s="37"/>
      <c r="E530" s="37"/>
      <c r="F530" s="37"/>
      <c r="G530" s="37"/>
      <c r="H530" s="37"/>
    </row>
    <row r="531" ht="14.25" customHeight="1">
      <c r="A531" s="37"/>
      <c r="B531" s="37"/>
      <c r="C531" s="37"/>
      <c r="D531" s="37"/>
      <c r="E531" s="37"/>
      <c r="F531" s="37"/>
      <c r="G531" s="37"/>
      <c r="H531" s="37"/>
    </row>
    <row r="532" ht="14.25" customHeight="1">
      <c r="A532" s="37"/>
      <c r="B532" s="37"/>
      <c r="C532" s="37"/>
      <c r="D532" s="37"/>
      <c r="E532" s="37"/>
      <c r="F532" s="37"/>
      <c r="G532" s="37"/>
      <c r="H532" s="37"/>
    </row>
    <row r="533" ht="14.25" customHeight="1">
      <c r="A533" s="37"/>
      <c r="B533" s="37"/>
      <c r="C533" s="37"/>
      <c r="D533" s="37"/>
      <c r="E533" s="37"/>
      <c r="F533" s="37"/>
      <c r="G533" s="37"/>
      <c r="H533" s="37"/>
    </row>
    <row r="534" ht="14.25" customHeight="1">
      <c r="A534" s="37"/>
      <c r="B534" s="37"/>
      <c r="C534" s="37"/>
      <c r="D534" s="37"/>
      <c r="E534" s="37"/>
      <c r="F534" s="37"/>
      <c r="G534" s="37"/>
      <c r="H534" s="37"/>
    </row>
    <row r="535" ht="14.25" customHeight="1">
      <c r="A535" s="37"/>
      <c r="B535" s="37"/>
      <c r="C535" s="37"/>
      <c r="D535" s="37"/>
      <c r="E535" s="37"/>
      <c r="F535" s="37"/>
      <c r="G535" s="37"/>
      <c r="H535" s="37"/>
    </row>
    <row r="536" ht="14.25" customHeight="1">
      <c r="A536" s="37"/>
      <c r="B536" s="37"/>
      <c r="C536" s="37"/>
      <c r="D536" s="37"/>
      <c r="E536" s="37"/>
      <c r="F536" s="37"/>
      <c r="G536" s="37"/>
      <c r="H536" s="37"/>
    </row>
    <row r="537" ht="14.25" customHeight="1">
      <c r="A537" s="37"/>
      <c r="B537" s="37"/>
      <c r="C537" s="37"/>
      <c r="D537" s="37"/>
      <c r="E537" s="37"/>
      <c r="F537" s="37"/>
      <c r="G537" s="37"/>
      <c r="H537" s="37"/>
    </row>
    <row r="538" ht="14.25" customHeight="1">
      <c r="A538" s="37"/>
      <c r="B538" s="37"/>
      <c r="C538" s="37"/>
      <c r="D538" s="37"/>
      <c r="E538" s="37"/>
      <c r="F538" s="37"/>
      <c r="G538" s="37"/>
      <c r="H538" s="37"/>
    </row>
    <row r="539" ht="14.25" customHeight="1">
      <c r="A539" s="37"/>
      <c r="B539" s="37"/>
      <c r="C539" s="37"/>
      <c r="D539" s="37"/>
      <c r="E539" s="37"/>
      <c r="F539" s="37"/>
      <c r="G539" s="37"/>
      <c r="H539" s="37"/>
    </row>
    <row r="540" ht="14.25" customHeight="1">
      <c r="A540" s="37"/>
      <c r="B540" s="37"/>
      <c r="C540" s="37"/>
      <c r="D540" s="37"/>
      <c r="E540" s="37"/>
      <c r="F540" s="37"/>
      <c r="G540" s="37"/>
      <c r="H540" s="37"/>
    </row>
    <row r="541" ht="14.25" customHeight="1">
      <c r="A541" s="37"/>
      <c r="B541" s="37"/>
      <c r="C541" s="37"/>
      <c r="D541" s="37"/>
      <c r="E541" s="37"/>
      <c r="F541" s="37"/>
      <c r="G541" s="37"/>
      <c r="H541" s="37"/>
    </row>
    <row r="542" ht="14.25" customHeight="1">
      <c r="A542" s="37"/>
      <c r="B542" s="37"/>
      <c r="C542" s="37"/>
      <c r="D542" s="37"/>
      <c r="E542" s="37"/>
      <c r="F542" s="37"/>
      <c r="G542" s="37"/>
      <c r="H542" s="37"/>
    </row>
    <row r="543" ht="14.25" customHeight="1">
      <c r="A543" s="37"/>
      <c r="B543" s="37"/>
      <c r="C543" s="37"/>
      <c r="D543" s="37"/>
      <c r="E543" s="37"/>
      <c r="F543" s="37"/>
      <c r="G543" s="37"/>
      <c r="H543" s="37"/>
    </row>
    <row r="544" ht="14.25" customHeight="1">
      <c r="A544" s="37"/>
      <c r="B544" s="37"/>
      <c r="C544" s="37"/>
      <c r="D544" s="37"/>
      <c r="E544" s="37"/>
      <c r="F544" s="37"/>
      <c r="G544" s="37"/>
      <c r="H544" s="37"/>
    </row>
    <row r="545" ht="14.25" customHeight="1">
      <c r="A545" s="37"/>
      <c r="B545" s="37"/>
      <c r="C545" s="37"/>
      <c r="D545" s="37"/>
      <c r="E545" s="37"/>
      <c r="F545" s="37"/>
      <c r="G545" s="37"/>
      <c r="H545" s="37"/>
    </row>
    <row r="546" ht="14.25" customHeight="1">
      <c r="A546" s="37"/>
      <c r="B546" s="37"/>
      <c r="C546" s="37"/>
      <c r="D546" s="37"/>
      <c r="E546" s="37"/>
      <c r="F546" s="37"/>
      <c r="G546" s="37"/>
      <c r="H546" s="37"/>
    </row>
    <row r="547" ht="14.25" customHeight="1">
      <c r="A547" s="37"/>
      <c r="B547" s="37"/>
      <c r="C547" s="37"/>
      <c r="D547" s="37"/>
      <c r="E547" s="37"/>
      <c r="F547" s="37"/>
      <c r="G547" s="37"/>
      <c r="H547" s="37"/>
    </row>
    <row r="548" ht="14.25" customHeight="1">
      <c r="A548" s="37"/>
      <c r="B548" s="37"/>
      <c r="C548" s="37"/>
      <c r="D548" s="37"/>
      <c r="E548" s="37"/>
      <c r="F548" s="37"/>
      <c r="G548" s="37"/>
      <c r="H548" s="37"/>
    </row>
    <row r="549" ht="14.25" customHeight="1">
      <c r="A549" s="37"/>
      <c r="B549" s="37"/>
      <c r="C549" s="37"/>
      <c r="D549" s="37"/>
      <c r="E549" s="37"/>
      <c r="F549" s="37"/>
      <c r="G549" s="37"/>
      <c r="H549" s="37"/>
    </row>
    <row r="550" ht="14.25" customHeight="1">
      <c r="A550" s="37"/>
      <c r="B550" s="37"/>
      <c r="C550" s="37"/>
      <c r="D550" s="37"/>
      <c r="E550" s="37"/>
      <c r="F550" s="37"/>
      <c r="G550" s="37"/>
      <c r="H550" s="37"/>
    </row>
    <row r="551" ht="14.25" customHeight="1">
      <c r="A551" s="37"/>
      <c r="B551" s="37"/>
      <c r="C551" s="37"/>
      <c r="D551" s="37"/>
      <c r="E551" s="37"/>
      <c r="F551" s="37"/>
      <c r="G551" s="37"/>
      <c r="H551" s="37"/>
    </row>
    <row r="552" ht="14.25" customHeight="1">
      <c r="A552" s="37"/>
      <c r="B552" s="37"/>
      <c r="C552" s="37"/>
      <c r="D552" s="37"/>
      <c r="E552" s="37"/>
      <c r="F552" s="37"/>
      <c r="G552" s="37"/>
      <c r="H552" s="37"/>
    </row>
    <row r="553" ht="14.25" customHeight="1">
      <c r="A553" s="37"/>
      <c r="B553" s="37"/>
      <c r="C553" s="37"/>
      <c r="D553" s="37"/>
      <c r="E553" s="37"/>
      <c r="F553" s="37"/>
      <c r="G553" s="37"/>
      <c r="H553" s="37"/>
    </row>
    <row r="554" ht="14.25" customHeight="1">
      <c r="A554" s="37"/>
      <c r="B554" s="37"/>
      <c r="C554" s="37"/>
      <c r="D554" s="37"/>
      <c r="E554" s="37"/>
      <c r="F554" s="37"/>
      <c r="G554" s="37"/>
      <c r="H554" s="37"/>
    </row>
    <row r="555" ht="14.25" customHeight="1">
      <c r="A555" s="37"/>
      <c r="B555" s="37"/>
      <c r="C555" s="37"/>
      <c r="D555" s="37"/>
      <c r="E555" s="37"/>
      <c r="F555" s="37"/>
      <c r="G555" s="37"/>
      <c r="H555" s="37"/>
    </row>
    <row r="556" ht="14.25" customHeight="1">
      <c r="A556" s="37"/>
      <c r="B556" s="37"/>
      <c r="C556" s="37"/>
      <c r="D556" s="37"/>
      <c r="E556" s="37"/>
      <c r="F556" s="37"/>
      <c r="G556" s="37"/>
      <c r="H556" s="37"/>
    </row>
    <row r="557" ht="14.25" customHeight="1">
      <c r="A557" s="37"/>
      <c r="B557" s="37"/>
      <c r="C557" s="37"/>
      <c r="D557" s="37"/>
      <c r="E557" s="37"/>
      <c r="F557" s="37"/>
      <c r="G557" s="37"/>
      <c r="H557" s="37"/>
    </row>
    <row r="558" ht="14.25" customHeight="1">
      <c r="A558" s="37"/>
      <c r="B558" s="37"/>
      <c r="C558" s="37"/>
      <c r="D558" s="37"/>
      <c r="E558" s="37"/>
      <c r="F558" s="37"/>
      <c r="G558" s="37"/>
      <c r="H558" s="37"/>
    </row>
    <row r="559" ht="14.25" customHeight="1">
      <c r="A559" s="37"/>
      <c r="B559" s="37"/>
      <c r="C559" s="37"/>
      <c r="D559" s="37"/>
      <c r="E559" s="37"/>
      <c r="F559" s="37"/>
      <c r="G559" s="37"/>
      <c r="H559" s="37"/>
    </row>
    <row r="560" ht="14.25" customHeight="1">
      <c r="A560" s="37"/>
      <c r="B560" s="37"/>
      <c r="C560" s="37"/>
      <c r="D560" s="37"/>
      <c r="E560" s="37"/>
      <c r="F560" s="37"/>
      <c r="G560" s="37"/>
      <c r="H560" s="37"/>
    </row>
    <row r="561" ht="14.25" customHeight="1">
      <c r="A561" s="37"/>
      <c r="B561" s="37"/>
      <c r="C561" s="37"/>
      <c r="D561" s="37"/>
      <c r="E561" s="37"/>
      <c r="F561" s="37"/>
      <c r="G561" s="37"/>
      <c r="H561" s="37"/>
    </row>
    <row r="562" ht="14.25" customHeight="1">
      <c r="A562" s="37"/>
      <c r="B562" s="37"/>
      <c r="C562" s="37"/>
      <c r="D562" s="37"/>
      <c r="E562" s="37"/>
      <c r="F562" s="37"/>
      <c r="G562" s="37"/>
      <c r="H562" s="37"/>
    </row>
    <row r="563" ht="14.25" customHeight="1">
      <c r="A563" s="37"/>
      <c r="B563" s="37"/>
      <c r="C563" s="37"/>
      <c r="D563" s="37"/>
      <c r="E563" s="37"/>
      <c r="F563" s="37"/>
      <c r="G563" s="37"/>
      <c r="H563" s="37"/>
    </row>
    <row r="564" ht="14.25" customHeight="1">
      <c r="A564" s="37"/>
      <c r="B564" s="37"/>
      <c r="C564" s="37"/>
      <c r="D564" s="37"/>
      <c r="E564" s="37"/>
      <c r="F564" s="37"/>
      <c r="G564" s="37"/>
      <c r="H564" s="37"/>
    </row>
    <row r="565" ht="14.25" customHeight="1">
      <c r="A565" s="37"/>
      <c r="B565" s="37"/>
      <c r="C565" s="37"/>
      <c r="D565" s="37"/>
      <c r="E565" s="37"/>
      <c r="F565" s="37"/>
      <c r="G565" s="37"/>
      <c r="H565" s="37"/>
    </row>
    <row r="566" ht="14.25" customHeight="1">
      <c r="A566" s="37"/>
      <c r="B566" s="37"/>
      <c r="C566" s="37"/>
      <c r="D566" s="37"/>
      <c r="E566" s="37"/>
      <c r="F566" s="37"/>
      <c r="G566" s="37"/>
      <c r="H566" s="37"/>
    </row>
    <row r="567" ht="14.25" customHeight="1">
      <c r="A567" s="37"/>
      <c r="B567" s="37"/>
      <c r="C567" s="37"/>
      <c r="D567" s="37"/>
      <c r="E567" s="37"/>
      <c r="F567" s="37"/>
      <c r="G567" s="37"/>
      <c r="H567" s="37"/>
    </row>
    <row r="568" ht="14.25" customHeight="1">
      <c r="A568" s="37"/>
      <c r="B568" s="37"/>
      <c r="C568" s="37"/>
      <c r="D568" s="37"/>
      <c r="E568" s="37"/>
      <c r="F568" s="37"/>
      <c r="G568" s="37"/>
      <c r="H568" s="37"/>
    </row>
    <row r="569" ht="14.25" customHeight="1">
      <c r="A569" s="37"/>
      <c r="B569" s="37"/>
      <c r="C569" s="37"/>
      <c r="D569" s="37"/>
      <c r="E569" s="37"/>
      <c r="F569" s="37"/>
      <c r="G569" s="37"/>
      <c r="H569" s="37"/>
    </row>
    <row r="570" ht="14.25" customHeight="1">
      <c r="A570" s="37"/>
      <c r="B570" s="37"/>
      <c r="C570" s="37"/>
      <c r="D570" s="37"/>
      <c r="E570" s="37"/>
      <c r="F570" s="37"/>
      <c r="G570" s="37"/>
      <c r="H570" s="37"/>
    </row>
    <row r="571" ht="14.25" customHeight="1">
      <c r="A571" s="37"/>
      <c r="B571" s="37"/>
      <c r="C571" s="37"/>
      <c r="D571" s="37"/>
      <c r="E571" s="37"/>
      <c r="F571" s="37"/>
      <c r="G571" s="37"/>
      <c r="H571" s="37"/>
    </row>
    <row r="572" ht="14.25" customHeight="1">
      <c r="A572" s="37"/>
      <c r="B572" s="37"/>
      <c r="C572" s="37"/>
      <c r="D572" s="37"/>
      <c r="E572" s="37"/>
      <c r="F572" s="37"/>
      <c r="G572" s="37"/>
      <c r="H572" s="37"/>
    </row>
    <row r="573" ht="14.25" customHeight="1">
      <c r="A573" s="37"/>
      <c r="B573" s="37"/>
      <c r="C573" s="37"/>
      <c r="D573" s="37"/>
      <c r="E573" s="37"/>
      <c r="F573" s="37"/>
      <c r="G573" s="37"/>
      <c r="H573" s="37"/>
    </row>
    <row r="574" ht="14.25" customHeight="1">
      <c r="A574" s="37"/>
      <c r="B574" s="37"/>
      <c r="C574" s="37"/>
      <c r="D574" s="37"/>
      <c r="E574" s="37"/>
      <c r="F574" s="37"/>
      <c r="G574" s="37"/>
      <c r="H574" s="37"/>
    </row>
    <row r="575" ht="14.25" customHeight="1">
      <c r="A575" s="37"/>
      <c r="B575" s="37"/>
      <c r="C575" s="37"/>
      <c r="D575" s="37"/>
      <c r="E575" s="37"/>
      <c r="F575" s="37"/>
      <c r="G575" s="37"/>
      <c r="H575" s="37"/>
    </row>
    <row r="576" ht="14.25" customHeight="1">
      <c r="A576" s="37"/>
      <c r="B576" s="37"/>
      <c r="C576" s="37"/>
      <c r="D576" s="37"/>
      <c r="E576" s="37"/>
      <c r="F576" s="37"/>
      <c r="G576" s="37"/>
      <c r="H576" s="37"/>
    </row>
    <row r="577" ht="14.25" customHeight="1">
      <c r="A577" s="37"/>
      <c r="B577" s="37"/>
      <c r="C577" s="37"/>
      <c r="D577" s="37"/>
      <c r="E577" s="37"/>
      <c r="F577" s="37"/>
      <c r="G577" s="37"/>
      <c r="H577" s="37"/>
    </row>
    <row r="578" ht="14.25" customHeight="1">
      <c r="A578" s="37"/>
      <c r="B578" s="37"/>
      <c r="C578" s="37"/>
      <c r="D578" s="37"/>
      <c r="E578" s="37"/>
      <c r="F578" s="37"/>
      <c r="G578" s="37"/>
      <c r="H578" s="37"/>
    </row>
    <row r="579" ht="14.25" customHeight="1">
      <c r="A579" s="37"/>
      <c r="B579" s="37"/>
      <c r="C579" s="37"/>
      <c r="D579" s="37"/>
      <c r="E579" s="37"/>
      <c r="F579" s="37"/>
      <c r="G579" s="37"/>
      <c r="H579" s="37"/>
    </row>
    <row r="580" ht="14.25" customHeight="1">
      <c r="A580" s="37"/>
      <c r="B580" s="37"/>
      <c r="C580" s="37"/>
      <c r="D580" s="37"/>
      <c r="E580" s="37"/>
      <c r="F580" s="37"/>
      <c r="G580" s="37"/>
      <c r="H580" s="37"/>
    </row>
    <row r="581" ht="14.25" customHeight="1">
      <c r="A581" s="37"/>
      <c r="B581" s="37"/>
      <c r="C581" s="37"/>
      <c r="D581" s="37"/>
      <c r="E581" s="37"/>
      <c r="F581" s="37"/>
      <c r="G581" s="37"/>
      <c r="H581" s="37"/>
    </row>
    <row r="582" ht="14.25" customHeight="1">
      <c r="A582" s="37"/>
      <c r="B582" s="37"/>
      <c r="C582" s="37"/>
      <c r="D582" s="37"/>
      <c r="E582" s="37"/>
      <c r="F582" s="37"/>
      <c r="G582" s="37"/>
      <c r="H582" s="37"/>
    </row>
    <row r="583" ht="14.25" customHeight="1">
      <c r="A583" s="37"/>
      <c r="B583" s="37"/>
      <c r="C583" s="37"/>
      <c r="D583" s="37"/>
      <c r="E583" s="37"/>
      <c r="F583" s="37"/>
      <c r="G583" s="37"/>
      <c r="H583" s="37"/>
    </row>
    <row r="584" ht="14.25" customHeight="1">
      <c r="A584" s="37"/>
      <c r="B584" s="37"/>
      <c r="C584" s="37"/>
      <c r="D584" s="37"/>
      <c r="E584" s="37"/>
      <c r="F584" s="37"/>
      <c r="G584" s="37"/>
      <c r="H584" s="37"/>
    </row>
    <row r="585" ht="14.25" customHeight="1">
      <c r="A585" s="37"/>
      <c r="B585" s="37"/>
      <c r="C585" s="37"/>
      <c r="D585" s="37"/>
      <c r="E585" s="37"/>
      <c r="F585" s="37"/>
      <c r="G585" s="37"/>
      <c r="H585" s="37"/>
    </row>
    <row r="586" ht="14.25" customHeight="1">
      <c r="A586" s="37"/>
      <c r="B586" s="37"/>
      <c r="C586" s="37"/>
      <c r="D586" s="37"/>
      <c r="E586" s="37"/>
      <c r="F586" s="37"/>
      <c r="G586" s="37"/>
      <c r="H586" s="37"/>
    </row>
    <row r="587" ht="14.25" customHeight="1">
      <c r="A587" s="37"/>
      <c r="B587" s="37"/>
      <c r="C587" s="37"/>
      <c r="D587" s="37"/>
      <c r="E587" s="37"/>
      <c r="F587" s="37"/>
      <c r="G587" s="37"/>
      <c r="H587" s="37"/>
    </row>
    <row r="588" ht="14.25" customHeight="1">
      <c r="A588" s="37"/>
      <c r="B588" s="37"/>
      <c r="C588" s="37"/>
      <c r="D588" s="37"/>
      <c r="E588" s="37"/>
      <c r="F588" s="37"/>
      <c r="G588" s="37"/>
      <c r="H588" s="37"/>
    </row>
    <row r="589" ht="14.25" customHeight="1">
      <c r="A589" s="37"/>
      <c r="B589" s="37"/>
      <c r="C589" s="37"/>
      <c r="D589" s="37"/>
      <c r="E589" s="37"/>
      <c r="F589" s="37"/>
      <c r="G589" s="37"/>
      <c r="H589" s="37"/>
    </row>
    <row r="590" ht="14.25" customHeight="1">
      <c r="A590" s="37"/>
      <c r="B590" s="37"/>
      <c r="C590" s="37"/>
      <c r="D590" s="37"/>
      <c r="E590" s="37"/>
      <c r="F590" s="37"/>
      <c r="G590" s="37"/>
      <c r="H590" s="37"/>
    </row>
    <row r="591" ht="14.25" customHeight="1">
      <c r="A591" s="37"/>
      <c r="B591" s="37"/>
      <c r="C591" s="37"/>
      <c r="D591" s="37"/>
      <c r="E591" s="37"/>
      <c r="F591" s="37"/>
      <c r="G591" s="37"/>
      <c r="H591" s="37"/>
    </row>
    <row r="592" ht="14.25" customHeight="1">
      <c r="A592" s="37"/>
      <c r="B592" s="37"/>
      <c r="C592" s="37"/>
      <c r="D592" s="37"/>
      <c r="E592" s="37"/>
      <c r="F592" s="37"/>
      <c r="G592" s="37"/>
      <c r="H592" s="37"/>
    </row>
    <row r="593" ht="14.25" customHeight="1">
      <c r="A593" s="37"/>
      <c r="B593" s="37"/>
      <c r="C593" s="37"/>
      <c r="D593" s="37"/>
      <c r="E593" s="37"/>
      <c r="F593" s="37"/>
      <c r="G593" s="37"/>
      <c r="H593" s="37"/>
    </row>
    <row r="594" ht="14.25" customHeight="1">
      <c r="A594" s="37"/>
      <c r="B594" s="37"/>
      <c r="C594" s="37"/>
      <c r="D594" s="37"/>
      <c r="E594" s="37"/>
      <c r="F594" s="37"/>
      <c r="G594" s="37"/>
      <c r="H594" s="37"/>
    </row>
    <row r="595" ht="14.25" customHeight="1">
      <c r="A595" s="37"/>
      <c r="B595" s="37"/>
      <c r="C595" s="37"/>
      <c r="D595" s="37"/>
      <c r="E595" s="37"/>
      <c r="F595" s="37"/>
      <c r="G595" s="37"/>
      <c r="H595" s="37"/>
    </row>
    <row r="596" ht="14.25" customHeight="1">
      <c r="A596" s="37"/>
      <c r="B596" s="37"/>
      <c r="C596" s="37"/>
      <c r="D596" s="37"/>
      <c r="E596" s="37"/>
      <c r="F596" s="37"/>
      <c r="G596" s="37"/>
      <c r="H596" s="37"/>
    </row>
    <row r="597" ht="14.25" customHeight="1">
      <c r="A597" s="37"/>
      <c r="B597" s="37"/>
      <c r="C597" s="37"/>
      <c r="D597" s="37"/>
      <c r="E597" s="37"/>
      <c r="F597" s="37"/>
      <c r="G597" s="37"/>
      <c r="H597" s="37"/>
    </row>
    <row r="598" ht="14.25" customHeight="1">
      <c r="A598" s="37"/>
      <c r="B598" s="37"/>
      <c r="C598" s="37"/>
      <c r="D598" s="37"/>
      <c r="E598" s="37"/>
      <c r="F598" s="37"/>
      <c r="G598" s="37"/>
      <c r="H598" s="37"/>
    </row>
    <row r="599" ht="14.25" customHeight="1">
      <c r="A599" s="37"/>
      <c r="B599" s="37"/>
      <c r="C599" s="37"/>
      <c r="D599" s="37"/>
      <c r="E599" s="37"/>
      <c r="F599" s="37"/>
      <c r="G599" s="37"/>
      <c r="H599" s="37"/>
    </row>
    <row r="600" ht="14.25" customHeight="1">
      <c r="A600" s="37"/>
      <c r="B600" s="37"/>
      <c r="C600" s="37"/>
      <c r="D600" s="37"/>
      <c r="E600" s="37"/>
      <c r="F600" s="37"/>
      <c r="G600" s="37"/>
      <c r="H600" s="37"/>
    </row>
    <row r="601" ht="14.25" customHeight="1">
      <c r="A601" s="37"/>
      <c r="B601" s="37"/>
      <c r="C601" s="37"/>
      <c r="D601" s="37"/>
      <c r="E601" s="37"/>
      <c r="F601" s="37"/>
      <c r="G601" s="37"/>
      <c r="H601" s="37"/>
    </row>
    <row r="602" ht="14.25" customHeight="1">
      <c r="A602" s="37"/>
      <c r="B602" s="37"/>
      <c r="C602" s="37"/>
      <c r="D602" s="37"/>
      <c r="E602" s="37"/>
      <c r="F602" s="37"/>
      <c r="G602" s="37"/>
      <c r="H602" s="37"/>
    </row>
    <row r="603" ht="14.25" customHeight="1">
      <c r="A603" s="37"/>
      <c r="B603" s="37"/>
      <c r="C603" s="37"/>
      <c r="D603" s="37"/>
      <c r="E603" s="37"/>
      <c r="F603" s="37"/>
      <c r="G603" s="37"/>
      <c r="H603" s="37"/>
    </row>
    <row r="604" ht="14.25" customHeight="1">
      <c r="A604" s="37"/>
      <c r="B604" s="37"/>
      <c r="C604" s="37"/>
      <c r="D604" s="37"/>
      <c r="E604" s="37"/>
      <c r="F604" s="37"/>
      <c r="G604" s="37"/>
      <c r="H604" s="37"/>
    </row>
    <row r="605" ht="14.25" customHeight="1">
      <c r="A605" s="37"/>
      <c r="B605" s="37"/>
      <c r="C605" s="37"/>
      <c r="D605" s="37"/>
      <c r="E605" s="37"/>
      <c r="F605" s="37"/>
      <c r="G605" s="37"/>
      <c r="H605" s="37"/>
    </row>
    <row r="606" ht="14.25" customHeight="1">
      <c r="A606" s="37"/>
      <c r="B606" s="37"/>
      <c r="C606" s="37"/>
      <c r="D606" s="37"/>
      <c r="E606" s="37"/>
      <c r="F606" s="37"/>
      <c r="G606" s="37"/>
      <c r="H606" s="37"/>
    </row>
    <row r="607" ht="14.25" customHeight="1">
      <c r="A607" s="37"/>
      <c r="B607" s="37"/>
      <c r="C607" s="37"/>
      <c r="D607" s="37"/>
      <c r="E607" s="37"/>
      <c r="F607" s="37"/>
      <c r="G607" s="37"/>
      <c r="H607" s="37"/>
    </row>
    <row r="608" ht="14.25" customHeight="1">
      <c r="A608" s="37"/>
      <c r="B608" s="37"/>
      <c r="C608" s="37"/>
      <c r="D608" s="37"/>
      <c r="E608" s="37"/>
      <c r="F608" s="37"/>
      <c r="G608" s="37"/>
      <c r="H608" s="37"/>
    </row>
    <row r="609" ht="14.25" customHeight="1">
      <c r="A609" s="37"/>
      <c r="B609" s="37"/>
      <c r="C609" s="37"/>
      <c r="D609" s="37"/>
      <c r="E609" s="37"/>
      <c r="F609" s="37"/>
      <c r="G609" s="37"/>
      <c r="H609" s="37"/>
    </row>
    <row r="610" ht="14.25" customHeight="1">
      <c r="A610" s="37"/>
      <c r="B610" s="37"/>
      <c r="C610" s="37"/>
      <c r="D610" s="37"/>
      <c r="E610" s="37"/>
      <c r="F610" s="37"/>
      <c r="G610" s="37"/>
      <c r="H610" s="37"/>
    </row>
    <row r="611" ht="14.25" customHeight="1">
      <c r="A611" s="37"/>
      <c r="B611" s="37"/>
      <c r="C611" s="37"/>
      <c r="D611" s="37"/>
      <c r="E611" s="37"/>
      <c r="F611" s="37"/>
      <c r="G611" s="37"/>
      <c r="H611" s="37"/>
    </row>
    <row r="612" ht="14.25" customHeight="1">
      <c r="A612" s="37"/>
      <c r="B612" s="37"/>
      <c r="C612" s="37"/>
      <c r="D612" s="37"/>
      <c r="E612" s="37"/>
      <c r="F612" s="37"/>
      <c r="G612" s="37"/>
      <c r="H612" s="37"/>
    </row>
    <row r="613" ht="14.25" customHeight="1">
      <c r="A613" s="37"/>
      <c r="B613" s="37"/>
      <c r="C613" s="37"/>
      <c r="D613" s="37"/>
      <c r="E613" s="37"/>
      <c r="F613" s="37"/>
      <c r="G613" s="37"/>
      <c r="H613" s="37"/>
    </row>
    <row r="614" ht="14.25" customHeight="1">
      <c r="A614" s="37"/>
      <c r="B614" s="37"/>
      <c r="C614" s="37"/>
      <c r="D614" s="37"/>
      <c r="E614" s="37"/>
      <c r="F614" s="37"/>
      <c r="G614" s="37"/>
      <c r="H614" s="37"/>
    </row>
    <row r="615" ht="14.25" customHeight="1">
      <c r="A615" s="37"/>
      <c r="B615" s="37"/>
      <c r="C615" s="37"/>
      <c r="D615" s="37"/>
      <c r="E615" s="37"/>
      <c r="F615" s="37"/>
      <c r="G615" s="37"/>
      <c r="H615" s="37"/>
    </row>
    <row r="616" ht="14.25" customHeight="1">
      <c r="A616" s="37"/>
      <c r="B616" s="37"/>
      <c r="C616" s="37"/>
      <c r="D616" s="37"/>
      <c r="E616" s="37"/>
      <c r="F616" s="37"/>
      <c r="G616" s="37"/>
      <c r="H616" s="37"/>
    </row>
    <row r="617" ht="14.25" customHeight="1">
      <c r="A617" s="37"/>
      <c r="B617" s="37"/>
      <c r="C617" s="37"/>
      <c r="D617" s="37"/>
      <c r="E617" s="37"/>
      <c r="F617" s="37"/>
      <c r="G617" s="37"/>
      <c r="H617" s="37"/>
    </row>
    <row r="618" ht="14.25" customHeight="1">
      <c r="A618" s="37"/>
      <c r="B618" s="37"/>
      <c r="C618" s="37"/>
      <c r="D618" s="37"/>
      <c r="E618" s="37"/>
      <c r="F618" s="37"/>
      <c r="G618" s="37"/>
      <c r="H618" s="37"/>
    </row>
    <row r="619" ht="14.25" customHeight="1">
      <c r="A619" s="37"/>
      <c r="B619" s="37"/>
      <c r="C619" s="37"/>
      <c r="D619" s="37"/>
      <c r="E619" s="37"/>
      <c r="F619" s="37"/>
      <c r="G619" s="37"/>
      <c r="H619" s="37"/>
    </row>
    <row r="620" ht="14.25" customHeight="1">
      <c r="A620" s="37"/>
      <c r="B620" s="37"/>
      <c r="C620" s="37"/>
      <c r="D620" s="37"/>
      <c r="E620" s="37"/>
      <c r="F620" s="37"/>
      <c r="G620" s="37"/>
      <c r="H620" s="37"/>
    </row>
    <row r="621" ht="14.25" customHeight="1">
      <c r="A621" s="37"/>
      <c r="B621" s="37"/>
      <c r="C621" s="37"/>
      <c r="D621" s="37"/>
      <c r="E621" s="37"/>
      <c r="F621" s="37"/>
      <c r="G621" s="37"/>
      <c r="H621" s="37"/>
    </row>
    <row r="622" ht="14.25" customHeight="1">
      <c r="A622" s="37"/>
      <c r="B622" s="37"/>
      <c r="C622" s="37"/>
      <c r="D622" s="37"/>
      <c r="E622" s="37"/>
      <c r="F622" s="37"/>
      <c r="G622" s="37"/>
      <c r="H622" s="37"/>
    </row>
    <row r="623" ht="14.25" customHeight="1">
      <c r="A623" s="37"/>
      <c r="B623" s="37"/>
      <c r="C623" s="37"/>
      <c r="D623" s="37"/>
      <c r="E623" s="37"/>
      <c r="F623" s="37"/>
      <c r="G623" s="37"/>
      <c r="H623" s="37"/>
    </row>
    <row r="624" ht="14.25" customHeight="1">
      <c r="A624" s="37"/>
      <c r="B624" s="37"/>
      <c r="C624" s="37"/>
      <c r="D624" s="37"/>
      <c r="E624" s="37"/>
      <c r="F624" s="37"/>
      <c r="G624" s="37"/>
      <c r="H624" s="37"/>
    </row>
    <row r="625" ht="14.25" customHeight="1">
      <c r="A625" s="37"/>
      <c r="B625" s="37"/>
      <c r="C625" s="37"/>
      <c r="D625" s="37"/>
      <c r="E625" s="37"/>
      <c r="F625" s="37"/>
      <c r="G625" s="37"/>
      <c r="H625" s="37"/>
    </row>
    <row r="626" ht="14.25" customHeight="1">
      <c r="A626" s="37"/>
      <c r="B626" s="37"/>
      <c r="C626" s="37"/>
      <c r="D626" s="37"/>
      <c r="E626" s="37"/>
      <c r="F626" s="37"/>
      <c r="G626" s="37"/>
      <c r="H626" s="37"/>
    </row>
    <row r="627" ht="14.25" customHeight="1">
      <c r="A627" s="37"/>
      <c r="B627" s="37"/>
      <c r="C627" s="37"/>
      <c r="D627" s="37"/>
      <c r="E627" s="37"/>
      <c r="F627" s="37"/>
      <c r="G627" s="37"/>
      <c r="H627" s="37"/>
    </row>
    <row r="628" ht="14.25" customHeight="1">
      <c r="A628" s="37"/>
      <c r="B628" s="37"/>
      <c r="C628" s="37"/>
      <c r="D628" s="37"/>
      <c r="E628" s="37"/>
      <c r="F628" s="37"/>
      <c r="G628" s="37"/>
      <c r="H628" s="37"/>
    </row>
    <row r="629" ht="14.25" customHeight="1">
      <c r="A629" s="37"/>
      <c r="B629" s="37"/>
      <c r="C629" s="37"/>
      <c r="D629" s="37"/>
      <c r="E629" s="37"/>
      <c r="F629" s="37"/>
      <c r="G629" s="37"/>
      <c r="H629" s="37"/>
    </row>
    <row r="630" ht="14.25" customHeight="1">
      <c r="A630" s="37"/>
      <c r="B630" s="37"/>
      <c r="C630" s="37"/>
      <c r="D630" s="37"/>
      <c r="E630" s="37"/>
      <c r="F630" s="37"/>
      <c r="G630" s="37"/>
      <c r="H630" s="37"/>
    </row>
    <row r="631" ht="14.25" customHeight="1">
      <c r="A631" s="37"/>
      <c r="B631" s="37"/>
      <c r="C631" s="37"/>
      <c r="D631" s="37"/>
      <c r="E631" s="37"/>
      <c r="F631" s="37"/>
      <c r="G631" s="37"/>
      <c r="H631" s="37"/>
    </row>
    <row r="632" ht="14.25" customHeight="1">
      <c r="A632" s="37"/>
      <c r="B632" s="37"/>
      <c r="C632" s="37"/>
      <c r="D632" s="37"/>
      <c r="E632" s="37"/>
      <c r="F632" s="37"/>
      <c r="G632" s="37"/>
      <c r="H632" s="37"/>
    </row>
    <row r="633" ht="14.25" customHeight="1">
      <c r="A633" s="37"/>
      <c r="B633" s="37"/>
      <c r="C633" s="37"/>
      <c r="D633" s="37"/>
      <c r="E633" s="37"/>
      <c r="F633" s="37"/>
      <c r="G633" s="37"/>
      <c r="H633" s="37"/>
    </row>
    <row r="634" ht="14.25" customHeight="1">
      <c r="A634" s="37"/>
      <c r="B634" s="37"/>
      <c r="C634" s="37"/>
      <c r="D634" s="37"/>
      <c r="E634" s="37"/>
      <c r="F634" s="37"/>
      <c r="G634" s="37"/>
      <c r="H634" s="37"/>
    </row>
    <row r="635" ht="14.25" customHeight="1">
      <c r="A635" s="37"/>
      <c r="B635" s="37"/>
      <c r="C635" s="37"/>
      <c r="D635" s="37"/>
      <c r="E635" s="37"/>
      <c r="F635" s="37"/>
      <c r="G635" s="37"/>
      <c r="H635" s="37"/>
    </row>
    <row r="636" ht="14.25" customHeight="1">
      <c r="A636" s="37"/>
      <c r="B636" s="37"/>
      <c r="C636" s="37"/>
      <c r="D636" s="37"/>
      <c r="E636" s="37"/>
      <c r="F636" s="37"/>
      <c r="G636" s="37"/>
      <c r="H636" s="37"/>
    </row>
    <row r="637" ht="14.25" customHeight="1">
      <c r="A637" s="37"/>
      <c r="B637" s="37"/>
      <c r="C637" s="37"/>
      <c r="D637" s="37"/>
      <c r="E637" s="37"/>
      <c r="F637" s="37"/>
      <c r="G637" s="37"/>
      <c r="H637" s="37"/>
    </row>
    <row r="638" ht="14.25" customHeight="1">
      <c r="A638" s="37"/>
      <c r="B638" s="37"/>
      <c r="C638" s="37"/>
      <c r="D638" s="37"/>
      <c r="E638" s="37"/>
      <c r="F638" s="37"/>
      <c r="G638" s="37"/>
      <c r="H638" s="37"/>
    </row>
    <row r="639" ht="14.25" customHeight="1">
      <c r="A639" s="37"/>
      <c r="B639" s="37"/>
      <c r="C639" s="37"/>
      <c r="D639" s="37"/>
      <c r="E639" s="37"/>
      <c r="F639" s="37"/>
      <c r="G639" s="37"/>
      <c r="H639" s="37"/>
    </row>
    <row r="640" ht="14.25" customHeight="1">
      <c r="A640" s="37"/>
      <c r="B640" s="37"/>
      <c r="C640" s="37"/>
      <c r="D640" s="37"/>
      <c r="E640" s="37"/>
      <c r="F640" s="37"/>
      <c r="G640" s="37"/>
      <c r="H640" s="37"/>
    </row>
    <row r="641" ht="14.25" customHeight="1">
      <c r="A641" s="37"/>
      <c r="B641" s="37"/>
      <c r="C641" s="37"/>
      <c r="D641" s="37"/>
      <c r="E641" s="37"/>
      <c r="F641" s="37"/>
      <c r="G641" s="37"/>
      <c r="H641" s="37"/>
    </row>
    <row r="642" ht="14.25" customHeight="1">
      <c r="A642" s="37"/>
      <c r="B642" s="37"/>
      <c r="C642" s="37"/>
      <c r="D642" s="37"/>
      <c r="E642" s="37"/>
      <c r="F642" s="37"/>
      <c r="G642" s="37"/>
      <c r="H642" s="37"/>
    </row>
    <row r="643" ht="14.25" customHeight="1">
      <c r="A643" s="37"/>
      <c r="B643" s="37"/>
      <c r="C643" s="37"/>
      <c r="D643" s="37"/>
      <c r="E643" s="37"/>
      <c r="F643" s="37"/>
      <c r="G643" s="37"/>
      <c r="H643" s="37"/>
    </row>
    <row r="644" ht="14.25" customHeight="1">
      <c r="A644" s="37"/>
      <c r="B644" s="37"/>
      <c r="C644" s="37"/>
      <c r="D644" s="37"/>
      <c r="E644" s="37"/>
      <c r="F644" s="37"/>
      <c r="G644" s="37"/>
      <c r="H644" s="37"/>
    </row>
    <row r="645" ht="14.25" customHeight="1">
      <c r="A645" s="37"/>
      <c r="B645" s="37"/>
      <c r="C645" s="37"/>
      <c r="D645" s="37"/>
      <c r="E645" s="37"/>
      <c r="F645" s="37"/>
      <c r="G645" s="37"/>
      <c r="H645" s="37"/>
    </row>
    <row r="646" ht="14.25" customHeight="1">
      <c r="A646" s="37"/>
      <c r="B646" s="37"/>
      <c r="C646" s="37"/>
      <c r="D646" s="37"/>
      <c r="E646" s="37"/>
      <c r="F646" s="37"/>
      <c r="G646" s="37"/>
      <c r="H646" s="37"/>
    </row>
    <row r="647" ht="14.25" customHeight="1">
      <c r="A647" s="37"/>
      <c r="B647" s="37"/>
      <c r="C647" s="37"/>
      <c r="D647" s="37"/>
      <c r="E647" s="37"/>
      <c r="F647" s="37"/>
      <c r="G647" s="37"/>
      <c r="H647" s="37"/>
    </row>
    <row r="648" ht="14.25" customHeight="1">
      <c r="A648" s="37"/>
      <c r="B648" s="37"/>
      <c r="C648" s="37"/>
      <c r="D648" s="37"/>
      <c r="E648" s="37"/>
      <c r="F648" s="37"/>
      <c r="G648" s="37"/>
      <c r="H648" s="37"/>
    </row>
    <row r="649" ht="14.25" customHeight="1">
      <c r="A649" s="37"/>
      <c r="B649" s="37"/>
      <c r="C649" s="37"/>
      <c r="D649" s="37"/>
      <c r="E649" s="37"/>
      <c r="F649" s="37"/>
      <c r="G649" s="37"/>
      <c r="H649" s="37"/>
    </row>
    <row r="650" ht="14.25" customHeight="1">
      <c r="A650" s="37"/>
      <c r="B650" s="37"/>
      <c r="C650" s="37"/>
      <c r="D650" s="37"/>
      <c r="E650" s="37"/>
      <c r="F650" s="37"/>
      <c r="G650" s="37"/>
      <c r="H650" s="37"/>
    </row>
    <row r="651" ht="14.25" customHeight="1">
      <c r="A651" s="37"/>
      <c r="B651" s="37"/>
      <c r="C651" s="37"/>
      <c r="D651" s="37"/>
      <c r="E651" s="37"/>
      <c r="F651" s="37"/>
      <c r="G651" s="37"/>
      <c r="H651" s="37"/>
    </row>
    <row r="652" ht="14.25" customHeight="1">
      <c r="A652" s="37"/>
      <c r="B652" s="37"/>
      <c r="C652" s="37"/>
      <c r="D652" s="37"/>
      <c r="E652" s="37"/>
      <c r="F652" s="37"/>
      <c r="G652" s="37"/>
      <c r="H652" s="37"/>
    </row>
    <row r="653" ht="14.25" customHeight="1">
      <c r="A653" s="37"/>
      <c r="B653" s="37"/>
      <c r="C653" s="37"/>
      <c r="D653" s="37"/>
      <c r="E653" s="37"/>
      <c r="F653" s="37"/>
      <c r="G653" s="37"/>
      <c r="H653" s="37"/>
    </row>
    <row r="654" ht="14.25" customHeight="1">
      <c r="A654" s="37"/>
      <c r="B654" s="37"/>
      <c r="C654" s="37"/>
      <c r="D654" s="37"/>
      <c r="E654" s="37"/>
      <c r="F654" s="37"/>
      <c r="G654" s="37"/>
      <c r="H654" s="37"/>
    </row>
    <row r="655" ht="14.25" customHeight="1">
      <c r="A655" s="37"/>
      <c r="B655" s="37"/>
      <c r="C655" s="37"/>
      <c r="D655" s="37"/>
      <c r="E655" s="37"/>
      <c r="F655" s="37"/>
      <c r="G655" s="37"/>
      <c r="H655" s="37"/>
    </row>
    <row r="656" ht="14.25" customHeight="1">
      <c r="A656" s="37"/>
      <c r="B656" s="37"/>
      <c r="C656" s="37"/>
      <c r="D656" s="37"/>
      <c r="E656" s="37"/>
      <c r="F656" s="37"/>
      <c r="G656" s="37"/>
      <c r="H656" s="37"/>
    </row>
    <row r="657" ht="14.25" customHeight="1">
      <c r="A657" s="37"/>
      <c r="B657" s="37"/>
      <c r="C657" s="37"/>
      <c r="D657" s="37"/>
      <c r="E657" s="37"/>
      <c r="F657" s="37"/>
      <c r="G657" s="37"/>
      <c r="H657" s="37"/>
    </row>
    <row r="658" ht="14.25" customHeight="1">
      <c r="A658" s="37"/>
      <c r="B658" s="37"/>
      <c r="C658" s="37"/>
      <c r="D658" s="37"/>
      <c r="E658" s="37"/>
      <c r="F658" s="37"/>
      <c r="G658" s="37"/>
      <c r="H658" s="37"/>
    </row>
    <row r="659" ht="14.25" customHeight="1">
      <c r="A659" s="37"/>
      <c r="B659" s="37"/>
      <c r="C659" s="37"/>
      <c r="D659" s="37"/>
      <c r="E659" s="37"/>
      <c r="F659" s="37"/>
      <c r="G659" s="37"/>
      <c r="H659" s="37"/>
    </row>
    <row r="660" ht="14.25" customHeight="1">
      <c r="A660" s="37"/>
      <c r="B660" s="37"/>
      <c r="C660" s="37"/>
      <c r="D660" s="37"/>
      <c r="E660" s="37"/>
      <c r="F660" s="37"/>
      <c r="G660" s="37"/>
      <c r="H660" s="37"/>
    </row>
    <row r="661" ht="14.25" customHeight="1">
      <c r="A661" s="37"/>
      <c r="B661" s="37"/>
      <c r="C661" s="37"/>
      <c r="D661" s="37"/>
      <c r="E661" s="37"/>
      <c r="F661" s="37"/>
      <c r="G661" s="37"/>
      <c r="H661" s="37"/>
    </row>
    <row r="662" ht="14.25" customHeight="1">
      <c r="A662" s="37"/>
      <c r="B662" s="37"/>
      <c r="C662" s="37"/>
      <c r="D662" s="37"/>
      <c r="E662" s="37"/>
      <c r="F662" s="37"/>
      <c r="G662" s="37"/>
      <c r="H662" s="37"/>
    </row>
    <row r="663" ht="14.25" customHeight="1">
      <c r="A663" s="37"/>
      <c r="B663" s="37"/>
      <c r="C663" s="37"/>
      <c r="D663" s="37"/>
      <c r="E663" s="37"/>
      <c r="F663" s="37"/>
      <c r="G663" s="37"/>
      <c r="H663" s="37"/>
    </row>
    <row r="664" ht="14.25" customHeight="1">
      <c r="A664" s="37"/>
      <c r="B664" s="37"/>
      <c r="C664" s="37"/>
      <c r="D664" s="37"/>
      <c r="E664" s="37"/>
      <c r="F664" s="37"/>
      <c r="G664" s="37"/>
      <c r="H664" s="37"/>
    </row>
    <row r="665" ht="14.25" customHeight="1">
      <c r="A665" s="37"/>
      <c r="B665" s="37"/>
      <c r="C665" s="37"/>
      <c r="D665" s="37"/>
      <c r="E665" s="37"/>
      <c r="F665" s="37"/>
      <c r="G665" s="37"/>
      <c r="H665" s="37"/>
    </row>
    <row r="666" ht="14.25" customHeight="1">
      <c r="A666" s="37"/>
      <c r="B666" s="37"/>
      <c r="C666" s="37"/>
      <c r="D666" s="37"/>
      <c r="E666" s="37"/>
      <c r="F666" s="37"/>
      <c r="G666" s="37"/>
      <c r="H666" s="37"/>
    </row>
    <row r="667" ht="14.25" customHeight="1">
      <c r="A667" s="37"/>
      <c r="B667" s="37"/>
      <c r="C667" s="37"/>
      <c r="D667" s="37"/>
      <c r="E667" s="37"/>
      <c r="F667" s="37"/>
      <c r="G667" s="37"/>
      <c r="H667" s="37"/>
    </row>
    <row r="668" ht="14.25" customHeight="1">
      <c r="A668" s="37"/>
      <c r="B668" s="37"/>
      <c r="C668" s="37"/>
      <c r="D668" s="37"/>
      <c r="E668" s="37"/>
      <c r="F668" s="37"/>
      <c r="G668" s="37"/>
      <c r="H668" s="37"/>
    </row>
    <row r="669" ht="14.25" customHeight="1">
      <c r="A669" s="37"/>
      <c r="B669" s="37"/>
      <c r="C669" s="37"/>
      <c r="D669" s="37"/>
      <c r="E669" s="37"/>
      <c r="F669" s="37"/>
      <c r="G669" s="37"/>
      <c r="H669" s="37"/>
    </row>
    <row r="670" ht="14.25" customHeight="1">
      <c r="A670" s="37"/>
      <c r="B670" s="37"/>
      <c r="C670" s="37"/>
      <c r="D670" s="37"/>
      <c r="E670" s="37"/>
      <c r="F670" s="37"/>
      <c r="G670" s="37"/>
      <c r="H670" s="37"/>
    </row>
    <row r="671" ht="14.25" customHeight="1">
      <c r="A671" s="37"/>
      <c r="B671" s="37"/>
      <c r="C671" s="37"/>
      <c r="D671" s="37"/>
      <c r="E671" s="37"/>
      <c r="F671" s="37"/>
      <c r="G671" s="37"/>
      <c r="H671" s="37"/>
    </row>
    <row r="672" ht="14.25" customHeight="1">
      <c r="A672" s="37"/>
      <c r="B672" s="37"/>
      <c r="C672" s="37"/>
      <c r="D672" s="37"/>
      <c r="E672" s="37"/>
      <c r="F672" s="37"/>
      <c r="G672" s="37"/>
      <c r="H672" s="37"/>
    </row>
    <row r="673" ht="14.25" customHeight="1">
      <c r="A673" s="37"/>
      <c r="B673" s="37"/>
      <c r="C673" s="37"/>
      <c r="D673" s="37"/>
      <c r="E673" s="37"/>
      <c r="F673" s="37"/>
      <c r="G673" s="37"/>
      <c r="H673" s="37"/>
    </row>
    <row r="674" ht="14.25" customHeight="1">
      <c r="A674" s="37"/>
      <c r="B674" s="37"/>
      <c r="C674" s="37"/>
      <c r="D674" s="37"/>
      <c r="E674" s="37"/>
      <c r="F674" s="37"/>
      <c r="G674" s="37"/>
      <c r="H674" s="37"/>
    </row>
    <row r="675" ht="14.25" customHeight="1">
      <c r="A675" s="37"/>
      <c r="B675" s="37"/>
      <c r="C675" s="37"/>
      <c r="D675" s="37"/>
      <c r="E675" s="37"/>
      <c r="F675" s="37"/>
      <c r="G675" s="37"/>
      <c r="H675" s="37"/>
    </row>
    <row r="676" ht="14.25" customHeight="1">
      <c r="A676" s="37"/>
      <c r="B676" s="37"/>
      <c r="C676" s="37"/>
      <c r="D676" s="37"/>
      <c r="E676" s="37"/>
      <c r="F676" s="37"/>
      <c r="G676" s="37"/>
      <c r="H676" s="37"/>
    </row>
    <row r="677" ht="14.25" customHeight="1">
      <c r="A677" s="37"/>
      <c r="B677" s="37"/>
      <c r="C677" s="37"/>
      <c r="D677" s="37"/>
      <c r="E677" s="37"/>
      <c r="F677" s="37"/>
      <c r="G677" s="37"/>
      <c r="H677" s="37"/>
    </row>
    <row r="678" ht="14.25" customHeight="1">
      <c r="A678" s="37"/>
      <c r="B678" s="37"/>
      <c r="C678" s="37"/>
      <c r="D678" s="37"/>
      <c r="E678" s="37"/>
      <c r="F678" s="37"/>
      <c r="G678" s="37"/>
      <c r="H678" s="37"/>
    </row>
    <row r="679" ht="14.25" customHeight="1">
      <c r="A679" s="37"/>
      <c r="B679" s="37"/>
      <c r="C679" s="37"/>
      <c r="D679" s="37"/>
      <c r="E679" s="37"/>
      <c r="F679" s="37"/>
      <c r="G679" s="37"/>
      <c r="H679" s="37"/>
    </row>
    <row r="680" ht="14.25" customHeight="1">
      <c r="A680" s="37"/>
      <c r="B680" s="37"/>
      <c r="C680" s="37"/>
      <c r="D680" s="37"/>
      <c r="E680" s="37"/>
      <c r="F680" s="37"/>
      <c r="G680" s="37"/>
      <c r="H680" s="37"/>
    </row>
    <row r="681" ht="14.25" customHeight="1">
      <c r="A681" s="37"/>
      <c r="B681" s="37"/>
      <c r="C681" s="37"/>
      <c r="D681" s="37"/>
      <c r="E681" s="37"/>
      <c r="F681" s="37"/>
      <c r="G681" s="37"/>
      <c r="H681" s="37"/>
    </row>
    <row r="682" ht="14.25" customHeight="1">
      <c r="A682" s="37"/>
      <c r="B682" s="37"/>
      <c r="C682" s="37"/>
      <c r="D682" s="37"/>
      <c r="E682" s="37"/>
      <c r="F682" s="37"/>
      <c r="G682" s="37"/>
      <c r="H682" s="37"/>
    </row>
    <row r="683" ht="14.25" customHeight="1">
      <c r="A683" s="37"/>
      <c r="B683" s="37"/>
      <c r="C683" s="37"/>
      <c r="D683" s="37"/>
      <c r="E683" s="37"/>
      <c r="F683" s="37"/>
      <c r="G683" s="37"/>
      <c r="H683" s="37"/>
    </row>
    <row r="684" ht="14.25" customHeight="1">
      <c r="A684" s="37"/>
      <c r="B684" s="37"/>
      <c r="C684" s="37"/>
      <c r="D684" s="37"/>
      <c r="E684" s="37"/>
      <c r="F684" s="37"/>
      <c r="G684" s="37"/>
      <c r="H684" s="37"/>
    </row>
    <row r="685" ht="14.25" customHeight="1">
      <c r="A685" s="37"/>
      <c r="B685" s="37"/>
      <c r="C685" s="37"/>
      <c r="D685" s="37"/>
      <c r="E685" s="37"/>
      <c r="F685" s="37"/>
      <c r="G685" s="37"/>
      <c r="H685" s="37"/>
    </row>
    <row r="686" ht="14.25" customHeight="1">
      <c r="A686" s="37"/>
      <c r="B686" s="37"/>
      <c r="C686" s="37"/>
      <c r="D686" s="37"/>
      <c r="E686" s="37"/>
      <c r="F686" s="37"/>
      <c r="G686" s="37"/>
      <c r="H686" s="37"/>
    </row>
    <row r="687" ht="14.25" customHeight="1">
      <c r="A687" s="37"/>
      <c r="B687" s="37"/>
      <c r="C687" s="37"/>
      <c r="D687" s="37"/>
      <c r="E687" s="37"/>
      <c r="F687" s="37"/>
      <c r="G687" s="37"/>
      <c r="H687" s="37"/>
    </row>
    <row r="688" ht="14.25" customHeight="1">
      <c r="A688" s="37"/>
      <c r="B688" s="37"/>
      <c r="C688" s="37"/>
      <c r="D688" s="37"/>
      <c r="E688" s="37"/>
      <c r="F688" s="37"/>
      <c r="G688" s="37"/>
      <c r="H688" s="37"/>
    </row>
    <row r="689" ht="14.25" customHeight="1">
      <c r="A689" s="37"/>
      <c r="B689" s="37"/>
      <c r="C689" s="37"/>
      <c r="D689" s="37"/>
      <c r="E689" s="37"/>
      <c r="F689" s="37"/>
      <c r="G689" s="37"/>
      <c r="H689" s="37"/>
    </row>
    <row r="690" ht="14.25" customHeight="1">
      <c r="A690" s="37"/>
      <c r="B690" s="37"/>
      <c r="C690" s="37"/>
      <c r="D690" s="37"/>
      <c r="E690" s="37"/>
      <c r="F690" s="37"/>
      <c r="G690" s="37"/>
      <c r="H690" s="37"/>
    </row>
    <row r="691" ht="14.25" customHeight="1">
      <c r="A691" s="37"/>
      <c r="B691" s="37"/>
      <c r="C691" s="37"/>
      <c r="D691" s="37"/>
      <c r="E691" s="37"/>
      <c r="F691" s="37"/>
      <c r="G691" s="37"/>
      <c r="H691" s="37"/>
    </row>
    <row r="692" ht="14.25" customHeight="1">
      <c r="A692" s="37"/>
      <c r="B692" s="37"/>
      <c r="C692" s="37"/>
      <c r="D692" s="37"/>
      <c r="E692" s="37"/>
      <c r="F692" s="37"/>
      <c r="G692" s="37"/>
      <c r="H692" s="37"/>
    </row>
    <row r="693" ht="14.25" customHeight="1">
      <c r="A693" s="37"/>
      <c r="B693" s="37"/>
      <c r="C693" s="37"/>
      <c r="D693" s="37"/>
      <c r="E693" s="37"/>
      <c r="F693" s="37"/>
      <c r="G693" s="37"/>
      <c r="H693" s="37"/>
    </row>
    <row r="694" ht="14.25" customHeight="1">
      <c r="A694" s="37"/>
      <c r="B694" s="37"/>
      <c r="C694" s="37"/>
      <c r="D694" s="37"/>
      <c r="E694" s="37"/>
      <c r="F694" s="37"/>
      <c r="G694" s="37"/>
      <c r="H694" s="37"/>
    </row>
    <row r="695" ht="14.25" customHeight="1">
      <c r="A695" s="37"/>
      <c r="B695" s="37"/>
      <c r="C695" s="37"/>
      <c r="D695" s="37"/>
      <c r="E695" s="37"/>
      <c r="F695" s="37"/>
      <c r="G695" s="37"/>
      <c r="H695" s="37"/>
    </row>
    <row r="696" ht="14.25" customHeight="1">
      <c r="A696" s="37"/>
      <c r="B696" s="37"/>
      <c r="C696" s="37"/>
      <c r="D696" s="37"/>
      <c r="E696" s="37"/>
      <c r="F696" s="37"/>
      <c r="G696" s="37"/>
      <c r="H696" s="37"/>
    </row>
    <row r="697" ht="14.25" customHeight="1">
      <c r="A697" s="37"/>
      <c r="B697" s="37"/>
      <c r="C697" s="37"/>
      <c r="D697" s="37"/>
      <c r="E697" s="37"/>
      <c r="F697" s="37"/>
      <c r="G697" s="37"/>
      <c r="H697" s="37"/>
    </row>
    <row r="698" ht="14.25" customHeight="1">
      <c r="A698" s="37"/>
      <c r="B698" s="37"/>
      <c r="C698" s="37"/>
      <c r="D698" s="37"/>
      <c r="E698" s="37"/>
      <c r="F698" s="37"/>
      <c r="G698" s="37"/>
      <c r="H698" s="37"/>
    </row>
    <row r="699" ht="14.25" customHeight="1">
      <c r="A699" s="37"/>
      <c r="B699" s="37"/>
      <c r="C699" s="37"/>
      <c r="D699" s="37"/>
      <c r="E699" s="37"/>
      <c r="F699" s="37"/>
      <c r="G699" s="37"/>
      <c r="H699" s="37"/>
    </row>
    <row r="700" ht="14.25" customHeight="1">
      <c r="A700" s="37"/>
      <c r="B700" s="37"/>
      <c r="C700" s="37"/>
      <c r="D700" s="37"/>
      <c r="E700" s="37"/>
      <c r="F700" s="37"/>
      <c r="G700" s="37"/>
      <c r="H700" s="37"/>
    </row>
    <row r="701" ht="14.25" customHeight="1">
      <c r="A701" s="37"/>
      <c r="B701" s="37"/>
      <c r="C701" s="37"/>
      <c r="D701" s="37"/>
      <c r="E701" s="37"/>
      <c r="F701" s="37"/>
      <c r="G701" s="37"/>
      <c r="H701" s="37"/>
    </row>
    <row r="702" ht="14.25" customHeight="1">
      <c r="A702" s="37"/>
      <c r="B702" s="37"/>
      <c r="C702" s="37"/>
      <c r="D702" s="37"/>
      <c r="E702" s="37"/>
      <c r="F702" s="37"/>
      <c r="G702" s="37"/>
      <c r="H702" s="37"/>
    </row>
    <row r="703" ht="14.25" customHeight="1">
      <c r="A703" s="37"/>
      <c r="B703" s="37"/>
      <c r="C703" s="37"/>
      <c r="D703" s="37"/>
      <c r="E703" s="37"/>
      <c r="F703" s="37"/>
      <c r="G703" s="37"/>
      <c r="H703" s="37"/>
    </row>
    <row r="704" ht="14.25" customHeight="1">
      <c r="A704" s="37"/>
      <c r="B704" s="37"/>
      <c r="C704" s="37"/>
      <c r="D704" s="37"/>
      <c r="E704" s="37"/>
      <c r="F704" s="37"/>
      <c r="G704" s="37"/>
      <c r="H704" s="37"/>
    </row>
    <row r="705" ht="14.25" customHeight="1">
      <c r="A705" s="37"/>
      <c r="B705" s="37"/>
      <c r="C705" s="37"/>
      <c r="D705" s="37"/>
      <c r="E705" s="37"/>
      <c r="F705" s="37"/>
      <c r="G705" s="37"/>
      <c r="H705" s="37"/>
    </row>
    <row r="706" ht="14.25" customHeight="1">
      <c r="A706" s="37"/>
      <c r="B706" s="37"/>
      <c r="C706" s="37"/>
      <c r="D706" s="37"/>
      <c r="E706" s="37"/>
      <c r="F706" s="37"/>
      <c r="G706" s="37"/>
      <c r="H706" s="37"/>
    </row>
    <row r="707" ht="14.25" customHeight="1">
      <c r="A707" s="37"/>
      <c r="B707" s="37"/>
      <c r="C707" s="37"/>
      <c r="D707" s="37"/>
      <c r="E707" s="37"/>
      <c r="F707" s="37"/>
      <c r="G707" s="37"/>
      <c r="H707" s="37"/>
    </row>
    <row r="708" ht="14.25" customHeight="1">
      <c r="A708" s="37"/>
      <c r="B708" s="37"/>
      <c r="C708" s="37"/>
      <c r="D708" s="37"/>
      <c r="E708" s="37"/>
      <c r="F708" s="37"/>
      <c r="G708" s="37"/>
      <c r="H708" s="37"/>
    </row>
    <row r="709" ht="14.25" customHeight="1">
      <c r="A709" s="37"/>
      <c r="B709" s="37"/>
      <c r="C709" s="37"/>
      <c r="D709" s="37"/>
      <c r="E709" s="37"/>
      <c r="F709" s="37"/>
      <c r="G709" s="37"/>
      <c r="H709" s="37"/>
    </row>
    <row r="710" ht="14.25" customHeight="1">
      <c r="A710" s="37"/>
      <c r="B710" s="37"/>
      <c r="C710" s="37"/>
      <c r="D710" s="37"/>
      <c r="E710" s="37"/>
      <c r="F710" s="37"/>
      <c r="G710" s="37"/>
      <c r="H710" s="37"/>
    </row>
    <row r="711" ht="14.25" customHeight="1">
      <c r="A711" s="37"/>
      <c r="B711" s="37"/>
      <c r="C711" s="37"/>
      <c r="D711" s="37"/>
      <c r="E711" s="37"/>
      <c r="F711" s="37"/>
      <c r="G711" s="37"/>
      <c r="H711" s="37"/>
    </row>
    <row r="712" ht="14.25" customHeight="1">
      <c r="A712" s="37"/>
      <c r="B712" s="37"/>
      <c r="C712" s="37"/>
      <c r="D712" s="37"/>
      <c r="E712" s="37"/>
      <c r="F712" s="37"/>
      <c r="G712" s="37"/>
      <c r="H712" s="37"/>
    </row>
    <row r="713" ht="14.25" customHeight="1">
      <c r="A713" s="37"/>
      <c r="B713" s="37"/>
      <c r="C713" s="37"/>
      <c r="D713" s="37"/>
      <c r="E713" s="37"/>
      <c r="F713" s="37"/>
      <c r="G713" s="37"/>
      <c r="H713" s="37"/>
    </row>
    <row r="714" ht="14.25" customHeight="1">
      <c r="A714" s="37"/>
      <c r="B714" s="37"/>
      <c r="C714" s="37"/>
      <c r="D714" s="37"/>
      <c r="E714" s="37"/>
      <c r="F714" s="37"/>
      <c r="G714" s="37"/>
      <c r="H714" s="37"/>
    </row>
    <row r="715" ht="14.25" customHeight="1">
      <c r="A715" s="37"/>
      <c r="B715" s="37"/>
      <c r="C715" s="37"/>
      <c r="D715" s="37"/>
      <c r="E715" s="37"/>
      <c r="F715" s="37"/>
      <c r="G715" s="37"/>
      <c r="H715" s="37"/>
    </row>
    <row r="716" ht="14.25" customHeight="1">
      <c r="A716" s="37"/>
      <c r="B716" s="37"/>
      <c r="C716" s="37"/>
      <c r="D716" s="37"/>
      <c r="E716" s="37"/>
      <c r="F716" s="37"/>
      <c r="G716" s="37"/>
      <c r="H716" s="37"/>
    </row>
    <row r="717" ht="14.25" customHeight="1">
      <c r="A717" s="37"/>
      <c r="B717" s="37"/>
      <c r="C717" s="37"/>
      <c r="D717" s="37"/>
      <c r="E717" s="37"/>
      <c r="F717" s="37"/>
      <c r="G717" s="37"/>
      <c r="H717" s="37"/>
    </row>
    <row r="718" ht="14.25" customHeight="1">
      <c r="A718" s="37"/>
      <c r="B718" s="37"/>
      <c r="C718" s="37"/>
      <c r="D718" s="37"/>
      <c r="E718" s="37"/>
      <c r="F718" s="37"/>
      <c r="G718" s="37"/>
      <c r="H718" s="37"/>
    </row>
    <row r="719" ht="14.25" customHeight="1">
      <c r="A719" s="37"/>
      <c r="B719" s="37"/>
      <c r="C719" s="37"/>
      <c r="D719" s="37"/>
      <c r="E719" s="37"/>
      <c r="F719" s="37"/>
      <c r="G719" s="37"/>
      <c r="H719" s="37"/>
    </row>
    <row r="720" ht="14.25" customHeight="1">
      <c r="A720" s="37"/>
      <c r="B720" s="37"/>
      <c r="C720" s="37"/>
      <c r="D720" s="37"/>
      <c r="E720" s="37"/>
      <c r="F720" s="37"/>
      <c r="G720" s="37"/>
      <c r="H720" s="37"/>
    </row>
    <row r="721" ht="14.25" customHeight="1">
      <c r="A721" s="37"/>
      <c r="B721" s="37"/>
      <c r="C721" s="37"/>
      <c r="D721" s="37"/>
      <c r="E721" s="37"/>
      <c r="F721" s="37"/>
      <c r="G721" s="37"/>
      <c r="H721" s="37"/>
    </row>
    <row r="722" ht="14.25" customHeight="1">
      <c r="A722" s="37"/>
      <c r="B722" s="37"/>
      <c r="C722" s="37"/>
      <c r="D722" s="37"/>
      <c r="E722" s="37"/>
      <c r="F722" s="37"/>
      <c r="G722" s="37"/>
      <c r="H722" s="37"/>
    </row>
    <row r="723" ht="14.25" customHeight="1">
      <c r="A723" s="37"/>
      <c r="B723" s="37"/>
      <c r="C723" s="37"/>
      <c r="D723" s="37"/>
      <c r="E723" s="37"/>
      <c r="F723" s="37"/>
      <c r="G723" s="37"/>
      <c r="H723" s="37"/>
    </row>
    <row r="724" ht="14.25" customHeight="1">
      <c r="A724" s="37"/>
      <c r="B724" s="37"/>
      <c r="C724" s="37"/>
      <c r="D724" s="37"/>
      <c r="E724" s="37"/>
      <c r="F724" s="37"/>
      <c r="G724" s="37"/>
      <c r="H724" s="37"/>
    </row>
    <row r="725" ht="14.25" customHeight="1">
      <c r="A725" s="37"/>
      <c r="B725" s="37"/>
      <c r="C725" s="37"/>
      <c r="D725" s="37"/>
      <c r="E725" s="37"/>
      <c r="F725" s="37"/>
      <c r="G725" s="37"/>
      <c r="H725" s="37"/>
    </row>
    <row r="726" ht="14.25" customHeight="1">
      <c r="A726" s="37"/>
      <c r="B726" s="37"/>
      <c r="C726" s="37"/>
      <c r="D726" s="37"/>
      <c r="E726" s="37"/>
      <c r="F726" s="37"/>
      <c r="G726" s="37"/>
      <c r="H726" s="37"/>
    </row>
    <row r="727" ht="14.25" customHeight="1">
      <c r="A727" s="37"/>
      <c r="B727" s="37"/>
      <c r="C727" s="37"/>
      <c r="D727" s="37"/>
      <c r="E727" s="37"/>
      <c r="F727" s="37"/>
      <c r="G727" s="37"/>
      <c r="H727" s="37"/>
    </row>
    <row r="728" ht="14.25" customHeight="1">
      <c r="A728" s="37"/>
      <c r="B728" s="37"/>
      <c r="C728" s="37"/>
      <c r="D728" s="37"/>
      <c r="E728" s="37"/>
      <c r="F728" s="37"/>
      <c r="G728" s="37"/>
      <c r="H728" s="37"/>
    </row>
    <row r="729" ht="14.25" customHeight="1">
      <c r="A729" s="37"/>
      <c r="B729" s="37"/>
      <c r="C729" s="37"/>
      <c r="D729" s="37"/>
      <c r="E729" s="37"/>
      <c r="F729" s="37"/>
      <c r="G729" s="37"/>
      <c r="H729" s="37"/>
    </row>
    <row r="730" ht="14.25" customHeight="1">
      <c r="A730" s="37"/>
      <c r="B730" s="37"/>
      <c r="C730" s="37"/>
      <c r="D730" s="37"/>
      <c r="E730" s="37"/>
      <c r="F730" s="37"/>
      <c r="G730" s="37"/>
      <c r="H730" s="37"/>
    </row>
    <row r="731" ht="14.25" customHeight="1">
      <c r="A731" s="37"/>
      <c r="B731" s="37"/>
      <c r="C731" s="37"/>
      <c r="D731" s="37"/>
      <c r="E731" s="37"/>
      <c r="F731" s="37"/>
      <c r="G731" s="37"/>
      <c r="H731" s="37"/>
    </row>
    <row r="732" ht="14.25" customHeight="1">
      <c r="A732" s="37"/>
      <c r="B732" s="37"/>
      <c r="C732" s="37"/>
      <c r="D732" s="37"/>
      <c r="E732" s="37"/>
      <c r="F732" s="37"/>
      <c r="G732" s="37"/>
      <c r="H732" s="37"/>
    </row>
    <row r="733" ht="14.25" customHeight="1">
      <c r="A733" s="37"/>
      <c r="B733" s="37"/>
      <c r="C733" s="37"/>
      <c r="D733" s="37"/>
      <c r="E733" s="37"/>
      <c r="F733" s="37"/>
      <c r="G733" s="37"/>
      <c r="H733" s="37"/>
    </row>
    <row r="734" ht="14.25" customHeight="1">
      <c r="A734" s="37"/>
      <c r="B734" s="37"/>
      <c r="C734" s="37"/>
      <c r="D734" s="37"/>
      <c r="E734" s="37"/>
      <c r="F734" s="37"/>
      <c r="G734" s="37"/>
      <c r="H734" s="37"/>
    </row>
    <row r="735" ht="14.25" customHeight="1">
      <c r="A735" s="37"/>
      <c r="B735" s="37"/>
      <c r="C735" s="37"/>
      <c r="D735" s="37"/>
      <c r="E735" s="37"/>
      <c r="F735" s="37"/>
      <c r="G735" s="37"/>
      <c r="H735" s="37"/>
    </row>
    <row r="736" ht="14.25" customHeight="1">
      <c r="A736" s="37"/>
      <c r="B736" s="37"/>
      <c r="C736" s="37"/>
      <c r="D736" s="37"/>
      <c r="E736" s="37"/>
      <c r="F736" s="37"/>
      <c r="G736" s="37"/>
      <c r="H736" s="37"/>
    </row>
    <row r="737" ht="14.25" customHeight="1">
      <c r="A737" s="37"/>
      <c r="B737" s="37"/>
      <c r="C737" s="37"/>
      <c r="D737" s="37"/>
      <c r="E737" s="37"/>
      <c r="F737" s="37"/>
      <c r="G737" s="37"/>
      <c r="H737" s="37"/>
    </row>
    <row r="738" ht="14.25" customHeight="1">
      <c r="A738" s="37"/>
      <c r="B738" s="37"/>
      <c r="C738" s="37"/>
      <c r="D738" s="37"/>
      <c r="E738" s="37"/>
      <c r="F738" s="37"/>
      <c r="G738" s="37"/>
      <c r="H738" s="37"/>
    </row>
    <row r="739" ht="14.25" customHeight="1">
      <c r="A739" s="37"/>
      <c r="B739" s="37"/>
      <c r="C739" s="37"/>
      <c r="D739" s="37"/>
      <c r="E739" s="37"/>
      <c r="F739" s="37"/>
      <c r="G739" s="37"/>
      <c r="H739" s="37"/>
    </row>
    <row r="740" ht="14.25" customHeight="1">
      <c r="A740" s="37"/>
      <c r="B740" s="37"/>
      <c r="C740" s="37"/>
      <c r="D740" s="37"/>
      <c r="E740" s="37"/>
      <c r="F740" s="37"/>
      <c r="G740" s="37"/>
      <c r="H740" s="37"/>
    </row>
    <row r="741" ht="14.25" customHeight="1">
      <c r="A741" s="37"/>
      <c r="B741" s="37"/>
      <c r="C741" s="37"/>
      <c r="D741" s="37"/>
      <c r="E741" s="37"/>
      <c r="F741" s="37"/>
      <c r="G741" s="37"/>
      <c r="H741" s="37"/>
    </row>
    <row r="742" ht="14.25" customHeight="1">
      <c r="A742" s="37"/>
      <c r="B742" s="37"/>
      <c r="C742" s="37"/>
      <c r="D742" s="37"/>
      <c r="E742" s="37"/>
      <c r="F742" s="37"/>
      <c r="G742" s="37"/>
      <c r="H742" s="37"/>
    </row>
    <row r="743" ht="14.25" customHeight="1">
      <c r="A743" s="37"/>
      <c r="B743" s="37"/>
      <c r="C743" s="37"/>
      <c r="D743" s="37"/>
      <c r="E743" s="37"/>
      <c r="F743" s="37"/>
      <c r="G743" s="37"/>
      <c r="H743" s="37"/>
    </row>
    <row r="744" ht="14.25" customHeight="1">
      <c r="A744" s="37"/>
      <c r="B744" s="37"/>
      <c r="C744" s="37"/>
      <c r="D744" s="37"/>
      <c r="E744" s="37"/>
      <c r="F744" s="37"/>
      <c r="G744" s="37"/>
      <c r="H744" s="37"/>
    </row>
    <row r="745" ht="14.25" customHeight="1">
      <c r="A745" s="37"/>
      <c r="B745" s="37"/>
      <c r="C745" s="37"/>
      <c r="D745" s="37"/>
      <c r="E745" s="37"/>
      <c r="F745" s="37"/>
      <c r="G745" s="37"/>
      <c r="H745" s="37"/>
    </row>
    <row r="746" ht="14.25" customHeight="1">
      <c r="A746" s="37"/>
      <c r="B746" s="37"/>
      <c r="C746" s="37"/>
      <c r="D746" s="37"/>
      <c r="E746" s="37"/>
      <c r="F746" s="37"/>
      <c r="G746" s="37"/>
      <c r="H746" s="37"/>
    </row>
    <row r="747" ht="14.25" customHeight="1">
      <c r="A747" s="37"/>
      <c r="B747" s="37"/>
      <c r="C747" s="37"/>
      <c r="D747" s="37"/>
      <c r="E747" s="37"/>
      <c r="F747" s="37"/>
      <c r="G747" s="37"/>
      <c r="H747" s="37"/>
    </row>
    <row r="748" ht="14.25" customHeight="1">
      <c r="A748" s="37"/>
      <c r="B748" s="37"/>
      <c r="C748" s="37"/>
      <c r="D748" s="37"/>
      <c r="E748" s="37"/>
      <c r="F748" s="37"/>
      <c r="G748" s="37"/>
      <c r="H748" s="37"/>
    </row>
    <row r="749" ht="14.25" customHeight="1">
      <c r="A749" s="37"/>
      <c r="B749" s="37"/>
      <c r="C749" s="37"/>
      <c r="D749" s="37"/>
      <c r="E749" s="37"/>
      <c r="F749" s="37"/>
      <c r="G749" s="37"/>
      <c r="H749" s="37"/>
    </row>
    <row r="750" ht="14.25" customHeight="1">
      <c r="A750" s="37"/>
      <c r="B750" s="37"/>
      <c r="C750" s="37"/>
      <c r="D750" s="37"/>
      <c r="E750" s="37"/>
      <c r="F750" s="37"/>
      <c r="G750" s="37"/>
      <c r="H750" s="37"/>
    </row>
    <row r="751" ht="14.25" customHeight="1">
      <c r="A751" s="37"/>
      <c r="B751" s="37"/>
      <c r="C751" s="37"/>
      <c r="D751" s="37"/>
      <c r="E751" s="37"/>
      <c r="F751" s="37"/>
      <c r="G751" s="37"/>
      <c r="H751" s="37"/>
    </row>
    <row r="752" ht="14.25" customHeight="1">
      <c r="A752" s="37"/>
      <c r="B752" s="37"/>
      <c r="C752" s="37"/>
      <c r="D752" s="37"/>
      <c r="E752" s="37"/>
      <c r="F752" s="37"/>
      <c r="G752" s="37"/>
      <c r="H752" s="37"/>
    </row>
    <row r="753" ht="14.25" customHeight="1">
      <c r="A753" s="37"/>
      <c r="B753" s="37"/>
      <c r="C753" s="37"/>
      <c r="D753" s="37"/>
      <c r="E753" s="37"/>
      <c r="F753" s="37"/>
      <c r="G753" s="37"/>
      <c r="H753" s="37"/>
    </row>
    <row r="754" ht="14.25" customHeight="1">
      <c r="A754" s="37"/>
      <c r="B754" s="37"/>
      <c r="C754" s="37"/>
      <c r="D754" s="37"/>
      <c r="E754" s="37"/>
      <c r="F754" s="37"/>
      <c r="G754" s="37"/>
      <c r="H754" s="37"/>
    </row>
    <row r="755" ht="14.25" customHeight="1">
      <c r="A755" s="37"/>
      <c r="B755" s="37"/>
      <c r="C755" s="37"/>
      <c r="D755" s="37"/>
      <c r="E755" s="37"/>
      <c r="F755" s="37"/>
      <c r="G755" s="37"/>
      <c r="H755" s="37"/>
    </row>
    <row r="756" ht="14.25" customHeight="1">
      <c r="A756" s="37"/>
      <c r="B756" s="37"/>
      <c r="C756" s="37"/>
      <c r="D756" s="37"/>
      <c r="E756" s="37"/>
      <c r="F756" s="37"/>
      <c r="G756" s="37"/>
      <c r="H756" s="37"/>
    </row>
    <row r="757" ht="14.25" customHeight="1">
      <c r="A757" s="37"/>
      <c r="B757" s="37"/>
      <c r="C757" s="37"/>
      <c r="D757" s="37"/>
      <c r="E757" s="37"/>
      <c r="F757" s="37"/>
      <c r="G757" s="37"/>
      <c r="H757" s="37"/>
    </row>
    <row r="758" ht="14.25" customHeight="1">
      <c r="A758" s="37"/>
      <c r="B758" s="37"/>
      <c r="C758" s="37"/>
      <c r="D758" s="37"/>
      <c r="E758" s="37"/>
      <c r="F758" s="37"/>
      <c r="G758" s="37"/>
      <c r="H758" s="37"/>
    </row>
    <row r="759" ht="14.25" customHeight="1">
      <c r="A759" s="37"/>
      <c r="B759" s="37"/>
      <c r="C759" s="37"/>
      <c r="D759" s="37"/>
      <c r="E759" s="37"/>
      <c r="F759" s="37"/>
      <c r="G759" s="37"/>
      <c r="H759" s="37"/>
    </row>
    <row r="760" ht="14.25" customHeight="1">
      <c r="A760" s="37"/>
      <c r="B760" s="37"/>
      <c r="C760" s="37"/>
      <c r="D760" s="37"/>
      <c r="E760" s="37"/>
      <c r="F760" s="37"/>
      <c r="G760" s="37"/>
      <c r="H760" s="37"/>
    </row>
    <row r="761" ht="14.25" customHeight="1">
      <c r="A761" s="37"/>
      <c r="B761" s="37"/>
      <c r="C761" s="37"/>
      <c r="D761" s="37"/>
      <c r="E761" s="37"/>
      <c r="F761" s="37"/>
      <c r="G761" s="37"/>
      <c r="H761" s="37"/>
    </row>
    <row r="762" ht="14.25" customHeight="1">
      <c r="A762" s="37"/>
      <c r="B762" s="37"/>
      <c r="C762" s="37"/>
      <c r="D762" s="37"/>
      <c r="E762" s="37"/>
      <c r="F762" s="37"/>
      <c r="G762" s="37"/>
      <c r="H762" s="37"/>
    </row>
    <row r="763" ht="14.25" customHeight="1">
      <c r="A763" s="37"/>
      <c r="B763" s="37"/>
      <c r="C763" s="37"/>
      <c r="D763" s="37"/>
      <c r="E763" s="37"/>
      <c r="F763" s="37"/>
      <c r="G763" s="37"/>
      <c r="H763" s="37"/>
    </row>
    <row r="764" ht="14.25" customHeight="1">
      <c r="A764" s="37"/>
      <c r="B764" s="37"/>
      <c r="C764" s="37"/>
      <c r="D764" s="37"/>
      <c r="E764" s="37"/>
      <c r="F764" s="37"/>
      <c r="G764" s="37"/>
      <c r="H764" s="37"/>
    </row>
    <row r="765" ht="14.25" customHeight="1">
      <c r="A765" s="37"/>
      <c r="B765" s="37"/>
      <c r="C765" s="37"/>
      <c r="D765" s="37"/>
      <c r="E765" s="37"/>
      <c r="F765" s="37"/>
      <c r="G765" s="37"/>
      <c r="H765" s="37"/>
    </row>
    <row r="766" ht="14.25" customHeight="1">
      <c r="A766" s="37"/>
      <c r="B766" s="37"/>
      <c r="C766" s="37"/>
      <c r="D766" s="37"/>
      <c r="E766" s="37"/>
      <c r="F766" s="37"/>
      <c r="G766" s="37"/>
      <c r="H766" s="37"/>
    </row>
    <row r="767" ht="14.25" customHeight="1">
      <c r="A767" s="37"/>
      <c r="B767" s="37"/>
      <c r="C767" s="37"/>
      <c r="D767" s="37"/>
      <c r="E767" s="37"/>
      <c r="F767" s="37"/>
      <c r="G767" s="37"/>
      <c r="H767" s="37"/>
    </row>
    <row r="768" ht="14.25" customHeight="1">
      <c r="A768" s="37"/>
      <c r="B768" s="37"/>
      <c r="C768" s="37"/>
      <c r="D768" s="37"/>
      <c r="E768" s="37"/>
      <c r="F768" s="37"/>
      <c r="G768" s="37"/>
      <c r="H768" s="37"/>
    </row>
    <row r="769" ht="14.25" customHeight="1">
      <c r="A769" s="37"/>
      <c r="B769" s="37"/>
      <c r="C769" s="37"/>
      <c r="D769" s="37"/>
      <c r="E769" s="37"/>
      <c r="F769" s="37"/>
      <c r="G769" s="37"/>
      <c r="H769" s="37"/>
    </row>
    <row r="770" ht="14.25" customHeight="1">
      <c r="A770" s="37"/>
      <c r="B770" s="37"/>
      <c r="C770" s="37"/>
      <c r="D770" s="37"/>
      <c r="E770" s="37"/>
      <c r="F770" s="37"/>
      <c r="G770" s="37"/>
      <c r="H770" s="37"/>
    </row>
    <row r="771" ht="14.25" customHeight="1">
      <c r="A771" s="37"/>
      <c r="B771" s="37"/>
      <c r="C771" s="37"/>
      <c r="D771" s="37"/>
      <c r="E771" s="37"/>
      <c r="F771" s="37"/>
      <c r="G771" s="37"/>
      <c r="H771" s="37"/>
    </row>
    <row r="772" ht="14.25" customHeight="1">
      <c r="A772" s="37"/>
      <c r="B772" s="37"/>
      <c r="C772" s="37"/>
      <c r="D772" s="37"/>
      <c r="E772" s="37"/>
      <c r="F772" s="37"/>
      <c r="G772" s="37"/>
      <c r="H772" s="37"/>
    </row>
    <row r="773" ht="14.25" customHeight="1">
      <c r="A773" s="37"/>
      <c r="B773" s="37"/>
      <c r="C773" s="37"/>
      <c r="D773" s="37"/>
      <c r="E773" s="37"/>
      <c r="F773" s="37"/>
      <c r="G773" s="37"/>
      <c r="H773" s="37"/>
    </row>
    <row r="774" ht="14.25" customHeight="1">
      <c r="A774" s="37"/>
      <c r="B774" s="37"/>
      <c r="C774" s="37"/>
      <c r="D774" s="37"/>
      <c r="E774" s="37"/>
      <c r="F774" s="37"/>
      <c r="G774" s="37"/>
      <c r="H774" s="37"/>
    </row>
    <row r="775" ht="14.25" customHeight="1">
      <c r="A775" s="37"/>
      <c r="B775" s="37"/>
      <c r="C775" s="37"/>
      <c r="D775" s="37"/>
      <c r="E775" s="37"/>
      <c r="F775" s="37"/>
      <c r="G775" s="37"/>
      <c r="H775" s="37"/>
    </row>
    <row r="776" ht="14.25" customHeight="1">
      <c r="A776" s="37"/>
      <c r="B776" s="37"/>
      <c r="C776" s="37"/>
      <c r="D776" s="37"/>
      <c r="E776" s="37"/>
      <c r="F776" s="37"/>
      <c r="G776" s="37"/>
      <c r="H776" s="37"/>
    </row>
    <row r="777" ht="14.25" customHeight="1">
      <c r="A777" s="37"/>
      <c r="B777" s="37"/>
      <c r="C777" s="37"/>
      <c r="D777" s="37"/>
      <c r="E777" s="37"/>
      <c r="F777" s="37"/>
      <c r="G777" s="37"/>
      <c r="H777" s="37"/>
    </row>
    <row r="778" ht="14.25" customHeight="1">
      <c r="A778" s="37"/>
      <c r="B778" s="37"/>
      <c r="C778" s="37"/>
      <c r="D778" s="37"/>
      <c r="E778" s="37"/>
      <c r="F778" s="37"/>
      <c r="G778" s="37"/>
      <c r="H778" s="37"/>
    </row>
    <row r="779" ht="14.25" customHeight="1">
      <c r="A779" s="37"/>
      <c r="B779" s="37"/>
      <c r="C779" s="37"/>
      <c r="D779" s="37"/>
      <c r="E779" s="37"/>
      <c r="F779" s="37"/>
      <c r="G779" s="37"/>
      <c r="H779" s="37"/>
    </row>
    <row r="780" ht="14.25" customHeight="1">
      <c r="A780" s="37"/>
      <c r="B780" s="37"/>
      <c r="C780" s="37"/>
      <c r="D780" s="37"/>
      <c r="E780" s="37"/>
      <c r="F780" s="37"/>
      <c r="G780" s="37"/>
      <c r="H780" s="37"/>
    </row>
    <row r="781" ht="14.25" customHeight="1">
      <c r="A781" s="37"/>
      <c r="B781" s="37"/>
      <c r="C781" s="37"/>
      <c r="D781" s="37"/>
      <c r="E781" s="37"/>
      <c r="F781" s="37"/>
      <c r="G781" s="37"/>
      <c r="H781" s="37"/>
    </row>
    <row r="782" ht="14.25" customHeight="1">
      <c r="A782" s="37"/>
      <c r="B782" s="37"/>
      <c r="C782" s="37"/>
      <c r="D782" s="37"/>
      <c r="E782" s="37"/>
      <c r="F782" s="37"/>
      <c r="G782" s="37"/>
      <c r="H782" s="37"/>
    </row>
    <row r="783" ht="14.25" customHeight="1">
      <c r="A783" s="37"/>
      <c r="B783" s="37"/>
      <c r="C783" s="37"/>
      <c r="D783" s="37"/>
      <c r="E783" s="37"/>
      <c r="F783" s="37"/>
      <c r="G783" s="37"/>
      <c r="H783" s="37"/>
    </row>
    <row r="784" ht="14.25" customHeight="1">
      <c r="A784" s="37"/>
      <c r="B784" s="37"/>
      <c r="C784" s="37"/>
      <c r="D784" s="37"/>
      <c r="E784" s="37"/>
      <c r="F784" s="37"/>
      <c r="G784" s="37"/>
      <c r="H784" s="37"/>
    </row>
    <row r="785" ht="14.25" customHeight="1">
      <c r="A785" s="37"/>
      <c r="B785" s="37"/>
      <c r="C785" s="37"/>
      <c r="D785" s="37"/>
      <c r="E785" s="37"/>
      <c r="F785" s="37"/>
      <c r="G785" s="37"/>
      <c r="H785" s="37"/>
    </row>
    <row r="786" ht="14.25" customHeight="1">
      <c r="A786" s="37"/>
      <c r="B786" s="37"/>
      <c r="C786" s="37"/>
      <c r="D786" s="37"/>
      <c r="E786" s="37"/>
      <c r="F786" s="37"/>
      <c r="G786" s="37"/>
      <c r="H786" s="37"/>
    </row>
    <row r="787" ht="14.25" customHeight="1">
      <c r="A787" s="37"/>
      <c r="B787" s="37"/>
      <c r="C787" s="37"/>
      <c r="D787" s="37"/>
      <c r="E787" s="37"/>
      <c r="F787" s="37"/>
      <c r="G787" s="37"/>
      <c r="H787" s="37"/>
    </row>
    <row r="788" ht="14.25" customHeight="1">
      <c r="A788" s="37"/>
      <c r="B788" s="37"/>
      <c r="C788" s="37"/>
      <c r="D788" s="37"/>
      <c r="E788" s="37"/>
      <c r="F788" s="37"/>
      <c r="G788" s="37"/>
      <c r="H788" s="37"/>
    </row>
    <row r="789" ht="14.25" customHeight="1">
      <c r="A789" s="37"/>
      <c r="B789" s="37"/>
      <c r="C789" s="37"/>
      <c r="D789" s="37"/>
      <c r="E789" s="37"/>
      <c r="F789" s="37"/>
      <c r="G789" s="37"/>
      <c r="H789" s="37"/>
    </row>
    <row r="790" ht="14.25" customHeight="1">
      <c r="A790" s="37"/>
      <c r="B790" s="37"/>
      <c r="C790" s="37"/>
      <c r="D790" s="37"/>
      <c r="E790" s="37"/>
      <c r="F790" s="37"/>
      <c r="G790" s="37"/>
      <c r="H790" s="37"/>
    </row>
    <row r="791" ht="14.25" customHeight="1">
      <c r="A791" s="37"/>
      <c r="B791" s="37"/>
      <c r="C791" s="37"/>
      <c r="D791" s="37"/>
      <c r="E791" s="37"/>
      <c r="F791" s="37"/>
      <c r="G791" s="37"/>
      <c r="H791" s="37"/>
    </row>
    <row r="792" ht="14.25" customHeight="1">
      <c r="A792" s="37"/>
      <c r="B792" s="37"/>
      <c r="C792" s="37"/>
      <c r="D792" s="37"/>
      <c r="E792" s="37"/>
      <c r="F792" s="37"/>
      <c r="G792" s="37"/>
      <c r="H792" s="37"/>
    </row>
    <row r="793" ht="14.25" customHeight="1">
      <c r="A793" s="37"/>
      <c r="B793" s="37"/>
      <c r="C793" s="37"/>
      <c r="D793" s="37"/>
      <c r="E793" s="37"/>
      <c r="F793" s="37"/>
      <c r="G793" s="37"/>
      <c r="H793" s="37"/>
    </row>
    <row r="794" ht="14.25" customHeight="1">
      <c r="A794" s="37"/>
      <c r="B794" s="37"/>
      <c r="C794" s="37"/>
      <c r="D794" s="37"/>
      <c r="E794" s="37"/>
      <c r="F794" s="37"/>
      <c r="G794" s="37"/>
      <c r="H794" s="37"/>
    </row>
    <row r="795" ht="14.25" customHeight="1">
      <c r="A795" s="37"/>
      <c r="B795" s="37"/>
      <c r="C795" s="37"/>
      <c r="D795" s="37"/>
      <c r="E795" s="37"/>
      <c r="F795" s="37"/>
      <c r="G795" s="37"/>
      <c r="H795" s="37"/>
    </row>
    <row r="796" ht="14.25" customHeight="1">
      <c r="A796" s="37"/>
      <c r="B796" s="37"/>
      <c r="C796" s="37"/>
      <c r="D796" s="37"/>
      <c r="E796" s="37"/>
      <c r="F796" s="37"/>
      <c r="G796" s="37"/>
      <c r="H796" s="37"/>
    </row>
    <row r="797" ht="14.25" customHeight="1">
      <c r="A797" s="37"/>
      <c r="B797" s="37"/>
      <c r="C797" s="37"/>
      <c r="D797" s="37"/>
      <c r="E797" s="37"/>
      <c r="F797" s="37"/>
      <c r="G797" s="37"/>
      <c r="H797" s="37"/>
    </row>
    <row r="798" ht="14.25" customHeight="1">
      <c r="A798" s="37"/>
      <c r="B798" s="37"/>
      <c r="C798" s="37"/>
      <c r="D798" s="37"/>
      <c r="E798" s="37"/>
      <c r="F798" s="37"/>
      <c r="G798" s="37"/>
      <c r="H798" s="37"/>
    </row>
    <row r="799" ht="14.25" customHeight="1">
      <c r="A799" s="37"/>
      <c r="B799" s="37"/>
      <c r="C799" s="37"/>
      <c r="D799" s="37"/>
      <c r="E799" s="37"/>
      <c r="F799" s="37"/>
      <c r="G799" s="37"/>
      <c r="H799" s="37"/>
    </row>
    <row r="800" ht="14.25" customHeight="1">
      <c r="A800" s="37"/>
      <c r="B800" s="37"/>
      <c r="C800" s="37"/>
      <c r="D800" s="37"/>
      <c r="E800" s="37"/>
      <c r="F800" s="37"/>
      <c r="G800" s="37"/>
      <c r="H800" s="37"/>
    </row>
    <row r="801" ht="14.25" customHeight="1">
      <c r="A801" s="37"/>
      <c r="B801" s="37"/>
      <c r="C801" s="37"/>
      <c r="D801" s="37"/>
      <c r="E801" s="37"/>
      <c r="F801" s="37"/>
      <c r="G801" s="37"/>
      <c r="H801" s="37"/>
    </row>
    <row r="802" ht="14.25" customHeight="1">
      <c r="A802" s="37"/>
      <c r="B802" s="37"/>
      <c r="C802" s="37"/>
      <c r="D802" s="37"/>
      <c r="E802" s="37"/>
      <c r="F802" s="37"/>
      <c r="G802" s="37"/>
      <c r="H802" s="37"/>
    </row>
    <row r="803" ht="14.25" customHeight="1">
      <c r="A803" s="37"/>
      <c r="B803" s="37"/>
      <c r="C803" s="37"/>
      <c r="D803" s="37"/>
      <c r="E803" s="37"/>
      <c r="F803" s="37"/>
      <c r="G803" s="37"/>
      <c r="H803" s="37"/>
    </row>
    <row r="804" ht="14.25" customHeight="1">
      <c r="A804" s="37"/>
      <c r="B804" s="37"/>
      <c r="C804" s="37"/>
      <c r="D804" s="37"/>
      <c r="E804" s="37"/>
      <c r="F804" s="37"/>
      <c r="G804" s="37"/>
      <c r="H804" s="37"/>
    </row>
    <row r="805" ht="14.25" customHeight="1">
      <c r="A805" s="37"/>
      <c r="B805" s="37"/>
      <c r="C805" s="37"/>
      <c r="D805" s="37"/>
      <c r="E805" s="37"/>
      <c r="F805" s="37"/>
      <c r="G805" s="37"/>
      <c r="H805" s="37"/>
    </row>
    <row r="806" ht="14.25" customHeight="1">
      <c r="A806" s="37"/>
      <c r="B806" s="37"/>
      <c r="C806" s="37"/>
      <c r="D806" s="37"/>
      <c r="E806" s="37"/>
      <c r="F806" s="37"/>
      <c r="G806" s="37"/>
      <c r="H806" s="37"/>
    </row>
    <row r="807" ht="14.25" customHeight="1">
      <c r="A807" s="37"/>
      <c r="B807" s="37"/>
      <c r="C807" s="37"/>
      <c r="D807" s="37"/>
      <c r="E807" s="37"/>
      <c r="F807" s="37"/>
      <c r="G807" s="37"/>
      <c r="H807" s="37"/>
    </row>
    <row r="808" ht="14.25" customHeight="1">
      <c r="A808" s="37"/>
      <c r="B808" s="37"/>
      <c r="C808" s="37"/>
      <c r="D808" s="37"/>
      <c r="E808" s="37"/>
      <c r="F808" s="37"/>
      <c r="G808" s="37"/>
      <c r="H808" s="37"/>
    </row>
    <row r="809" ht="14.25" customHeight="1">
      <c r="A809" s="37"/>
      <c r="B809" s="37"/>
      <c r="C809" s="37"/>
      <c r="D809" s="37"/>
      <c r="E809" s="37"/>
      <c r="F809" s="37"/>
      <c r="G809" s="37"/>
      <c r="H809" s="37"/>
    </row>
    <row r="810" ht="14.25" customHeight="1">
      <c r="A810" s="37"/>
      <c r="B810" s="37"/>
      <c r="C810" s="37"/>
      <c r="D810" s="37"/>
      <c r="E810" s="37"/>
      <c r="F810" s="37"/>
      <c r="G810" s="37"/>
      <c r="H810" s="37"/>
    </row>
    <row r="811" ht="14.25" customHeight="1">
      <c r="A811" s="37"/>
      <c r="B811" s="37"/>
      <c r="C811" s="37"/>
      <c r="D811" s="37"/>
      <c r="E811" s="37"/>
      <c r="F811" s="37"/>
      <c r="G811" s="37"/>
      <c r="H811" s="37"/>
    </row>
    <row r="812" ht="14.25" customHeight="1">
      <c r="A812" s="37"/>
      <c r="B812" s="37"/>
      <c r="C812" s="37"/>
      <c r="D812" s="37"/>
      <c r="E812" s="37"/>
      <c r="F812" s="37"/>
      <c r="G812" s="37"/>
      <c r="H812" s="37"/>
    </row>
    <row r="813" ht="14.25" customHeight="1">
      <c r="A813" s="37"/>
      <c r="B813" s="37"/>
      <c r="C813" s="37"/>
      <c r="D813" s="37"/>
      <c r="E813" s="37"/>
      <c r="F813" s="37"/>
      <c r="G813" s="37"/>
      <c r="H813" s="37"/>
    </row>
    <row r="814" ht="14.25" customHeight="1">
      <c r="A814" s="37"/>
      <c r="B814" s="37"/>
      <c r="C814" s="37"/>
      <c r="D814" s="37"/>
      <c r="E814" s="37"/>
      <c r="F814" s="37"/>
      <c r="G814" s="37"/>
      <c r="H814" s="37"/>
    </row>
    <row r="815" ht="14.25" customHeight="1">
      <c r="A815" s="37"/>
      <c r="B815" s="37"/>
      <c r="C815" s="37"/>
      <c r="D815" s="37"/>
      <c r="E815" s="37"/>
      <c r="F815" s="37"/>
      <c r="G815" s="37"/>
      <c r="H815" s="37"/>
    </row>
    <row r="816" ht="14.25" customHeight="1">
      <c r="A816" s="37"/>
      <c r="B816" s="37"/>
      <c r="C816" s="37"/>
      <c r="D816" s="37"/>
      <c r="E816" s="37"/>
      <c r="F816" s="37"/>
      <c r="G816" s="37"/>
      <c r="H816" s="37"/>
    </row>
    <row r="817" ht="14.25" customHeight="1">
      <c r="A817" s="37"/>
      <c r="B817" s="37"/>
      <c r="C817" s="37"/>
      <c r="D817" s="37"/>
      <c r="E817" s="37"/>
      <c r="F817" s="37"/>
      <c r="G817" s="37"/>
      <c r="H817" s="37"/>
    </row>
    <row r="818" ht="14.25" customHeight="1">
      <c r="A818" s="37"/>
      <c r="B818" s="37"/>
      <c r="C818" s="37"/>
      <c r="D818" s="37"/>
      <c r="E818" s="37"/>
      <c r="F818" s="37"/>
      <c r="G818" s="37"/>
      <c r="H818" s="37"/>
    </row>
    <row r="819" ht="14.25" customHeight="1">
      <c r="A819" s="37"/>
      <c r="B819" s="37"/>
      <c r="C819" s="37"/>
      <c r="D819" s="37"/>
      <c r="E819" s="37"/>
      <c r="F819" s="37"/>
      <c r="G819" s="37"/>
      <c r="H819" s="37"/>
    </row>
    <row r="820" ht="14.25" customHeight="1">
      <c r="A820" s="37"/>
      <c r="B820" s="37"/>
      <c r="C820" s="37"/>
      <c r="D820" s="37"/>
      <c r="E820" s="37"/>
      <c r="F820" s="37"/>
      <c r="G820" s="37"/>
      <c r="H820" s="37"/>
    </row>
    <row r="821" ht="14.25" customHeight="1">
      <c r="A821" s="37"/>
      <c r="B821" s="37"/>
      <c r="C821" s="37"/>
      <c r="D821" s="37"/>
      <c r="E821" s="37"/>
      <c r="F821" s="37"/>
      <c r="G821" s="37"/>
      <c r="H821" s="37"/>
    </row>
    <row r="822" ht="14.25" customHeight="1">
      <c r="A822" s="37"/>
      <c r="B822" s="37"/>
      <c r="C822" s="37"/>
      <c r="D822" s="37"/>
      <c r="E822" s="37"/>
      <c r="F822" s="37"/>
      <c r="G822" s="37"/>
      <c r="H822" s="37"/>
    </row>
    <row r="823" ht="14.25" customHeight="1">
      <c r="A823" s="37"/>
      <c r="B823" s="37"/>
      <c r="C823" s="37"/>
      <c r="D823" s="37"/>
      <c r="E823" s="37"/>
      <c r="F823" s="37"/>
      <c r="G823" s="37"/>
      <c r="H823" s="37"/>
    </row>
    <row r="824" ht="14.25" customHeight="1">
      <c r="A824" s="37"/>
      <c r="B824" s="37"/>
      <c r="C824" s="37"/>
      <c r="D824" s="37"/>
      <c r="E824" s="37"/>
      <c r="F824" s="37"/>
      <c r="G824" s="37"/>
      <c r="H824" s="37"/>
    </row>
    <row r="825" ht="14.25" customHeight="1">
      <c r="A825" s="37"/>
      <c r="B825" s="37"/>
      <c r="C825" s="37"/>
      <c r="D825" s="37"/>
      <c r="E825" s="37"/>
      <c r="F825" s="37"/>
      <c r="G825" s="37"/>
      <c r="H825" s="37"/>
    </row>
    <row r="826" ht="14.25" customHeight="1">
      <c r="A826" s="37"/>
      <c r="B826" s="37"/>
      <c r="C826" s="37"/>
      <c r="D826" s="37"/>
      <c r="E826" s="37"/>
      <c r="F826" s="37"/>
      <c r="G826" s="37"/>
      <c r="H826" s="37"/>
    </row>
    <row r="827" ht="14.25" customHeight="1">
      <c r="A827" s="37"/>
      <c r="B827" s="37"/>
      <c r="C827" s="37"/>
      <c r="D827" s="37"/>
      <c r="E827" s="37"/>
      <c r="F827" s="37"/>
      <c r="G827" s="37"/>
      <c r="H827" s="37"/>
    </row>
    <row r="828" ht="14.25" customHeight="1">
      <c r="A828" s="37"/>
      <c r="B828" s="37"/>
      <c r="C828" s="37"/>
      <c r="D828" s="37"/>
      <c r="E828" s="37"/>
      <c r="F828" s="37"/>
      <c r="G828" s="37"/>
      <c r="H828" s="37"/>
    </row>
    <row r="829" ht="14.25" customHeight="1">
      <c r="A829" s="37"/>
      <c r="B829" s="37"/>
      <c r="C829" s="37"/>
      <c r="D829" s="37"/>
      <c r="E829" s="37"/>
      <c r="F829" s="37"/>
      <c r="G829" s="37"/>
      <c r="H829" s="37"/>
    </row>
    <row r="830" ht="14.25" customHeight="1">
      <c r="A830" s="37"/>
      <c r="B830" s="37"/>
      <c r="C830" s="37"/>
      <c r="D830" s="37"/>
      <c r="E830" s="37"/>
      <c r="F830" s="37"/>
      <c r="G830" s="37"/>
      <c r="H830" s="37"/>
    </row>
    <row r="831" ht="14.25" customHeight="1">
      <c r="A831" s="37"/>
      <c r="B831" s="37"/>
      <c r="C831" s="37"/>
      <c r="D831" s="37"/>
      <c r="E831" s="37"/>
      <c r="F831" s="37"/>
      <c r="G831" s="37"/>
      <c r="H831" s="37"/>
    </row>
    <row r="832" ht="14.25" customHeight="1">
      <c r="A832" s="37"/>
      <c r="B832" s="37"/>
      <c r="C832" s="37"/>
      <c r="D832" s="37"/>
      <c r="E832" s="37"/>
      <c r="F832" s="37"/>
      <c r="G832" s="37"/>
      <c r="H832" s="37"/>
    </row>
    <row r="833" ht="14.25" customHeight="1">
      <c r="A833" s="37"/>
      <c r="B833" s="37"/>
      <c r="C833" s="37"/>
      <c r="D833" s="37"/>
      <c r="E833" s="37"/>
      <c r="F833" s="37"/>
      <c r="G833" s="37"/>
      <c r="H833" s="37"/>
    </row>
    <row r="834" ht="14.25" customHeight="1">
      <c r="A834" s="37"/>
      <c r="B834" s="37"/>
      <c r="C834" s="37"/>
      <c r="D834" s="37"/>
      <c r="E834" s="37"/>
      <c r="F834" s="37"/>
      <c r="G834" s="37"/>
      <c r="H834" s="37"/>
    </row>
    <row r="835" ht="14.25" customHeight="1">
      <c r="A835" s="37"/>
      <c r="B835" s="37"/>
      <c r="C835" s="37"/>
      <c r="D835" s="37"/>
      <c r="E835" s="37"/>
      <c r="F835" s="37"/>
      <c r="G835" s="37"/>
      <c r="H835" s="37"/>
    </row>
    <row r="836" ht="14.25" customHeight="1">
      <c r="A836" s="37"/>
      <c r="B836" s="37"/>
      <c r="C836" s="37"/>
      <c r="D836" s="37"/>
      <c r="E836" s="37"/>
      <c r="F836" s="37"/>
      <c r="G836" s="37"/>
      <c r="H836" s="37"/>
    </row>
    <row r="837" ht="14.25" customHeight="1">
      <c r="A837" s="37"/>
      <c r="B837" s="37"/>
      <c r="C837" s="37"/>
      <c r="D837" s="37"/>
      <c r="E837" s="37"/>
      <c r="F837" s="37"/>
      <c r="G837" s="37"/>
      <c r="H837" s="37"/>
    </row>
    <row r="838" ht="14.25" customHeight="1">
      <c r="A838" s="37"/>
      <c r="B838" s="37"/>
      <c r="C838" s="37"/>
      <c r="D838" s="37"/>
      <c r="E838" s="37"/>
      <c r="F838" s="37"/>
      <c r="G838" s="37"/>
      <c r="H838" s="37"/>
    </row>
    <row r="839" ht="14.25" customHeight="1">
      <c r="A839" s="37"/>
      <c r="B839" s="37"/>
      <c r="C839" s="37"/>
      <c r="D839" s="37"/>
      <c r="E839" s="37"/>
      <c r="F839" s="37"/>
      <c r="G839" s="37"/>
      <c r="H839" s="37"/>
    </row>
    <row r="840" ht="14.25" customHeight="1">
      <c r="A840" s="37"/>
      <c r="B840" s="37"/>
      <c r="C840" s="37"/>
      <c r="D840" s="37"/>
      <c r="E840" s="37"/>
      <c r="F840" s="37"/>
      <c r="G840" s="37"/>
      <c r="H840" s="37"/>
    </row>
    <row r="841" ht="14.25" customHeight="1">
      <c r="A841" s="37"/>
      <c r="B841" s="37"/>
      <c r="C841" s="37"/>
      <c r="D841" s="37"/>
      <c r="E841" s="37"/>
      <c r="F841" s="37"/>
      <c r="G841" s="37"/>
      <c r="H841" s="37"/>
    </row>
    <row r="842" ht="14.25" customHeight="1">
      <c r="A842" s="37"/>
      <c r="B842" s="37"/>
      <c r="C842" s="37"/>
      <c r="D842" s="37"/>
      <c r="E842" s="37"/>
      <c r="F842" s="37"/>
      <c r="G842" s="37"/>
      <c r="H842" s="37"/>
    </row>
    <row r="843" ht="14.25" customHeight="1">
      <c r="A843" s="37"/>
      <c r="B843" s="37"/>
      <c r="C843" s="37"/>
      <c r="D843" s="37"/>
      <c r="E843" s="37"/>
      <c r="F843" s="37"/>
      <c r="G843" s="37"/>
      <c r="H843" s="37"/>
    </row>
    <row r="844" ht="14.25" customHeight="1">
      <c r="A844" s="37"/>
      <c r="B844" s="37"/>
      <c r="C844" s="37"/>
      <c r="D844" s="37"/>
      <c r="E844" s="37"/>
      <c r="F844" s="37"/>
      <c r="G844" s="37"/>
      <c r="H844" s="37"/>
    </row>
    <row r="845" ht="14.25" customHeight="1">
      <c r="A845" s="37"/>
      <c r="B845" s="37"/>
      <c r="C845" s="37"/>
      <c r="D845" s="37"/>
      <c r="E845" s="37"/>
      <c r="F845" s="37"/>
      <c r="G845" s="37"/>
      <c r="H845" s="37"/>
    </row>
    <row r="846" ht="14.25" customHeight="1">
      <c r="A846" s="37"/>
      <c r="B846" s="37"/>
      <c r="C846" s="37"/>
      <c r="D846" s="37"/>
      <c r="E846" s="37"/>
      <c r="F846" s="37"/>
      <c r="G846" s="37"/>
      <c r="H846" s="37"/>
    </row>
    <row r="847" ht="14.25" customHeight="1">
      <c r="A847" s="37"/>
      <c r="B847" s="37"/>
      <c r="C847" s="37"/>
      <c r="D847" s="37"/>
      <c r="E847" s="37"/>
      <c r="F847" s="37"/>
      <c r="G847" s="37"/>
      <c r="H847" s="37"/>
    </row>
    <row r="848" ht="14.25" customHeight="1">
      <c r="A848" s="37"/>
      <c r="B848" s="37"/>
      <c r="C848" s="37"/>
      <c r="D848" s="37"/>
      <c r="E848" s="37"/>
      <c r="F848" s="37"/>
      <c r="G848" s="37"/>
      <c r="H848" s="37"/>
    </row>
    <row r="849" ht="14.25" customHeight="1">
      <c r="A849" s="37"/>
      <c r="B849" s="37"/>
      <c r="C849" s="37"/>
      <c r="D849" s="37"/>
      <c r="E849" s="37"/>
      <c r="F849" s="37"/>
      <c r="G849" s="37"/>
      <c r="H849" s="37"/>
    </row>
    <row r="850" ht="14.25" customHeight="1">
      <c r="A850" s="37"/>
      <c r="B850" s="37"/>
      <c r="C850" s="37"/>
      <c r="D850" s="37"/>
      <c r="E850" s="37"/>
      <c r="F850" s="37"/>
      <c r="G850" s="37"/>
      <c r="H850" s="37"/>
    </row>
    <row r="851" ht="14.25" customHeight="1">
      <c r="A851" s="37"/>
      <c r="B851" s="37"/>
      <c r="C851" s="37"/>
      <c r="D851" s="37"/>
      <c r="E851" s="37"/>
      <c r="F851" s="37"/>
      <c r="G851" s="37"/>
      <c r="H851" s="37"/>
    </row>
    <row r="852" ht="14.25" customHeight="1">
      <c r="A852" s="37"/>
      <c r="B852" s="37"/>
      <c r="C852" s="37"/>
      <c r="D852" s="37"/>
      <c r="E852" s="37"/>
      <c r="F852" s="37"/>
      <c r="G852" s="37"/>
      <c r="H852" s="37"/>
    </row>
    <row r="853" ht="14.25" customHeight="1">
      <c r="A853" s="37"/>
      <c r="B853" s="37"/>
      <c r="C853" s="37"/>
      <c r="D853" s="37"/>
      <c r="E853" s="37"/>
      <c r="F853" s="37"/>
      <c r="G853" s="37"/>
      <c r="H853" s="37"/>
    </row>
    <row r="854" ht="14.25" customHeight="1">
      <c r="A854" s="37"/>
      <c r="B854" s="37"/>
      <c r="C854" s="37"/>
      <c r="D854" s="37"/>
      <c r="E854" s="37"/>
      <c r="F854" s="37"/>
      <c r="G854" s="37"/>
      <c r="H854" s="37"/>
    </row>
    <row r="855" ht="14.25" customHeight="1">
      <c r="A855" s="37"/>
      <c r="B855" s="37"/>
      <c r="C855" s="37"/>
      <c r="D855" s="37"/>
      <c r="E855" s="37"/>
      <c r="F855" s="37"/>
      <c r="G855" s="37"/>
      <c r="H855" s="37"/>
    </row>
    <row r="856" ht="14.25" customHeight="1">
      <c r="A856" s="37"/>
      <c r="B856" s="37"/>
      <c r="C856" s="37"/>
      <c r="D856" s="37"/>
      <c r="E856" s="37"/>
      <c r="F856" s="37"/>
      <c r="G856" s="37"/>
      <c r="H856" s="37"/>
    </row>
    <row r="857" ht="14.25" customHeight="1">
      <c r="A857" s="37"/>
      <c r="B857" s="37"/>
      <c r="C857" s="37"/>
      <c r="D857" s="37"/>
      <c r="E857" s="37"/>
      <c r="F857" s="37"/>
      <c r="G857" s="37"/>
      <c r="H857" s="37"/>
    </row>
    <row r="858" ht="14.25" customHeight="1">
      <c r="A858" s="37"/>
      <c r="B858" s="37"/>
      <c r="C858" s="37"/>
      <c r="D858" s="37"/>
      <c r="E858" s="37"/>
      <c r="F858" s="37"/>
      <c r="G858" s="37"/>
      <c r="H858" s="37"/>
    </row>
    <row r="859" ht="14.25" customHeight="1">
      <c r="A859" s="37"/>
      <c r="B859" s="37"/>
      <c r="C859" s="37"/>
      <c r="D859" s="37"/>
      <c r="E859" s="37"/>
      <c r="F859" s="37"/>
      <c r="G859" s="37"/>
      <c r="H859" s="37"/>
    </row>
    <row r="860" ht="14.25" customHeight="1">
      <c r="A860" s="37"/>
      <c r="B860" s="37"/>
      <c r="C860" s="37"/>
      <c r="D860" s="37"/>
      <c r="E860" s="37"/>
      <c r="F860" s="37"/>
      <c r="G860" s="37"/>
      <c r="H860" s="37"/>
    </row>
    <row r="861" ht="14.25" customHeight="1">
      <c r="A861" s="37"/>
      <c r="B861" s="37"/>
      <c r="C861" s="37"/>
      <c r="D861" s="37"/>
      <c r="E861" s="37"/>
      <c r="F861" s="37"/>
      <c r="G861" s="37"/>
      <c r="H861" s="37"/>
    </row>
    <row r="862" ht="14.25" customHeight="1">
      <c r="A862" s="37"/>
      <c r="B862" s="37"/>
      <c r="C862" s="37"/>
      <c r="D862" s="37"/>
      <c r="E862" s="37"/>
      <c r="F862" s="37"/>
      <c r="G862" s="37"/>
      <c r="H862" s="37"/>
    </row>
    <row r="863" ht="14.25" customHeight="1">
      <c r="A863" s="37"/>
      <c r="B863" s="37"/>
      <c r="C863" s="37"/>
      <c r="D863" s="37"/>
      <c r="E863" s="37"/>
      <c r="F863" s="37"/>
      <c r="G863" s="37"/>
      <c r="H863" s="37"/>
    </row>
    <row r="864" ht="14.25" customHeight="1">
      <c r="A864" s="37"/>
      <c r="B864" s="37"/>
      <c r="C864" s="37"/>
      <c r="D864" s="37"/>
      <c r="E864" s="37"/>
      <c r="F864" s="37"/>
      <c r="G864" s="37"/>
      <c r="H864" s="37"/>
    </row>
    <row r="865" ht="14.25" customHeight="1">
      <c r="A865" s="37"/>
      <c r="B865" s="37"/>
      <c r="C865" s="37"/>
      <c r="D865" s="37"/>
      <c r="E865" s="37"/>
      <c r="F865" s="37"/>
      <c r="G865" s="37"/>
      <c r="H865" s="37"/>
    </row>
    <row r="866" ht="14.25" customHeight="1">
      <c r="A866" s="37"/>
      <c r="B866" s="37"/>
      <c r="C866" s="37"/>
      <c r="D866" s="37"/>
      <c r="E866" s="37"/>
      <c r="F866" s="37"/>
      <c r="G866" s="37"/>
      <c r="H866" s="37"/>
    </row>
    <row r="867" ht="14.25" customHeight="1">
      <c r="A867" s="37"/>
      <c r="B867" s="37"/>
      <c r="C867" s="37"/>
      <c r="D867" s="37"/>
      <c r="E867" s="37"/>
      <c r="F867" s="37"/>
      <c r="G867" s="37"/>
      <c r="H867" s="37"/>
    </row>
    <row r="868" ht="14.25" customHeight="1">
      <c r="A868" s="37"/>
      <c r="B868" s="37"/>
      <c r="C868" s="37"/>
      <c r="D868" s="37"/>
      <c r="E868" s="37"/>
      <c r="F868" s="37"/>
      <c r="G868" s="37"/>
      <c r="H868" s="37"/>
    </row>
    <row r="869" ht="14.25" customHeight="1">
      <c r="A869" s="37"/>
      <c r="B869" s="37"/>
      <c r="C869" s="37"/>
      <c r="D869" s="37"/>
      <c r="E869" s="37"/>
      <c r="F869" s="37"/>
      <c r="G869" s="37"/>
      <c r="H869" s="37"/>
    </row>
    <row r="870" ht="14.25" customHeight="1">
      <c r="A870" s="37"/>
      <c r="B870" s="37"/>
      <c r="C870" s="37"/>
      <c r="D870" s="37"/>
      <c r="E870" s="37"/>
      <c r="F870" s="37"/>
      <c r="G870" s="37"/>
      <c r="H870" s="37"/>
    </row>
    <row r="871" ht="14.25" customHeight="1">
      <c r="A871" s="37"/>
      <c r="B871" s="37"/>
      <c r="C871" s="37"/>
      <c r="D871" s="37"/>
      <c r="E871" s="37"/>
      <c r="F871" s="37"/>
      <c r="G871" s="37"/>
      <c r="H871" s="37"/>
    </row>
    <row r="872" ht="14.25" customHeight="1">
      <c r="A872" s="37"/>
      <c r="B872" s="37"/>
      <c r="C872" s="37"/>
      <c r="D872" s="37"/>
      <c r="E872" s="37"/>
      <c r="F872" s="37"/>
      <c r="G872" s="37"/>
      <c r="H872" s="37"/>
    </row>
    <row r="873" ht="14.25" customHeight="1">
      <c r="A873" s="37"/>
      <c r="B873" s="37"/>
      <c r="C873" s="37"/>
      <c r="D873" s="37"/>
      <c r="E873" s="37"/>
      <c r="F873" s="37"/>
      <c r="G873" s="37"/>
      <c r="H873" s="37"/>
    </row>
    <row r="874" ht="14.25" customHeight="1">
      <c r="A874" s="37"/>
      <c r="B874" s="37"/>
      <c r="C874" s="37"/>
      <c r="D874" s="37"/>
      <c r="E874" s="37"/>
      <c r="F874" s="37"/>
      <c r="G874" s="37"/>
      <c r="H874" s="37"/>
    </row>
    <row r="875" ht="14.25" customHeight="1">
      <c r="A875" s="37"/>
      <c r="B875" s="37"/>
      <c r="C875" s="37"/>
      <c r="D875" s="37"/>
      <c r="E875" s="37"/>
      <c r="F875" s="37"/>
      <c r="G875" s="37"/>
      <c r="H875" s="37"/>
    </row>
    <row r="876" ht="14.25" customHeight="1">
      <c r="A876" s="37"/>
      <c r="B876" s="37"/>
      <c r="C876" s="37"/>
      <c r="D876" s="37"/>
      <c r="E876" s="37"/>
      <c r="F876" s="37"/>
      <c r="G876" s="37"/>
      <c r="H876" s="37"/>
    </row>
    <row r="877" ht="14.25" customHeight="1">
      <c r="A877" s="37"/>
      <c r="B877" s="37"/>
      <c r="C877" s="37"/>
      <c r="D877" s="37"/>
      <c r="E877" s="37"/>
      <c r="F877" s="37"/>
      <c r="G877" s="37"/>
      <c r="H877" s="37"/>
    </row>
    <row r="878" ht="14.25" customHeight="1">
      <c r="A878" s="37"/>
      <c r="B878" s="37"/>
      <c r="C878" s="37"/>
      <c r="D878" s="37"/>
      <c r="E878" s="37"/>
      <c r="F878" s="37"/>
      <c r="G878" s="37"/>
      <c r="H878" s="37"/>
    </row>
    <row r="879" ht="14.25" customHeight="1">
      <c r="A879" s="37"/>
      <c r="B879" s="37"/>
      <c r="C879" s="37"/>
      <c r="D879" s="37"/>
      <c r="E879" s="37"/>
      <c r="F879" s="37"/>
      <c r="G879" s="37"/>
      <c r="H879" s="37"/>
    </row>
    <row r="880" ht="14.25" customHeight="1">
      <c r="A880" s="37"/>
      <c r="B880" s="37"/>
      <c r="C880" s="37"/>
      <c r="D880" s="37"/>
      <c r="E880" s="37"/>
      <c r="F880" s="37"/>
      <c r="G880" s="37"/>
      <c r="H880" s="37"/>
    </row>
    <row r="881" ht="14.25" customHeight="1">
      <c r="A881" s="37"/>
      <c r="B881" s="37"/>
      <c r="C881" s="37"/>
      <c r="D881" s="37"/>
      <c r="E881" s="37"/>
      <c r="F881" s="37"/>
      <c r="G881" s="37"/>
      <c r="H881" s="37"/>
    </row>
    <row r="882" ht="14.25" customHeight="1">
      <c r="A882" s="37"/>
      <c r="B882" s="37"/>
      <c r="C882" s="37"/>
      <c r="D882" s="37"/>
      <c r="E882" s="37"/>
      <c r="F882" s="37"/>
      <c r="G882" s="37"/>
      <c r="H882" s="37"/>
    </row>
    <row r="883" ht="14.25" customHeight="1">
      <c r="A883" s="37"/>
      <c r="B883" s="37"/>
      <c r="C883" s="37"/>
      <c r="D883" s="37"/>
      <c r="E883" s="37"/>
      <c r="F883" s="37"/>
      <c r="G883" s="37"/>
      <c r="H883" s="37"/>
    </row>
    <row r="884" ht="14.25" customHeight="1">
      <c r="A884" s="37"/>
      <c r="B884" s="37"/>
      <c r="C884" s="37"/>
      <c r="D884" s="37"/>
      <c r="E884" s="37"/>
      <c r="F884" s="37"/>
      <c r="G884" s="37"/>
      <c r="H884" s="37"/>
    </row>
    <row r="885" ht="14.25" customHeight="1">
      <c r="A885" s="37"/>
      <c r="B885" s="37"/>
      <c r="C885" s="37"/>
      <c r="D885" s="37"/>
      <c r="E885" s="37"/>
      <c r="F885" s="37"/>
      <c r="G885" s="37"/>
      <c r="H885" s="37"/>
    </row>
    <row r="886" ht="14.25" customHeight="1">
      <c r="A886" s="37"/>
      <c r="B886" s="37"/>
      <c r="C886" s="37"/>
      <c r="D886" s="37"/>
      <c r="E886" s="37"/>
      <c r="F886" s="37"/>
      <c r="G886" s="37"/>
      <c r="H886" s="37"/>
    </row>
    <row r="887" ht="14.25" customHeight="1">
      <c r="A887" s="37"/>
      <c r="B887" s="37"/>
      <c r="C887" s="37"/>
      <c r="D887" s="37"/>
      <c r="E887" s="37"/>
      <c r="F887" s="37"/>
      <c r="G887" s="37"/>
      <c r="H887" s="37"/>
    </row>
    <row r="888" ht="14.25" customHeight="1">
      <c r="A888" s="37"/>
      <c r="B888" s="37"/>
      <c r="C888" s="37"/>
      <c r="D888" s="37"/>
      <c r="E888" s="37"/>
      <c r="F888" s="37"/>
      <c r="G888" s="37"/>
      <c r="H888" s="37"/>
    </row>
    <row r="889" ht="14.25" customHeight="1">
      <c r="A889" s="37"/>
      <c r="B889" s="37"/>
      <c r="C889" s="37"/>
      <c r="D889" s="37"/>
      <c r="E889" s="37"/>
      <c r="F889" s="37"/>
      <c r="G889" s="37"/>
      <c r="H889" s="37"/>
    </row>
    <row r="890" ht="14.25" customHeight="1">
      <c r="A890" s="37"/>
      <c r="B890" s="37"/>
      <c r="C890" s="37"/>
      <c r="D890" s="37"/>
      <c r="E890" s="37"/>
      <c r="F890" s="37"/>
      <c r="G890" s="37"/>
      <c r="H890" s="37"/>
    </row>
    <row r="891" ht="14.25" customHeight="1">
      <c r="A891" s="37"/>
      <c r="B891" s="37"/>
      <c r="C891" s="37"/>
      <c r="D891" s="37"/>
      <c r="E891" s="37"/>
      <c r="F891" s="37"/>
      <c r="G891" s="37"/>
      <c r="H891" s="37"/>
    </row>
    <row r="892" ht="14.25" customHeight="1">
      <c r="A892" s="37"/>
      <c r="B892" s="37"/>
      <c r="C892" s="37"/>
      <c r="D892" s="37"/>
      <c r="E892" s="37"/>
      <c r="F892" s="37"/>
      <c r="G892" s="37"/>
      <c r="H892" s="37"/>
    </row>
    <row r="893" ht="14.25" customHeight="1">
      <c r="A893" s="37"/>
      <c r="B893" s="37"/>
      <c r="C893" s="37"/>
      <c r="D893" s="37"/>
      <c r="E893" s="37"/>
      <c r="F893" s="37"/>
      <c r="G893" s="37"/>
      <c r="H893" s="37"/>
    </row>
    <row r="894" ht="14.25" customHeight="1">
      <c r="A894" s="37"/>
      <c r="B894" s="37"/>
      <c r="C894" s="37"/>
      <c r="D894" s="37"/>
      <c r="E894" s="37"/>
      <c r="F894" s="37"/>
      <c r="G894" s="37"/>
      <c r="H894" s="37"/>
    </row>
    <row r="895" ht="14.25" customHeight="1">
      <c r="A895" s="37"/>
      <c r="B895" s="37"/>
      <c r="C895" s="37"/>
      <c r="D895" s="37"/>
      <c r="E895" s="37"/>
      <c r="F895" s="37"/>
      <c r="G895" s="37"/>
      <c r="H895" s="37"/>
    </row>
    <row r="896" ht="14.25" customHeight="1">
      <c r="A896" s="37"/>
      <c r="B896" s="37"/>
      <c r="C896" s="37"/>
      <c r="D896" s="37"/>
      <c r="E896" s="37"/>
      <c r="F896" s="37"/>
      <c r="G896" s="37"/>
      <c r="H896" s="37"/>
    </row>
    <row r="897" ht="14.25" customHeight="1">
      <c r="A897" s="37"/>
      <c r="B897" s="37"/>
      <c r="C897" s="37"/>
      <c r="D897" s="37"/>
      <c r="E897" s="37"/>
      <c r="F897" s="37"/>
      <c r="G897" s="37"/>
      <c r="H897" s="37"/>
    </row>
    <row r="898" ht="14.25" customHeight="1">
      <c r="A898" s="37"/>
      <c r="B898" s="37"/>
      <c r="C898" s="37"/>
      <c r="D898" s="37"/>
      <c r="E898" s="37"/>
      <c r="F898" s="37"/>
      <c r="G898" s="37"/>
      <c r="H898" s="37"/>
    </row>
    <row r="899" ht="14.25" customHeight="1">
      <c r="A899" s="37"/>
      <c r="B899" s="37"/>
      <c r="C899" s="37"/>
      <c r="D899" s="37"/>
      <c r="E899" s="37"/>
      <c r="F899" s="37"/>
      <c r="G899" s="37"/>
      <c r="H899" s="37"/>
    </row>
    <row r="900" ht="14.25" customHeight="1">
      <c r="A900" s="37"/>
      <c r="B900" s="37"/>
      <c r="C900" s="37"/>
      <c r="D900" s="37"/>
      <c r="E900" s="37"/>
      <c r="F900" s="37"/>
      <c r="G900" s="37"/>
      <c r="H900" s="37"/>
    </row>
    <row r="901" ht="14.25" customHeight="1">
      <c r="A901" s="37"/>
      <c r="B901" s="37"/>
      <c r="C901" s="37"/>
      <c r="D901" s="37"/>
      <c r="E901" s="37"/>
      <c r="F901" s="37"/>
      <c r="G901" s="37"/>
      <c r="H901" s="37"/>
    </row>
    <row r="902" ht="14.25" customHeight="1">
      <c r="A902" s="37"/>
      <c r="B902" s="37"/>
      <c r="C902" s="37"/>
      <c r="D902" s="37"/>
      <c r="E902" s="37"/>
      <c r="F902" s="37"/>
      <c r="G902" s="37"/>
      <c r="H902" s="37"/>
    </row>
    <row r="903" ht="14.25" customHeight="1">
      <c r="A903" s="37"/>
      <c r="B903" s="37"/>
      <c r="C903" s="37"/>
      <c r="D903" s="37"/>
      <c r="E903" s="37"/>
      <c r="F903" s="37"/>
      <c r="G903" s="37"/>
      <c r="H903" s="37"/>
    </row>
    <row r="904" ht="14.25" customHeight="1">
      <c r="A904" s="37"/>
      <c r="B904" s="37"/>
      <c r="C904" s="37"/>
      <c r="D904" s="37"/>
      <c r="E904" s="37"/>
      <c r="F904" s="37"/>
      <c r="G904" s="37"/>
      <c r="H904" s="37"/>
    </row>
    <row r="905" ht="14.25" customHeight="1">
      <c r="A905" s="37"/>
      <c r="B905" s="37"/>
      <c r="C905" s="37"/>
      <c r="D905" s="37"/>
      <c r="E905" s="37"/>
      <c r="F905" s="37"/>
      <c r="G905" s="37"/>
      <c r="H905" s="37"/>
    </row>
    <row r="906" ht="14.25" customHeight="1">
      <c r="A906" s="37"/>
      <c r="B906" s="37"/>
      <c r="C906" s="37"/>
      <c r="D906" s="37"/>
      <c r="E906" s="37"/>
      <c r="F906" s="37"/>
      <c r="G906" s="37"/>
      <c r="H906" s="37"/>
    </row>
    <row r="907" ht="14.25" customHeight="1">
      <c r="A907" s="37"/>
      <c r="B907" s="37"/>
      <c r="C907" s="37"/>
      <c r="D907" s="37"/>
      <c r="E907" s="37"/>
      <c r="F907" s="37"/>
      <c r="G907" s="37"/>
      <c r="H907" s="37"/>
    </row>
    <row r="908" ht="14.25" customHeight="1">
      <c r="A908" s="37"/>
      <c r="B908" s="37"/>
      <c r="C908" s="37"/>
      <c r="D908" s="37"/>
      <c r="E908" s="37"/>
      <c r="F908" s="37"/>
      <c r="G908" s="37"/>
      <c r="H908" s="37"/>
    </row>
    <row r="909" ht="14.25" customHeight="1">
      <c r="A909" s="37"/>
      <c r="B909" s="37"/>
      <c r="C909" s="37"/>
      <c r="D909" s="37"/>
      <c r="E909" s="37"/>
      <c r="F909" s="37"/>
      <c r="G909" s="37"/>
      <c r="H909" s="37"/>
    </row>
    <row r="910" ht="14.25" customHeight="1">
      <c r="A910" s="37"/>
      <c r="B910" s="37"/>
      <c r="C910" s="37"/>
      <c r="D910" s="37"/>
      <c r="E910" s="37"/>
      <c r="F910" s="37"/>
      <c r="G910" s="37"/>
      <c r="H910" s="37"/>
    </row>
    <row r="911" ht="14.25" customHeight="1">
      <c r="A911" s="37"/>
      <c r="B911" s="37"/>
      <c r="C911" s="37"/>
      <c r="D911" s="37"/>
      <c r="E911" s="37"/>
      <c r="F911" s="37"/>
      <c r="G911" s="37"/>
      <c r="H911" s="37"/>
    </row>
    <row r="912" ht="14.25" customHeight="1">
      <c r="A912" s="37"/>
      <c r="B912" s="37"/>
      <c r="C912" s="37"/>
      <c r="D912" s="37"/>
      <c r="E912" s="37"/>
      <c r="F912" s="37"/>
      <c r="G912" s="37"/>
      <c r="H912" s="37"/>
    </row>
    <row r="913" ht="14.25" customHeight="1">
      <c r="A913" s="37"/>
      <c r="B913" s="37"/>
      <c r="C913" s="37"/>
      <c r="D913" s="37"/>
      <c r="E913" s="37"/>
      <c r="F913" s="37"/>
      <c r="G913" s="37"/>
      <c r="H913" s="37"/>
    </row>
    <row r="914" ht="14.25" customHeight="1">
      <c r="A914" s="37"/>
      <c r="B914" s="37"/>
      <c r="C914" s="37"/>
      <c r="D914" s="37"/>
      <c r="E914" s="37"/>
      <c r="F914" s="37"/>
      <c r="G914" s="37"/>
      <c r="H914" s="37"/>
    </row>
    <row r="915" ht="14.25" customHeight="1">
      <c r="A915" s="37"/>
      <c r="B915" s="37"/>
      <c r="C915" s="37"/>
      <c r="D915" s="37"/>
      <c r="E915" s="37"/>
      <c r="F915" s="37"/>
      <c r="G915" s="37"/>
      <c r="H915" s="37"/>
    </row>
    <row r="916" ht="14.25" customHeight="1">
      <c r="A916" s="37"/>
      <c r="B916" s="37"/>
      <c r="C916" s="37"/>
      <c r="D916" s="37"/>
      <c r="E916" s="37"/>
      <c r="F916" s="37"/>
      <c r="G916" s="37"/>
      <c r="H916" s="37"/>
    </row>
    <row r="917" ht="14.25" customHeight="1">
      <c r="A917" s="37"/>
      <c r="B917" s="37"/>
      <c r="C917" s="37"/>
      <c r="D917" s="37"/>
      <c r="E917" s="37"/>
      <c r="F917" s="37"/>
      <c r="G917" s="37"/>
      <c r="H917" s="37"/>
    </row>
    <row r="918" ht="14.25" customHeight="1">
      <c r="A918" s="37"/>
      <c r="B918" s="37"/>
      <c r="C918" s="37"/>
      <c r="D918" s="37"/>
      <c r="E918" s="37"/>
      <c r="F918" s="37"/>
      <c r="G918" s="37"/>
      <c r="H918" s="37"/>
    </row>
    <row r="919" ht="14.25" customHeight="1">
      <c r="A919" s="37"/>
      <c r="B919" s="37"/>
      <c r="C919" s="37"/>
      <c r="D919" s="37"/>
      <c r="E919" s="37"/>
      <c r="F919" s="37"/>
      <c r="G919" s="37"/>
      <c r="H919" s="37"/>
    </row>
    <row r="920" ht="14.25" customHeight="1">
      <c r="A920" s="37"/>
      <c r="B920" s="37"/>
      <c r="C920" s="37"/>
      <c r="D920" s="37"/>
      <c r="E920" s="37"/>
      <c r="F920" s="37"/>
      <c r="G920" s="37"/>
      <c r="H920" s="37"/>
    </row>
    <row r="921" ht="14.25" customHeight="1">
      <c r="A921" s="37"/>
      <c r="B921" s="37"/>
      <c r="C921" s="37"/>
      <c r="D921" s="37"/>
      <c r="E921" s="37"/>
      <c r="F921" s="37"/>
      <c r="G921" s="37"/>
      <c r="H921" s="37"/>
    </row>
    <row r="922" ht="14.25" customHeight="1">
      <c r="A922" s="37"/>
      <c r="B922" s="37"/>
      <c r="C922" s="37"/>
      <c r="D922" s="37"/>
      <c r="E922" s="37"/>
      <c r="F922" s="37"/>
      <c r="G922" s="37"/>
      <c r="H922" s="37"/>
    </row>
    <row r="923" ht="14.25" customHeight="1">
      <c r="A923" s="37"/>
      <c r="B923" s="37"/>
      <c r="C923" s="37"/>
      <c r="D923" s="37"/>
      <c r="E923" s="37"/>
      <c r="F923" s="37"/>
      <c r="G923" s="37"/>
      <c r="H923" s="37"/>
    </row>
    <row r="924" ht="14.25" customHeight="1">
      <c r="A924" s="37"/>
      <c r="B924" s="37"/>
      <c r="C924" s="37"/>
      <c r="D924" s="37"/>
      <c r="E924" s="37"/>
      <c r="F924" s="37"/>
      <c r="G924" s="37"/>
      <c r="H924" s="37"/>
    </row>
    <row r="925" ht="14.25" customHeight="1">
      <c r="A925" s="37"/>
      <c r="B925" s="37"/>
      <c r="C925" s="37"/>
      <c r="D925" s="37"/>
      <c r="E925" s="37"/>
      <c r="F925" s="37"/>
      <c r="G925" s="37"/>
      <c r="H925" s="37"/>
    </row>
    <row r="926" ht="14.25" customHeight="1">
      <c r="A926" s="37"/>
      <c r="B926" s="37"/>
      <c r="C926" s="37"/>
      <c r="D926" s="37"/>
      <c r="E926" s="37"/>
      <c r="F926" s="37"/>
      <c r="G926" s="37"/>
      <c r="H926" s="37"/>
    </row>
    <row r="927" ht="14.25" customHeight="1">
      <c r="A927" s="37"/>
      <c r="B927" s="37"/>
      <c r="C927" s="37"/>
      <c r="D927" s="37"/>
      <c r="E927" s="37"/>
      <c r="F927" s="37"/>
      <c r="G927" s="37"/>
      <c r="H927" s="37"/>
    </row>
    <row r="928" ht="14.25" customHeight="1">
      <c r="A928" s="37"/>
      <c r="B928" s="37"/>
      <c r="C928" s="37"/>
      <c r="D928" s="37"/>
      <c r="E928" s="37"/>
      <c r="F928" s="37"/>
      <c r="G928" s="37"/>
      <c r="H928" s="37"/>
    </row>
    <row r="929" ht="14.25" customHeight="1">
      <c r="A929" s="37"/>
      <c r="B929" s="37"/>
      <c r="C929" s="37"/>
      <c r="D929" s="37"/>
      <c r="E929" s="37"/>
      <c r="F929" s="37"/>
      <c r="G929" s="37"/>
      <c r="H929" s="37"/>
    </row>
    <row r="930" ht="14.25" customHeight="1">
      <c r="A930" s="37"/>
      <c r="B930" s="37"/>
      <c r="C930" s="37"/>
      <c r="D930" s="37"/>
      <c r="E930" s="37"/>
      <c r="F930" s="37"/>
      <c r="G930" s="37"/>
      <c r="H930" s="37"/>
    </row>
    <row r="931" ht="14.25" customHeight="1">
      <c r="A931" s="37"/>
      <c r="B931" s="37"/>
      <c r="C931" s="37"/>
      <c r="D931" s="37"/>
      <c r="E931" s="37"/>
      <c r="F931" s="37"/>
      <c r="G931" s="37"/>
      <c r="H931" s="37"/>
    </row>
    <row r="932" ht="14.25" customHeight="1">
      <c r="A932" s="37"/>
      <c r="B932" s="37"/>
      <c r="C932" s="37"/>
      <c r="D932" s="37"/>
      <c r="E932" s="37"/>
      <c r="F932" s="37"/>
      <c r="G932" s="37"/>
      <c r="H932" s="37"/>
    </row>
    <row r="933" ht="14.25" customHeight="1">
      <c r="A933" s="37"/>
      <c r="B933" s="37"/>
      <c r="C933" s="37"/>
      <c r="D933" s="37"/>
      <c r="E933" s="37"/>
      <c r="F933" s="37"/>
      <c r="G933" s="37"/>
      <c r="H933" s="37"/>
    </row>
    <row r="934" ht="14.25" customHeight="1">
      <c r="A934" s="37"/>
      <c r="B934" s="37"/>
      <c r="C934" s="37"/>
      <c r="D934" s="37"/>
      <c r="E934" s="37"/>
      <c r="F934" s="37"/>
      <c r="G934" s="37"/>
      <c r="H934" s="37"/>
    </row>
    <row r="935" ht="14.25" customHeight="1">
      <c r="A935" s="37"/>
      <c r="B935" s="37"/>
      <c r="C935" s="37"/>
      <c r="D935" s="37"/>
      <c r="E935" s="37"/>
      <c r="F935" s="37"/>
      <c r="G935" s="37"/>
      <c r="H935" s="37"/>
    </row>
    <row r="936" ht="14.25" customHeight="1">
      <c r="A936" s="37"/>
      <c r="B936" s="37"/>
      <c r="C936" s="37"/>
      <c r="D936" s="37"/>
      <c r="E936" s="37"/>
      <c r="F936" s="37"/>
      <c r="G936" s="37"/>
      <c r="H936" s="37"/>
    </row>
    <row r="937" ht="14.25" customHeight="1">
      <c r="A937" s="37"/>
      <c r="B937" s="37"/>
      <c r="C937" s="37"/>
      <c r="D937" s="37"/>
      <c r="E937" s="37"/>
      <c r="F937" s="37"/>
      <c r="G937" s="37"/>
      <c r="H937" s="37"/>
    </row>
    <row r="938" ht="14.25" customHeight="1">
      <c r="A938" s="37"/>
      <c r="B938" s="37"/>
      <c r="C938" s="37"/>
      <c r="D938" s="37"/>
      <c r="E938" s="37"/>
      <c r="F938" s="37"/>
      <c r="G938" s="37"/>
      <c r="H938" s="37"/>
    </row>
    <row r="939" ht="14.25" customHeight="1">
      <c r="A939" s="37"/>
      <c r="B939" s="37"/>
      <c r="C939" s="37"/>
      <c r="D939" s="37"/>
      <c r="E939" s="37"/>
      <c r="F939" s="37"/>
      <c r="G939" s="37"/>
      <c r="H939" s="37"/>
    </row>
    <row r="940" ht="14.25" customHeight="1">
      <c r="A940" s="37"/>
      <c r="B940" s="37"/>
      <c r="C940" s="37"/>
      <c r="D940" s="37"/>
      <c r="E940" s="37"/>
      <c r="F940" s="37"/>
      <c r="G940" s="37"/>
      <c r="H940" s="37"/>
    </row>
    <row r="941" ht="14.25" customHeight="1">
      <c r="A941" s="37"/>
      <c r="B941" s="37"/>
      <c r="C941" s="37"/>
      <c r="D941" s="37"/>
      <c r="E941" s="37"/>
      <c r="F941" s="37"/>
      <c r="G941" s="37"/>
      <c r="H941" s="37"/>
    </row>
    <row r="942" ht="14.25" customHeight="1">
      <c r="A942" s="37"/>
      <c r="B942" s="37"/>
      <c r="C942" s="37"/>
      <c r="D942" s="37"/>
      <c r="E942" s="37"/>
      <c r="F942" s="37"/>
      <c r="G942" s="37"/>
      <c r="H942" s="37"/>
    </row>
    <row r="943" ht="14.25" customHeight="1">
      <c r="A943" s="37"/>
      <c r="B943" s="37"/>
      <c r="C943" s="37"/>
      <c r="D943" s="37"/>
      <c r="E943" s="37"/>
      <c r="F943" s="37"/>
      <c r="G943" s="37"/>
      <c r="H943" s="37"/>
    </row>
    <row r="944" ht="14.25" customHeight="1">
      <c r="A944" s="37"/>
      <c r="B944" s="37"/>
      <c r="C944" s="37"/>
      <c r="D944" s="37"/>
      <c r="E944" s="37"/>
      <c r="F944" s="37"/>
      <c r="G944" s="37"/>
      <c r="H944" s="37"/>
    </row>
    <row r="945" ht="14.25" customHeight="1">
      <c r="A945" s="37"/>
      <c r="B945" s="37"/>
      <c r="C945" s="37"/>
      <c r="D945" s="37"/>
      <c r="E945" s="37"/>
      <c r="F945" s="37"/>
      <c r="G945" s="37"/>
      <c r="H945" s="37"/>
    </row>
    <row r="946" ht="14.25" customHeight="1">
      <c r="A946" s="37"/>
      <c r="B946" s="37"/>
      <c r="C946" s="37"/>
      <c r="D946" s="37"/>
      <c r="E946" s="37"/>
      <c r="F946" s="37"/>
      <c r="G946" s="37"/>
      <c r="H946" s="37"/>
    </row>
    <row r="947" ht="14.25" customHeight="1">
      <c r="A947" s="37"/>
      <c r="B947" s="37"/>
      <c r="C947" s="37"/>
      <c r="D947" s="37"/>
      <c r="E947" s="37"/>
      <c r="F947" s="37"/>
      <c r="G947" s="37"/>
      <c r="H947" s="37"/>
    </row>
    <row r="948" ht="14.25" customHeight="1">
      <c r="A948" s="37"/>
      <c r="B948" s="37"/>
      <c r="C948" s="37"/>
      <c r="D948" s="37"/>
      <c r="E948" s="37"/>
      <c r="F948" s="37"/>
      <c r="G948" s="37"/>
      <c r="H948" s="37"/>
    </row>
    <row r="949" ht="14.25" customHeight="1">
      <c r="A949" s="37"/>
      <c r="B949" s="37"/>
      <c r="C949" s="37"/>
      <c r="D949" s="37"/>
      <c r="E949" s="37"/>
      <c r="F949" s="37"/>
      <c r="G949" s="37"/>
      <c r="H949" s="37"/>
    </row>
    <row r="950" ht="14.25" customHeight="1">
      <c r="A950" s="37"/>
      <c r="B950" s="37"/>
      <c r="C950" s="37"/>
      <c r="D950" s="37"/>
      <c r="E950" s="37"/>
      <c r="F950" s="37"/>
      <c r="G950" s="37"/>
      <c r="H950" s="37"/>
    </row>
    <row r="951" ht="14.25" customHeight="1">
      <c r="A951" s="37"/>
      <c r="B951" s="37"/>
      <c r="C951" s="37"/>
      <c r="D951" s="37"/>
      <c r="E951" s="37"/>
      <c r="F951" s="37"/>
      <c r="G951" s="37"/>
      <c r="H951" s="37"/>
    </row>
    <row r="952" ht="14.25" customHeight="1">
      <c r="A952" s="37"/>
      <c r="B952" s="37"/>
      <c r="C952" s="37"/>
      <c r="D952" s="37"/>
      <c r="E952" s="37"/>
      <c r="F952" s="37"/>
      <c r="G952" s="37"/>
      <c r="H952" s="37"/>
    </row>
    <row r="953" ht="14.25" customHeight="1">
      <c r="A953" s="37"/>
      <c r="B953" s="37"/>
      <c r="C953" s="37"/>
      <c r="D953" s="37"/>
      <c r="E953" s="37"/>
      <c r="F953" s="37"/>
      <c r="G953" s="37"/>
      <c r="H953" s="37"/>
    </row>
    <row r="954" ht="14.25" customHeight="1">
      <c r="A954" s="37"/>
      <c r="B954" s="37"/>
      <c r="C954" s="37"/>
      <c r="D954" s="37"/>
      <c r="E954" s="37"/>
      <c r="F954" s="37"/>
      <c r="G954" s="37"/>
      <c r="H954" s="37"/>
    </row>
    <row r="955" ht="14.25" customHeight="1">
      <c r="A955" s="37"/>
      <c r="B955" s="37"/>
      <c r="C955" s="37"/>
      <c r="D955" s="37"/>
      <c r="E955" s="37"/>
      <c r="F955" s="37"/>
      <c r="G955" s="37"/>
      <c r="H955" s="37"/>
    </row>
    <row r="956" ht="14.25" customHeight="1">
      <c r="A956" s="37"/>
      <c r="B956" s="37"/>
      <c r="C956" s="37"/>
      <c r="D956" s="37"/>
      <c r="E956" s="37"/>
      <c r="F956" s="37"/>
      <c r="G956" s="37"/>
      <c r="H956" s="37"/>
    </row>
    <row r="957" ht="14.25" customHeight="1">
      <c r="A957" s="37"/>
      <c r="B957" s="37"/>
      <c r="C957" s="37"/>
      <c r="D957" s="37"/>
      <c r="E957" s="37"/>
      <c r="F957" s="37"/>
      <c r="G957" s="37"/>
      <c r="H957" s="37"/>
    </row>
    <row r="958" ht="14.25" customHeight="1">
      <c r="A958" s="37"/>
      <c r="B958" s="37"/>
      <c r="C958" s="37"/>
      <c r="D958" s="37"/>
      <c r="E958" s="37"/>
      <c r="F958" s="37"/>
      <c r="G958" s="37"/>
      <c r="H958" s="37"/>
    </row>
    <row r="959" ht="14.25" customHeight="1">
      <c r="A959" s="37"/>
      <c r="B959" s="37"/>
      <c r="C959" s="37"/>
      <c r="D959" s="37"/>
      <c r="E959" s="37"/>
      <c r="F959" s="37"/>
      <c r="G959" s="37"/>
      <c r="H959" s="37"/>
    </row>
    <row r="960" ht="14.25" customHeight="1">
      <c r="A960" s="37"/>
      <c r="B960" s="37"/>
      <c r="C960" s="37"/>
      <c r="D960" s="37"/>
      <c r="E960" s="37"/>
      <c r="F960" s="37"/>
      <c r="G960" s="37"/>
      <c r="H960" s="37"/>
    </row>
    <row r="961" ht="14.25" customHeight="1">
      <c r="A961" s="37"/>
      <c r="B961" s="37"/>
      <c r="C961" s="37"/>
      <c r="D961" s="37"/>
      <c r="E961" s="37"/>
      <c r="F961" s="37"/>
      <c r="G961" s="37"/>
      <c r="H961" s="37"/>
    </row>
    <row r="962" ht="14.25" customHeight="1">
      <c r="A962" s="37"/>
      <c r="B962" s="37"/>
      <c r="C962" s="37"/>
      <c r="D962" s="37"/>
      <c r="E962" s="37"/>
      <c r="F962" s="37"/>
      <c r="G962" s="37"/>
      <c r="H962" s="37"/>
    </row>
    <row r="963" ht="14.25" customHeight="1">
      <c r="A963" s="37"/>
      <c r="B963" s="37"/>
      <c r="C963" s="37"/>
      <c r="D963" s="37"/>
      <c r="E963" s="37"/>
      <c r="F963" s="37"/>
      <c r="G963" s="37"/>
      <c r="H963" s="37"/>
    </row>
    <row r="964" ht="14.25" customHeight="1">
      <c r="A964" s="37"/>
      <c r="B964" s="37"/>
      <c r="C964" s="37"/>
      <c r="D964" s="37"/>
      <c r="E964" s="37"/>
      <c r="F964" s="37"/>
      <c r="G964" s="37"/>
      <c r="H964" s="37"/>
    </row>
    <row r="965" ht="14.25" customHeight="1">
      <c r="A965" s="37"/>
      <c r="B965" s="37"/>
      <c r="C965" s="37"/>
      <c r="D965" s="37"/>
      <c r="E965" s="37"/>
      <c r="F965" s="37"/>
      <c r="G965" s="37"/>
      <c r="H965" s="37"/>
    </row>
    <row r="966" ht="14.25" customHeight="1">
      <c r="A966" s="37"/>
      <c r="B966" s="37"/>
      <c r="C966" s="37"/>
      <c r="D966" s="37"/>
      <c r="E966" s="37"/>
      <c r="F966" s="37"/>
      <c r="G966" s="37"/>
      <c r="H966" s="37"/>
    </row>
    <row r="967" ht="14.25" customHeight="1">
      <c r="A967" s="37"/>
      <c r="B967" s="37"/>
      <c r="C967" s="37"/>
      <c r="D967" s="37"/>
      <c r="E967" s="37"/>
      <c r="F967" s="37"/>
      <c r="G967" s="37"/>
      <c r="H967" s="37"/>
    </row>
    <row r="968" ht="14.25" customHeight="1">
      <c r="A968" s="37"/>
      <c r="B968" s="37"/>
      <c r="C968" s="37"/>
      <c r="D968" s="37"/>
      <c r="E968" s="37"/>
      <c r="F968" s="37"/>
      <c r="G968" s="37"/>
      <c r="H968" s="37"/>
    </row>
    <row r="969" ht="14.25" customHeight="1">
      <c r="A969" s="37"/>
      <c r="B969" s="37"/>
      <c r="C969" s="37"/>
      <c r="D969" s="37"/>
      <c r="E969" s="37"/>
      <c r="F969" s="37"/>
      <c r="G969" s="37"/>
      <c r="H969" s="37"/>
    </row>
    <row r="970" ht="14.25" customHeight="1">
      <c r="A970" s="37"/>
      <c r="B970" s="37"/>
      <c r="C970" s="37"/>
      <c r="D970" s="37"/>
      <c r="E970" s="37"/>
      <c r="F970" s="37"/>
      <c r="G970" s="37"/>
      <c r="H970" s="37"/>
    </row>
    <row r="971" ht="14.25" customHeight="1">
      <c r="A971" s="37"/>
      <c r="B971" s="37"/>
      <c r="C971" s="37"/>
      <c r="D971" s="37"/>
      <c r="E971" s="37"/>
      <c r="F971" s="37"/>
      <c r="G971" s="37"/>
      <c r="H971" s="37"/>
    </row>
    <row r="972" ht="14.25" customHeight="1">
      <c r="A972" s="37"/>
      <c r="B972" s="37"/>
      <c r="C972" s="37"/>
      <c r="D972" s="37"/>
      <c r="E972" s="37"/>
      <c r="F972" s="37"/>
      <c r="G972" s="37"/>
      <c r="H972" s="37"/>
    </row>
    <row r="973" ht="14.25" customHeight="1">
      <c r="A973" s="37"/>
      <c r="B973" s="37"/>
      <c r="C973" s="37"/>
      <c r="D973" s="37"/>
      <c r="E973" s="37"/>
      <c r="F973" s="37"/>
      <c r="G973" s="37"/>
      <c r="H973" s="37"/>
    </row>
    <row r="974" ht="14.25" customHeight="1">
      <c r="A974" s="37"/>
      <c r="B974" s="37"/>
      <c r="C974" s="37"/>
      <c r="D974" s="37"/>
      <c r="E974" s="37"/>
      <c r="F974" s="37"/>
      <c r="G974" s="37"/>
      <c r="H974" s="37"/>
    </row>
    <row r="975" ht="14.25" customHeight="1">
      <c r="A975" s="37"/>
      <c r="B975" s="37"/>
      <c r="C975" s="37"/>
      <c r="D975" s="37"/>
      <c r="E975" s="37"/>
      <c r="F975" s="37"/>
      <c r="G975" s="37"/>
      <c r="H975" s="37"/>
    </row>
    <row r="976" ht="14.25" customHeight="1">
      <c r="A976" s="37"/>
      <c r="B976" s="37"/>
      <c r="C976" s="37"/>
      <c r="D976" s="37"/>
      <c r="E976" s="37"/>
      <c r="F976" s="37"/>
      <c r="G976" s="37"/>
      <c r="H976" s="37"/>
    </row>
    <row r="977" ht="14.25" customHeight="1">
      <c r="A977" s="37"/>
      <c r="B977" s="37"/>
      <c r="C977" s="37"/>
      <c r="D977" s="37"/>
      <c r="E977" s="37"/>
      <c r="F977" s="37"/>
      <c r="G977" s="37"/>
      <c r="H977" s="37"/>
    </row>
    <row r="978" ht="14.25" customHeight="1">
      <c r="A978" s="37"/>
      <c r="B978" s="37"/>
      <c r="C978" s="37"/>
      <c r="D978" s="37"/>
      <c r="E978" s="37"/>
      <c r="F978" s="37"/>
      <c r="G978" s="37"/>
      <c r="H978" s="37"/>
    </row>
    <row r="979" ht="14.25" customHeight="1">
      <c r="A979" s="37"/>
      <c r="B979" s="37"/>
      <c r="C979" s="37"/>
      <c r="D979" s="37"/>
      <c r="E979" s="37"/>
      <c r="F979" s="37"/>
      <c r="G979" s="37"/>
      <c r="H979" s="37"/>
    </row>
    <row r="980" ht="14.25" customHeight="1">
      <c r="A980" s="37"/>
      <c r="B980" s="37"/>
      <c r="C980" s="37"/>
      <c r="D980" s="37"/>
      <c r="E980" s="37"/>
      <c r="F980" s="37"/>
      <c r="G980" s="37"/>
      <c r="H980" s="37"/>
    </row>
    <row r="981" ht="14.25" customHeight="1">
      <c r="A981" s="37"/>
      <c r="B981" s="37"/>
      <c r="C981" s="37"/>
      <c r="D981" s="37"/>
      <c r="E981" s="37"/>
      <c r="F981" s="37"/>
      <c r="G981" s="37"/>
      <c r="H981" s="37"/>
    </row>
    <row r="982" ht="14.25" customHeight="1">
      <c r="A982" s="37"/>
      <c r="B982" s="37"/>
      <c r="C982" s="37"/>
      <c r="D982" s="37"/>
      <c r="E982" s="37"/>
      <c r="F982" s="37"/>
      <c r="G982" s="37"/>
      <c r="H982" s="37"/>
    </row>
    <row r="983" ht="14.25" customHeight="1">
      <c r="A983" s="37"/>
      <c r="B983" s="37"/>
      <c r="C983" s="37"/>
      <c r="D983" s="37"/>
      <c r="E983" s="37"/>
      <c r="F983" s="37"/>
      <c r="G983" s="37"/>
      <c r="H983" s="37"/>
    </row>
    <row r="984" ht="14.25" customHeight="1">
      <c r="A984" s="37"/>
      <c r="B984" s="37"/>
      <c r="C984" s="37"/>
      <c r="D984" s="37"/>
      <c r="E984" s="37"/>
      <c r="F984" s="37"/>
      <c r="G984" s="37"/>
      <c r="H984" s="37"/>
    </row>
    <row r="985" ht="14.25" customHeight="1">
      <c r="A985" s="37"/>
      <c r="B985" s="37"/>
      <c r="C985" s="37"/>
      <c r="D985" s="37"/>
      <c r="E985" s="37"/>
      <c r="F985" s="37"/>
      <c r="G985" s="37"/>
      <c r="H985" s="37"/>
    </row>
    <row r="986" ht="14.25" customHeight="1">
      <c r="A986" s="37"/>
      <c r="B986" s="37"/>
      <c r="C986" s="37"/>
      <c r="D986" s="37"/>
      <c r="E986" s="37"/>
      <c r="F986" s="37"/>
      <c r="G986" s="37"/>
      <c r="H986" s="37"/>
    </row>
    <row r="987" ht="14.25" customHeight="1">
      <c r="A987" s="37"/>
      <c r="B987" s="37"/>
      <c r="C987" s="37"/>
      <c r="D987" s="37"/>
      <c r="E987" s="37"/>
      <c r="F987" s="37"/>
      <c r="G987" s="37"/>
      <c r="H987" s="37"/>
    </row>
    <row r="988" ht="14.25" customHeight="1">
      <c r="A988" s="37"/>
      <c r="B988" s="37"/>
      <c r="C988" s="37"/>
      <c r="D988" s="37"/>
      <c r="E988" s="37"/>
      <c r="F988" s="37"/>
      <c r="G988" s="37"/>
      <c r="H988" s="37"/>
    </row>
    <row r="989" ht="14.25" customHeight="1">
      <c r="A989" s="37"/>
      <c r="B989" s="37"/>
      <c r="C989" s="37"/>
      <c r="D989" s="37"/>
      <c r="E989" s="37"/>
      <c r="F989" s="37"/>
      <c r="G989" s="37"/>
      <c r="H989" s="37"/>
    </row>
    <row r="990" ht="14.25" customHeight="1">
      <c r="A990" s="37"/>
      <c r="B990" s="37"/>
      <c r="C990" s="37"/>
      <c r="D990" s="37"/>
      <c r="E990" s="37"/>
      <c r="F990" s="37"/>
      <c r="G990" s="37"/>
      <c r="H990" s="37"/>
    </row>
    <row r="991" ht="14.25" customHeight="1">
      <c r="A991" s="37"/>
      <c r="B991" s="37"/>
      <c r="C991" s="37"/>
      <c r="D991" s="37"/>
      <c r="E991" s="37"/>
      <c r="F991" s="37"/>
      <c r="G991" s="37"/>
      <c r="H991" s="37"/>
    </row>
    <row r="992" ht="14.25" customHeight="1">
      <c r="A992" s="37"/>
      <c r="B992" s="37"/>
      <c r="C992" s="37"/>
      <c r="D992" s="37"/>
      <c r="E992" s="37"/>
      <c r="F992" s="37"/>
      <c r="G992" s="37"/>
      <c r="H992" s="37"/>
    </row>
    <row r="993" ht="14.25" customHeight="1">
      <c r="A993" s="37"/>
      <c r="B993" s="37"/>
      <c r="C993" s="37"/>
      <c r="D993" s="37"/>
      <c r="E993" s="37"/>
      <c r="F993" s="37"/>
      <c r="G993" s="37"/>
      <c r="H993" s="37"/>
    </row>
    <row r="994" ht="14.25" customHeight="1">
      <c r="A994" s="37"/>
      <c r="B994" s="37"/>
      <c r="C994" s="37"/>
      <c r="D994" s="37"/>
      <c r="E994" s="37"/>
      <c r="F994" s="37"/>
      <c r="G994" s="37"/>
      <c r="H994" s="37"/>
    </row>
    <row r="995" ht="14.25" customHeight="1">
      <c r="A995" s="37"/>
      <c r="B995" s="37"/>
      <c r="C995" s="37"/>
      <c r="D995" s="37"/>
      <c r="E995" s="37"/>
      <c r="F995" s="37"/>
      <c r="G995" s="37"/>
      <c r="H995" s="37"/>
    </row>
    <row r="996" ht="14.25" customHeight="1">
      <c r="A996" s="37"/>
      <c r="B996" s="37"/>
      <c r="C996" s="37"/>
      <c r="D996" s="37"/>
      <c r="E996" s="37"/>
      <c r="F996" s="37"/>
      <c r="G996" s="37"/>
      <c r="H996" s="37"/>
    </row>
    <row r="997" ht="14.25" customHeight="1">
      <c r="A997" s="37"/>
      <c r="B997" s="37"/>
      <c r="C997" s="37"/>
      <c r="D997" s="37"/>
      <c r="E997" s="37"/>
      <c r="F997" s="37"/>
      <c r="G997" s="37"/>
      <c r="H997" s="37"/>
    </row>
    <row r="998" ht="14.25" customHeight="1">
      <c r="A998" s="37"/>
      <c r="B998" s="37"/>
      <c r="C998" s="37"/>
      <c r="D998" s="37"/>
      <c r="E998" s="37"/>
      <c r="F998" s="37"/>
      <c r="G998" s="37"/>
      <c r="H998" s="37"/>
    </row>
    <row r="999" ht="14.25" customHeight="1">
      <c r="A999" s="37"/>
      <c r="B999" s="37"/>
      <c r="C999" s="37"/>
      <c r="D999" s="37"/>
      <c r="E999" s="37"/>
      <c r="F999" s="37"/>
      <c r="G999" s="37"/>
      <c r="H999" s="37"/>
    </row>
    <row r="1000" ht="14.25" customHeight="1">
      <c r="A1000" s="37"/>
      <c r="B1000" s="37"/>
      <c r="C1000" s="37"/>
      <c r="D1000" s="37"/>
      <c r="E1000" s="37"/>
      <c r="F1000" s="37"/>
      <c r="G1000" s="37"/>
      <c r="H1000" s="3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3" width="8.71"/>
    <col customWidth="1" min="4" max="4" width="9.57"/>
    <col customWidth="1" min="5" max="5" width="14.0"/>
    <col customWidth="1" min="6" max="6" width="17.0"/>
    <col customWidth="1" min="7" max="7" width="15.0"/>
    <col customWidth="1" min="8" max="8" width="14.71"/>
    <col customWidth="1" min="9" max="9" width="13.29"/>
    <col customWidth="1" min="10" max="10" width="12.71"/>
    <col customWidth="1" min="11" max="18" width="8.71"/>
    <col customWidth="1" min="19" max="20" width="17.71"/>
    <col customWidth="1" min="21" max="27" width="8.71"/>
  </cols>
  <sheetData>
    <row r="1" ht="14.25" customHeight="1">
      <c r="A1" s="1" t="s">
        <v>332</v>
      </c>
      <c r="B1" s="1"/>
      <c r="C1" s="1"/>
      <c r="D1" s="51" t="s">
        <v>333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3">
        <v>2.0</v>
      </c>
      <c r="C2" s="5" t="s">
        <v>334</v>
      </c>
      <c r="D2" s="52"/>
      <c r="E2" s="53" t="s">
        <v>335</v>
      </c>
      <c r="F2" s="54" t="s">
        <v>336</v>
      </c>
      <c r="G2" s="54" t="s">
        <v>337</v>
      </c>
      <c r="H2" s="51" t="s">
        <v>338</v>
      </c>
      <c r="I2" s="1"/>
      <c r="J2" s="25" t="s">
        <v>339</v>
      </c>
    </row>
    <row r="3" ht="14.25" customHeight="1">
      <c r="A3" s="3">
        <v>1.0</v>
      </c>
      <c r="D3" s="52"/>
      <c r="E3" s="54">
        <v>1.0</v>
      </c>
      <c r="F3" s="55">
        <v>1.0</v>
      </c>
      <c r="G3" s="56">
        <v>8000.0</v>
      </c>
      <c r="H3" s="24">
        <f t="shared" ref="H3:H7" si="1">F3*G3</f>
        <v>8000</v>
      </c>
      <c r="J3" s="25" t="s">
        <v>340</v>
      </c>
      <c r="P3" s="4" t="s">
        <v>341</v>
      </c>
      <c r="Q3" s="4" t="s">
        <v>342</v>
      </c>
      <c r="R3" s="4" t="s">
        <v>343</v>
      </c>
      <c r="S3" s="4" t="s">
        <v>344</v>
      </c>
      <c r="T3" s="4" t="s">
        <v>345</v>
      </c>
      <c r="U3" s="3">
        <f>35/10</f>
        <v>3.5</v>
      </c>
      <c r="V3" s="3">
        <f>U3-8</f>
        <v>-4.5</v>
      </c>
    </row>
    <row r="4" ht="14.25" customHeight="1">
      <c r="A4" s="3">
        <v>3.0</v>
      </c>
      <c r="C4" s="3" t="s">
        <v>346</v>
      </c>
      <c r="D4" s="52"/>
      <c r="E4" s="54">
        <v>2.0</v>
      </c>
      <c r="F4" s="55">
        <v>2.0</v>
      </c>
      <c r="G4" s="56">
        <v>12000.0</v>
      </c>
      <c r="H4" s="24">
        <f t="shared" si="1"/>
        <v>24000</v>
      </c>
      <c r="J4" s="24"/>
      <c r="K4" s="4" t="s">
        <v>347</v>
      </c>
      <c r="P4" s="3">
        <f t="shared" ref="P4:P13" si="2">Q4*5</f>
        <v>5</v>
      </c>
      <c r="Q4" s="4">
        <v>1.0</v>
      </c>
      <c r="R4" s="3">
        <f t="shared" ref="R4:R13" si="3">Q4+5</f>
        <v>6</v>
      </c>
      <c r="S4" s="4">
        <f t="shared" ref="S4:S13" si="4">Q4-8</f>
        <v>-7</v>
      </c>
      <c r="T4" s="4" t="s">
        <v>348</v>
      </c>
      <c r="U4" s="4" t="s">
        <v>349</v>
      </c>
    </row>
    <row r="5" ht="14.25" customHeight="1">
      <c r="A5" s="3">
        <v>4.0</v>
      </c>
      <c r="C5" s="3">
        <f>44/15</f>
        <v>2.933333333</v>
      </c>
      <c r="D5" s="52"/>
      <c r="E5" s="54">
        <v>3.0</v>
      </c>
      <c r="F5" s="55">
        <v>3.0</v>
      </c>
      <c r="G5" s="56">
        <v>16000.0</v>
      </c>
      <c r="H5" s="24">
        <f t="shared" si="1"/>
        <v>48000</v>
      </c>
      <c r="J5" s="24"/>
      <c r="K5" s="4" t="s">
        <v>350</v>
      </c>
      <c r="P5" s="3">
        <f t="shared" si="2"/>
        <v>10</v>
      </c>
      <c r="Q5" s="4">
        <v>2.0</v>
      </c>
      <c r="R5" s="3">
        <f t="shared" si="3"/>
        <v>7</v>
      </c>
      <c r="S5" s="4">
        <f t="shared" si="4"/>
        <v>-6</v>
      </c>
      <c r="T5" s="4" t="s">
        <v>345</v>
      </c>
      <c r="U5" s="3">
        <f>-45/10</f>
        <v>-4.5</v>
      </c>
    </row>
    <row r="6" ht="14.25" customHeight="1">
      <c r="A6" s="3">
        <v>5.0</v>
      </c>
      <c r="D6" s="52"/>
      <c r="E6" s="54">
        <v>4.0</v>
      </c>
      <c r="F6" s="55">
        <v>4.0</v>
      </c>
      <c r="G6" s="56">
        <v>8000.0</v>
      </c>
      <c r="H6" s="24">
        <f t="shared" si="1"/>
        <v>32000</v>
      </c>
      <c r="J6" s="24"/>
      <c r="P6" s="3">
        <f t="shared" si="2"/>
        <v>25</v>
      </c>
      <c r="Q6" s="4">
        <v>5.0</v>
      </c>
      <c r="R6" s="3">
        <f t="shared" si="3"/>
        <v>10</v>
      </c>
      <c r="S6" s="4">
        <f t="shared" si="4"/>
        <v>-3</v>
      </c>
    </row>
    <row r="7" ht="14.25" customHeight="1">
      <c r="A7" s="3">
        <v>2.0</v>
      </c>
      <c r="D7" s="52"/>
      <c r="E7" s="54">
        <v>5.0</v>
      </c>
      <c r="F7" s="55">
        <v>5.0</v>
      </c>
      <c r="G7" s="56">
        <v>6000.0</v>
      </c>
      <c r="H7" s="24">
        <f t="shared" si="1"/>
        <v>30000</v>
      </c>
      <c r="J7" s="24"/>
      <c r="P7" s="3">
        <f t="shared" si="2"/>
        <v>20</v>
      </c>
      <c r="Q7" s="4">
        <v>4.0</v>
      </c>
      <c r="R7" s="3">
        <f t="shared" si="3"/>
        <v>9</v>
      </c>
      <c r="S7" s="4">
        <f t="shared" si="4"/>
        <v>-4</v>
      </c>
    </row>
    <row r="8" ht="14.25" customHeight="1">
      <c r="A8" s="3">
        <v>3.0</v>
      </c>
      <c r="C8" s="3" t="s">
        <v>351</v>
      </c>
      <c r="D8" s="52"/>
      <c r="G8" s="3">
        <v>15.0</v>
      </c>
      <c r="H8" s="57" t="s">
        <v>352</v>
      </c>
      <c r="J8" s="24"/>
      <c r="P8" s="3">
        <f t="shared" si="2"/>
        <v>15</v>
      </c>
      <c r="Q8" s="4">
        <v>3.0</v>
      </c>
      <c r="R8" s="3">
        <f t="shared" si="3"/>
        <v>8</v>
      </c>
      <c r="S8" s="4">
        <f t="shared" si="4"/>
        <v>-5</v>
      </c>
    </row>
    <row r="9" ht="14.25" customHeight="1">
      <c r="A9" s="3">
        <v>3.0</v>
      </c>
      <c r="D9" s="52"/>
      <c r="J9" s="24"/>
      <c r="P9" s="3">
        <f t="shared" si="2"/>
        <v>30</v>
      </c>
      <c r="Q9" s="4">
        <v>6.0</v>
      </c>
      <c r="R9" s="3">
        <f t="shared" si="3"/>
        <v>11</v>
      </c>
      <c r="S9" s="4">
        <f t="shared" si="4"/>
        <v>-2</v>
      </c>
    </row>
    <row r="10" ht="14.25" customHeight="1">
      <c r="A10" s="3">
        <v>3.0</v>
      </c>
      <c r="C10" s="3" t="s">
        <v>353</v>
      </c>
      <c r="D10" s="52"/>
      <c r="I10" s="3">
        <v>0.2</v>
      </c>
      <c r="J10" s="24" t="s">
        <v>354</v>
      </c>
      <c r="P10" s="3">
        <f t="shared" si="2"/>
        <v>25</v>
      </c>
      <c r="Q10" s="4">
        <v>5.0</v>
      </c>
      <c r="R10" s="3">
        <f t="shared" si="3"/>
        <v>10</v>
      </c>
      <c r="S10" s="4">
        <f t="shared" si="4"/>
        <v>-3</v>
      </c>
    </row>
    <row r="11" ht="14.25" customHeight="1">
      <c r="A11" s="3">
        <v>4.0</v>
      </c>
      <c r="C11" s="3" t="s">
        <v>355</v>
      </c>
      <c r="D11" s="52"/>
      <c r="J11" s="24"/>
      <c r="K11" s="3" t="s">
        <v>356</v>
      </c>
      <c r="L11" s="3" t="s">
        <v>257</v>
      </c>
      <c r="P11" s="3">
        <f t="shared" si="2"/>
        <v>20</v>
      </c>
      <c r="Q11" s="4">
        <v>4.0</v>
      </c>
      <c r="R11" s="3">
        <f t="shared" si="3"/>
        <v>9</v>
      </c>
      <c r="S11" s="4">
        <f t="shared" si="4"/>
        <v>-4</v>
      </c>
    </row>
    <row r="12" ht="14.25" customHeight="1">
      <c r="A12" s="3">
        <v>4.0</v>
      </c>
      <c r="D12" s="52"/>
      <c r="E12" s="58"/>
      <c r="F12" s="58"/>
      <c r="G12" s="59" t="s">
        <v>357</v>
      </c>
      <c r="J12" s="24"/>
      <c r="P12" s="3">
        <f t="shared" si="2"/>
        <v>10</v>
      </c>
      <c r="Q12" s="4">
        <v>2.0</v>
      </c>
      <c r="R12" s="3">
        <f t="shared" si="3"/>
        <v>7</v>
      </c>
      <c r="S12" s="4">
        <f t="shared" si="4"/>
        <v>-6</v>
      </c>
    </row>
    <row r="13" ht="14.25" customHeight="1">
      <c r="A13" s="3">
        <v>1.0</v>
      </c>
      <c r="D13" s="52"/>
      <c r="E13" s="59" t="s">
        <v>358</v>
      </c>
      <c r="F13" s="59" t="s">
        <v>359</v>
      </c>
      <c r="G13" s="59" t="s">
        <v>360</v>
      </c>
      <c r="H13" s="2" t="s">
        <v>361</v>
      </c>
      <c r="I13" s="2" t="s">
        <v>338</v>
      </c>
      <c r="J13" s="2">
        <v>63.0</v>
      </c>
      <c r="P13" s="3">
        <f t="shared" si="2"/>
        <v>15</v>
      </c>
      <c r="Q13" s="4">
        <v>3.0</v>
      </c>
      <c r="R13" s="3">
        <f t="shared" si="3"/>
        <v>8</v>
      </c>
      <c r="S13" s="4">
        <f t="shared" si="4"/>
        <v>-5</v>
      </c>
    </row>
    <row r="14" ht="14.25" customHeight="1">
      <c r="A14" s="3">
        <v>2.0</v>
      </c>
      <c r="C14" s="4" t="s">
        <v>362</v>
      </c>
      <c r="D14" s="52"/>
      <c r="E14" s="59">
        <v>1.0</v>
      </c>
      <c r="F14" s="60" t="s">
        <v>262</v>
      </c>
      <c r="G14" s="58">
        <v>0.0</v>
      </c>
      <c r="H14" s="4">
        <v>5.0</v>
      </c>
      <c r="I14" s="3">
        <f t="shared" ref="I14:I23" si="5">G14*H14</f>
        <v>0</v>
      </c>
      <c r="J14" s="25">
        <v>62.0</v>
      </c>
      <c r="L14" s="4" t="s">
        <v>363</v>
      </c>
      <c r="M14" s="3">
        <f>2940/50</f>
        <v>58.8</v>
      </c>
      <c r="Q14" s="22">
        <f>SUM(Q3:Q13)</f>
        <v>35</v>
      </c>
      <c r="R14" s="4">
        <v>85.0</v>
      </c>
      <c r="S14" s="4">
        <v>-45.0</v>
      </c>
    </row>
    <row r="15" ht="14.25" customHeight="1">
      <c r="A15" s="3">
        <v>3.0</v>
      </c>
      <c r="C15" s="3" t="s">
        <v>257</v>
      </c>
      <c r="D15" s="52"/>
      <c r="E15" s="59">
        <v>2.0</v>
      </c>
      <c r="F15" s="60" t="s">
        <v>364</v>
      </c>
      <c r="G15" s="58">
        <v>0.0</v>
      </c>
      <c r="H15" s="4">
        <v>15.0</v>
      </c>
      <c r="I15" s="3">
        <f t="shared" si="5"/>
        <v>0</v>
      </c>
      <c r="J15" s="25">
        <v>62.0</v>
      </c>
      <c r="M15" s="1"/>
    </row>
    <row r="16" ht="14.25" customHeight="1">
      <c r="A16" s="4">
        <v>4.0</v>
      </c>
      <c r="D16" s="52"/>
      <c r="E16" s="59">
        <v>3.0</v>
      </c>
      <c r="F16" s="60" t="s">
        <v>365</v>
      </c>
      <c r="G16" s="58">
        <v>0.0</v>
      </c>
      <c r="H16" s="4">
        <v>25.0</v>
      </c>
      <c r="I16" s="3">
        <f t="shared" si="5"/>
        <v>0</v>
      </c>
      <c r="J16" s="25">
        <v>63.0</v>
      </c>
      <c r="L16" s="3" t="s">
        <v>366</v>
      </c>
    </row>
    <row r="17" ht="14.25" customHeight="1">
      <c r="A17" s="5"/>
      <c r="D17" s="52"/>
      <c r="E17" s="59">
        <v>4.0</v>
      </c>
      <c r="F17" s="60" t="s">
        <v>367</v>
      </c>
      <c r="G17" s="58">
        <v>3.0</v>
      </c>
      <c r="H17" s="4">
        <v>35.0</v>
      </c>
      <c r="I17" s="3">
        <f t="shared" si="5"/>
        <v>105</v>
      </c>
      <c r="J17" s="25">
        <v>64.0</v>
      </c>
    </row>
    <row r="18" ht="14.25" customHeight="1">
      <c r="B18" s="25"/>
      <c r="C18" s="4" t="s">
        <v>368</v>
      </c>
      <c r="D18" s="52"/>
      <c r="E18" s="59">
        <v>5.0</v>
      </c>
      <c r="F18" s="60" t="s">
        <v>369</v>
      </c>
      <c r="G18" s="58">
        <v>6.0</v>
      </c>
      <c r="H18" s="4">
        <v>45.0</v>
      </c>
      <c r="I18" s="3">
        <f t="shared" si="5"/>
        <v>270</v>
      </c>
      <c r="J18" s="25">
        <v>68.0</v>
      </c>
    </row>
    <row r="19" ht="14.25" customHeight="1">
      <c r="A19" s="2"/>
      <c r="B19" s="2">
        <v>74.0</v>
      </c>
      <c r="C19" s="4">
        <v>42.0</v>
      </c>
      <c r="D19" s="52"/>
      <c r="E19" s="61">
        <v>6.0</v>
      </c>
      <c r="F19" s="62" t="s">
        <v>370</v>
      </c>
      <c r="G19" s="63">
        <v>18.0</v>
      </c>
      <c r="H19" s="35">
        <v>55.0</v>
      </c>
      <c r="I19" s="3">
        <f t="shared" si="5"/>
        <v>990</v>
      </c>
      <c r="J19" s="25">
        <v>69.0</v>
      </c>
      <c r="L19" s="4" t="s">
        <v>371</v>
      </c>
    </row>
    <row r="20" ht="14.25" customHeight="1">
      <c r="B20" s="25">
        <v>76.0</v>
      </c>
      <c r="C20" s="4">
        <v>43.0</v>
      </c>
      <c r="D20" s="52"/>
      <c r="E20" s="59">
        <v>7.0</v>
      </c>
      <c r="F20" s="60" t="s">
        <v>372</v>
      </c>
      <c r="G20" s="58">
        <v>17.0</v>
      </c>
      <c r="H20" s="4">
        <v>65.0</v>
      </c>
      <c r="I20" s="3">
        <f t="shared" si="5"/>
        <v>1105</v>
      </c>
      <c r="J20" s="25">
        <v>67.0</v>
      </c>
      <c r="L20" s="4" t="s">
        <v>373</v>
      </c>
    </row>
    <row r="21" ht="14.25" customHeight="1">
      <c r="A21" s="64"/>
      <c r="B21" s="65">
        <v>78.0</v>
      </c>
      <c r="C21" s="65">
        <v>45.0</v>
      </c>
      <c r="D21" s="66"/>
      <c r="E21" s="59">
        <v>8.0</v>
      </c>
      <c r="F21" s="60" t="s">
        <v>374</v>
      </c>
      <c r="G21" s="67">
        <v>4.0</v>
      </c>
      <c r="H21" s="65">
        <v>75.0</v>
      </c>
      <c r="I21" s="3">
        <f t="shared" si="5"/>
        <v>300</v>
      </c>
      <c r="J21" s="25">
        <v>65.0</v>
      </c>
      <c r="K21" s="33"/>
      <c r="L21" s="65" t="s">
        <v>375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4.25" customHeight="1">
      <c r="B22" s="25">
        <v>79.0</v>
      </c>
      <c r="C22" s="4">
        <v>47.0</v>
      </c>
      <c r="D22" s="52"/>
      <c r="E22" s="59">
        <v>9.0</v>
      </c>
      <c r="F22" s="60" t="s">
        <v>376</v>
      </c>
      <c r="G22" s="58">
        <v>2.0</v>
      </c>
      <c r="H22" s="4">
        <v>85.0</v>
      </c>
      <c r="I22" s="3">
        <f t="shared" si="5"/>
        <v>170</v>
      </c>
      <c r="J22" s="25">
        <v>65.0</v>
      </c>
    </row>
    <row r="23" ht="14.25" customHeight="1">
      <c r="B23" s="25">
        <v>76.75</v>
      </c>
      <c r="C23" s="4">
        <v>48.0</v>
      </c>
      <c r="D23" s="52"/>
      <c r="E23" s="59">
        <v>10.0</v>
      </c>
      <c r="F23" s="60" t="s">
        <v>377</v>
      </c>
      <c r="G23" s="58">
        <v>0.0</v>
      </c>
      <c r="H23" s="4">
        <v>95.0</v>
      </c>
      <c r="I23" s="3">
        <f t="shared" si="5"/>
        <v>0</v>
      </c>
      <c r="J23" s="25">
        <v>64.0</v>
      </c>
    </row>
    <row r="24" ht="14.25" customHeight="1">
      <c r="B24" s="24"/>
      <c r="C24" s="4">
        <v>49.0</v>
      </c>
      <c r="D24" s="57" t="s">
        <v>378</v>
      </c>
      <c r="G24" s="4">
        <v>50.0</v>
      </c>
      <c r="H24" s="2" t="s">
        <v>379</v>
      </c>
      <c r="I24" s="3">
        <f>sum(I14:I23)</f>
        <v>2940</v>
      </c>
      <c r="J24" s="25">
        <v>68.0</v>
      </c>
    </row>
    <row r="25" ht="14.25" customHeight="1">
      <c r="B25" s="24"/>
      <c r="D25" s="52"/>
      <c r="J25" s="25">
        <v>69.0</v>
      </c>
    </row>
    <row r="26" ht="14.25" customHeight="1">
      <c r="A26" s="33"/>
      <c r="B26" s="33"/>
      <c r="C26" s="33"/>
      <c r="D26" s="66"/>
      <c r="E26" s="33"/>
      <c r="F26" s="33"/>
      <c r="G26" s="33"/>
      <c r="H26" s="33"/>
      <c r="I26" s="33"/>
      <c r="J26" s="65">
        <v>65.0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4.25" customHeight="1">
      <c r="B27" s="24"/>
      <c r="D27" s="52"/>
      <c r="J27" s="25">
        <v>62.0</v>
      </c>
    </row>
    <row r="28" ht="14.25" customHeight="1">
      <c r="A28" s="33"/>
      <c r="B28" s="33"/>
      <c r="C28" s="33"/>
      <c r="D28" s="66"/>
      <c r="E28" s="33"/>
      <c r="F28" s="33"/>
      <c r="G28" s="33"/>
      <c r="H28" s="33"/>
      <c r="I28" s="33"/>
      <c r="J28" s="65">
        <v>67.0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4.25" customHeight="1">
      <c r="A29" s="32"/>
      <c r="B29" s="24"/>
      <c r="D29" s="52"/>
      <c r="J29" s="25">
        <v>64.0</v>
      </c>
    </row>
    <row r="30" ht="14.25" customHeight="1">
      <c r="A30" s="1"/>
      <c r="D30" s="52"/>
      <c r="J30" s="24"/>
      <c r="S30" s="4" t="s">
        <v>133</v>
      </c>
      <c r="T30" s="4" t="s">
        <v>133</v>
      </c>
    </row>
    <row r="31" ht="14.25" customHeight="1">
      <c r="D31" s="52"/>
      <c r="J31" s="24"/>
      <c r="S31" s="4">
        <v>85.0</v>
      </c>
      <c r="T31" s="3">
        <f t="shared" ref="T31:T36" si="6">S31+2</f>
        <v>87</v>
      </c>
      <c r="U31" s="3">
        <f>394/6</f>
        <v>65.66666667</v>
      </c>
      <c r="V31" s="3">
        <f>U31+2</f>
        <v>67.66666667</v>
      </c>
    </row>
    <row r="32" ht="14.25" customHeight="1">
      <c r="D32" s="52"/>
      <c r="J32" s="24"/>
      <c r="L32" s="52" t="s">
        <v>380</v>
      </c>
      <c r="S32" s="4">
        <v>75.0</v>
      </c>
      <c r="T32" s="3">
        <f t="shared" si="6"/>
        <v>77</v>
      </c>
    </row>
    <row r="33" ht="14.25" customHeight="1">
      <c r="A33" s="3" t="s">
        <v>381</v>
      </c>
      <c r="B33" s="1">
        <v>2.3</v>
      </c>
      <c r="D33" s="52"/>
      <c r="E33" s="1" t="s">
        <v>382</v>
      </c>
      <c r="F33" s="1" t="s">
        <v>383</v>
      </c>
      <c r="G33" s="1"/>
      <c r="H33" s="1"/>
      <c r="I33" s="1"/>
      <c r="J33" s="1" t="s">
        <v>381</v>
      </c>
      <c r="S33" s="4">
        <v>48.0</v>
      </c>
      <c r="T33" s="3">
        <f t="shared" si="6"/>
        <v>50</v>
      </c>
    </row>
    <row r="34" ht="14.25" customHeight="1">
      <c r="D34" s="52"/>
      <c r="E34" s="3">
        <v>1.0</v>
      </c>
      <c r="F34" s="3">
        <f t="shared" ref="F34:F45" si="7">E34-2.3</f>
        <v>-1.3</v>
      </c>
      <c r="J34" s="24" t="s">
        <v>384</v>
      </c>
      <c r="S34" s="4">
        <v>76.0</v>
      </c>
      <c r="T34" s="3">
        <f t="shared" si="6"/>
        <v>78</v>
      </c>
    </row>
    <row r="35" ht="14.25" customHeight="1">
      <c r="D35" s="52"/>
      <c r="E35" s="3">
        <v>2.0</v>
      </c>
      <c r="F35" s="3">
        <f t="shared" si="7"/>
        <v>-0.3</v>
      </c>
      <c r="J35" s="24" t="s">
        <v>385</v>
      </c>
      <c r="K35" s="3" t="s">
        <v>386</v>
      </c>
      <c r="S35" s="4">
        <v>36.0</v>
      </c>
      <c r="T35" s="3">
        <f t="shared" si="6"/>
        <v>38</v>
      </c>
    </row>
    <row r="36" ht="14.25" customHeight="1">
      <c r="A36" s="3" t="s">
        <v>387</v>
      </c>
      <c r="D36" s="52"/>
      <c r="E36" s="3">
        <v>4.0</v>
      </c>
      <c r="F36" s="3">
        <f t="shared" si="7"/>
        <v>1.7</v>
      </c>
      <c r="H36" s="1">
        <v>48.3</v>
      </c>
      <c r="J36" s="24"/>
      <c r="S36" s="4">
        <v>747.0</v>
      </c>
      <c r="T36" s="3">
        <f t="shared" si="6"/>
        <v>749</v>
      </c>
    </row>
    <row r="37" ht="14.25" customHeight="1">
      <c r="D37" s="52"/>
      <c r="E37" s="3">
        <v>1.0</v>
      </c>
      <c r="F37" s="3">
        <f t="shared" si="7"/>
        <v>-1.3</v>
      </c>
      <c r="G37" s="68"/>
      <c r="H37" s="68"/>
      <c r="I37" s="68"/>
      <c r="J37" s="24" t="s">
        <v>388</v>
      </c>
    </row>
    <row r="38" ht="14.25" customHeight="1">
      <c r="D38" s="52"/>
      <c r="E38" s="3">
        <v>3.0</v>
      </c>
      <c r="F38" s="3">
        <f t="shared" si="7"/>
        <v>0.7</v>
      </c>
      <c r="J38" s="24" t="s">
        <v>389</v>
      </c>
      <c r="S38" s="3">
        <f>1067/6</f>
        <v>177.8333333</v>
      </c>
    </row>
    <row r="39" ht="14.25" customHeight="1">
      <c r="D39" s="52"/>
      <c r="E39" s="3">
        <v>2.0</v>
      </c>
      <c r="F39" s="3">
        <f t="shared" si="7"/>
        <v>-0.3</v>
      </c>
      <c r="G39" s="3">
        <v>10.0</v>
      </c>
      <c r="H39" s="3">
        <v>23.0</v>
      </c>
      <c r="J39" s="24"/>
    </row>
    <row r="40" ht="14.25" customHeight="1">
      <c r="D40" s="52"/>
      <c r="E40" s="3">
        <v>1.0</v>
      </c>
      <c r="F40" s="3">
        <f t="shared" si="7"/>
        <v>-1.3</v>
      </c>
      <c r="G40" s="3">
        <v>100.0</v>
      </c>
      <c r="H40" s="3">
        <v>230.0</v>
      </c>
      <c r="J40" s="24" t="s">
        <v>390</v>
      </c>
    </row>
    <row r="41" ht="14.25" customHeight="1">
      <c r="D41" s="52"/>
      <c r="E41" s="3">
        <v>4.0</v>
      </c>
      <c r="F41" s="3">
        <f t="shared" si="7"/>
        <v>1.7</v>
      </c>
      <c r="J41" s="24"/>
    </row>
    <row r="42" ht="14.25" customHeight="1">
      <c r="D42" s="52"/>
      <c r="E42" s="3">
        <v>2.0</v>
      </c>
      <c r="F42" s="3">
        <f t="shared" si="7"/>
        <v>-0.3</v>
      </c>
      <c r="J42" s="24" t="s">
        <v>391</v>
      </c>
      <c r="K42" s="3" t="s">
        <v>392</v>
      </c>
    </row>
    <row r="43" ht="14.25" customHeight="1">
      <c r="D43" s="52"/>
      <c r="E43" s="3">
        <v>3.0</v>
      </c>
      <c r="F43" s="3">
        <f t="shared" si="7"/>
        <v>0.7</v>
      </c>
      <c r="J43" s="24"/>
    </row>
    <row r="44" ht="14.25" customHeight="1">
      <c r="D44" s="52"/>
      <c r="E44" s="3">
        <v>4.0</v>
      </c>
      <c r="F44" s="3">
        <f t="shared" si="7"/>
        <v>1.7</v>
      </c>
      <c r="J44" s="24" t="s">
        <v>393</v>
      </c>
      <c r="K44" s="3" t="s">
        <v>386</v>
      </c>
    </row>
    <row r="45" ht="14.25" customHeight="1">
      <c r="D45" s="52"/>
      <c r="E45" s="3">
        <v>1.0</v>
      </c>
      <c r="F45" s="3">
        <f t="shared" si="7"/>
        <v>-1.3</v>
      </c>
      <c r="J45" s="24"/>
    </row>
    <row r="46" ht="14.25" customHeight="1">
      <c r="D46" s="52"/>
      <c r="F46" s="1">
        <v>0.03</v>
      </c>
      <c r="J46" s="24"/>
    </row>
    <row r="47" ht="14.25" customHeight="1">
      <c r="A47" s="3" t="s">
        <v>394</v>
      </c>
      <c r="D47" s="52"/>
      <c r="J47" s="24"/>
    </row>
    <row r="48" ht="14.25" customHeight="1">
      <c r="C48" s="3" t="s">
        <v>395</v>
      </c>
      <c r="D48" s="52" t="s">
        <v>396</v>
      </c>
      <c r="E48" s="3" t="s">
        <v>397</v>
      </c>
      <c r="F48" s="3" t="s">
        <v>398</v>
      </c>
      <c r="J48" s="24"/>
    </row>
    <row r="49" ht="14.25" customHeight="1">
      <c r="C49" s="3">
        <v>5.0</v>
      </c>
      <c r="D49" s="52" t="s">
        <v>399</v>
      </c>
      <c r="E49" s="1">
        <f t="shared" ref="E49:E54" si="8">C49*3</f>
        <v>15</v>
      </c>
      <c r="F49" s="1" t="s">
        <v>400</v>
      </c>
      <c r="J49" s="24"/>
    </row>
    <row r="50" ht="14.25" customHeight="1">
      <c r="C50" s="3">
        <v>2.0</v>
      </c>
      <c r="D50" s="52"/>
      <c r="E50" s="1">
        <f t="shared" si="8"/>
        <v>6</v>
      </c>
      <c r="F50" s="3" t="s">
        <v>401</v>
      </c>
      <c r="J50" s="24"/>
    </row>
    <row r="51" ht="14.25" customHeight="1">
      <c r="C51" s="3">
        <v>6.0</v>
      </c>
      <c r="D51" s="52"/>
      <c r="E51" s="1">
        <f t="shared" si="8"/>
        <v>18</v>
      </c>
      <c r="F51" s="3">
        <v>13.5</v>
      </c>
      <c r="J51" s="24"/>
    </row>
    <row r="52" ht="14.25" customHeight="1">
      <c r="C52" s="3">
        <v>4.0</v>
      </c>
      <c r="D52" s="52"/>
      <c r="E52" s="1">
        <f t="shared" si="8"/>
        <v>12</v>
      </c>
      <c r="J52" s="24"/>
    </row>
    <row r="53" ht="14.25" customHeight="1">
      <c r="C53" s="3">
        <v>9.0</v>
      </c>
      <c r="D53" s="52"/>
      <c r="E53" s="1">
        <f t="shared" si="8"/>
        <v>27</v>
      </c>
      <c r="J53" s="24"/>
    </row>
    <row r="54" ht="14.25" customHeight="1">
      <c r="C54" s="3">
        <v>1.0</v>
      </c>
      <c r="D54" s="52"/>
      <c r="E54" s="1">
        <f t="shared" si="8"/>
        <v>3</v>
      </c>
      <c r="J54" s="24"/>
    </row>
    <row r="55" ht="14.25" customHeight="1">
      <c r="D55" s="52"/>
      <c r="J55" s="24"/>
    </row>
    <row r="56" ht="14.25" customHeight="1">
      <c r="D56" s="52"/>
      <c r="J56" s="24"/>
    </row>
    <row r="57" ht="14.25" customHeight="1">
      <c r="D57" s="52"/>
      <c r="J57" s="24"/>
    </row>
    <row r="58" ht="14.25" customHeight="1">
      <c r="D58" s="52"/>
      <c r="J58" s="24"/>
    </row>
    <row r="59" ht="14.25" customHeight="1">
      <c r="D59" s="52"/>
      <c r="J59" s="24"/>
    </row>
    <row r="60" ht="14.25" customHeight="1">
      <c r="D60" s="52"/>
      <c r="J60" s="24"/>
    </row>
    <row r="61" ht="14.25" customHeight="1">
      <c r="C61" s="3">
        <v>10.0</v>
      </c>
      <c r="D61" s="52"/>
      <c r="J61" s="24"/>
    </row>
    <row r="62" ht="14.25" customHeight="1">
      <c r="D62" s="52"/>
      <c r="E62" s="1" t="s">
        <v>395</v>
      </c>
      <c r="F62" s="1" t="s">
        <v>402</v>
      </c>
      <c r="G62" s="1" t="s">
        <v>397</v>
      </c>
      <c r="H62" s="1" t="s">
        <v>398</v>
      </c>
      <c r="J62" s="24"/>
    </row>
    <row r="63" ht="14.25" customHeight="1">
      <c r="A63" s="3" t="s">
        <v>403</v>
      </c>
      <c r="B63" s="3">
        <v>2.0</v>
      </c>
      <c r="D63" s="52"/>
      <c r="E63" s="3">
        <v>2.0</v>
      </c>
      <c r="F63" s="3">
        <v>3.11</v>
      </c>
      <c r="G63" s="3">
        <f t="shared" ref="G63:G71" si="9">E63*5</f>
        <v>10</v>
      </c>
      <c r="H63" s="3">
        <v>5.11</v>
      </c>
      <c r="J63" s="24"/>
    </row>
    <row r="64" ht="14.25" customHeight="1">
      <c r="B64" s="3">
        <v>5.0</v>
      </c>
      <c r="D64" s="52"/>
      <c r="E64" s="3">
        <v>1.0</v>
      </c>
      <c r="G64" s="3">
        <f t="shared" si="9"/>
        <v>5</v>
      </c>
      <c r="H64" s="3">
        <v>15.55</v>
      </c>
      <c r="J64" s="24"/>
    </row>
    <row r="65" ht="14.25" customHeight="1">
      <c r="D65" s="52"/>
      <c r="E65" s="3">
        <v>2.0</v>
      </c>
      <c r="G65" s="3">
        <f t="shared" si="9"/>
        <v>10</v>
      </c>
      <c r="J65" s="24"/>
    </row>
    <row r="66" ht="14.25" customHeight="1">
      <c r="D66" s="52"/>
      <c r="E66" s="3">
        <v>6.0</v>
      </c>
      <c r="G66" s="3">
        <f t="shared" si="9"/>
        <v>30</v>
      </c>
      <c r="I66" s="3">
        <f>140/9</f>
        <v>15.55555556</v>
      </c>
      <c r="J66" s="24"/>
    </row>
    <row r="67" ht="14.25" customHeight="1">
      <c r="D67" s="52"/>
      <c r="E67" s="3">
        <v>4.0</v>
      </c>
      <c r="G67" s="3">
        <f t="shared" si="9"/>
        <v>20</v>
      </c>
      <c r="J67" s="24"/>
    </row>
    <row r="68" ht="14.25" customHeight="1">
      <c r="D68" s="52"/>
      <c r="E68" s="3">
        <v>5.0</v>
      </c>
      <c r="G68" s="3">
        <f t="shared" si="9"/>
        <v>25</v>
      </c>
      <c r="J68" s="24"/>
    </row>
    <row r="69" ht="14.25" customHeight="1">
      <c r="D69" s="52"/>
      <c r="E69" s="3">
        <v>1.0</v>
      </c>
      <c r="G69" s="3">
        <f t="shared" si="9"/>
        <v>5</v>
      </c>
      <c r="J69" s="24"/>
    </row>
    <row r="70" ht="14.25" customHeight="1">
      <c r="D70" s="52"/>
      <c r="E70" s="3">
        <v>4.0</v>
      </c>
      <c r="G70" s="3">
        <f t="shared" si="9"/>
        <v>20</v>
      </c>
      <c r="J70" s="24"/>
    </row>
    <row r="71" ht="14.25" customHeight="1">
      <c r="D71" s="52"/>
      <c r="E71" s="3">
        <v>3.0</v>
      </c>
      <c r="G71" s="3">
        <f t="shared" si="9"/>
        <v>15</v>
      </c>
      <c r="J71" s="24"/>
    </row>
    <row r="72" ht="14.25" customHeight="1">
      <c r="D72" s="52"/>
      <c r="J72" s="24"/>
    </row>
    <row r="73" ht="14.25" customHeight="1">
      <c r="D73" s="52"/>
      <c r="G73" s="3" t="s">
        <v>404</v>
      </c>
      <c r="J73" s="24"/>
    </row>
    <row r="74" ht="14.25" customHeight="1">
      <c r="D74" s="52"/>
      <c r="J74" s="24"/>
    </row>
    <row r="75" ht="14.25" customHeight="1">
      <c r="D75" s="52"/>
      <c r="G75" s="3" t="s">
        <v>405</v>
      </c>
      <c r="J75" s="24"/>
    </row>
    <row r="76" ht="14.25" customHeight="1">
      <c r="D76" s="52"/>
      <c r="J76" s="24"/>
    </row>
    <row r="77" ht="14.25" customHeight="1">
      <c r="D77" s="52"/>
      <c r="J77" s="24"/>
    </row>
    <row r="78" ht="14.25" customHeight="1">
      <c r="D78" s="52"/>
      <c r="J78" s="24"/>
    </row>
    <row r="79" ht="14.25" customHeight="1">
      <c r="D79" s="52"/>
      <c r="J79" s="24"/>
    </row>
    <row r="80" ht="14.25" customHeight="1">
      <c r="D80" s="52"/>
      <c r="J80" s="24"/>
    </row>
    <row r="81" ht="14.25" customHeight="1">
      <c r="D81" s="52"/>
      <c r="J81" s="24"/>
    </row>
    <row r="82" ht="14.25" customHeight="1">
      <c r="D82" s="52"/>
      <c r="F82" s="1" t="s">
        <v>382</v>
      </c>
      <c r="G82" s="1" t="s">
        <v>383</v>
      </c>
      <c r="H82" s="1" t="s">
        <v>269</v>
      </c>
      <c r="I82" s="3">
        <v>2.3</v>
      </c>
      <c r="J82" s="24"/>
    </row>
    <row r="83" ht="14.25" customHeight="1">
      <c r="D83" s="52"/>
      <c r="F83" s="3">
        <v>1.0</v>
      </c>
      <c r="G83" s="3">
        <f t="shared" ref="G83:G94" si="10">F83-2.3</f>
        <v>-1.3</v>
      </c>
      <c r="J83" s="24"/>
    </row>
    <row r="84" ht="14.25" customHeight="1">
      <c r="D84" s="52"/>
      <c r="F84" s="3">
        <v>2.0</v>
      </c>
      <c r="G84" s="3">
        <f t="shared" si="10"/>
        <v>-0.3</v>
      </c>
      <c r="J84" s="24"/>
    </row>
    <row r="85" ht="14.25" customHeight="1">
      <c r="D85" s="52"/>
      <c r="F85" s="3">
        <v>4.0</v>
      </c>
      <c r="G85" s="3">
        <f t="shared" si="10"/>
        <v>1.7</v>
      </c>
      <c r="J85" s="24"/>
    </row>
    <row r="86" ht="14.25" customHeight="1">
      <c r="D86" s="52"/>
      <c r="F86" s="3">
        <v>1.0</v>
      </c>
      <c r="G86" s="3">
        <f t="shared" si="10"/>
        <v>-1.3</v>
      </c>
      <c r="J86" s="24"/>
    </row>
    <row r="87" ht="14.25" customHeight="1">
      <c r="D87" s="52"/>
      <c r="F87" s="3">
        <v>3.0</v>
      </c>
      <c r="G87" s="3">
        <f t="shared" si="10"/>
        <v>0.7</v>
      </c>
      <c r="J87" s="24"/>
    </row>
    <row r="88" ht="14.25" customHeight="1">
      <c r="D88" s="52"/>
      <c r="F88" s="3">
        <v>2.0</v>
      </c>
      <c r="G88" s="3">
        <f t="shared" si="10"/>
        <v>-0.3</v>
      </c>
      <c r="J88" s="24"/>
    </row>
    <row r="89" ht="14.25" customHeight="1">
      <c r="D89" s="52"/>
      <c r="F89" s="3">
        <v>1.0</v>
      </c>
      <c r="G89" s="3">
        <f t="shared" si="10"/>
        <v>-1.3</v>
      </c>
      <c r="J89" s="24"/>
    </row>
    <row r="90" ht="14.25" customHeight="1">
      <c r="D90" s="52"/>
      <c r="F90" s="3">
        <v>4.0</v>
      </c>
      <c r="G90" s="3">
        <f t="shared" si="10"/>
        <v>1.7</v>
      </c>
      <c r="J90" s="24"/>
    </row>
    <row r="91" ht="14.25" customHeight="1">
      <c r="D91" s="52"/>
      <c r="F91" s="3">
        <v>2.0</v>
      </c>
      <c r="G91" s="3">
        <f t="shared" si="10"/>
        <v>-0.3</v>
      </c>
      <c r="J91" s="24"/>
    </row>
    <row r="92" ht="14.25" customHeight="1">
      <c r="D92" s="52"/>
      <c r="F92" s="3">
        <v>3.0</v>
      </c>
      <c r="G92" s="3">
        <f t="shared" si="10"/>
        <v>0.7</v>
      </c>
      <c r="J92" s="24"/>
    </row>
    <row r="93" ht="14.25" customHeight="1">
      <c r="D93" s="52"/>
      <c r="F93" s="3">
        <v>4.0</v>
      </c>
      <c r="G93" s="3">
        <f t="shared" si="10"/>
        <v>1.7</v>
      </c>
      <c r="J93" s="24"/>
    </row>
    <row r="94" ht="14.25" customHeight="1">
      <c r="D94" s="52"/>
      <c r="F94" s="3">
        <v>1.0</v>
      </c>
      <c r="G94" s="3">
        <f t="shared" si="10"/>
        <v>-1.3</v>
      </c>
      <c r="J94" s="24"/>
    </row>
    <row r="95" ht="14.25" customHeight="1">
      <c r="D95" s="52"/>
      <c r="J95" s="24"/>
    </row>
    <row r="96" ht="14.25" customHeight="1">
      <c r="D96" s="52"/>
      <c r="I96" s="3">
        <v>3.5</v>
      </c>
      <c r="J96" s="24"/>
    </row>
    <row r="97" ht="14.25" customHeight="1">
      <c r="D97" s="52"/>
      <c r="J97" s="24"/>
    </row>
    <row r="98" ht="14.25" customHeight="1">
      <c r="D98" s="52"/>
      <c r="J98" s="24"/>
    </row>
    <row r="99" ht="14.25" customHeight="1">
      <c r="D99" s="52"/>
      <c r="J99" s="24"/>
    </row>
    <row r="100" ht="14.25" customHeight="1">
      <c r="D100" s="52"/>
      <c r="J100" s="24"/>
    </row>
    <row r="101" ht="14.25" customHeight="1">
      <c r="D101" s="52"/>
      <c r="J101" s="24"/>
    </row>
    <row r="102" ht="14.25" customHeight="1">
      <c r="A102" s="4" t="s">
        <v>406</v>
      </c>
      <c r="B102" s="4" t="s">
        <v>407</v>
      </c>
      <c r="D102" s="52"/>
      <c r="J102" s="24"/>
    </row>
    <row r="103" ht="14.25" customHeight="1">
      <c r="A103" s="4" t="s">
        <v>408</v>
      </c>
      <c r="B103" s="4">
        <v>50.0</v>
      </c>
      <c r="D103" s="52"/>
      <c r="I103" s="4">
        <v>113.0</v>
      </c>
      <c r="J103" s="24"/>
    </row>
    <row r="104" ht="14.25" customHeight="1">
      <c r="D104" s="52"/>
      <c r="J104" s="24"/>
    </row>
    <row r="105" ht="14.25" customHeight="1">
      <c r="A105" s="4" t="s">
        <v>134</v>
      </c>
      <c r="B105" s="4">
        <v>85.0</v>
      </c>
      <c r="D105" s="52"/>
      <c r="E105" s="69" t="s">
        <v>358</v>
      </c>
      <c r="F105" s="70" t="s">
        <v>359</v>
      </c>
      <c r="G105" s="71" t="s">
        <v>360</v>
      </c>
      <c r="H105" s="1" t="s">
        <v>409</v>
      </c>
      <c r="I105" s="5" t="s">
        <v>410</v>
      </c>
      <c r="J105" s="24"/>
    </row>
    <row r="106" ht="14.25" customHeight="1">
      <c r="A106" s="4" t="s">
        <v>170</v>
      </c>
      <c r="B106" s="4">
        <v>64.0</v>
      </c>
      <c r="D106" s="52"/>
      <c r="E106" s="72">
        <v>1.0</v>
      </c>
      <c r="F106" s="73" t="s">
        <v>262</v>
      </c>
      <c r="G106" s="74">
        <v>3.0</v>
      </c>
      <c r="H106" s="3">
        <v>5.0</v>
      </c>
      <c r="I106" s="3">
        <f t="shared" ref="I106:I115" si="11">G106*H106</f>
        <v>15</v>
      </c>
      <c r="J106" s="24"/>
    </row>
    <row r="107" ht="14.25" customHeight="1">
      <c r="A107" s="4" t="s">
        <v>175</v>
      </c>
      <c r="B107" s="4">
        <v>54.0</v>
      </c>
      <c r="D107" s="52"/>
      <c r="E107" s="72">
        <v>2.0</v>
      </c>
      <c r="F107" s="73" t="s">
        <v>364</v>
      </c>
      <c r="G107" s="74">
        <v>9.0</v>
      </c>
      <c r="H107" s="3">
        <v>15.0</v>
      </c>
      <c r="I107" s="3">
        <f t="shared" si="11"/>
        <v>135</v>
      </c>
      <c r="J107" s="24"/>
    </row>
    <row r="108" ht="14.25" customHeight="1">
      <c r="A108" s="4" t="s">
        <v>176</v>
      </c>
      <c r="B108" s="4">
        <v>75.0</v>
      </c>
      <c r="D108" s="52"/>
      <c r="E108" s="72">
        <v>3.0</v>
      </c>
      <c r="F108" s="73" t="s">
        <v>365</v>
      </c>
      <c r="G108" s="74">
        <v>11.0</v>
      </c>
      <c r="H108" s="3">
        <v>25.0</v>
      </c>
      <c r="I108" s="3">
        <f t="shared" si="11"/>
        <v>275</v>
      </c>
      <c r="J108" s="24"/>
    </row>
    <row r="109" ht="14.25" customHeight="1">
      <c r="A109" s="4" t="s">
        <v>178</v>
      </c>
      <c r="B109" s="4">
        <v>36.0</v>
      </c>
      <c r="D109" s="52"/>
      <c r="E109" s="72">
        <v>4.0</v>
      </c>
      <c r="F109" s="73" t="s">
        <v>367</v>
      </c>
      <c r="G109" s="74">
        <v>13.0</v>
      </c>
      <c r="H109" s="3">
        <v>35.0</v>
      </c>
      <c r="I109" s="3">
        <f t="shared" si="11"/>
        <v>455</v>
      </c>
      <c r="J109" s="24"/>
    </row>
    <row r="110" ht="14.25" customHeight="1">
      <c r="A110" s="4" t="s">
        <v>201</v>
      </c>
      <c r="B110" s="4">
        <v>48.0</v>
      </c>
      <c r="D110" s="52"/>
      <c r="E110" s="72">
        <v>5.0</v>
      </c>
      <c r="F110" s="73" t="s">
        <v>369</v>
      </c>
      <c r="G110" s="74">
        <v>15.0</v>
      </c>
      <c r="H110" s="3">
        <v>45.0</v>
      </c>
      <c r="I110" s="3">
        <f t="shared" si="11"/>
        <v>675</v>
      </c>
      <c r="J110" s="24"/>
    </row>
    <row r="111" ht="14.25" customHeight="1">
      <c r="A111" s="4" t="s">
        <v>144</v>
      </c>
      <c r="B111" s="4">
        <v>49.0</v>
      </c>
      <c r="D111" s="52"/>
      <c r="E111" s="72">
        <v>6.0</v>
      </c>
      <c r="F111" s="75" t="s">
        <v>370</v>
      </c>
      <c r="G111" s="76">
        <v>18.0</v>
      </c>
      <c r="H111" s="77">
        <v>55.0</v>
      </c>
      <c r="I111" s="3">
        <f t="shared" si="11"/>
        <v>990</v>
      </c>
      <c r="J111" s="24"/>
    </row>
    <row r="112" ht="14.25" customHeight="1">
      <c r="A112" s="4" t="s">
        <v>200</v>
      </c>
      <c r="B112" s="4">
        <v>53.0</v>
      </c>
      <c r="D112" s="52"/>
      <c r="E112" s="72">
        <v>7.0</v>
      </c>
      <c r="F112" s="73" t="s">
        <v>372</v>
      </c>
      <c r="G112" s="78">
        <v>17.0</v>
      </c>
      <c r="H112" s="3">
        <v>65.0</v>
      </c>
      <c r="I112" s="3">
        <f t="shared" si="11"/>
        <v>1105</v>
      </c>
      <c r="J112" s="24"/>
    </row>
    <row r="113" ht="14.25" customHeight="1">
      <c r="A113" s="4" t="s">
        <v>291</v>
      </c>
      <c r="D113" s="52"/>
      <c r="E113" s="79">
        <v>8.0</v>
      </c>
      <c r="F113" s="73" t="s">
        <v>374</v>
      </c>
      <c r="G113" s="80">
        <v>12.0</v>
      </c>
      <c r="H113" s="48">
        <v>75.0</v>
      </c>
      <c r="I113" s="3">
        <f t="shared" si="11"/>
        <v>900</v>
      </c>
      <c r="J113" s="24"/>
    </row>
    <row r="114" ht="14.25" customHeight="1">
      <c r="A114" s="4" t="s">
        <v>411</v>
      </c>
      <c r="D114" s="52"/>
      <c r="E114" s="72">
        <v>9.0</v>
      </c>
      <c r="F114" s="73" t="s">
        <v>376</v>
      </c>
      <c r="G114" s="74">
        <v>9.0</v>
      </c>
      <c r="H114" s="3">
        <v>75.0</v>
      </c>
      <c r="I114" s="3">
        <f t="shared" si="11"/>
        <v>675</v>
      </c>
      <c r="J114" s="24"/>
    </row>
    <row r="115" ht="14.25" customHeight="1">
      <c r="A115" s="4" t="s">
        <v>412</v>
      </c>
      <c r="D115" s="52"/>
      <c r="E115" s="81">
        <v>10.0</v>
      </c>
      <c r="F115" s="82" t="s">
        <v>377</v>
      </c>
      <c r="G115" s="83">
        <v>6.0</v>
      </c>
      <c r="H115" s="3">
        <v>95.0</v>
      </c>
      <c r="I115" s="3">
        <f t="shared" si="11"/>
        <v>570</v>
      </c>
      <c r="J115" s="24"/>
    </row>
    <row r="116" ht="14.25" customHeight="1">
      <c r="A116" s="4" t="s">
        <v>413</v>
      </c>
      <c r="D116" s="52"/>
      <c r="J116" s="24"/>
    </row>
    <row r="117" ht="14.25" customHeight="1">
      <c r="A117" s="4" t="s">
        <v>291</v>
      </c>
      <c r="D117" s="52"/>
      <c r="G117" s="3">
        <f>SUM(G106:G115)</f>
        <v>113</v>
      </c>
      <c r="I117" s="3">
        <f>SUM(I106:I115)</f>
        <v>5795</v>
      </c>
      <c r="J117" s="24"/>
    </row>
    <row r="118" ht="14.25" customHeight="1">
      <c r="A118" s="4" t="s">
        <v>414</v>
      </c>
      <c r="D118" s="52"/>
      <c r="J118" s="24"/>
    </row>
    <row r="119" ht="14.25" customHeight="1">
      <c r="D119" s="52"/>
      <c r="G119" s="4" t="s">
        <v>269</v>
      </c>
      <c r="H119" s="3">
        <f>I117/G117</f>
        <v>51.28318584</v>
      </c>
      <c r="J119" s="24"/>
    </row>
    <row r="120" ht="14.25" customHeight="1">
      <c r="D120" s="52"/>
      <c r="J120" s="24"/>
    </row>
    <row r="121" ht="14.25" customHeight="1">
      <c r="D121" s="52"/>
      <c r="E121" s="1" t="s">
        <v>358</v>
      </c>
      <c r="F121" s="1" t="s">
        <v>359</v>
      </c>
      <c r="G121" s="1" t="s">
        <v>360</v>
      </c>
      <c r="H121" s="1" t="s">
        <v>409</v>
      </c>
      <c r="I121" s="5" t="s">
        <v>410</v>
      </c>
      <c r="J121" s="24"/>
    </row>
    <row r="122" ht="14.25" customHeight="1">
      <c r="B122" s="4">
        <v>90.0</v>
      </c>
      <c r="D122" s="52"/>
      <c r="E122" s="1">
        <v>1.0</v>
      </c>
      <c r="F122" s="52" t="s">
        <v>262</v>
      </c>
      <c r="G122" s="3">
        <v>0.0</v>
      </c>
      <c r="H122" s="3">
        <v>5.0</v>
      </c>
      <c r="I122" s="3">
        <f t="shared" ref="I122:I131" si="12">G122*H122</f>
        <v>0</v>
      </c>
      <c r="J122" s="24"/>
    </row>
    <row r="123" ht="14.25" customHeight="1">
      <c r="B123" s="4">
        <v>96.0</v>
      </c>
      <c r="D123" s="52"/>
      <c r="E123" s="1">
        <v>2.0</v>
      </c>
      <c r="F123" s="52" t="s">
        <v>364</v>
      </c>
      <c r="G123" s="4">
        <v>17.0</v>
      </c>
      <c r="H123" s="3">
        <v>15.0</v>
      </c>
      <c r="I123" s="3">
        <f t="shared" si="12"/>
        <v>255</v>
      </c>
      <c r="J123" s="24"/>
    </row>
    <row r="124" ht="14.25" customHeight="1">
      <c r="B124" s="4">
        <v>87.0</v>
      </c>
      <c r="D124" s="52"/>
      <c r="E124" s="1">
        <v>3.0</v>
      </c>
      <c r="F124" s="52" t="s">
        <v>365</v>
      </c>
      <c r="G124" s="4">
        <v>18.0</v>
      </c>
      <c r="H124" s="3">
        <v>25.0</v>
      </c>
      <c r="I124" s="3">
        <f t="shared" si="12"/>
        <v>450</v>
      </c>
      <c r="J124" s="24"/>
    </row>
    <row r="125" ht="14.25" customHeight="1">
      <c r="B125" s="4">
        <v>95.0</v>
      </c>
      <c r="D125" s="52"/>
      <c r="E125" s="1">
        <v>4.0</v>
      </c>
      <c r="F125" s="52" t="s">
        <v>367</v>
      </c>
      <c r="G125" s="3">
        <v>3.0</v>
      </c>
      <c r="H125" s="3">
        <v>35.0</v>
      </c>
      <c r="I125" s="3">
        <f t="shared" si="12"/>
        <v>105</v>
      </c>
      <c r="J125" s="24"/>
    </row>
    <row r="126" ht="14.25" customHeight="1">
      <c r="B126" s="4">
        <v>93.0</v>
      </c>
      <c r="D126" s="52"/>
      <c r="E126" s="1">
        <v>5.0</v>
      </c>
      <c r="F126" s="52" t="s">
        <v>369</v>
      </c>
      <c r="G126" s="3">
        <v>6.0</v>
      </c>
      <c r="H126" s="3">
        <v>45.0</v>
      </c>
      <c r="I126" s="3">
        <f t="shared" si="12"/>
        <v>270</v>
      </c>
      <c r="J126" s="24"/>
    </row>
    <row r="127" ht="14.25" customHeight="1">
      <c r="B127" s="4">
        <v>88.0</v>
      </c>
      <c r="D127" s="52"/>
      <c r="E127" s="1">
        <v>6.0</v>
      </c>
      <c r="F127" s="84" t="s">
        <v>370</v>
      </c>
      <c r="G127" s="85">
        <v>0.0</v>
      </c>
      <c r="H127" s="11">
        <v>55.0</v>
      </c>
      <c r="I127" s="3">
        <f t="shared" si="12"/>
        <v>0</v>
      </c>
      <c r="J127" s="24"/>
    </row>
    <row r="128" ht="14.25" customHeight="1">
      <c r="B128" s="4">
        <v>93.0</v>
      </c>
      <c r="D128" s="52"/>
      <c r="E128" s="1">
        <v>7.0</v>
      </c>
      <c r="F128" s="52" t="s">
        <v>372</v>
      </c>
      <c r="G128" s="4">
        <v>0.0</v>
      </c>
      <c r="H128" s="3">
        <v>65.0</v>
      </c>
      <c r="I128" s="3">
        <f t="shared" si="12"/>
        <v>0</v>
      </c>
      <c r="J128" s="24"/>
    </row>
    <row r="129" ht="14.25" customHeight="1">
      <c r="B129" s="4">
        <v>91.0</v>
      </c>
      <c r="D129" s="52"/>
      <c r="E129" s="86">
        <v>8.0</v>
      </c>
      <c r="F129" s="52" t="s">
        <v>374</v>
      </c>
      <c r="G129" s="48">
        <v>4.0</v>
      </c>
      <c r="H129" s="48">
        <v>75.0</v>
      </c>
      <c r="I129" s="3">
        <f t="shared" si="12"/>
        <v>300</v>
      </c>
      <c r="J129" s="24"/>
    </row>
    <row r="130" ht="14.25" customHeight="1">
      <c r="B130" s="4">
        <v>89.0</v>
      </c>
      <c r="D130" s="52"/>
      <c r="E130" s="1">
        <v>9.0</v>
      </c>
      <c r="F130" s="52" t="s">
        <v>376</v>
      </c>
      <c r="G130" s="3">
        <v>2.0</v>
      </c>
      <c r="H130" s="4">
        <v>85.0</v>
      </c>
      <c r="I130" s="3">
        <f t="shared" si="12"/>
        <v>170</v>
      </c>
      <c r="J130" s="24"/>
    </row>
    <row r="131" ht="14.25" customHeight="1">
      <c r="D131" s="52"/>
      <c r="E131" s="1">
        <v>10.0</v>
      </c>
      <c r="F131" s="87" t="s">
        <v>377</v>
      </c>
      <c r="G131" s="3">
        <v>0.0</v>
      </c>
      <c r="H131" s="3">
        <v>95.0</v>
      </c>
      <c r="I131" s="3">
        <f t="shared" si="12"/>
        <v>0</v>
      </c>
      <c r="J131" s="24"/>
    </row>
    <row r="132" ht="14.25" customHeight="1">
      <c r="D132" s="52"/>
      <c r="J132" s="24"/>
    </row>
    <row r="133" ht="14.25" customHeight="1">
      <c r="D133" s="52"/>
      <c r="I133" s="3">
        <f>SUM(I122:I131)</f>
        <v>1550</v>
      </c>
      <c r="J133" s="24"/>
    </row>
    <row r="134" ht="14.25" customHeight="1">
      <c r="D134" s="52"/>
      <c r="H134" s="4" t="s">
        <v>269</v>
      </c>
      <c r="I134" s="3">
        <f>I133/50</f>
        <v>31</v>
      </c>
      <c r="J134" s="24"/>
    </row>
    <row r="135" ht="14.25" customHeight="1">
      <c r="D135" s="52"/>
      <c r="J135" s="24"/>
    </row>
    <row r="136" ht="14.25" customHeight="1">
      <c r="D136" s="52"/>
      <c r="J136" s="24"/>
    </row>
    <row r="137" ht="14.25" customHeight="1">
      <c r="D137" s="52"/>
      <c r="J137" s="24"/>
    </row>
    <row r="138" ht="14.25" customHeight="1">
      <c r="D138" s="52"/>
      <c r="J138" s="24"/>
    </row>
    <row r="139" ht="14.25" customHeight="1">
      <c r="D139" s="52"/>
      <c r="J139" s="24"/>
    </row>
    <row r="140" ht="14.25" customHeight="1">
      <c r="D140" s="52"/>
      <c r="J140" s="24"/>
    </row>
    <row r="141" ht="14.25" customHeight="1">
      <c r="D141" s="52"/>
      <c r="J141" s="24"/>
    </row>
    <row r="142" ht="14.25" customHeight="1">
      <c r="D142" s="52"/>
      <c r="J142" s="24"/>
    </row>
    <row r="143" ht="14.25" customHeight="1">
      <c r="D143" s="52"/>
      <c r="J143" s="24"/>
    </row>
    <row r="144" ht="14.25" customHeight="1">
      <c r="D144" s="52"/>
      <c r="J144" s="24"/>
    </row>
    <row r="145" ht="14.25" customHeight="1">
      <c r="D145" s="52"/>
      <c r="J145" s="24"/>
    </row>
    <row r="146" ht="14.25" customHeight="1">
      <c r="D146" s="52"/>
      <c r="J146" s="24"/>
    </row>
    <row r="147" ht="14.25" customHeight="1">
      <c r="D147" s="52"/>
      <c r="J147" s="24"/>
    </row>
    <row r="148" ht="14.25" customHeight="1">
      <c r="D148" s="52"/>
      <c r="J148" s="24"/>
    </row>
    <row r="149" ht="14.25" customHeight="1">
      <c r="D149" s="52"/>
      <c r="J149" s="24"/>
    </row>
    <row r="150" ht="14.25" customHeight="1">
      <c r="C150" s="5" t="s">
        <v>415</v>
      </c>
      <c r="D150" s="5" t="s">
        <v>416</v>
      </c>
      <c r="E150" s="5" t="s">
        <v>417</v>
      </c>
      <c r="J150" s="24"/>
    </row>
    <row r="151" ht="14.25" customHeight="1">
      <c r="C151" s="4">
        <v>54.0</v>
      </c>
      <c r="D151" s="4">
        <v>85000.0</v>
      </c>
      <c r="E151" s="4">
        <v>-100000.0</v>
      </c>
      <c r="J151" s="24"/>
    </row>
    <row r="152" ht="14.25" customHeight="1">
      <c r="C152" s="4">
        <v>25.0</v>
      </c>
      <c r="D152" s="4">
        <v>25.0</v>
      </c>
      <c r="E152" s="4">
        <v>25.0</v>
      </c>
      <c r="J152" s="24"/>
    </row>
    <row r="153" ht="14.25" customHeight="1">
      <c r="C153" s="4">
        <v>45.0</v>
      </c>
      <c r="D153" s="4">
        <v>45.0</v>
      </c>
      <c r="E153" s="4">
        <v>45.0</v>
      </c>
      <c r="J153" s="24"/>
    </row>
    <row r="154" ht="14.25" customHeight="1">
      <c r="C154" s="4">
        <v>84.0</v>
      </c>
      <c r="D154" s="4">
        <v>84.0</v>
      </c>
      <c r="E154" s="4">
        <v>84.0</v>
      </c>
      <c r="J154" s="24"/>
    </row>
    <row r="155" ht="14.25" customHeight="1">
      <c r="C155" s="4">
        <v>74.0</v>
      </c>
      <c r="D155" s="4">
        <v>74.0</v>
      </c>
      <c r="E155" s="4">
        <v>74.0</v>
      </c>
      <c r="J155" s="24"/>
    </row>
    <row r="156" ht="14.25" customHeight="1">
      <c r="C156" s="4">
        <v>85.0</v>
      </c>
      <c r="D156" s="4">
        <v>85.0</v>
      </c>
      <c r="E156" s="4">
        <v>85.0</v>
      </c>
      <c r="J156" s="24"/>
    </row>
    <row r="157" ht="14.25" customHeight="1">
      <c r="C157" s="4">
        <v>95.0</v>
      </c>
      <c r="D157" s="4">
        <v>95.0</v>
      </c>
      <c r="E157" s="4">
        <v>95.0</v>
      </c>
      <c r="J157" s="24"/>
    </row>
    <row r="158" ht="14.25" customHeight="1">
      <c r="C158" s="88" t="s">
        <v>418</v>
      </c>
      <c r="D158" s="5">
        <v>12201.0</v>
      </c>
      <c r="E158" s="5">
        <v>-14227.0</v>
      </c>
      <c r="J158" s="24"/>
    </row>
    <row r="159" ht="14.25" customHeight="1">
      <c r="D159" s="52"/>
      <c r="J159" s="24"/>
    </row>
    <row r="160" ht="14.25" customHeight="1">
      <c r="D160" s="52"/>
      <c r="J160" s="24"/>
    </row>
    <row r="161" ht="14.25" customHeight="1">
      <c r="D161" s="52"/>
      <c r="J161" s="24"/>
    </row>
    <row r="162" ht="14.25" customHeight="1">
      <c r="D162" s="52"/>
      <c r="J162" s="24"/>
    </row>
    <row r="163" ht="14.25" customHeight="1">
      <c r="D163" s="52"/>
      <c r="J163" s="24"/>
    </row>
    <row r="164" ht="14.25" customHeight="1">
      <c r="D164" s="52"/>
      <c r="J164" s="24"/>
    </row>
    <row r="165" ht="14.25" customHeight="1">
      <c r="D165" s="52"/>
      <c r="J165" s="24"/>
    </row>
    <row r="166" ht="14.25" customHeight="1">
      <c r="D166" s="52"/>
      <c r="J166" s="24"/>
    </row>
    <row r="167" ht="14.25" customHeight="1">
      <c r="D167" s="52"/>
      <c r="J167" s="24"/>
    </row>
    <row r="168" ht="14.25" customHeight="1">
      <c r="D168" s="52"/>
      <c r="J168" s="24"/>
    </row>
    <row r="169" ht="14.25" customHeight="1">
      <c r="D169" s="52"/>
      <c r="J169" s="24"/>
    </row>
    <row r="170" ht="14.25" customHeight="1">
      <c r="D170" s="52"/>
      <c r="J170" s="24"/>
    </row>
    <row r="171" ht="14.25" customHeight="1">
      <c r="D171" s="52"/>
      <c r="J171" s="24"/>
    </row>
    <row r="172" ht="14.25" customHeight="1">
      <c r="D172" s="52"/>
      <c r="J172" s="24"/>
    </row>
    <row r="173" ht="14.25" customHeight="1">
      <c r="D173" s="52"/>
      <c r="J173" s="24"/>
    </row>
    <row r="174" ht="14.25" customHeight="1">
      <c r="D174" s="52"/>
      <c r="J174" s="24"/>
    </row>
    <row r="175" ht="14.25" customHeight="1">
      <c r="D175" s="52"/>
      <c r="J175" s="24"/>
    </row>
    <row r="176" ht="14.25" customHeight="1">
      <c r="D176" s="52"/>
      <c r="J176" s="24"/>
    </row>
    <row r="177" ht="14.25" customHeight="1">
      <c r="D177" s="52"/>
      <c r="J177" s="24"/>
    </row>
    <row r="178" ht="14.25" customHeight="1">
      <c r="D178" s="52"/>
      <c r="J178" s="24"/>
    </row>
    <row r="179" ht="14.25" customHeight="1">
      <c r="D179" s="52"/>
      <c r="J179" s="24"/>
    </row>
    <row r="180" ht="14.25" customHeight="1">
      <c r="D180" s="52"/>
      <c r="J180" s="24"/>
    </row>
    <row r="181" ht="14.25" customHeight="1">
      <c r="D181" s="52"/>
      <c r="J181" s="24"/>
    </row>
    <row r="182" ht="14.25" customHeight="1">
      <c r="D182" s="52"/>
      <c r="J182" s="24"/>
    </row>
    <row r="183" ht="14.25" customHeight="1">
      <c r="D183" s="52"/>
      <c r="J183" s="24"/>
    </row>
    <row r="184" ht="14.25" customHeight="1">
      <c r="D184" s="52"/>
      <c r="J184" s="24"/>
    </row>
    <row r="185" ht="14.25" customHeight="1">
      <c r="D185" s="52"/>
      <c r="J185" s="24"/>
    </row>
    <row r="186" ht="14.25" customHeight="1">
      <c r="D186" s="52"/>
      <c r="J186" s="24"/>
    </row>
    <row r="187" ht="14.25" customHeight="1">
      <c r="D187" s="52"/>
      <c r="J187" s="24"/>
    </row>
    <row r="188" ht="14.25" customHeight="1">
      <c r="D188" s="52"/>
      <c r="J188" s="24"/>
    </row>
    <row r="189" ht="14.25" customHeight="1">
      <c r="D189" s="52"/>
      <c r="J189" s="24"/>
    </row>
    <row r="190" ht="14.25" customHeight="1">
      <c r="D190" s="52"/>
      <c r="J190" s="24"/>
    </row>
    <row r="191" ht="14.25" customHeight="1">
      <c r="D191" s="52"/>
      <c r="J191" s="24"/>
    </row>
    <row r="192" ht="14.25" customHeight="1">
      <c r="D192" s="52"/>
      <c r="J192" s="24"/>
    </row>
    <row r="193" ht="14.25" customHeight="1">
      <c r="D193" s="52"/>
      <c r="J193" s="24"/>
    </row>
    <row r="194" ht="14.25" customHeight="1">
      <c r="D194" s="52"/>
      <c r="J194" s="24"/>
    </row>
    <row r="195" ht="14.25" customHeight="1">
      <c r="D195" s="52"/>
      <c r="J195" s="24"/>
    </row>
    <row r="196" ht="14.25" customHeight="1">
      <c r="D196" s="52"/>
      <c r="J196" s="24"/>
    </row>
    <row r="197" ht="14.25" customHeight="1">
      <c r="D197" s="52"/>
      <c r="J197" s="24"/>
    </row>
    <row r="198" ht="14.25" customHeight="1">
      <c r="D198" s="52"/>
      <c r="J198" s="24"/>
    </row>
    <row r="199" ht="14.25" customHeight="1">
      <c r="D199" s="52"/>
      <c r="J199" s="24"/>
    </row>
    <row r="200" ht="14.25" customHeight="1">
      <c r="D200" s="52"/>
      <c r="J200" s="24"/>
    </row>
    <row r="201" ht="14.25" customHeight="1">
      <c r="D201" s="52"/>
      <c r="J201" s="24"/>
    </row>
    <row r="202" ht="14.25" customHeight="1">
      <c r="D202" s="52"/>
      <c r="J202" s="24"/>
    </row>
    <row r="203" ht="14.25" customHeight="1">
      <c r="D203" s="52"/>
      <c r="J203" s="24"/>
    </row>
    <row r="204" ht="14.25" customHeight="1">
      <c r="D204" s="52"/>
      <c r="J204" s="24"/>
    </row>
    <row r="205" ht="14.25" customHeight="1">
      <c r="D205" s="52"/>
      <c r="J205" s="24"/>
    </row>
    <row r="206" ht="14.25" customHeight="1">
      <c r="D206" s="52"/>
      <c r="J206" s="24"/>
    </row>
    <row r="207" ht="14.25" customHeight="1">
      <c r="D207" s="52"/>
      <c r="J207" s="24"/>
    </row>
    <row r="208" ht="14.25" customHeight="1">
      <c r="D208" s="52"/>
      <c r="J208" s="24"/>
    </row>
    <row r="209" ht="14.25" customHeight="1">
      <c r="D209" s="52"/>
      <c r="J209" s="24"/>
    </row>
    <row r="210" ht="14.25" customHeight="1">
      <c r="D210" s="52"/>
      <c r="J210" s="24"/>
    </row>
    <row r="211" ht="14.25" customHeight="1">
      <c r="D211" s="52"/>
      <c r="J211" s="24"/>
    </row>
    <row r="212" ht="14.25" customHeight="1">
      <c r="D212" s="52"/>
      <c r="J212" s="24"/>
    </row>
    <row r="213" ht="14.25" customHeight="1">
      <c r="D213" s="52"/>
      <c r="J213" s="24"/>
    </row>
    <row r="214" ht="14.25" customHeight="1">
      <c r="D214" s="52"/>
      <c r="J214" s="24"/>
    </row>
    <row r="215" ht="14.25" customHeight="1">
      <c r="D215" s="52"/>
      <c r="J215" s="24"/>
    </row>
    <row r="216" ht="14.25" customHeight="1">
      <c r="D216" s="52"/>
      <c r="J216" s="24"/>
    </row>
    <row r="217" ht="14.25" customHeight="1">
      <c r="D217" s="52"/>
      <c r="J217" s="24"/>
    </row>
    <row r="218" ht="14.25" customHeight="1">
      <c r="D218" s="52"/>
      <c r="J218" s="24"/>
    </row>
    <row r="219" ht="14.25" customHeight="1">
      <c r="D219" s="52"/>
      <c r="J219" s="24"/>
    </row>
    <row r="220" ht="14.25" customHeight="1">
      <c r="D220" s="52"/>
      <c r="J220" s="24"/>
    </row>
    <row r="221" ht="14.25" customHeight="1">
      <c r="D221" s="52"/>
      <c r="J221" s="24"/>
    </row>
    <row r="222" ht="14.25" customHeight="1">
      <c r="D222" s="52"/>
      <c r="J222" s="24"/>
    </row>
    <row r="223" ht="14.25" customHeight="1">
      <c r="D223" s="52"/>
      <c r="J223" s="24"/>
    </row>
    <row r="224" ht="14.25" customHeight="1">
      <c r="D224" s="52"/>
      <c r="J224" s="24"/>
    </row>
    <row r="225" ht="14.25" customHeight="1">
      <c r="D225" s="52"/>
      <c r="J225" s="24"/>
    </row>
    <row r="226" ht="14.25" customHeight="1">
      <c r="D226" s="52"/>
      <c r="J226" s="24"/>
    </row>
    <row r="227" ht="14.25" customHeight="1">
      <c r="D227" s="52"/>
      <c r="J227" s="24"/>
    </row>
    <row r="228" ht="14.25" customHeight="1">
      <c r="D228" s="52"/>
      <c r="J228" s="24"/>
    </row>
    <row r="229" ht="14.25" customHeight="1">
      <c r="D229" s="52"/>
      <c r="J229" s="24"/>
    </row>
    <row r="230" ht="14.25" customHeight="1">
      <c r="D230" s="52"/>
      <c r="J230" s="24"/>
    </row>
    <row r="231" ht="14.25" customHeight="1">
      <c r="D231" s="52"/>
      <c r="J231" s="24"/>
    </row>
    <row r="232" ht="14.25" customHeight="1">
      <c r="D232" s="52"/>
      <c r="J232" s="24"/>
    </row>
    <row r="233" ht="14.25" customHeight="1">
      <c r="D233" s="52"/>
      <c r="J233" s="24"/>
    </row>
    <row r="234" ht="14.25" customHeight="1">
      <c r="D234" s="52"/>
      <c r="J234" s="24"/>
    </row>
    <row r="235" ht="14.25" customHeight="1">
      <c r="D235" s="52"/>
      <c r="J235" s="24"/>
    </row>
    <row r="236" ht="14.25" customHeight="1">
      <c r="D236" s="52"/>
      <c r="J236" s="24"/>
    </row>
    <row r="237" ht="14.25" customHeight="1">
      <c r="D237" s="52"/>
      <c r="J237" s="24"/>
    </row>
    <row r="238" ht="14.25" customHeight="1">
      <c r="D238" s="52"/>
      <c r="J238" s="24"/>
    </row>
    <row r="239" ht="14.25" customHeight="1">
      <c r="D239" s="52"/>
      <c r="J239" s="24"/>
    </row>
    <row r="240" ht="14.25" customHeight="1">
      <c r="D240" s="52"/>
      <c r="J240" s="24"/>
    </row>
    <row r="241" ht="14.25" customHeight="1">
      <c r="D241" s="52"/>
      <c r="J241" s="24"/>
    </row>
    <row r="242" ht="14.25" customHeight="1">
      <c r="D242" s="52"/>
      <c r="J242" s="24"/>
    </row>
    <row r="243" ht="14.25" customHeight="1">
      <c r="D243" s="52"/>
      <c r="J243" s="24"/>
    </row>
    <row r="244" ht="14.25" customHeight="1">
      <c r="D244" s="52"/>
      <c r="J244" s="24"/>
    </row>
    <row r="245" ht="14.25" customHeight="1">
      <c r="D245" s="52"/>
      <c r="J245" s="24"/>
    </row>
    <row r="246" ht="14.25" customHeight="1">
      <c r="D246" s="52"/>
      <c r="J246" s="24"/>
    </row>
    <row r="247" ht="14.25" customHeight="1">
      <c r="D247" s="52"/>
      <c r="J247" s="24"/>
    </row>
    <row r="248" ht="14.25" customHeight="1">
      <c r="D248" s="52"/>
      <c r="J248" s="24"/>
    </row>
    <row r="249" ht="14.25" customHeight="1">
      <c r="D249" s="52"/>
      <c r="J249" s="24"/>
    </row>
    <row r="250" ht="14.25" customHeight="1">
      <c r="D250" s="52"/>
      <c r="J250" s="24"/>
    </row>
    <row r="251" ht="14.25" customHeight="1">
      <c r="D251" s="52"/>
      <c r="J251" s="24"/>
    </row>
    <row r="252" ht="14.25" customHeight="1">
      <c r="D252" s="52"/>
      <c r="J252" s="24"/>
    </row>
    <row r="253" ht="14.25" customHeight="1">
      <c r="D253" s="52"/>
      <c r="J253" s="24"/>
    </row>
    <row r="254" ht="14.25" customHeight="1">
      <c r="D254" s="52"/>
      <c r="J254" s="24"/>
    </row>
    <row r="255" ht="14.25" customHeight="1">
      <c r="D255" s="52"/>
      <c r="J255" s="24"/>
    </row>
    <row r="256" ht="14.25" customHeight="1">
      <c r="D256" s="52"/>
      <c r="J256" s="24"/>
    </row>
    <row r="257" ht="14.25" customHeight="1">
      <c r="D257" s="52"/>
      <c r="J257" s="24"/>
    </row>
    <row r="258" ht="14.25" customHeight="1">
      <c r="D258" s="52"/>
      <c r="J258" s="24"/>
    </row>
    <row r="259" ht="14.25" customHeight="1">
      <c r="D259" s="52"/>
      <c r="J259" s="24"/>
    </row>
    <row r="260" ht="14.25" customHeight="1">
      <c r="D260" s="52"/>
      <c r="J260" s="24"/>
    </row>
    <row r="261" ht="14.25" customHeight="1">
      <c r="D261" s="52"/>
      <c r="J261" s="24"/>
    </row>
    <row r="262" ht="14.25" customHeight="1">
      <c r="D262" s="52"/>
      <c r="J262" s="24"/>
    </row>
    <row r="263" ht="14.25" customHeight="1">
      <c r="D263" s="52"/>
      <c r="J263" s="24"/>
    </row>
    <row r="264" ht="14.25" customHeight="1">
      <c r="D264" s="52"/>
      <c r="J264" s="24"/>
    </row>
    <row r="265" ht="14.25" customHeight="1">
      <c r="D265" s="52"/>
      <c r="J265" s="24"/>
    </row>
    <row r="266" ht="14.25" customHeight="1">
      <c r="D266" s="52"/>
      <c r="J266" s="24"/>
    </row>
    <row r="267" ht="14.25" customHeight="1">
      <c r="D267" s="52"/>
      <c r="J267" s="24"/>
    </row>
    <row r="268" ht="14.25" customHeight="1">
      <c r="D268" s="52"/>
      <c r="J268" s="24"/>
    </row>
    <row r="269" ht="14.25" customHeight="1">
      <c r="D269" s="52"/>
      <c r="J269" s="24"/>
    </row>
    <row r="270" ht="14.25" customHeight="1">
      <c r="D270" s="52"/>
      <c r="J270" s="24"/>
    </row>
    <row r="271" ht="14.25" customHeight="1">
      <c r="D271" s="52"/>
      <c r="J271" s="24"/>
    </row>
    <row r="272" ht="14.25" customHeight="1">
      <c r="D272" s="52"/>
      <c r="J272" s="24"/>
    </row>
    <row r="273" ht="14.25" customHeight="1">
      <c r="D273" s="52"/>
      <c r="J273" s="24"/>
    </row>
    <row r="274" ht="14.25" customHeight="1">
      <c r="D274" s="52"/>
      <c r="J274" s="24"/>
    </row>
    <row r="275" ht="14.25" customHeight="1">
      <c r="D275" s="52"/>
      <c r="J275" s="24"/>
    </row>
    <row r="276" ht="14.25" customHeight="1">
      <c r="D276" s="52"/>
      <c r="J276" s="24"/>
    </row>
    <row r="277" ht="14.25" customHeight="1">
      <c r="D277" s="52"/>
      <c r="J277" s="24"/>
    </row>
    <row r="278" ht="14.25" customHeight="1">
      <c r="D278" s="52"/>
      <c r="J278" s="24"/>
    </row>
    <row r="279" ht="14.25" customHeight="1">
      <c r="D279" s="52"/>
      <c r="J279" s="24"/>
    </row>
    <row r="280" ht="14.25" customHeight="1">
      <c r="D280" s="52"/>
      <c r="J280" s="24"/>
    </row>
    <row r="281" ht="14.25" customHeight="1">
      <c r="D281" s="52"/>
      <c r="J281" s="24"/>
    </row>
    <row r="282" ht="14.25" customHeight="1">
      <c r="D282" s="52"/>
      <c r="J282" s="24"/>
    </row>
    <row r="283" ht="14.25" customHeight="1">
      <c r="D283" s="52"/>
      <c r="J283" s="24"/>
    </row>
    <row r="284" ht="14.25" customHeight="1">
      <c r="D284" s="52"/>
      <c r="J284" s="24"/>
    </row>
    <row r="285" ht="14.25" customHeight="1">
      <c r="D285" s="52"/>
      <c r="J285" s="24"/>
    </row>
    <row r="286" ht="14.25" customHeight="1">
      <c r="D286" s="52"/>
      <c r="J286" s="24"/>
    </row>
    <row r="287" ht="14.25" customHeight="1">
      <c r="D287" s="52"/>
      <c r="J287" s="24"/>
    </row>
    <row r="288" ht="14.25" customHeight="1">
      <c r="D288" s="52"/>
      <c r="J288" s="24"/>
    </row>
    <row r="289" ht="14.25" customHeight="1">
      <c r="D289" s="52"/>
      <c r="J289" s="24"/>
    </row>
    <row r="290" ht="14.25" customHeight="1">
      <c r="D290" s="52"/>
      <c r="J290" s="24"/>
    </row>
    <row r="291" ht="14.25" customHeight="1">
      <c r="D291" s="52"/>
      <c r="J291" s="24"/>
    </row>
    <row r="292" ht="14.25" customHeight="1">
      <c r="D292" s="52"/>
      <c r="J292" s="24"/>
    </row>
    <row r="293" ht="14.25" customHeight="1">
      <c r="D293" s="52"/>
      <c r="J293" s="24"/>
    </row>
    <row r="294" ht="14.25" customHeight="1">
      <c r="D294" s="52"/>
      <c r="J294" s="24"/>
    </row>
    <row r="295" ht="14.25" customHeight="1">
      <c r="D295" s="52"/>
      <c r="J295" s="24"/>
    </row>
    <row r="296" ht="14.25" customHeight="1">
      <c r="D296" s="52"/>
      <c r="J296" s="24"/>
    </row>
    <row r="297" ht="14.25" customHeight="1">
      <c r="D297" s="52"/>
      <c r="J297" s="24"/>
    </row>
    <row r="298" ht="14.25" customHeight="1">
      <c r="D298" s="52"/>
      <c r="J298" s="24"/>
    </row>
    <row r="299" ht="14.25" customHeight="1">
      <c r="D299" s="52"/>
      <c r="J299" s="24"/>
    </row>
    <row r="300" ht="14.25" customHeight="1">
      <c r="D300" s="52"/>
      <c r="J300" s="24"/>
    </row>
    <row r="301" ht="14.25" customHeight="1">
      <c r="D301" s="52"/>
      <c r="J301" s="24"/>
    </row>
    <row r="302" ht="14.25" customHeight="1">
      <c r="D302" s="52"/>
      <c r="J302" s="24"/>
    </row>
    <row r="303" ht="14.25" customHeight="1">
      <c r="D303" s="52"/>
      <c r="J303" s="24"/>
    </row>
    <row r="304" ht="14.25" customHeight="1">
      <c r="D304" s="52"/>
      <c r="J304" s="24"/>
    </row>
    <row r="305" ht="14.25" customHeight="1">
      <c r="D305" s="52"/>
      <c r="J305" s="24"/>
    </row>
    <row r="306" ht="14.25" customHeight="1">
      <c r="D306" s="52"/>
      <c r="J306" s="24"/>
    </row>
    <row r="307" ht="14.25" customHeight="1">
      <c r="D307" s="52"/>
      <c r="J307" s="24"/>
    </row>
    <row r="308" ht="14.25" customHeight="1">
      <c r="D308" s="52"/>
      <c r="J308" s="24"/>
    </row>
    <row r="309" ht="14.25" customHeight="1">
      <c r="D309" s="52"/>
      <c r="J309" s="24"/>
    </row>
    <row r="310" ht="14.25" customHeight="1">
      <c r="D310" s="52"/>
      <c r="J310" s="24"/>
    </row>
    <row r="311" ht="14.25" customHeight="1">
      <c r="D311" s="52"/>
      <c r="J311" s="24"/>
    </row>
    <row r="312" ht="14.25" customHeight="1">
      <c r="D312" s="52"/>
      <c r="J312" s="24"/>
    </row>
    <row r="313" ht="14.25" customHeight="1">
      <c r="D313" s="52"/>
      <c r="J313" s="24"/>
    </row>
    <row r="314" ht="14.25" customHeight="1">
      <c r="D314" s="52"/>
      <c r="J314" s="24"/>
    </row>
    <row r="315" ht="14.25" customHeight="1">
      <c r="D315" s="52"/>
      <c r="J315" s="24"/>
    </row>
    <row r="316" ht="14.25" customHeight="1">
      <c r="D316" s="52"/>
      <c r="J316" s="24"/>
    </row>
    <row r="317" ht="14.25" customHeight="1">
      <c r="D317" s="52"/>
      <c r="J317" s="24"/>
    </row>
    <row r="318" ht="14.25" customHeight="1">
      <c r="D318" s="52"/>
      <c r="J318" s="24"/>
    </row>
    <row r="319" ht="14.25" customHeight="1">
      <c r="D319" s="52"/>
      <c r="J319" s="24"/>
    </row>
    <row r="320" ht="14.25" customHeight="1">
      <c r="D320" s="52"/>
      <c r="J320" s="24"/>
    </row>
    <row r="321" ht="14.25" customHeight="1">
      <c r="D321" s="52"/>
      <c r="J321" s="24"/>
    </row>
    <row r="322" ht="14.25" customHeight="1">
      <c r="D322" s="52"/>
      <c r="J322" s="24"/>
    </row>
    <row r="323" ht="14.25" customHeight="1">
      <c r="D323" s="52"/>
      <c r="J323" s="24"/>
    </row>
    <row r="324" ht="14.25" customHeight="1">
      <c r="D324" s="52"/>
      <c r="J324" s="24"/>
    </row>
    <row r="325" ht="14.25" customHeight="1">
      <c r="D325" s="52"/>
      <c r="J325" s="24"/>
    </row>
    <row r="326" ht="14.25" customHeight="1">
      <c r="D326" s="52"/>
      <c r="J326" s="24"/>
    </row>
    <row r="327" ht="14.25" customHeight="1">
      <c r="D327" s="52"/>
      <c r="J327" s="24"/>
    </row>
    <row r="328" ht="14.25" customHeight="1">
      <c r="D328" s="52"/>
      <c r="J328" s="24"/>
    </row>
    <row r="329" ht="14.25" customHeight="1">
      <c r="D329" s="52"/>
      <c r="J329" s="24"/>
    </row>
    <row r="330" ht="14.25" customHeight="1">
      <c r="D330" s="52"/>
      <c r="J330" s="24"/>
    </row>
    <row r="331" ht="14.25" customHeight="1">
      <c r="D331" s="52"/>
      <c r="J331" s="24"/>
    </row>
    <row r="332" ht="14.25" customHeight="1">
      <c r="D332" s="52"/>
      <c r="J332" s="24"/>
    </row>
    <row r="333" ht="14.25" customHeight="1">
      <c r="D333" s="52"/>
      <c r="J333" s="24"/>
    </row>
    <row r="334" ht="14.25" customHeight="1">
      <c r="D334" s="52"/>
      <c r="J334" s="24"/>
    </row>
    <row r="335" ht="14.25" customHeight="1">
      <c r="D335" s="52"/>
      <c r="J335" s="24"/>
    </row>
    <row r="336" ht="14.25" customHeight="1">
      <c r="D336" s="52"/>
      <c r="J336" s="24"/>
    </row>
    <row r="337" ht="14.25" customHeight="1">
      <c r="D337" s="52"/>
      <c r="J337" s="24"/>
    </row>
    <row r="338" ht="14.25" customHeight="1">
      <c r="D338" s="52"/>
      <c r="J338" s="24"/>
    </row>
    <row r="339" ht="14.25" customHeight="1">
      <c r="D339" s="52"/>
      <c r="J339" s="24"/>
    </row>
    <row r="340" ht="14.25" customHeight="1">
      <c r="D340" s="52"/>
      <c r="J340" s="24"/>
    </row>
    <row r="341" ht="14.25" customHeight="1">
      <c r="D341" s="52"/>
      <c r="J341" s="24"/>
    </row>
    <row r="342" ht="14.25" customHeight="1">
      <c r="D342" s="52"/>
      <c r="J342" s="24"/>
    </row>
    <row r="343" ht="14.25" customHeight="1">
      <c r="D343" s="52"/>
      <c r="J343" s="24"/>
    </row>
    <row r="344" ht="14.25" customHeight="1">
      <c r="D344" s="52"/>
      <c r="J344" s="24"/>
    </row>
    <row r="345" ht="14.25" customHeight="1">
      <c r="D345" s="52"/>
      <c r="J345" s="24"/>
    </row>
    <row r="346" ht="14.25" customHeight="1">
      <c r="D346" s="52"/>
      <c r="J346" s="24"/>
    </row>
    <row r="347" ht="14.25" customHeight="1">
      <c r="D347" s="52"/>
      <c r="J347" s="24"/>
    </row>
    <row r="348" ht="14.25" customHeight="1">
      <c r="D348" s="52"/>
      <c r="J348" s="24"/>
    </row>
    <row r="349" ht="14.25" customHeight="1">
      <c r="D349" s="52"/>
      <c r="J349" s="24"/>
    </row>
    <row r="350" ht="14.25" customHeight="1">
      <c r="D350" s="52"/>
      <c r="J350" s="24"/>
    </row>
    <row r="351" ht="14.25" customHeight="1">
      <c r="D351" s="52"/>
      <c r="J351" s="24"/>
    </row>
    <row r="352" ht="14.25" customHeight="1">
      <c r="D352" s="52"/>
      <c r="J352" s="24"/>
    </row>
    <row r="353" ht="14.25" customHeight="1">
      <c r="D353" s="52"/>
      <c r="J353" s="24"/>
    </row>
    <row r="354" ht="14.25" customHeight="1">
      <c r="D354" s="52"/>
      <c r="J354" s="24"/>
    </row>
    <row r="355" ht="14.25" customHeight="1">
      <c r="D355" s="52"/>
      <c r="J355" s="24"/>
    </row>
    <row r="356" ht="14.25" customHeight="1">
      <c r="D356" s="52"/>
      <c r="J356" s="24"/>
    </row>
    <row r="357" ht="14.25" customHeight="1">
      <c r="D357" s="52"/>
      <c r="J357" s="24"/>
    </row>
    <row r="358" ht="14.25" customHeight="1">
      <c r="D358" s="52"/>
      <c r="J358" s="24"/>
    </row>
    <row r="359" ht="14.25" customHeight="1">
      <c r="D359" s="52"/>
      <c r="J359" s="24"/>
    </row>
    <row r="360" ht="14.25" customHeight="1">
      <c r="D360" s="52"/>
      <c r="J360" s="24"/>
    </row>
    <row r="361" ht="14.25" customHeight="1">
      <c r="D361" s="52"/>
      <c r="J361" s="24"/>
    </row>
    <row r="362" ht="14.25" customHeight="1">
      <c r="D362" s="52"/>
      <c r="J362" s="24"/>
    </row>
    <row r="363" ht="14.25" customHeight="1">
      <c r="D363" s="52"/>
      <c r="J363" s="24"/>
    </row>
    <row r="364" ht="14.25" customHeight="1">
      <c r="D364" s="52"/>
      <c r="J364" s="24"/>
    </row>
    <row r="365" ht="14.25" customHeight="1">
      <c r="D365" s="52"/>
      <c r="J365" s="24"/>
    </row>
    <row r="366" ht="14.25" customHeight="1">
      <c r="D366" s="52"/>
      <c r="J366" s="24"/>
    </row>
    <row r="367" ht="14.25" customHeight="1">
      <c r="D367" s="52"/>
      <c r="J367" s="24"/>
    </row>
    <row r="368" ht="14.25" customHeight="1">
      <c r="D368" s="52"/>
      <c r="J368" s="24"/>
    </row>
    <row r="369" ht="14.25" customHeight="1">
      <c r="D369" s="52"/>
      <c r="J369" s="24"/>
    </row>
    <row r="370" ht="14.25" customHeight="1">
      <c r="D370" s="52"/>
      <c r="J370" s="24"/>
    </row>
    <row r="371" ht="14.25" customHeight="1">
      <c r="D371" s="52"/>
      <c r="J371" s="24"/>
    </row>
    <row r="372" ht="14.25" customHeight="1">
      <c r="D372" s="52"/>
      <c r="J372" s="24"/>
    </row>
    <row r="373" ht="14.25" customHeight="1">
      <c r="D373" s="52"/>
      <c r="J373" s="24"/>
    </row>
    <row r="374" ht="14.25" customHeight="1">
      <c r="D374" s="52"/>
      <c r="J374" s="24"/>
    </row>
    <row r="375" ht="14.25" customHeight="1">
      <c r="D375" s="52"/>
      <c r="J375" s="24"/>
    </row>
    <row r="376" ht="14.25" customHeight="1">
      <c r="D376" s="52"/>
      <c r="J376" s="24"/>
    </row>
    <row r="377" ht="14.25" customHeight="1">
      <c r="D377" s="52"/>
      <c r="J377" s="24"/>
    </row>
    <row r="378" ht="14.25" customHeight="1">
      <c r="D378" s="52"/>
      <c r="J378" s="24"/>
    </row>
    <row r="379" ht="14.25" customHeight="1">
      <c r="D379" s="52"/>
      <c r="J379" s="24"/>
    </row>
    <row r="380" ht="14.25" customHeight="1">
      <c r="D380" s="52"/>
      <c r="J380" s="24"/>
    </row>
    <row r="381" ht="14.25" customHeight="1">
      <c r="D381" s="52"/>
      <c r="J381" s="24"/>
    </row>
    <row r="382" ht="14.25" customHeight="1">
      <c r="D382" s="52"/>
      <c r="J382" s="24"/>
    </row>
    <row r="383" ht="14.25" customHeight="1">
      <c r="D383" s="52"/>
      <c r="J383" s="24"/>
    </row>
    <row r="384" ht="14.25" customHeight="1">
      <c r="D384" s="52"/>
      <c r="J384" s="24"/>
    </row>
    <row r="385" ht="14.25" customHeight="1">
      <c r="D385" s="52"/>
      <c r="J385" s="24"/>
    </row>
    <row r="386" ht="14.25" customHeight="1">
      <c r="D386" s="52"/>
      <c r="J386" s="24"/>
    </row>
    <row r="387" ht="14.25" customHeight="1">
      <c r="D387" s="52"/>
      <c r="J387" s="24"/>
    </row>
    <row r="388" ht="14.25" customHeight="1">
      <c r="D388" s="52"/>
      <c r="J388" s="24"/>
    </row>
    <row r="389" ht="14.25" customHeight="1">
      <c r="D389" s="52"/>
      <c r="J389" s="24"/>
    </row>
    <row r="390" ht="14.25" customHeight="1">
      <c r="D390" s="52"/>
      <c r="J390" s="24"/>
    </row>
    <row r="391" ht="14.25" customHeight="1">
      <c r="D391" s="52"/>
      <c r="J391" s="24"/>
    </row>
    <row r="392" ht="14.25" customHeight="1">
      <c r="D392" s="52"/>
      <c r="J392" s="24"/>
    </row>
    <row r="393" ht="14.25" customHeight="1">
      <c r="D393" s="52"/>
      <c r="J393" s="24"/>
    </row>
    <row r="394" ht="14.25" customHeight="1">
      <c r="D394" s="52"/>
      <c r="J394" s="24"/>
    </row>
    <row r="395" ht="14.25" customHeight="1">
      <c r="D395" s="52"/>
      <c r="J395" s="24"/>
    </row>
    <row r="396" ht="14.25" customHeight="1">
      <c r="D396" s="52"/>
      <c r="J396" s="24"/>
    </row>
    <row r="397" ht="14.25" customHeight="1">
      <c r="D397" s="52"/>
      <c r="J397" s="24"/>
    </row>
    <row r="398" ht="14.25" customHeight="1">
      <c r="D398" s="52"/>
      <c r="J398" s="24"/>
    </row>
    <row r="399" ht="14.25" customHeight="1">
      <c r="D399" s="52"/>
      <c r="J399" s="24"/>
    </row>
    <row r="400" ht="14.25" customHeight="1">
      <c r="D400" s="52"/>
      <c r="J400" s="24"/>
    </row>
    <row r="401" ht="14.25" customHeight="1">
      <c r="D401" s="52"/>
      <c r="J401" s="24"/>
    </row>
    <row r="402" ht="14.25" customHeight="1">
      <c r="D402" s="52"/>
      <c r="J402" s="24"/>
    </row>
    <row r="403" ht="14.25" customHeight="1">
      <c r="D403" s="52"/>
      <c r="J403" s="24"/>
    </row>
    <row r="404" ht="14.25" customHeight="1">
      <c r="D404" s="52"/>
      <c r="J404" s="24"/>
    </row>
    <row r="405" ht="14.25" customHeight="1">
      <c r="D405" s="52"/>
      <c r="J405" s="24"/>
    </row>
    <row r="406" ht="14.25" customHeight="1">
      <c r="D406" s="52"/>
      <c r="J406" s="24"/>
    </row>
    <row r="407" ht="14.25" customHeight="1">
      <c r="D407" s="52"/>
      <c r="J407" s="24"/>
    </row>
    <row r="408" ht="14.25" customHeight="1">
      <c r="D408" s="52"/>
      <c r="J408" s="24"/>
    </row>
    <row r="409" ht="14.25" customHeight="1">
      <c r="D409" s="52"/>
      <c r="J409" s="24"/>
    </row>
    <row r="410" ht="14.25" customHeight="1">
      <c r="D410" s="52"/>
      <c r="J410" s="24"/>
    </row>
    <row r="411" ht="14.25" customHeight="1">
      <c r="D411" s="52"/>
      <c r="J411" s="24"/>
    </row>
    <row r="412" ht="14.25" customHeight="1">
      <c r="D412" s="52"/>
      <c r="J412" s="24"/>
    </row>
    <row r="413" ht="14.25" customHeight="1">
      <c r="D413" s="52"/>
      <c r="J413" s="24"/>
    </row>
    <row r="414" ht="14.25" customHeight="1">
      <c r="D414" s="52"/>
      <c r="J414" s="24"/>
    </row>
    <row r="415" ht="14.25" customHeight="1">
      <c r="D415" s="52"/>
      <c r="J415" s="24"/>
    </row>
    <row r="416" ht="14.25" customHeight="1">
      <c r="D416" s="52"/>
      <c r="J416" s="24"/>
    </row>
    <row r="417" ht="14.25" customHeight="1">
      <c r="D417" s="52"/>
      <c r="J417" s="24"/>
    </row>
    <row r="418" ht="14.25" customHeight="1">
      <c r="D418" s="52"/>
      <c r="J418" s="24"/>
    </row>
    <row r="419" ht="14.25" customHeight="1">
      <c r="D419" s="52"/>
      <c r="J419" s="24"/>
    </row>
    <row r="420" ht="14.25" customHeight="1">
      <c r="D420" s="52"/>
      <c r="J420" s="24"/>
    </row>
    <row r="421" ht="14.25" customHeight="1">
      <c r="D421" s="52"/>
      <c r="J421" s="24"/>
    </row>
    <row r="422" ht="14.25" customHeight="1">
      <c r="D422" s="52"/>
      <c r="J422" s="24"/>
    </row>
    <row r="423" ht="14.25" customHeight="1">
      <c r="D423" s="52"/>
      <c r="J423" s="24"/>
    </row>
    <row r="424" ht="14.25" customHeight="1">
      <c r="D424" s="52"/>
      <c r="J424" s="24"/>
    </row>
    <row r="425" ht="14.25" customHeight="1">
      <c r="D425" s="52"/>
      <c r="J425" s="24"/>
    </row>
    <row r="426" ht="14.25" customHeight="1">
      <c r="D426" s="52"/>
      <c r="J426" s="24"/>
    </row>
    <row r="427" ht="14.25" customHeight="1">
      <c r="D427" s="52"/>
      <c r="J427" s="24"/>
    </row>
    <row r="428" ht="14.25" customHeight="1">
      <c r="D428" s="52"/>
      <c r="J428" s="24"/>
    </row>
    <row r="429" ht="14.25" customHeight="1">
      <c r="D429" s="52"/>
      <c r="J429" s="24"/>
    </row>
    <row r="430" ht="14.25" customHeight="1">
      <c r="D430" s="52"/>
      <c r="J430" s="24"/>
    </row>
    <row r="431" ht="14.25" customHeight="1">
      <c r="D431" s="52"/>
      <c r="J431" s="24"/>
    </row>
    <row r="432" ht="14.25" customHeight="1">
      <c r="D432" s="52"/>
      <c r="J432" s="24"/>
    </row>
    <row r="433" ht="14.25" customHeight="1">
      <c r="D433" s="52"/>
      <c r="J433" s="24"/>
    </row>
    <row r="434" ht="14.25" customHeight="1">
      <c r="D434" s="52"/>
      <c r="J434" s="24"/>
    </row>
    <row r="435" ht="14.25" customHeight="1">
      <c r="D435" s="52"/>
      <c r="J435" s="24"/>
    </row>
    <row r="436" ht="14.25" customHeight="1">
      <c r="D436" s="52"/>
      <c r="J436" s="24"/>
    </row>
    <row r="437" ht="14.25" customHeight="1">
      <c r="D437" s="52"/>
      <c r="J437" s="24"/>
    </row>
    <row r="438" ht="14.25" customHeight="1">
      <c r="D438" s="52"/>
      <c r="J438" s="24"/>
    </row>
    <row r="439" ht="14.25" customHeight="1">
      <c r="D439" s="52"/>
      <c r="J439" s="24"/>
    </row>
    <row r="440" ht="14.25" customHeight="1">
      <c r="D440" s="52"/>
      <c r="J440" s="24"/>
    </row>
    <row r="441" ht="14.25" customHeight="1">
      <c r="D441" s="52"/>
      <c r="J441" s="24"/>
    </row>
    <row r="442" ht="14.25" customHeight="1">
      <c r="D442" s="52"/>
      <c r="J442" s="24"/>
    </row>
    <row r="443" ht="14.25" customHeight="1">
      <c r="D443" s="52"/>
      <c r="J443" s="24"/>
    </row>
    <row r="444" ht="14.25" customHeight="1">
      <c r="D444" s="52"/>
      <c r="J444" s="24"/>
    </row>
    <row r="445" ht="14.25" customHeight="1">
      <c r="D445" s="52"/>
      <c r="J445" s="24"/>
    </row>
    <row r="446" ht="14.25" customHeight="1">
      <c r="D446" s="52"/>
      <c r="J446" s="24"/>
    </row>
    <row r="447" ht="14.25" customHeight="1">
      <c r="D447" s="52"/>
      <c r="J447" s="24"/>
    </row>
    <row r="448" ht="14.25" customHeight="1">
      <c r="D448" s="52"/>
      <c r="J448" s="24"/>
    </row>
    <row r="449" ht="14.25" customHeight="1">
      <c r="D449" s="52"/>
      <c r="J449" s="24"/>
    </row>
    <row r="450" ht="14.25" customHeight="1">
      <c r="D450" s="52"/>
      <c r="J450" s="24"/>
    </row>
    <row r="451" ht="14.25" customHeight="1">
      <c r="D451" s="52"/>
      <c r="J451" s="24"/>
    </row>
    <row r="452" ht="14.25" customHeight="1">
      <c r="D452" s="52"/>
      <c r="J452" s="24"/>
    </row>
    <row r="453" ht="14.25" customHeight="1">
      <c r="D453" s="52"/>
      <c r="J453" s="24"/>
    </row>
    <row r="454" ht="14.25" customHeight="1">
      <c r="D454" s="52"/>
      <c r="J454" s="24"/>
    </row>
    <row r="455" ht="14.25" customHeight="1">
      <c r="D455" s="52"/>
      <c r="J455" s="24"/>
    </row>
    <row r="456" ht="14.25" customHeight="1">
      <c r="D456" s="52"/>
      <c r="J456" s="24"/>
    </row>
    <row r="457" ht="14.25" customHeight="1">
      <c r="D457" s="52"/>
      <c r="J457" s="24"/>
    </row>
    <row r="458" ht="14.25" customHeight="1">
      <c r="D458" s="52"/>
      <c r="J458" s="24"/>
    </row>
    <row r="459" ht="14.25" customHeight="1">
      <c r="D459" s="52"/>
      <c r="J459" s="24"/>
    </row>
    <row r="460" ht="14.25" customHeight="1">
      <c r="D460" s="52"/>
      <c r="J460" s="24"/>
    </row>
    <row r="461" ht="14.25" customHeight="1">
      <c r="D461" s="52"/>
      <c r="J461" s="24"/>
    </row>
    <row r="462" ht="14.25" customHeight="1">
      <c r="D462" s="52"/>
      <c r="J462" s="24"/>
    </row>
    <row r="463" ht="14.25" customHeight="1">
      <c r="D463" s="52"/>
      <c r="J463" s="24"/>
    </row>
    <row r="464" ht="14.25" customHeight="1">
      <c r="D464" s="52"/>
      <c r="J464" s="24"/>
    </row>
    <row r="465" ht="14.25" customHeight="1">
      <c r="D465" s="52"/>
      <c r="J465" s="24"/>
    </row>
    <row r="466" ht="14.25" customHeight="1">
      <c r="D466" s="52"/>
      <c r="J466" s="24"/>
    </row>
    <row r="467" ht="14.25" customHeight="1">
      <c r="D467" s="52"/>
      <c r="J467" s="24"/>
    </row>
    <row r="468" ht="14.25" customHeight="1">
      <c r="D468" s="52"/>
      <c r="J468" s="24"/>
    </row>
    <row r="469" ht="14.25" customHeight="1">
      <c r="D469" s="52"/>
      <c r="J469" s="24"/>
    </row>
    <row r="470" ht="14.25" customHeight="1">
      <c r="D470" s="52"/>
      <c r="J470" s="24"/>
    </row>
    <row r="471" ht="14.25" customHeight="1">
      <c r="D471" s="52"/>
      <c r="J471" s="24"/>
    </row>
    <row r="472" ht="14.25" customHeight="1">
      <c r="D472" s="52"/>
      <c r="J472" s="24"/>
    </row>
    <row r="473" ht="14.25" customHeight="1">
      <c r="D473" s="52"/>
      <c r="J473" s="24"/>
    </row>
    <row r="474" ht="14.25" customHeight="1">
      <c r="D474" s="52"/>
      <c r="J474" s="24"/>
    </row>
    <row r="475" ht="14.25" customHeight="1">
      <c r="D475" s="52"/>
      <c r="J475" s="24"/>
    </row>
    <row r="476" ht="14.25" customHeight="1">
      <c r="D476" s="52"/>
      <c r="J476" s="24"/>
    </row>
    <row r="477" ht="14.25" customHeight="1">
      <c r="D477" s="52"/>
      <c r="J477" s="24"/>
    </row>
    <row r="478" ht="14.25" customHeight="1">
      <c r="D478" s="52"/>
      <c r="J478" s="24"/>
    </row>
    <row r="479" ht="14.25" customHeight="1">
      <c r="D479" s="52"/>
      <c r="J479" s="24"/>
    </row>
    <row r="480" ht="14.25" customHeight="1">
      <c r="D480" s="52"/>
      <c r="J480" s="24"/>
    </row>
    <row r="481" ht="14.25" customHeight="1">
      <c r="D481" s="52"/>
      <c r="J481" s="24"/>
    </row>
    <row r="482" ht="14.25" customHeight="1">
      <c r="D482" s="52"/>
      <c r="J482" s="24"/>
    </row>
    <row r="483" ht="14.25" customHeight="1">
      <c r="D483" s="52"/>
      <c r="J483" s="24"/>
    </row>
    <row r="484" ht="14.25" customHeight="1">
      <c r="D484" s="52"/>
      <c r="J484" s="24"/>
    </row>
    <row r="485" ht="14.25" customHeight="1">
      <c r="D485" s="52"/>
      <c r="J485" s="24"/>
    </row>
    <row r="486" ht="14.25" customHeight="1">
      <c r="D486" s="52"/>
      <c r="J486" s="24"/>
    </row>
    <row r="487" ht="14.25" customHeight="1">
      <c r="D487" s="52"/>
      <c r="J487" s="24"/>
    </row>
    <row r="488" ht="14.25" customHeight="1">
      <c r="D488" s="52"/>
      <c r="J488" s="24"/>
    </row>
    <row r="489" ht="14.25" customHeight="1">
      <c r="D489" s="52"/>
      <c r="J489" s="24"/>
    </row>
    <row r="490" ht="14.25" customHeight="1">
      <c r="D490" s="52"/>
      <c r="J490" s="24"/>
    </row>
    <row r="491" ht="14.25" customHeight="1">
      <c r="D491" s="52"/>
      <c r="J491" s="24"/>
    </row>
    <row r="492" ht="14.25" customHeight="1">
      <c r="D492" s="52"/>
      <c r="J492" s="24"/>
    </row>
    <row r="493" ht="14.25" customHeight="1">
      <c r="D493" s="52"/>
      <c r="J493" s="24"/>
    </row>
    <row r="494" ht="14.25" customHeight="1">
      <c r="D494" s="52"/>
      <c r="J494" s="24"/>
    </row>
    <row r="495" ht="14.25" customHeight="1">
      <c r="D495" s="52"/>
      <c r="J495" s="24"/>
    </row>
    <row r="496" ht="14.25" customHeight="1">
      <c r="D496" s="52"/>
      <c r="J496" s="24"/>
    </row>
    <row r="497" ht="14.25" customHeight="1">
      <c r="D497" s="52"/>
      <c r="J497" s="24"/>
    </row>
    <row r="498" ht="14.25" customHeight="1">
      <c r="D498" s="52"/>
      <c r="J498" s="24"/>
    </row>
    <row r="499" ht="14.25" customHeight="1">
      <c r="D499" s="52"/>
      <c r="J499" s="24"/>
    </row>
    <row r="500" ht="14.25" customHeight="1">
      <c r="D500" s="52"/>
      <c r="J500" s="24"/>
    </row>
    <row r="501" ht="14.25" customHeight="1">
      <c r="D501" s="52"/>
      <c r="J501" s="24"/>
    </row>
    <row r="502" ht="14.25" customHeight="1">
      <c r="D502" s="52"/>
      <c r="J502" s="24"/>
    </row>
    <row r="503" ht="14.25" customHeight="1">
      <c r="D503" s="52"/>
      <c r="J503" s="24"/>
    </row>
    <row r="504" ht="14.25" customHeight="1">
      <c r="D504" s="52"/>
      <c r="J504" s="24"/>
    </row>
    <row r="505" ht="14.25" customHeight="1">
      <c r="D505" s="52"/>
      <c r="J505" s="24"/>
    </row>
    <row r="506" ht="14.25" customHeight="1">
      <c r="D506" s="52"/>
      <c r="J506" s="24"/>
    </row>
    <row r="507" ht="14.25" customHeight="1">
      <c r="D507" s="52"/>
      <c r="J507" s="24"/>
    </row>
    <row r="508" ht="14.25" customHeight="1">
      <c r="D508" s="52"/>
      <c r="J508" s="24"/>
    </row>
    <row r="509" ht="14.25" customHeight="1">
      <c r="D509" s="52"/>
      <c r="J509" s="24"/>
    </row>
    <row r="510" ht="14.25" customHeight="1">
      <c r="D510" s="52"/>
      <c r="J510" s="24"/>
    </row>
    <row r="511" ht="14.25" customHeight="1">
      <c r="D511" s="52"/>
      <c r="J511" s="24"/>
    </row>
    <row r="512" ht="14.25" customHeight="1">
      <c r="D512" s="52"/>
      <c r="J512" s="24"/>
    </row>
    <row r="513" ht="14.25" customHeight="1">
      <c r="D513" s="52"/>
      <c r="J513" s="24"/>
    </row>
    <row r="514" ht="14.25" customHeight="1">
      <c r="D514" s="52"/>
      <c r="J514" s="24"/>
    </row>
    <row r="515" ht="14.25" customHeight="1">
      <c r="D515" s="52"/>
      <c r="J515" s="24"/>
    </row>
    <row r="516" ht="14.25" customHeight="1">
      <c r="D516" s="52"/>
      <c r="J516" s="24"/>
    </row>
    <row r="517" ht="14.25" customHeight="1">
      <c r="D517" s="52"/>
      <c r="J517" s="24"/>
    </row>
    <row r="518" ht="14.25" customHeight="1">
      <c r="D518" s="52"/>
      <c r="J518" s="24"/>
    </row>
    <row r="519" ht="14.25" customHeight="1">
      <c r="D519" s="52"/>
      <c r="J519" s="24"/>
    </row>
    <row r="520" ht="14.25" customHeight="1">
      <c r="D520" s="52"/>
      <c r="J520" s="24"/>
    </row>
    <row r="521" ht="14.25" customHeight="1">
      <c r="D521" s="52"/>
      <c r="J521" s="24"/>
    </row>
    <row r="522" ht="14.25" customHeight="1">
      <c r="D522" s="52"/>
      <c r="J522" s="24"/>
    </row>
    <row r="523" ht="14.25" customHeight="1">
      <c r="D523" s="52"/>
      <c r="J523" s="24"/>
    </row>
    <row r="524" ht="14.25" customHeight="1">
      <c r="D524" s="52"/>
      <c r="J524" s="24"/>
    </row>
    <row r="525" ht="14.25" customHeight="1">
      <c r="D525" s="52"/>
      <c r="J525" s="24"/>
    </row>
    <row r="526" ht="14.25" customHeight="1">
      <c r="D526" s="52"/>
      <c r="J526" s="24"/>
    </row>
    <row r="527" ht="14.25" customHeight="1">
      <c r="D527" s="52"/>
      <c r="J527" s="24"/>
    </row>
    <row r="528" ht="14.25" customHeight="1">
      <c r="D528" s="52"/>
      <c r="J528" s="24"/>
    </row>
    <row r="529" ht="14.25" customHeight="1">
      <c r="D529" s="52"/>
      <c r="J529" s="24"/>
    </row>
    <row r="530" ht="14.25" customHeight="1">
      <c r="D530" s="52"/>
      <c r="J530" s="24"/>
    </row>
    <row r="531" ht="14.25" customHeight="1">
      <c r="D531" s="52"/>
      <c r="J531" s="24"/>
    </row>
    <row r="532" ht="14.25" customHeight="1">
      <c r="D532" s="52"/>
      <c r="J532" s="24"/>
    </row>
    <row r="533" ht="14.25" customHeight="1">
      <c r="D533" s="52"/>
      <c r="J533" s="24"/>
    </row>
    <row r="534" ht="14.25" customHeight="1">
      <c r="D534" s="52"/>
      <c r="J534" s="24"/>
    </row>
    <row r="535" ht="14.25" customHeight="1">
      <c r="D535" s="52"/>
      <c r="J535" s="24"/>
    </row>
    <row r="536" ht="14.25" customHeight="1">
      <c r="D536" s="52"/>
      <c r="J536" s="24"/>
    </row>
    <row r="537" ht="14.25" customHeight="1">
      <c r="D537" s="52"/>
      <c r="J537" s="24"/>
    </row>
    <row r="538" ht="14.25" customHeight="1">
      <c r="D538" s="52"/>
      <c r="J538" s="24"/>
    </row>
    <row r="539" ht="14.25" customHeight="1">
      <c r="D539" s="52"/>
      <c r="J539" s="24"/>
    </row>
    <row r="540" ht="14.25" customHeight="1">
      <c r="D540" s="52"/>
      <c r="J540" s="24"/>
    </row>
    <row r="541" ht="14.25" customHeight="1">
      <c r="D541" s="52"/>
      <c r="J541" s="24"/>
    </row>
    <row r="542" ht="14.25" customHeight="1">
      <c r="D542" s="52"/>
      <c r="J542" s="24"/>
    </row>
    <row r="543" ht="14.25" customHeight="1">
      <c r="D543" s="52"/>
      <c r="J543" s="24"/>
    </row>
    <row r="544" ht="14.25" customHeight="1">
      <c r="D544" s="52"/>
      <c r="J544" s="24"/>
    </row>
    <row r="545" ht="14.25" customHeight="1">
      <c r="D545" s="52"/>
      <c r="J545" s="24"/>
    </row>
    <row r="546" ht="14.25" customHeight="1">
      <c r="D546" s="52"/>
      <c r="J546" s="24"/>
    </row>
    <row r="547" ht="14.25" customHeight="1">
      <c r="D547" s="52"/>
      <c r="J547" s="24"/>
    </row>
    <row r="548" ht="14.25" customHeight="1">
      <c r="D548" s="52"/>
      <c r="J548" s="24"/>
    </row>
    <row r="549" ht="14.25" customHeight="1">
      <c r="D549" s="52"/>
      <c r="J549" s="24"/>
    </row>
    <row r="550" ht="14.25" customHeight="1">
      <c r="D550" s="52"/>
      <c r="J550" s="24"/>
    </row>
    <row r="551" ht="14.25" customHeight="1">
      <c r="D551" s="52"/>
      <c r="J551" s="24"/>
    </row>
    <row r="552" ht="14.25" customHeight="1">
      <c r="D552" s="52"/>
      <c r="J552" s="24"/>
    </row>
    <row r="553" ht="14.25" customHeight="1">
      <c r="D553" s="52"/>
      <c r="J553" s="24"/>
    </row>
    <row r="554" ht="14.25" customHeight="1">
      <c r="D554" s="52"/>
      <c r="J554" s="24"/>
    </row>
    <row r="555" ht="14.25" customHeight="1">
      <c r="D555" s="52"/>
      <c r="J555" s="24"/>
    </row>
    <row r="556" ht="14.25" customHeight="1">
      <c r="D556" s="52"/>
      <c r="J556" s="24"/>
    </row>
    <row r="557" ht="14.25" customHeight="1">
      <c r="D557" s="52"/>
      <c r="J557" s="24"/>
    </row>
    <row r="558" ht="14.25" customHeight="1">
      <c r="D558" s="52"/>
      <c r="J558" s="24"/>
    </row>
    <row r="559" ht="14.25" customHeight="1">
      <c r="D559" s="52"/>
      <c r="J559" s="24"/>
    </row>
    <row r="560" ht="14.25" customHeight="1">
      <c r="D560" s="52"/>
      <c r="J560" s="24"/>
    </row>
    <row r="561" ht="14.25" customHeight="1">
      <c r="D561" s="52"/>
      <c r="J561" s="24"/>
    </row>
    <row r="562" ht="14.25" customHeight="1">
      <c r="D562" s="52"/>
      <c r="J562" s="24"/>
    </row>
    <row r="563" ht="14.25" customHeight="1">
      <c r="D563" s="52"/>
      <c r="J563" s="24"/>
    </row>
    <row r="564" ht="14.25" customHeight="1">
      <c r="D564" s="52"/>
      <c r="J564" s="24"/>
    </row>
    <row r="565" ht="14.25" customHeight="1">
      <c r="D565" s="52"/>
      <c r="J565" s="24"/>
    </row>
    <row r="566" ht="14.25" customHeight="1">
      <c r="D566" s="52"/>
      <c r="J566" s="24"/>
    </row>
    <row r="567" ht="14.25" customHeight="1">
      <c r="D567" s="52"/>
      <c r="J567" s="24"/>
    </row>
    <row r="568" ht="14.25" customHeight="1">
      <c r="D568" s="52"/>
      <c r="J568" s="24"/>
    </row>
    <row r="569" ht="14.25" customHeight="1">
      <c r="D569" s="52"/>
      <c r="J569" s="24"/>
    </row>
    <row r="570" ht="14.25" customHeight="1">
      <c r="D570" s="52"/>
      <c r="J570" s="24"/>
    </row>
    <row r="571" ht="14.25" customHeight="1">
      <c r="D571" s="52"/>
      <c r="J571" s="24"/>
    </row>
    <row r="572" ht="14.25" customHeight="1">
      <c r="D572" s="52"/>
      <c r="J572" s="24"/>
    </row>
    <row r="573" ht="14.25" customHeight="1">
      <c r="D573" s="52"/>
      <c r="J573" s="24"/>
    </row>
    <row r="574" ht="14.25" customHeight="1">
      <c r="D574" s="52"/>
      <c r="J574" s="24"/>
    </row>
    <row r="575" ht="14.25" customHeight="1">
      <c r="D575" s="52"/>
      <c r="J575" s="24"/>
    </row>
    <row r="576" ht="14.25" customHeight="1">
      <c r="D576" s="52"/>
      <c r="J576" s="24"/>
    </row>
    <row r="577" ht="14.25" customHeight="1">
      <c r="D577" s="52"/>
      <c r="J577" s="24"/>
    </row>
    <row r="578" ht="14.25" customHeight="1">
      <c r="D578" s="52"/>
      <c r="J578" s="24"/>
    </row>
    <row r="579" ht="14.25" customHeight="1">
      <c r="D579" s="52"/>
      <c r="J579" s="24"/>
    </row>
    <row r="580" ht="14.25" customHeight="1">
      <c r="D580" s="52"/>
      <c r="J580" s="24"/>
    </row>
    <row r="581" ht="14.25" customHeight="1">
      <c r="D581" s="52"/>
      <c r="J581" s="24"/>
    </row>
    <row r="582" ht="14.25" customHeight="1">
      <c r="D582" s="52"/>
      <c r="J582" s="24"/>
    </row>
    <row r="583" ht="14.25" customHeight="1">
      <c r="D583" s="52"/>
      <c r="J583" s="24"/>
    </row>
    <row r="584" ht="14.25" customHeight="1">
      <c r="D584" s="52"/>
      <c r="J584" s="24"/>
    </row>
    <row r="585" ht="14.25" customHeight="1">
      <c r="D585" s="52"/>
      <c r="J585" s="24"/>
    </row>
    <row r="586" ht="14.25" customHeight="1">
      <c r="D586" s="52"/>
      <c r="J586" s="24"/>
    </row>
    <row r="587" ht="14.25" customHeight="1">
      <c r="D587" s="52"/>
      <c r="J587" s="24"/>
    </row>
    <row r="588" ht="14.25" customHeight="1">
      <c r="D588" s="52"/>
      <c r="J588" s="24"/>
    </row>
    <row r="589" ht="14.25" customHeight="1">
      <c r="D589" s="52"/>
      <c r="J589" s="24"/>
    </row>
    <row r="590" ht="14.25" customHeight="1">
      <c r="D590" s="52"/>
      <c r="J590" s="24"/>
    </row>
    <row r="591" ht="14.25" customHeight="1">
      <c r="D591" s="52"/>
      <c r="J591" s="24"/>
    </row>
    <row r="592" ht="14.25" customHeight="1">
      <c r="D592" s="52"/>
      <c r="J592" s="24"/>
    </row>
    <row r="593" ht="14.25" customHeight="1">
      <c r="D593" s="52"/>
      <c r="J593" s="24"/>
    </row>
    <row r="594" ht="14.25" customHeight="1">
      <c r="D594" s="52"/>
      <c r="J594" s="24"/>
    </row>
    <row r="595" ht="14.25" customHeight="1">
      <c r="D595" s="52"/>
      <c r="J595" s="24"/>
    </row>
    <row r="596" ht="14.25" customHeight="1">
      <c r="D596" s="52"/>
      <c r="J596" s="24"/>
    </row>
    <row r="597" ht="14.25" customHeight="1">
      <c r="D597" s="52"/>
      <c r="J597" s="24"/>
    </row>
    <row r="598" ht="14.25" customHeight="1">
      <c r="D598" s="52"/>
      <c r="J598" s="24"/>
    </row>
    <row r="599" ht="14.25" customHeight="1">
      <c r="D599" s="52"/>
      <c r="J599" s="24"/>
    </row>
    <row r="600" ht="14.25" customHeight="1">
      <c r="D600" s="52"/>
      <c r="J600" s="24"/>
    </row>
    <row r="601" ht="14.25" customHeight="1">
      <c r="D601" s="52"/>
      <c r="J601" s="24"/>
    </row>
    <row r="602" ht="14.25" customHeight="1">
      <c r="D602" s="52"/>
      <c r="J602" s="24"/>
    </row>
    <row r="603" ht="14.25" customHeight="1">
      <c r="D603" s="52"/>
      <c r="J603" s="24"/>
    </row>
    <row r="604" ht="14.25" customHeight="1">
      <c r="D604" s="52"/>
      <c r="J604" s="24"/>
    </row>
    <row r="605" ht="14.25" customHeight="1">
      <c r="D605" s="52"/>
      <c r="J605" s="24"/>
    </row>
    <row r="606" ht="14.25" customHeight="1">
      <c r="D606" s="52"/>
      <c r="J606" s="24"/>
    </row>
    <row r="607" ht="14.25" customHeight="1">
      <c r="D607" s="52"/>
      <c r="J607" s="24"/>
    </row>
    <row r="608" ht="14.25" customHeight="1">
      <c r="D608" s="52"/>
      <c r="J608" s="24"/>
    </row>
    <row r="609" ht="14.25" customHeight="1">
      <c r="D609" s="52"/>
      <c r="J609" s="24"/>
    </row>
    <row r="610" ht="14.25" customHeight="1">
      <c r="D610" s="52"/>
      <c r="J610" s="24"/>
    </row>
    <row r="611" ht="14.25" customHeight="1">
      <c r="D611" s="52"/>
      <c r="J611" s="24"/>
    </row>
    <row r="612" ht="14.25" customHeight="1">
      <c r="D612" s="52"/>
      <c r="J612" s="24"/>
    </row>
    <row r="613" ht="14.25" customHeight="1">
      <c r="D613" s="52"/>
      <c r="J613" s="24"/>
    </row>
    <row r="614" ht="14.25" customHeight="1">
      <c r="D614" s="52"/>
      <c r="J614" s="24"/>
    </row>
    <row r="615" ht="14.25" customHeight="1">
      <c r="D615" s="52"/>
      <c r="J615" s="24"/>
    </row>
    <row r="616" ht="14.25" customHeight="1">
      <c r="D616" s="52"/>
      <c r="J616" s="24"/>
    </row>
    <row r="617" ht="14.25" customHeight="1">
      <c r="D617" s="52"/>
      <c r="J617" s="24"/>
    </row>
    <row r="618" ht="14.25" customHeight="1">
      <c r="D618" s="52"/>
      <c r="J618" s="24"/>
    </row>
    <row r="619" ht="14.25" customHeight="1">
      <c r="D619" s="52"/>
      <c r="J619" s="24"/>
    </row>
    <row r="620" ht="14.25" customHeight="1">
      <c r="D620" s="52"/>
      <c r="J620" s="24"/>
    </row>
    <row r="621" ht="14.25" customHeight="1">
      <c r="D621" s="52"/>
      <c r="J621" s="24"/>
    </row>
    <row r="622" ht="14.25" customHeight="1">
      <c r="D622" s="52"/>
      <c r="J622" s="24"/>
    </row>
    <row r="623" ht="14.25" customHeight="1">
      <c r="D623" s="52"/>
      <c r="J623" s="24"/>
    </row>
    <row r="624" ht="14.25" customHeight="1">
      <c r="D624" s="52"/>
      <c r="J624" s="24"/>
    </row>
    <row r="625" ht="14.25" customHeight="1">
      <c r="D625" s="52"/>
      <c r="J625" s="24"/>
    </row>
    <row r="626" ht="14.25" customHeight="1">
      <c r="D626" s="52"/>
      <c r="J626" s="24"/>
    </row>
    <row r="627" ht="14.25" customHeight="1">
      <c r="D627" s="52"/>
      <c r="J627" s="24"/>
    </row>
    <row r="628" ht="14.25" customHeight="1">
      <c r="D628" s="52"/>
      <c r="J628" s="24"/>
    </row>
    <row r="629" ht="14.25" customHeight="1">
      <c r="D629" s="52"/>
      <c r="J629" s="24"/>
    </row>
    <row r="630" ht="14.25" customHeight="1">
      <c r="D630" s="52"/>
      <c r="J630" s="24"/>
    </row>
    <row r="631" ht="14.25" customHeight="1">
      <c r="D631" s="52"/>
      <c r="J631" s="24"/>
    </row>
    <row r="632" ht="14.25" customHeight="1">
      <c r="D632" s="52"/>
      <c r="J632" s="24"/>
    </row>
    <row r="633" ht="14.25" customHeight="1">
      <c r="D633" s="52"/>
      <c r="J633" s="24"/>
    </row>
    <row r="634" ht="14.25" customHeight="1">
      <c r="D634" s="52"/>
      <c r="J634" s="24"/>
    </row>
    <row r="635" ht="14.25" customHeight="1">
      <c r="D635" s="52"/>
      <c r="J635" s="24"/>
    </row>
    <row r="636" ht="14.25" customHeight="1">
      <c r="D636" s="52"/>
      <c r="J636" s="24"/>
    </row>
    <row r="637" ht="14.25" customHeight="1">
      <c r="D637" s="52"/>
      <c r="J637" s="24"/>
    </row>
    <row r="638" ht="14.25" customHeight="1">
      <c r="D638" s="52"/>
      <c r="J638" s="24"/>
    </row>
    <row r="639" ht="14.25" customHeight="1">
      <c r="D639" s="52"/>
      <c r="J639" s="24"/>
    </row>
    <row r="640" ht="14.25" customHeight="1">
      <c r="D640" s="52"/>
      <c r="J640" s="24"/>
    </row>
    <row r="641" ht="14.25" customHeight="1">
      <c r="D641" s="52"/>
      <c r="J641" s="24"/>
    </row>
    <row r="642" ht="14.25" customHeight="1">
      <c r="D642" s="52"/>
      <c r="J642" s="24"/>
    </row>
    <row r="643" ht="14.25" customHeight="1">
      <c r="D643" s="52"/>
      <c r="J643" s="24"/>
    </row>
    <row r="644" ht="14.25" customHeight="1">
      <c r="D644" s="52"/>
      <c r="J644" s="24"/>
    </row>
    <row r="645" ht="14.25" customHeight="1">
      <c r="D645" s="52"/>
      <c r="J645" s="24"/>
    </row>
    <row r="646" ht="14.25" customHeight="1">
      <c r="D646" s="52"/>
      <c r="J646" s="24"/>
    </row>
    <row r="647" ht="14.25" customHeight="1">
      <c r="D647" s="52"/>
      <c r="J647" s="24"/>
    </row>
    <row r="648" ht="14.25" customHeight="1">
      <c r="D648" s="52"/>
      <c r="J648" s="24"/>
    </row>
    <row r="649" ht="14.25" customHeight="1">
      <c r="D649" s="52"/>
      <c r="J649" s="24"/>
    </row>
    <row r="650" ht="14.25" customHeight="1">
      <c r="D650" s="52"/>
      <c r="J650" s="24"/>
    </row>
    <row r="651" ht="14.25" customHeight="1">
      <c r="D651" s="52"/>
      <c r="J651" s="24"/>
    </row>
    <row r="652" ht="14.25" customHeight="1">
      <c r="D652" s="52"/>
      <c r="J652" s="24"/>
    </row>
    <row r="653" ht="14.25" customHeight="1">
      <c r="D653" s="52"/>
      <c r="J653" s="24"/>
    </row>
    <row r="654" ht="14.25" customHeight="1">
      <c r="D654" s="52"/>
      <c r="J654" s="24"/>
    </row>
    <row r="655" ht="14.25" customHeight="1">
      <c r="D655" s="52"/>
      <c r="J655" s="24"/>
    </row>
    <row r="656" ht="14.25" customHeight="1">
      <c r="D656" s="52"/>
      <c r="J656" s="24"/>
    </row>
    <row r="657" ht="14.25" customHeight="1">
      <c r="D657" s="52"/>
      <c r="J657" s="24"/>
    </row>
    <row r="658" ht="14.25" customHeight="1">
      <c r="D658" s="52"/>
      <c r="J658" s="24"/>
    </row>
    <row r="659" ht="14.25" customHeight="1">
      <c r="D659" s="52"/>
      <c r="J659" s="24"/>
    </row>
    <row r="660" ht="14.25" customHeight="1">
      <c r="D660" s="52"/>
      <c r="J660" s="24"/>
    </row>
    <row r="661" ht="14.25" customHeight="1">
      <c r="D661" s="52"/>
      <c r="J661" s="24"/>
    </row>
    <row r="662" ht="14.25" customHeight="1">
      <c r="D662" s="52"/>
      <c r="J662" s="24"/>
    </row>
    <row r="663" ht="14.25" customHeight="1">
      <c r="D663" s="52"/>
      <c r="J663" s="24"/>
    </row>
    <row r="664" ht="14.25" customHeight="1">
      <c r="D664" s="52"/>
      <c r="J664" s="24"/>
    </row>
    <row r="665" ht="14.25" customHeight="1">
      <c r="D665" s="52"/>
      <c r="J665" s="24"/>
    </row>
    <row r="666" ht="14.25" customHeight="1">
      <c r="D666" s="52"/>
      <c r="J666" s="24"/>
    </row>
    <row r="667" ht="14.25" customHeight="1">
      <c r="D667" s="52"/>
      <c r="J667" s="24"/>
    </row>
    <row r="668" ht="14.25" customHeight="1">
      <c r="D668" s="52"/>
      <c r="J668" s="24"/>
    </row>
    <row r="669" ht="14.25" customHeight="1">
      <c r="D669" s="52"/>
      <c r="J669" s="24"/>
    </row>
    <row r="670" ht="14.25" customHeight="1">
      <c r="D670" s="52"/>
      <c r="J670" s="24"/>
    </row>
    <row r="671" ht="14.25" customHeight="1">
      <c r="D671" s="52"/>
      <c r="J671" s="24"/>
    </row>
    <row r="672" ht="14.25" customHeight="1">
      <c r="D672" s="52"/>
      <c r="J672" s="24"/>
    </row>
    <row r="673" ht="14.25" customHeight="1">
      <c r="D673" s="52"/>
      <c r="J673" s="24"/>
    </row>
    <row r="674" ht="14.25" customHeight="1">
      <c r="D674" s="52"/>
      <c r="J674" s="24"/>
    </row>
    <row r="675" ht="14.25" customHeight="1">
      <c r="D675" s="52"/>
      <c r="J675" s="24"/>
    </row>
    <row r="676" ht="14.25" customHeight="1">
      <c r="D676" s="52"/>
      <c r="J676" s="24"/>
    </row>
    <row r="677" ht="14.25" customHeight="1">
      <c r="D677" s="52"/>
      <c r="J677" s="24"/>
    </row>
    <row r="678" ht="14.25" customHeight="1">
      <c r="D678" s="52"/>
      <c r="J678" s="24"/>
    </row>
    <row r="679" ht="14.25" customHeight="1">
      <c r="D679" s="52"/>
      <c r="J679" s="24"/>
    </row>
    <row r="680" ht="14.25" customHeight="1">
      <c r="D680" s="52"/>
      <c r="J680" s="24"/>
    </row>
    <row r="681" ht="14.25" customHeight="1">
      <c r="D681" s="52"/>
      <c r="J681" s="24"/>
    </row>
    <row r="682" ht="14.25" customHeight="1">
      <c r="D682" s="52"/>
      <c r="J682" s="24"/>
    </row>
    <row r="683" ht="14.25" customHeight="1">
      <c r="D683" s="52"/>
      <c r="J683" s="24"/>
    </row>
    <row r="684" ht="14.25" customHeight="1">
      <c r="D684" s="52"/>
      <c r="J684" s="24"/>
    </row>
    <row r="685" ht="14.25" customHeight="1">
      <c r="D685" s="52"/>
      <c r="J685" s="24"/>
    </row>
    <row r="686" ht="14.25" customHeight="1">
      <c r="D686" s="52"/>
      <c r="J686" s="24"/>
    </row>
    <row r="687" ht="14.25" customHeight="1">
      <c r="D687" s="52"/>
      <c r="J687" s="24"/>
    </row>
    <row r="688" ht="14.25" customHeight="1">
      <c r="D688" s="52"/>
      <c r="J688" s="24"/>
    </row>
    <row r="689" ht="14.25" customHeight="1">
      <c r="D689" s="52"/>
      <c r="J689" s="24"/>
    </row>
    <row r="690" ht="14.25" customHeight="1">
      <c r="D690" s="52"/>
      <c r="J690" s="24"/>
    </row>
    <row r="691" ht="14.25" customHeight="1">
      <c r="D691" s="52"/>
      <c r="J691" s="24"/>
    </row>
    <row r="692" ht="14.25" customHeight="1">
      <c r="D692" s="52"/>
      <c r="J692" s="24"/>
    </row>
    <row r="693" ht="14.25" customHeight="1">
      <c r="D693" s="52"/>
      <c r="J693" s="24"/>
    </row>
    <row r="694" ht="14.25" customHeight="1">
      <c r="D694" s="52"/>
      <c r="J694" s="24"/>
    </row>
    <row r="695" ht="14.25" customHeight="1">
      <c r="D695" s="52"/>
      <c r="J695" s="24"/>
    </row>
    <row r="696" ht="14.25" customHeight="1">
      <c r="D696" s="52"/>
      <c r="J696" s="24"/>
    </row>
    <row r="697" ht="14.25" customHeight="1">
      <c r="D697" s="52"/>
      <c r="J697" s="24"/>
    </row>
    <row r="698" ht="14.25" customHeight="1">
      <c r="D698" s="52"/>
      <c r="J698" s="24"/>
    </row>
    <row r="699" ht="14.25" customHeight="1">
      <c r="D699" s="52"/>
      <c r="J699" s="24"/>
    </row>
    <row r="700" ht="14.25" customHeight="1">
      <c r="D700" s="52"/>
      <c r="J700" s="24"/>
    </row>
    <row r="701" ht="14.25" customHeight="1">
      <c r="D701" s="52"/>
      <c r="J701" s="24"/>
    </row>
    <row r="702" ht="14.25" customHeight="1">
      <c r="D702" s="52"/>
      <c r="J702" s="24"/>
    </row>
    <row r="703" ht="14.25" customHeight="1">
      <c r="D703" s="52"/>
      <c r="J703" s="24"/>
    </row>
    <row r="704" ht="14.25" customHeight="1">
      <c r="D704" s="52"/>
      <c r="J704" s="24"/>
    </row>
    <row r="705" ht="14.25" customHeight="1">
      <c r="D705" s="52"/>
      <c r="J705" s="24"/>
    </row>
    <row r="706" ht="14.25" customHeight="1">
      <c r="D706" s="52"/>
      <c r="J706" s="24"/>
    </row>
    <row r="707" ht="14.25" customHeight="1">
      <c r="D707" s="52"/>
      <c r="J707" s="24"/>
    </row>
    <row r="708" ht="14.25" customHeight="1">
      <c r="D708" s="52"/>
      <c r="J708" s="24"/>
    </row>
    <row r="709" ht="14.25" customHeight="1">
      <c r="D709" s="52"/>
      <c r="J709" s="24"/>
    </row>
    <row r="710" ht="14.25" customHeight="1">
      <c r="D710" s="52"/>
      <c r="J710" s="24"/>
    </row>
    <row r="711" ht="14.25" customHeight="1">
      <c r="D711" s="52"/>
      <c r="J711" s="24"/>
    </row>
    <row r="712" ht="14.25" customHeight="1">
      <c r="D712" s="52"/>
      <c r="J712" s="24"/>
    </row>
    <row r="713" ht="14.25" customHeight="1">
      <c r="D713" s="52"/>
      <c r="J713" s="24"/>
    </row>
    <row r="714" ht="14.25" customHeight="1">
      <c r="D714" s="52"/>
      <c r="J714" s="24"/>
    </row>
    <row r="715" ht="14.25" customHeight="1">
      <c r="D715" s="52"/>
      <c r="J715" s="24"/>
    </row>
    <row r="716" ht="14.25" customHeight="1">
      <c r="D716" s="52"/>
      <c r="J716" s="24"/>
    </row>
    <row r="717" ht="14.25" customHeight="1">
      <c r="D717" s="52"/>
      <c r="J717" s="24"/>
    </row>
    <row r="718" ht="14.25" customHeight="1">
      <c r="D718" s="52"/>
      <c r="J718" s="24"/>
    </row>
    <row r="719" ht="14.25" customHeight="1">
      <c r="D719" s="52"/>
      <c r="J719" s="24"/>
    </row>
    <row r="720" ht="14.25" customHeight="1">
      <c r="D720" s="52"/>
      <c r="J720" s="24"/>
    </row>
    <row r="721" ht="14.25" customHeight="1">
      <c r="D721" s="52"/>
      <c r="J721" s="24"/>
    </row>
    <row r="722" ht="14.25" customHeight="1">
      <c r="D722" s="52"/>
      <c r="J722" s="24"/>
    </row>
    <row r="723" ht="14.25" customHeight="1">
      <c r="D723" s="52"/>
      <c r="J723" s="24"/>
    </row>
    <row r="724" ht="14.25" customHeight="1">
      <c r="D724" s="52"/>
      <c r="J724" s="24"/>
    </row>
    <row r="725" ht="14.25" customHeight="1">
      <c r="D725" s="52"/>
      <c r="J725" s="24"/>
    </row>
    <row r="726" ht="14.25" customHeight="1">
      <c r="D726" s="52"/>
      <c r="J726" s="24"/>
    </row>
    <row r="727" ht="14.25" customHeight="1">
      <c r="D727" s="52"/>
      <c r="J727" s="24"/>
    </row>
    <row r="728" ht="14.25" customHeight="1">
      <c r="D728" s="52"/>
      <c r="J728" s="24"/>
    </row>
    <row r="729" ht="14.25" customHeight="1">
      <c r="D729" s="52"/>
      <c r="J729" s="24"/>
    </row>
    <row r="730" ht="14.25" customHeight="1">
      <c r="D730" s="52"/>
      <c r="J730" s="24"/>
    </row>
    <row r="731" ht="14.25" customHeight="1">
      <c r="D731" s="52"/>
      <c r="J731" s="24"/>
    </row>
    <row r="732" ht="14.25" customHeight="1">
      <c r="D732" s="52"/>
      <c r="J732" s="24"/>
    </row>
    <row r="733" ht="14.25" customHeight="1">
      <c r="D733" s="52"/>
      <c r="J733" s="24"/>
    </row>
    <row r="734" ht="14.25" customHeight="1">
      <c r="D734" s="52"/>
      <c r="J734" s="24"/>
    </row>
    <row r="735" ht="14.25" customHeight="1">
      <c r="D735" s="52"/>
      <c r="J735" s="24"/>
    </row>
    <row r="736" ht="14.25" customHeight="1">
      <c r="D736" s="52"/>
      <c r="J736" s="24"/>
    </row>
    <row r="737" ht="14.25" customHeight="1">
      <c r="D737" s="52"/>
      <c r="J737" s="24"/>
    </row>
    <row r="738" ht="14.25" customHeight="1">
      <c r="D738" s="52"/>
      <c r="J738" s="24"/>
    </row>
    <row r="739" ht="14.25" customHeight="1">
      <c r="D739" s="52"/>
      <c r="J739" s="24"/>
    </row>
    <row r="740" ht="14.25" customHeight="1">
      <c r="D740" s="52"/>
      <c r="J740" s="24"/>
    </row>
    <row r="741" ht="14.25" customHeight="1">
      <c r="D741" s="52"/>
      <c r="J741" s="24"/>
    </row>
    <row r="742" ht="14.25" customHeight="1">
      <c r="D742" s="52"/>
      <c r="J742" s="24"/>
    </row>
    <row r="743" ht="14.25" customHeight="1">
      <c r="D743" s="52"/>
      <c r="J743" s="24"/>
    </row>
    <row r="744" ht="14.25" customHeight="1">
      <c r="D744" s="52"/>
      <c r="J744" s="24"/>
    </row>
    <row r="745" ht="14.25" customHeight="1">
      <c r="D745" s="52"/>
      <c r="J745" s="24"/>
    </row>
    <row r="746" ht="14.25" customHeight="1">
      <c r="D746" s="52"/>
      <c r="J746" s="24"/>
    </row>
    <row r="747" ht="14.25" customHeight="1">
      <c r="D747" s="52"/>
      <c r="J747" s="24"/>
    </row>
    <row r="748" ht="14.25" customHeight="1">
      <c r="D748" s="52"/>
      <c r="J748" s="24"/>
    </row>
    <row r="749" ht="14.25" customHeight="1">
      <c r="D749" s="52"/>
      <c r="J749" s="24"/>
    </row>
    <row r="750" ht="14.25" customHeight="1">
      <c r="D750" s="52"/>
      <c r="J750" s="24"/>
    </row>
    <row r="751" ht="14.25" customHeight="1">
      <c r="D751" s="52"/>
      <c r="J751" s="24"/>
    </row>
    <row r="752" ht="14.25" customHeight="1">
      <c r="D752" s="52"/>
      <c r="J752" s="24"/>
    </row>
    <row r="753" ht="14.25" customHeight="1">
      <c r="D753" s="52"/>
      <c r="J753" s="24"/>
    </row>
    <row r="754" ht="14.25" customHeight="1">
      <c r="D754" s="52"/>
      <c r="J754" s="24"/>
    </row>
    <row r="755" ht="14.25" customHeight="1">
      <c r="D755" s="52"/>
      <c r="J755" s="24"/>
    </row>
    <row r="756" ht="14.25" customHeight="1">
      <c r="D756" s="52"/>
      <c r="J756" s="24"/>
    </row>
    <row r="757" ht="14.25" customHeight="1">
      <c r="D757" s="52"/>
      <c r="J757" s="24"/>
    </row>
    <row r="758" ht="14.25" customHeight="1">
      <c r="D758" s="52"/>
      <c r="J758" s="24"/>
    </row>
    <row r="759" ht="14.25" customHeight="1">
      <c r="D759" s="52"/>
      <c r="J759" s="24"/>
    </row>
    <row r="760" ht="14.25" customHeight="1">
      <c r="D760" s="52"/>
      <c r="J760" s="24"/>
    </row>
    <row r="761" ht="14.25" customHeight="1">
      <c r="D761" s="52"/>
      <c r="J761" s="24"/>
    </row>
    <row r="762" ht="14.25" customHeight="1">
      <c r="D762" s="52"/>
      <c r="J762" s="24"/>
    </row>
    <row r="763" ht="14.25" customHeight="1">
      <c r="D763" s="52"/>
      <c r="J763" s="24"/>
    </row>
    <row r="764" ht="14.25" customHeight="1">
      <c r="D764" s="52"/>
      <c r="J764" s="24"/>
    </row>
    <row r="765" ht="14.25" customHeight="1">
      <c r="D765" s="52"/>
      <c r="J765" s="24"/>
    </row>
    <row r="766" ht="14.25" customHeight="1">
      <c r="D766" s="52"/>
      <c r="J766" s="24"/>
    </row>
    <row r="767" ht="14.25" customHeight="1">
      <c r="D767" s="52"/>
      <c r="J767" s="24"/>
    </row>
    <row r="768" ht="14.25" customHeight="1">
      <c r="D768" s="52"/>
      <c r="J768" s="24"/>
    </row>
    <row r="769" ht="14.25" customHeight="1">
      <c r="D769" s="52"/>
      <c r="J769" s="24"/>
    </row>
    <row r="770" ht="14.25" customHeight="1">
      <c r="D770" s="52"/>
      <c r="J770" s="24"/>
    </row>
    <row r="771" ht="14.25" customHeight="1">
      <c r="D771" s="52"/>
      <c r="J771" s="24"/>
    </row>
    <row r="772" ht="14.25" customHeight="1">
      <c r="D772" s="52"/>
      <c r="J772" s="24"/>
    </row>
    <row r="773" ht="14.25" customHeight="1">
      <c r="D773" s="52"/>
      <c r="J773" s="24"/>
    </row>
    <row r="774" ht="14.25" customHeight="1">
      <c r="D774" s="52"/>
      <c r="J774" s="24"/>
    </row>
    <row r="775" ht="14.25" customHeight="1">
      <c r="D775" s="52"/>
      <c r="J775" s="24"/>
    </row>
    <row r="776" ht="14.25" customHeight="1">
      <c r="D776" s="52"/>
      <c r="J776" s="24"/>
    </row>
    <row r="777" ht="14.25" customHeight="1">
      <c r="D777" s="52"/>
      <c r="J777" s="24"/>
    </row>
    <row r="778" ht="14.25" customHeight="1">
      <c r="D778" s="52"/>
      <c r="J778" s="24"/>
    </row>
    <row r="779" ht="14.25" customHeight="1">
      <c r="D779" s="52"/>
      <c r="J779" s="24"/>
    </row>
    <row r="780" ht="14.25" customHeight="1">
      <c r="D780" s="52"/>
      <c r="J780" s="24"/>
    </row>
    <row r="781" ht="14.25" customHeight="1">
      <c r="D781" s="52"/>
      <c r="J781" s="24"/>
    </row>
    <row r="782" ht="14.25" customHeight="1">
      <c r="D782" s="52"/>
      <c r="J782" s="24"/>
    </row>
    <row r="783" ht="14.25" customHeight="1">
      <c r="D783" s="52"/>
      <c r="J783" s="24"/>
    </row>
    <row r="784" ht="14.25" customHeight="1">
      <c r="D784" s="52"/>
      <c r="J784" s="24"/>
    </row>
    <row r="785" ht="14.25" customHeight="1">
      <c r="D785" s="52"/>
      <c r="J785" s="24"/>
    </row>
    <row r="786" ht="14.25" customHeight="1">
      <c r="D786" s="52"/>
      <c r="J786" s="24"/>
    </row>
    <row r="787" ht="14.25" customHeight="1">
      <c r="D787" s="52"/>
      <c r="J787" s="24"/>
    </row>
    <row r="788" ht="14.25" customHeight="1">
      <c r="D788" s="52"/>
      <c r="J788" s="24"/>
    </row>
    <row r="789" ht="14.25" customHeight="1">
      <c r="D789" s="52"/>
      <c r="J789" s="24"/>
    </row>
    <row r="790" ht="14.25" customHeight="1">
      <c r="D790" s="52"/>
      <c r="J790" s="24"/>
    </row>
    <row r="791" ht="14.25" customHeight="1">
      <c r="D791" s="52"/>
      <c r="J791" s="24"/>
    </row>
    <row r="792" ht="14.25" customHeight="1">
      <c r="D792" s="52"/>
      <c r="J792" s="24"/>
    </row>
    <row r="793" ht="14.25" customHeight="1">
      <c r="D793" s="52"/>
      <c r="J793" s="24"/>
    </row>
    <row r="794" ht="14.25" customHeight="1">
      <c r="D794" s="52"/>
      <c r="J794" s="24"/>
    </row>
    <row r="795" ht="14.25" customHeight="1">
      <c r="D795" s="52"/>
      <c r="J795" s="24"/>
    </row>
    <row r="796" ht="14.25" customHeight="1">
      <c r="D796" s="52"/>
      <c r="J796" s="24"/>
    </row>
    <row r="797" ht="14.25" customHeight="1">
      <c r="D797" s="52"/>
      <c r="J797" s="24"/>
    </row>
    <row r="798" ht="14.25" customHeight="1">
      <c r="D798" s="52"/>
      <c r="J798" s="24"/>
    </row>
    <row r="799" ht="14.25" customHeight="1">
      <c r="D799" s="52"/>
      <c r="J799" s="24"/>
    </row>
    <row r="800" ht="14.25" customHeight="1">
      <c r="D800" s="52"/>
      <c r="J800" s="24"/>
    </row>
    <row r="801" ht="14.25" customHeight="1">
      <c r="D801" s="52"/>
      <c r="J801" s="24"/>
    </row>
    <row r="802" ht="14.25" customHeight="1">
      <c r="D802" s="52"/>
      <c r="J802" s="24"/>
    </row>
    <row r="803" ht="14.25" customHeight="1">
      <c r="D803" s="52"/>
      <c r="J803" s="24"/>
    </row>
    <row r="804" ht="14.25" customHeight="1">
      <c r="D804" s="52"/>
      <c r="J804" s="24"/>
    </row>
    <row r="805" ht="14.25" customHeight="1">
      <c r="D805" s="52"/>
      <c r="J805" s="24"/>
    </row>
    <row r="806" ht="14.25" customHeight="1">
      <c r="D806" s="52"/>
      <c r="J806" s="24"/>
    </row>
    <row r="807" ht="14.25" customHeight="1">
      <c r="D807" s="52"/>
      <c r="J807" s="24"/>
    </row>
    <row r="808" ht="14.25" customHeight="1">
      <c r="D808" s="52"/>
      <c r="J808" s="24"/>
    </row>
    <row r="809" ht="14.25" customHeight="1">
      <c r="D809" s="52"/>
      <c r="J809" s="24"/>
    </row>
    <row r="810" ht="14.25" customHeight="1">
      <c r="D810" s="52"/>
      <c r="J810" s="24"/>
    </row>
    <row r="811" ht="14.25" customHeight="1">
      <c r="D811" s="52"/>
      <c r="J811" s="24"/>
    </row>
    <row r="812" ht="14.25" customHeight="1">
      <c r="D812" s="52"/>
      <c r="J812" s="24"/>
    </row>
    <row r="813" ht="14.25" customHeight="1">
      <c r="D813" s="52"/>
      <c r="J813" s="24"/>
    </row>
    <row r="814" ht="14.25" customHeight="1">
      <c r="D814" s="52"/>
      <c r="J814" s="24"/>
    </row>
    <row r="815" ht="14.25" customHeight="1">
      <c r="D815" s="52"/>
      <c r="J815" s="24"/>
    </row>
    <row r="816" ht="14.25" customHeight="1">
      <c r="D816" s="52"/>
      <c r="J816" s="24"/>
    </row>
    <row r="817" ht="14.25" customHeight="1">
      <c r="D817" s="52"/>
      <c r="J817" s="24"/>
    </row>
    <row r="818" ht="14.25" customHeight="1">
      <c r="D818" s="52"/>
      <c r="J818" s="24"/>
    </row>
    <row r="819" ht="14.25" customHeight="1">
      <c r="D819" s="52"/>
      <c r="J819" s="24"/>
    </row>
    <row r="820" ht="14.25" customHeight="1">
      <c r="D820" s="52"/>
      <c r="J820" s="24"/>
    </row>
    <row r="821" ht="14.25" customHeight="1">
      <c r="D821" s="52"/>
      <c r="J821" s="24"/>
    </row>
    <row r="822" ht="14.25" customHeight="1">
      <c r="D822" s="52"/>
      <c r="J822" s="24"/>
    </row>
    <row r="823" ht="14.25" customHeight="1">
      <c r="D823" s="52"/>
      <c r="J823" s="24"/>
    </row>
    <row r="824" ht="14.25" customHeight="1">
      <c r="D824" s="52"/>
      <c r="J824" s="24"/>
    </row>
    <row r="825" ht="14.25" customHeight="1">
      <c r="D825" s="52"/>
      <c r="J825" s="24"/>
    </row>
    <row r="826" ht="14.25" customHeight="1">
      <c r="D826" s="52"/>
      <c r="J826" s="24"/>
    </row>
    <row r="827" ht="14.25" customHeight="1">
      <c r="D827" s="52"/>
      <c r="J827" s="24"/>
    </row>
    <row r="828" ht="14.25" customHeight="1">
      <c r="D828" s="52"/>
      <c r="J828" s="24"/>
    </row>
    <row r="829" ht="14.25" customHeight="1">
      <c r="D829" s="52"/>
      <c r="J829" s="24"/>
    </row>
    <row r="830" ht="14.25" customHeight="1">
      <c r="D830" s="52"/>
      <c r="J830" s="24"/>
    </row>
    <row r="831" ht="14.25" customHeight="1">
      <c r="D831" s="52"/>
      <c r="J831" s="24"/>
    </row>
    <row r="832" ht="14.25" customHeight="1">
      <c r="D832" s="52"/>
      <c r="J832" s="24"/>
    </row>
    <row r="833" ht="14.25" customHeight="1">
      <c r="D833" s="52"/>
      <c r="J833" s="24"/>
    </row>
    <row r="834" ht="14.25" customHeight="1">
      <c r="D834" s="52"/>
      <c r="J834" s="24"/>
    </row>
    <row r="835" ht="14.25" customHeight="1">
      <c r="D835" s="52"/>
      <c r="J835" s="24"/>
    </row>
    <row r="836" ht="14.25" customHeight="1">
      <c r="D836" s="52"/>
      <c r="J836" s="24"/>
    </row>
    <row r="837" ht="14.25" customHeight="1">
      <c r="D837" s="52"/>
      <c r="J837" s="24"/>
    </row>
    <row r="838" ht="14.25" customHeight="1">
      <c r="D838" s="52"/>
      <c r="J838" s="24"/>
    </row>
    <row r="839" ht="14.25" customHeight="1">
      <c r="D839" s="52"/>
      <c r="J839" s="24"/>
    </row>
    <row r="840" ht="14.25" customHeight="1">
      <c r="D840" s="52"/>
      <c r="J840" s="24"/>
    </row>
    <row r="841" ht="14.25" customHeight="1">
      <c r="D841" s="52"/>
      <c r="J841" s="24"/>
    </row>
    <row r="842" ht="14.25" customHeight="1">
      <c r="D842" s="52"/>
      <c r="J842" s="24"/>
    </row>
    <row r="843" ht="14.25" customHeight="1">
      <c r="D843" s="52"/>
      <c r="J843" s="24"/>
    </row>
    <row r="844" ht="14.25" customHeight="1">
      <c r="D844" s="52"/>
      <c r="J844" s="24"/>
    </row>
    <row r="845" ht="14.25" customHeight="1">
      <c r="D845" s="52"/>
      <c r="J845" s="24"/>
    </row>
    <row r="846" ht="14.25" customHeight="1">
      <c r="D846" s="52"/>
      <c r="J846" s="24"/>
    </row>
    <row r="847" ht="14.25" customHeight="1">
      <c r="D847" s="52"/>
      <c r="J847" s="24"/>
    </row>
    <row r="848" ht="14.25" customHeight="1">
      <c r="D848" s="52"/>
      <c r="J848" s="24"/>
    </row>
    <row r="849" ht="14.25" customHeight="1">
      <c r="D849" s="52"/>
      <c r="J849" s="24"/>
    </row>
    <row r="850" ht="14.25" customHeight="1">
      <c r="D850" s="52"/>
      <c r="J850" s="24"/>
    </row>
    <row r="851" ht="14.25" customHeight="1">
      <c r="D851" s="52"/>
      <c r="J851" s="24"/>
    </row>
    <row r="852" ht="14.25" customHeight="1">
      <c r="D852" s="52"/>
      <c r="J852" s="24"/>
    </row>
    <row r="853" ht="14.25" customHeight="1">
      <c r="D853" s="52"/>
      <c r="J853" s="24"/>
    </row>
    <row r="854" ht="14.25" customHeight="1">
      <c r="D854" s="52"/>
      <c r="J854" s="24"/>
    </row>
    <row r="855" ht="14.25" customHeight="1">
      <c r="D855" s="52"/>
      <c r="J855" s="24"/>
    </row>
    <row r="856" ht="14.25" customHeight="1">
      <c r="D856" s="52"/>
      <c r="J856" s="24"/>
    </row>
    <row r="857" ht="14.25" customHeight="1">
      <c r="D857" s="52"/>
      <c r="J857" s="24"/>
    </row>
    <row r="858" ht="14.25" customHeight="1">
      <c r="D858" s="52"/>
      <c r="J858" s="24"/>
    </row>
    <row r="859" ht="14.25" customHeight="1">
      <c r="D859" s="52"/>
      <c r="J859" s="24"/>
    </row>
    <row r="860" ht="14.25" customHeight="1">
      <c r="D860" s="52"/>
      <c r="J860" s="24"/>
    </row>
    <row r="861" ht="14.25" customHeight="1">
      <c r="D861" s="52"/>
      <c r="J861" s="24"/>
    </row>
    <row r="862" ht="14.25" customHeight="1">
      <c r="D862" s="52"/>
      <c r="J862" s="24"/>
    </row>
    <row r="863" ht="14.25" customHeight="1">
      <c r="D863" s="52"/>
      <c r="J863" s="24"/>
    </row>
    <row r="864" ht="14.25" customHeight="1">
      <c r="D864" s="52"/>
      <c r="J864" s="24"/>
    </row>
    <row r="865" ht="14.25" customHeight="1">
      <c r="D865" s="52"/>
      <c r="J865" s="24"/>
    </row>
    <row r="866" ht="14.25" customHeight="1">
      <c r="D866" s="52"/>
      <c r="J866" s="24"/>
    </row>
    <row r="867" ht="14.25" customHeight="1">
      <c r="D867" s="52"/>
      <c r="J867" s="24"/>
    </row>
    <row r="868" ht="14.25" customHeight="1">
      <c r="D868" s="52"/>
      <c r="J868" s="24"/>
    </row>
    <row r="869" ht="14.25" customHeight="1">
      <c r="D869" s="52"/>
      <c r="J869" s="24"/>
    </row>
    <row r="870" ht="14.25" customHeight="1">
      <c r="D870" s="52"/>
      <c r="J870" s="24"/>
    </row>
    <row r="871" ht="14.25" customHeight="1">
      <c r="D871" s="52"/>
      <c r="J871" s="24"/>
    </row>
    <row r="872" ht="14.25" customHeight="1">
      <c r="D872" s="52"/>
      <c r="J872" s="24"/>
    </row>
    <row r="873" ht="14.25" customHeight="1">
      <c r="D873" s="52"/>
      <c r="J873" s="24"/>
    </row>
    <row r="874" ht="14.25" customHeight="1">
      <c r="D874" s="52"/>
      <c r="J874" s="24"/>
    </row>
    <row r="875" ht="14.25" customHeight="1">
      <c r="D875" s="52"/>
      <c r="J875" s="24"/>
    </row>
    <row r="876" ht="14.25" customHeight="1">
      <c r="D876" s="52"/>
      <c r="J876" s="24"/>
    </row>
    <row r="877" ht="14.25" customHeight="1">
      <c r="D877" s="52"/>
      <c r="J877" s="24"/>
    </row>
    <row r="878" ht="14.25" customHeight="1">
      <c r="D878" s="52"/>
      <c r="J878" s="24"/>
    </row>
    <row r="879" ht="14.25" customHeight="1">
      <c r="D879" s="52"/>
      <c r="J879" s="24"/>
    </row>
    <row r="880" ht="14.25" customHeight="1">
      <c r="D880" s="52"/>
      <c r="J880" s="24"/>
    </row>
    <row r="881" ht="14.25" customHeight="1">
      <c r="D881" s="52"/>
      <c r="J881" s="24"/>
    </row>
    <row r="882" ht="14.25" customHeight="1">
      <c r="D882" s="52"/>
      <c r="J882" s="24"/>
    </row>
    <row r="883" ht="14.25" customHeight="1">
      <c r="D883" s="52"/>
      <c r="J883" s="24"/>
    </row>
    <row r="884" ht="14.25" customHeight="1">
      <c r="D884" s="52"/>
      <c r="J884" s="24"/>
    </row>
    <row r="885" ht="14.25" customHeight="1">
      <c r="D885" s="52"/>
      <c r="J885" s="24"/>
    </row>
    <row r="886" ht="14.25" customHeight="1">
      <c r="D886" s="52"/>
      <c r="J886" s="24"/>
    </row>
    <row r="887" ht="14.25" customHeight="1">
      <c r="D887" s="52"/>
      <c r="J887" s="24"/>
    </row>
    <row r="888" ht="14.25" customHeight="1">
      <c r="D888" s="52"/>
      <c r="J888" s="24"/>
    </row>
    <row r="889" ht="14.25" customHeight="1">
      <c r="D889" s="52"/>
      <c r="J889" s="24"/>
    </row>
    <row r="890" ht="14.25" customHeight="1">
      <c r="D890" s="52"/>
      <c r="J890" s="24"/>
    </row>
    <row r="891" ht="14.25" customHeight="1">
      <c r="D891" s="52"/>
      <c r="J891" s="24"/>
    </row>
    <row r="892" ht="14.25" customHeight="1">
      <c r="D892" s="52"/>
      <c r="J892" s="24"/>
    </row>
    <row r="893" ht="14.25" customHeight="1">
      <c r="D893" s="52"/>
      <c r="J893" s="24"/>
    </row>
    <row r="894" ht="14.25" customHeight="1">
      <c r="D894" s="52"/>
      <c r="J894" s="24"/>
    </row>
    <row r="895" ht="14.25" customHeight="1">
      <c r="D895" s="52"/>
      <c r="J895" s="24"/>
    </row>
    <row r="896" ht="14.25" customHeight="1">
      <c r="D896" s="52"/>
      <c r="J896" s="24"/>
    </row>
    <row r="897" ht="14.25" customHeight="1">
      <c r="D897" s="52"/>
      <c r="J897" s="24"/>
    </row>
    <row r="898" ht="14.25" customHeight="1">
      <c r="D898" s="52"/>
      <c r="J898" s="24"/>
    </row>
    <row r="899" ht="14.25" customHeight="1">
      <c r="D899" s="52"/>
      <c r="J899" s="24"/>
    </row>
    <row r="900" ht="14.25" customHeight="1">
      <c r="D900" s="52"/>
      <c r="J900" s="24"/>
    </row>
    <row r="901" ht="14.25" customHeight="1">
      <c r="D901" s="52"/>
      <c r="J901" s="24"/>
    </row>
    <row r="902" ht="14.25" customHeight="1">
      <c r="D902" s="52"/>
      <c r="J902" s="24"/>
    </row>
    <row r="903" ht="14.25" customHeight="1">
      <c r="D903" s="52"/>
      <c r="J903" s="24"/>
    </row>
    <row r="904" ht="14.25" customHeight="1">
      <c r="D904" s="52"/>
      <c r="J904" s="24"/>
    </row>
    <row r="905" ht="14.25" customHeight="1">
      <c r="D905" s="52"/>
      <c r="J905" s="24"/>
    </row>
    <row r="906" ht="14.25" customHeight="1">
      <c r="D906" s="52"/>
      <c r="J906" s="24"/>
    </row>
    <row r="907" ht="14.25" customHeight="1">
      <c r="D907" s="52"/>
      <c r="J907" s="24"/>
    </row>
    <row r="908" ht="14.25" customHeight="1">
      <c r="D908" s="52"/>
      <c r="J908" s="24"/>
    </row>
    <row r="909" ht="14.25" customHeight="1">
      <c r="D909" s="52"/>
      <c r="J909" s="24"/>
    </row>
    <row r="910" ht="14.25" customHeight="1">
      <c r="D910" s="52"/>
      <c r="J910" s="24"/>
    </row>
    <row r="911" ht="14.25" customHeight="1">
      <c r="D911" s="52"/>
      <c r="J911" s="24"/>
    </row>
    <row r="912" ht="14.25" customHeight="1">
      <c r="D912" s="52"/>
      <c r="J912" s="24"/>
    </row>
    <row r="913" ht="14.25" customHeight="1">
      <c r="D913" s="52"/>
      <c r="J913" s="24"/>
    </row>
    <row r="914" ht="14.25" customHeight="1">
      <c r="D914" s="52"/>
      <c r="J914" s="24"/>
    </row>
    <row r="915" ht="14.25" customHeight="1">
      <c r="D915" s="52"/>
      <c r="J915" s="24"/>
    </row>
    <row r="916" ht="14.25" customHeight="1">
      <c r="D916" s="52"/>
      <c r="J916" s="24"/>
    </row>
    <row r="917" ht="14.25" customHeight="1">
      <c r="D917" s="52"/>
      <c r="J917" s="24"/>
    </row>
    <row r="918" ht="14.25" customHeight="1">
      <c r="D918" s="52"/>
      <c r="J918" s="24"/>
    </row>
    <row r="919" ht="14.25" customHeight="1">
      <c r="D919" s="52"/>
      <c r="J919" s="24"/>
    </row>
    <row r="920" ht="14.25" customHeight="1">
      <c r="D920" s="52"/>
      <c r="J920" s="24"/>
    </row>
    <row r="921" ht="14.25" customHeight="1">
      <c r="D921" s="52"/>
      <c r="J921" s="24"/>
    </row>
    <row r="922" ht="14.25" customHeight="1">
      <c r="D922" s="52"/>
      <c r="J922" s="24"/>
    </row>
    <row r="923" ht="14.25" customHeight="1">
      <c r="D923" s="52"/>
      <c r="J923" s="24"/>
    </row>
    <row r="924" ht="14.25" customHeight="1">
      <c r="D924" s="52"/>
      <c r="J924" s="24"/>
    </row>
    <row r="925" ht="14.25" customHeight="1">
      <c r="D925" s="52"/>
      <c r="J925" s="24"/>
    </row>
    <row r="926" ht="14.25" customHeight="1">
      <c r="D926" s="52"/>
      <c r="J926" s="24"/>
    </row>
    <row r="927" ht="14.25" customHeight="1">
      <c r="D927" s="52"/>
      <c r="J927" s="24"/>
    </row>
    <row r="928" ht="14.25" customHeight="1">
      <c r="D928" s="52"/>
      <c r="J928" s="24"/>
    </row>
    <row r="929" ht="14.25" customHeight="1">
      <c r="D929" s="52"/>
      <c r="J929" s="24"/>
    </row>
    <row r="930" ht="14.25" customHeight="1">
      <c r="D930" s="52"/>
      <c r="J930" s="24"/>
    </row>
    <row r="931" ht="14.25" customHeight="1">
      <c r="D931" s="52"/>
      <c r="J931" s="24"/>
    </row>
    <row r="932" ht="14.25" customHeight="1">
      <c r="D932" s="52"/>
      <c r="J932" s="24"/>
    </row>
    <row r="933" ht="14.25" customHeight="1">
      <c r="D933" s="52"/>
      <c r="J933" s="24"/>
    </row>
    <row r="934" ht="14.25" customHeight="1">
      <c r="D934" s="52"/>
      <c r="J934" s="24"/>
    </row>
    <row r="935" ht="14.25" customHeight="1">
      <c r="D935" s="52"/>
      <c r="J935" s="24"/>
    </row>
    <row r="936" ht="14.25" customHeight="1">
      <c r="D936" s="52"/>
      <c r="J936" s="24"/>
    </row>
    <row r="937" ht="14.25" customHeight="1">
      <c r="D937" s="52"/>
      <c r="J937" s="24"/>
    </row>
    <row r="938" ht="14.25" customHeight="1">
      <c r="D938" s="52"/>
      <c r="J938" s="24"/>
    </row>
    <row r="939" ht="14.25" customHeight="1">
      <c r="D939" s="52"/>
      <c r="J939" s="24"/>
    </row>
    <row r="940" ht="14.25" customHeight="1">
      <c r="D940" s="52"/>
      <c r="J940" s="24"/>
    </row>
    <row r="941" ht="14.25" customHeight="1">
      <c r="D941" s="52"/>
      <c r="J941" s="24"/>
    </row>
    <row r="942" ht="14.25" customHeight="1">
      <c r="D942" s="52"/>
      <c r="J942" s="24"/>
    </row>
    <row r="943" ht="14.25" customHeight="1">
      <c r="D943" s="52"/>
      <c r="J943" s="24"/>
    </row>
    <row r="944" ht="14.25" customHeight="1">
      <c r="D944" s="52"/>
      <c r="J944" s="24"/>
    </row>
    <row r="945" ht="14.25" customHeight="1">
      <c r="D945" s="52"/>
      <c r="J945" s="24"/>
    </row>
    <row r="946" ht="14.25" customHeight="1">
      <c r="D946" s="52"/>
      <c r="J946" s="24"/>
    </row>
    <row r="947" ht="14.25" customHeight="1">
      <c r="D947" s="52"/>
      <c r="J947" s="24"/>
    </row>
    <row r="948" ht="14.25" customHeight="1">
      <c r="D948" s="52"/>
      <c r="J948" s="24"/>
    </row>
    <row r="949" ht="14.25" customHeight="1">
      <c r="D949" s="52"/>
      <c r="J949" s="24"/>
    </row>
    <row r="950" ht="14.25" customHeight="1">
      <c r="D950" s="52"/>
      <c r="J950" s="24"/>
    </row>
    <row r="951" ht="14.25" customHeight="1">
      <c r="D951" s="52"/>
      <c r="J951" s="24"/>
    </row>
    <row r="952" ht="14.25" customHeight="1">
      <c r="D952" s="52"/>
      <c r="J952" s="24"/>
    </row>
    <row r="953" ht="14.25" customHeight="1">
      <c r="D953" s="52"/>
      <c r="J953" s="24"/>
    </row>
    <row r="954" ht="14.25" customHeight="1">
      <c r="D954" s="52"/>
      <c r="J954" s="24"/>
    </row>
    <row r="955" ht="14.25" customHeight="1">
      <c r="D955" s="52"/>
      <c r="J955" s="24"/>
    </row>
    <row r="956" ht="14.25" customHeight="1">
      <c r="D956" s="52"/>
      <c r="J956" s="24"/>
    </row>
    <row r="957" ht="14.25" customHeight="1">
      <c r="D957" s="52"/>
      <c r="J957" s="24"/>
    </row>
    <row r="958" ht="14.25" customHeight="1">
      <c r="D958" s="52"/>
      <c r="J958" s="24"/>
    </row>
    <row r="959" ht="14.25" customHeight="1">
      <c r="D959" s="52"/>
      <c r="J959" s="24"/>
    </row>
    <row r="960" ht="14.25" customHeight="1">
      <c r="D960" s="52"/>
      <c r="J960" s="24"/>
    </row>
    <row r="961" ht="14.25" customHeight="1">
      <c r="D961" s="52"/>
      <c r="J961" s="24"/>
    </row>
    <row r="962" ht="14.25" customHeight="1">
      <c r="D962" s="52"/>
      <c r="J962" s="24"/>
    </row>
    <row r="963" ht="14.25" customHeight="1">
      <c r="D963" s="52"/>
      <c r="J963" s="24"/>
    </row>
    <row r="964" ht="14.25" customHeight="1">
      <c r="D964" s="52"/>
      <c r="J964" s="24"/>
    </row>
    <row r="965" ht="14.25" customHeight="1">
      <c r="D965" s="52"/>
      <c r="J965" s="24"/>
    </row>
    <row r="966" ht="14.25" customHeight="1">
      <c r="D966" s="52"/>
      <c r="J966" s="24"/>
    </row>
    <row r="967" ht="14.25" customHeight="1">
      <c r="D967" s="52"/>
      <c r="J967" s="24"/>
    </row>
    <row r="968" ht="14.25" customHeight="1">
      <c r="D968" s="52"/>
      <c r="J968" s="24"/>
    </row>
    <row r="969" ht="14.25" customHeight="1">
      <c r="D969" s="52"/>
      <c r="J969" s="24"/>
    </row>
    <row r="970" ht="14.25" customHeight="1">
      <c r="D970" s="52"/>
      <c r="J970" s="24"/>
    </row>
    <row r="971" ht="14.25" customHeight="1">
      <c r="D971" s="52"/>
      <c r="J971" s="24"/>
    </row>
    <row r="972" ht="14.25" customHeight="1">
      <c r="D972" s="52"/>
      <c r="J972" s="24"/>
    </row>
    <row r="973" ht="14.25" customHeight="1">
      <c r="D973" s="52"/>
      <c r="J973" s="24"/>
    </row>
    <row r="974" ht="14.25" customHeight="1">
      <c r="D974" s="52"/>
      <c r="J974" s="24"/>
    </row>
    <row r="975" ht="14.25" customHeight="1">
      <c r="D975" s="52"/>
      <c r="J975" s="24"/>
    </row>
    <row r="976" ht="14.25" customHeight="1">
      <c r="D976" s="52"/>
      <c r="J976" s="24"/>
    </row>
    <row r="977" ht="14.25" customHeight="1">
      <c r="D977" s="52"/>
      <c r="J977" s="24"/>
    </row>
    <row r="978" ht="14.25" customHeight="1">
      <c r="D978" s="52"/>
      <c r="J978" s="24"/>
    </row>
    <row r="979" ht="14.25" customHeight="1">
      <c r="D979" s="52"/>
      <c r="J979" s="24"/>
    </row>
    <row r="980" ht="14.25" customHeight="1">
      <c r="D980" s="52"/>
      <c r="J980" s="24"/>
    </row>
    <row r="981" ht="14.25" customHeight="1">
      <c r="D981" s="52"/>
      <c r="J981" s="24"/>
    </row>
    <row r="982" ht="14.25" customHeight="1">
      <c r="D982" s="52"/>
      <c r="J982" s="24"/>
    </row>
    <row r="983" ht="14.25" customHeight="1">
      <c r="D983" s="52"/>
      <c r="J983" s="24"/>
    </row>
    <row r="984" ht="14.25" customHeight="1">
      <c r="D984" s="52"/>
      <c r="J984" s="24"/>
    </row>
    <row r="985" ht="14.25" customHeight="1">
      <c r="D985" s="52"/>
      <c r="J985" s="24"/>
    </row>
    <row r="986" ht="14.25" customHeight="1">
      <c r="D986" s="52"/>
      <c r="J986" s="24"/>
    </row>
    <row r="987" ht="14.25" customHeight="1">
      <c r="D987" s="52"/>
      <c r="J987" s="24"/>
    </row>
    <row r="988" ht="14.25" customHeight="1">
      <c r="D988" s="52"/>
      <c r="J988" s="24"/>
    </row>
    <row r="989" ht="14.25" customHeight="1">
      <c r="D989" s="52"/>
      <c r="J989" s="24"/>
    </row>
    <row r="990" ht="14.25" customHeight="1">
      <c r="D990" s="52"/>
      <c r="J990" s="24"/>
    </row>
    <row r="991" ht="14.25" customHeight="1">
      <c r="D991" s="52"/>
      <c r="J991" s="24"/>
    </row>
    <row r="992" ht="14.25" customHeight="1">
      <c r="D992" s="52"/>
      <c r="J992" s="24"/>
    </row>
    <row r="993" ht="14.25" customHeight="1">
      <c r="D993" s="52"/>
      <c r="J993" s="24"/>
    </row>
    <row r="994" ht="14.25" customHeight="1">
      <c r="D994" s="52"/>
      <c r="J994" s="24"/>
    </row>
    <row r="995" ht="14.25" customHeight="1">
      <c r="D995" s="52"/>
      <c r="J995" s="24"/>
    </row>
    <row r="996" ht="14.25" customHeight="1">
      <c r="D996" s="52"/>
      <c r="J996" s="24"/>
    </row>
    <row r="997" ht="14.25" customHeight="1">
      <c r="D997" s="52"/>
      <c r="J997" s="24"/>
    </row>
    <row r="998" ht="14.25" customHeight="1">
      <c r="D998" s="52"/>
      <c r="J998" s="24"/>
    </row>
    <row r="999" ht="14.25" customHeight="1">
      <c r="D999" s="52"/>
      <c r="J999" s="24"/>
    </row>
    <row r="1000" ht="14.25" customHeight="1">
      <c r="D1000" s="52"/>
      <c r="J1000" s="24"/>
    </row>
  </sheetData>
  <hyperlinks>
    <hyperlink r:id="rId1" ref="E2"/>
  </hyperlinks>
  <printOptions/>
  <pageMargins bottom="0.75" footer="0.0" header="0.0" left="0.7" right="0.7" top="0.75"/>
  <pageSetup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4" width="8.71"/>
    <col customWidth="1" min="5" max="5" width="11.71"/>
    <col customWidth="1" min="6" max="6" width="8.71"/>
    <col customWidth="1" min="7" max="7" width="11.29"/>
    <col customWidth="1" min="8" max="12" width="8.71"/>
    <col customWidth="1" min="13" max="13" width="16.0"/>
    <col customWidth="1" min="14" max="26" width="8.71"/>
  </cols>
  <sheetData>
    <row r="1" ht="14.25" customHeight="1"/>
    <row r="2" ht="14.25" customHeight="1"/>
    <row r="3" ht="14.25" customHeight="1">
      <c r="D3" s="3" t="s">
        <v>419</v>
      </c>
      <c r="L3" s="5" t="s">
        <v>420</v>
      </c>
      <c r="M3" s="5" t="s">
        <v>421</v>
      </c>
      <c r="N3" s="5" t="s">
        <v>422</v>
      </c>
    </row>
    <row r="4" ht="14.25" customHeight="1">
      <c r="K4" s="5" t="s">
        <v>269</v>
      </c>
      <c r="L4" s="4">
        <v>5.28</v>
      </c>
      <c r="M4" s="4">
        <v>2147.14</v>
      </c>
      <c r="N4" s="4">
        <v>-2137.86</v>
      </c>
    </row>
    <row r="5" ht="14.25" customHeight="1">
      <c r="K5" s="5" t="s">
        <v>272</v>
      </c>
      <c r="L5" s="4">
        <v>6.0</v>
      </c>
      <c r="M5" s="4">
        <v>6.0</v>
      </c>
      <c r="N5" s="4">
        <v>6.0</v>
      </c>
    </row>
    <row r="6" ht="14.25" customHeight="1">
      <c r="A6" s="4" t="s">
        <v>411</v>
      </c>
      <c r="B6" s="4" t="s">
        <v>423</v>
      </c>
      <c r="D6" s="1" t="s">
        <v>420</v>
      </c>
      <c r="E6" s="1" t="s">
        <v>424</v>
      </c>
      <c r="F6" s="3" t="s">
        <v>425</v>
      </c>
      <c r="G6" s="1" t="s">
        <v>426</v>
      </c>
      <c r="H6" s="5" t="s">
        <v>427</v>
      </c>
      <c r="I6" s="5" t="s">
        <v>428</v>
      </c>
    </row>
    <row r="7" ht="14.25" customHeight="1">
      <c r="A7" s="4">
        <v>95.0</v>
      </c>
      <c r="B7" s="4">
        <v>7.3232231E7</v>
      </c>
      <c r="D7" s="3">
        <v>2.0</v>
      </c>
      <c r="E7" s="3">
        <v>2.0</v>
      </c>
      <c r="G7" s="3">
        <v>4.0</v>
      </c>
      <c r="H7" s="3">
        <v>2.0</v>
      </c>
      <c r="I7" s="4">
        <v>-15000.0</v>
      </c>
      <c r="K7" s="4" t="s">
        <v>429</v>
      </c>
    </row>
    <row r="8" ht="14.25" customHeight="1">
      <c r="A8" s="4">
        <v>99.0</v>
      </c>
      <c r="D8" s="4">
        <v>3.0</v>
      </c>
      <c r="E8" s="3">
        <v>3.0</v>
      </c>
      <c r="H8" s="3">
        <v>3.0</v>
      </c>
      <c r="I8" s="3">
        <v>3.0</v>
      </c>
    </row>
    <row r="9" ht="14.25" customHeight="1">
      <c r="A9" s="4">
        <v>105.0</v>
      </c>
      <c r="D9" s="3">
        <v>5.0</v>
      </c>
      <c r="E9" s="3">
        <v>5.0</v>
      </c>
      <c r="H9" s="3">
        <v>5.0</v>
      </c>
      <c r="I9" s="3">
        <v>5.0</v>
      </c>
    </row>
    <row r="10" ht="14.25" customHeight="1">
      <c r="A10" s="14">
        <v>110.0</v>
      </c>
      <c r="D10" s="3">
        <v>7.0</v>
      </c>
      <c r="E10" s="11">
        <v>6.0</v>
      </c>
      <c r="F10" s="3" t="s">
        <v>430</v>
      </c>
      <c r="H10" s="89">
        <v>6.0</v>
      </c>
      <c r="I10" s="89">
        <v>6.0</v>
      </c>
      <c r="L10" s="4" t="s">
        <v>431</v>
      </c>
    </row>
    <row r="11" ht="14.25" customHeight="1">
      <c r="A11" s="4">
        <v>125.0</v>
      </c>
      <c r="D11" s="3">
        <v>6.0</v>
      </c>
      <c r="E11" s="3">
        <v>7.0</v>
      </c>
      <c r="H11" s="3">
        <v>7.0</v>
      </c>
      <c r="I11" s="3">
        <v>7.0</v>
      </c>
    </row>
    <row r="12" ht="14.25" customHeight="1">
      <c r="A12" s="4">
        <v>145.0</v>
      </c>
      <c r="D12" s="3">
        <v>7.0</v>
      </c>
      <c r="E12" s="3">
        <v>7.0</v>
      </c>
      <c r="H12" s="3">
        <v>7.0</v>
      </c>
      <c r="I12" s="3">
        <v>7.0</v>
      </c>
      <c r="K12" s="4" t="s">
        <v>432</v>
      </c>
      <c r="L12" s="4" t="s">
        <v>433</v>
      </c>
    </row>
    <row r="13" ht="14.25" customHeight="1">
      <c r="A13" s="4">
        <v>186.0</v>
      </c>
      <c r="D13" s="4">
        <v>7.0</v>
      </c>
      <c r="E13" s="4">
        <v>7.0</v>
      </c>
      <c r="H13" s="4">
        <v>15000.0</v>
      </c>
      <c r="I13" s="4">
        <v>7.0</v>
      </c>
    </row>
    <row r="14" ht="14.25" customHeight="1">
      <c r="A14" s="4">
        <v>5.85858585E8</v>
      </c>
    </row>
    <row r="15" ht="14.25" customHeight="1"/>
    <row r="16" ht="14.25" customHeight="1">
      <c r="B16" s="4" t="s">
        <v>434</v>
      </c>
    </row>
    <row r="17" ht="14.25" customHeight="1">
      <c r="B17" s="4" t="s">
        <v>435</v>
      </c>
    </row>
    <row r="18" ht="14.25" customHeight="1">
      <c r="A18" s="4" t="s">
        <v>411</v>
      </c>
      <c r="B18" s="4" t="s">
        <v>436</v>
      </c>
      <c r="D18" s="1" t="s">
        <v>420</v>
      </c>
      <c r="E18" s="1" t="s">
        <v>424</v>
      </c>
      <c r="F18" s="3" t="s">
        <v>437</v>
      </c>
      <c r="H18" s="3" t="s">
        <v>438</v>
      </c>
    </row>
    <row r="19" ht="14.25" customHeight="1">
      <c r="A19" s="4">
        <v>95.0</v>
      </c>
      <c r="D19" s="3">
        <v>2.0</v>
      </c>
      <c r="E19" s="3">
        <v>2.0</v>
      </c>
      <c r="H19" s="3" t="s">
        <v>439</v>
      </c>
      <c r="I19" s="3">
        <v>3.0</v>
      </c>
    </row>
    <row r="20" ht="14.25" customHeight="1">
      <c r="A20" s="4">
        <v>99.0</v>
      </c>
      <c r="D20" s="4">
        <v>7.0</v>
      </c>
      <c r="E20" s="3">
        <v>3.0</v>
      </c>
      <c r="H20" s="3" t="s">
        <v>440</v>
      </c>
      <c r="I20" s="3">
        <v>4.0</v>
      </c>
    </row>
    <row r="21" ht="14.25" customHeight="1">
      <c r="A21" s="4">
        <v>105.0</v>
      </c>
      <c r="D21" s="3">
        <v>7.0</v>
      </c>
      <c r="E21" s="11">
        <v>5.0</v>
      </c>
      <c r="F21" s="3" t="s">
        <v>441</v>
      </c>
    </row>
    <row r="22" ht="14.25" customHeight="1">
      <c r="A22" s="14">
        <v>110.0</v>
      </c>
      <c r="B22" s="4">
        <v>117.5</v>
      </c>
      <c r="D22" s="3">
        <v>5.0</v>
      </c>
      <c r="E22" s="11">
        <v>6.0</v>
      </c>
      <c r="H22" s="3" t="s">
        <v>442</v>
      </c>
    </row>
    <row r="23" ht="14.25" customHeight="1">
      <c r="A23" s="14">
        <v>125.0</v>
      </c>
      <c r="D23" s="3">
        <v>6.0</v>
      </c>
      <c r="E23" s="3">
        <v>7.0</v>
      </c>
    </row>
    <row r="24" ht="14.25" customHeight="1">
      <c r="A24" s="4">
        <v>145.0</v>
      </c>
      <c r="D24" s="3">
        <v>3.0</v>
      </c>
      <c r="E24" s="4">
        <v>7.0</v>
      </c>
    </row>
    <row r="25" ht="14.25" customHeight="1">
      <c r="A25" s="4">
        <v>186.0</v>
      </c>
    </row>
    <row r="26" ht="14.25" customHeight="1">
      <c r="A26" s="4">
        <v>200.0</v>
      </c>
      <c r="D26" s="3" t="s">
        <v>443</v>
      </c>
      <c r="E26" s="3" t="s">
        <v>444</v>
      </c>
    </row>
    <row r="27" ht="14.25" customHeight="1"/>
    <row r="28" ht="14.25" customHeight="1">
      <c r="C28" s="3" t="s">
        <v>445</v>
      </c>
      <c r="D28" s="3" t="s">
        <v>446</v>
      </c>
      <c r="E28" s="3" t="s">
        <v>447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D37" s="1" t="s">
        <v>420</v>
      </c>
      <c r="E37" s="3" t="s">
        <v>448</v>
      </c>
      <c r="G37" s="3" t="s">
        <v>411</v>
      </c>
      <c r="H37" s="3" t="s">
        <v>449</v>
      </c>
      <c r="J37" s="3">
        <v>2.0</v>
      </c>
    </row>
    <row r="38" ht="14.25" customHeight="1">
      <c r="D38" s="3">
        <v>2.0</v>
      </c>
      <c r="E38" s="3">
        <v>4.0</v>
      </c>
      <c r="G38" s="3">
        <v>2.0</v>
      </c>
      <c r="H38" s="3" t="s">
        <v>450</v>
      </c>
      <c r="J38" s="3">
        <v>3.0</v>
      </c>
    </row>
    <row r="39" ht="14.25" customHeight="1">
      <c r="D39" s="3">
        <v>12.0</v>
      </c>
      <c r="E39" s="3">
        <v>24.0</v>
      </c>
      <c r="G39" s="3">
        <v>12.0</v>
      </c>
      <c r="J39" s="3">
        <v>3.0</v>
      </c>
    </row>
    <row r="40" ht="14.25" customHeight="1">
      <c r="D40" s="3">
        <v>5.0</v>
      </c>
      <c r="E40" s="3">
        <v>10.0</v>
      </c>
      <c r="G40" s="3">
        <v>5.0</v>
      </c>
      <c r="J40" s="3">
        <v>5.0</v>
      </c>
      <c r="K40" s="3">
        <v>5.5</v>
      </c>
      <c r="L40" s="3" t="s">
        <v>451</v>
      </c>
    </row>
    <row r="41" ht="14.25" customHeight="1">
      <c r="B41" s="3">
        <v>7.0</v>
      </c>
      <c r="D41" s="11">
        <v>7.0</v>
      </c>
      <c r="E41" s="90">
        <v>14.0</v>
      </c>
      <c r="G41" s="3">
        <v>7.0</v>
      </c>
      <c r="J41" s="3">
        <v>6.0</v>
      </c>
      <c r="K41" s="3">
        <v>5.6</v>
      </c>
      <c r="L41" s="3" t="s">
        <v>452</v>
      </c>
    </row>
    <row r="42" ht="14.25" customHeight="1">
      <c r="D42" s="3">
        <v>6.0</v>
      </c>
      <c r="E42" s="3">
        <v>12.0</v>
      </c>
      <c r="G42" s="3">
        <v>6.0</v>
      </c>
      <c r="J42" s="3">
        <v>7.0</v>
      </c>
      <c r="K42" s="3" t="s">
        <v>453</v>
      </c>
      <c r="L42" s="3" t="s">
        <v>454</v>
      </c>
    </row>
    <row r="43" ht="14.25" customHeight="1">
      <c r="B43" s="3" t="s">
        <v>455</v>
      </c>
      <c r="D43" s="11">
        <v>7.0</v>
      </c>
      <c r="E43" s="91">
        <v>14.0</v>
      </c>
      <c r="G43" s="48">
        <v>3.0</v>
      </c>
      <c r="J43" s="3">
        <v>7.0</v>
      </c>
    </row>
    <row r="44" ht="14.25" customHeight="1">
      <c r="B44" s="3" t="s">
        <v>456</v>
      </c>
      <c r="D44" s="11">
        <v>3.0</v>
      </c>
      <c r="E44" s="3">
        <v>6.0</v>
      </c>
      <c r="J44" s="3">
        <v>12.0</v>
      </c>
    </row>
    <row r="45" ht="14.25" customHeight="1">
      <c r="D45" s="11">
        <v>3.0</v>
      </c>
    </row>
    <row r="46" ht="14.25" customHeight="1"/>
    <row r="47" ht="14.25" customHeight="1">
      <c r="D47" s="3" t="s">
        <v>443</v>
      </c>
      <c r="E47" s="3" t="s">
        <v>457</v>
      </c>
    </row>
    <row r="48" ht="14.25" customHeight="1"/>
    <row r="49" ht="14.25" customHeight="1">
      <c r="D49" s="3" t="s">
        <v>446</v>
      </c>
      <c r="E49" s="3" t="s">
        <v>458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>
      <c r="D56" s="5" t="s">
        <v>459</v>
      </c>
      <c r="E56" s="5" t="s">
        <v>460</v>
      </c>
      <c r="F56" s="3">
        <f>5</f>
        <v>5</v>
      </c>
      <c r="G56" s="4" t="s">
        <v>461</v>
      </c>
      <c r="K56" s="4" t="s">
        <v>462</v>
      </c>
      <c r="L56" s="4" t="s">
        <v>463</v>
      </c>
      <c r="M56" s="4" t="s">
        <v>439</v>
      </c>
      <c r="N56" s="3">
        <f>10/2</f>
        <v>5</v>
      </c>
      <c r="O56" s="4" t="s">
        <v>461</v>
      </c>
    </row>
    <row r="57" ht="14.25" customHeight="1">
      <c r="C57" s="4" t="s">
        <v>420</v>
      </c>
      <c r="D57" s="4" t="s">
        <v>424</v>
      </c>
      <c r="I57" s="4" t="s">
        <v>420</v>
      </c>
      <c r="J57" s="4" t="s">
        <v>424</v>
      </c>
      <c r="M57" s="4" t="s">
        <v>440</v>
      </c>
      <c r="N57" s="4">
        <v>6.0</v>
      </c>
      <c r="O57" s="4" t="s">
        <v>461</v>
      </c>
    </row>
    <row r="58" ht="14.25" customHeight="1">
      <c r="C58" s="4">
        <v>2.0</v>
      </c>
      <c r="D58" s="4">
        <v>2.0</v>
      </c>
      <c r="I58" s="4">
        <v>2.0</v>
      </c>
      <c r="J58" s="4">
        <v>2.0</v>
      </c>
    </row>
    <row r="59" ht="14.25" customHeight="1">
      <c r="C59" s="4">
        <v>7.0</v>
      </c>
      <c r="D59" s="4">
        <v>2.0</v>
      </c>
      <c r="I59" s="4">
        <v>7.0</v>
      </c>
      <c r="J59" s="4">
        <v>2.0</v>
      </c>
    </row>
    <row r="60" ht="14.25" customHeight="1">
      <c r="C60" s="4">
        <v>4.0</v>
      </c>
      <c r="D60" s="4">
        <v>3.0</v>
      </c>
      <c r="I60" s="4">
        <v>4.0</v>
      </c>
      <c r="J60" s="4">
        <v>3.0</v>
      </c>
    </row>
    <row r="61" ht="14.25" customHeight="1">
      <c r="C61" s="4">
        <v>6.0</v>
      </c>
      <c r="D61" s="4">
        <v>4.0</v>
      </c>
      <c r="I61" s="4">
        <v>6.0</v>
      </c>
      <c r="J61" s="4">
        <v>4.0</v>
      </c>
    </row>
    <row r="62" ht="14.25" customHeight="1">
      <c r="C62" s="4">
        <v>8.0</v>
      </c>
      <c r="D62" s="14">
        <v>6.0</v>
      </c>
      <c r="E62" s="4" t="s">
        <v>272</v>
      </c>
      <c r="I62" s="4">
        <v>8.0</v>
      </c>
      <c r="J62" s="92">
        <v>6.0</v>
      </c>
      <c r="K62" s="18" t="s">
        <v>464</v>
      </c>
      <c r="L62" s="4">
        <v>6.5</v>
      </c>
      <c r="M62" s="4" t="s">
        <v>272</v>
      </c>
    </row>
    <row r="63" ht="14.25" customHeight="1">
      <c r="C63" s="4">
        <v>9.0</v>
      </c>
      <c r="D63" s="4">
        <v>6.0</v>
      </c>
      <c r="I63" s="4">
        <v>9.0</v>
      </c>
      <c r="J63" s="93">
        <v>7.0</v>
      </c>
      <c r="K63" s="18" t="s">
        <v>465</v>
      </c>
    </row>
    <row r="64" ht="14.25" customHeight="1">
      <c r="C64" s="4">
        <v>6.0</v>
      </c>
      <c r="D64" s="4">
        <v>7.0</v>
      </c>
      <c r="I64" s="4">
        <v>7.0</v>
      </c>
      <c r="J64" s="4">
        <v>7.0</v>
      </c>
    </row>
    <row r="65" ht="14.25" customHeight="1">
      <c r="C65" s="4">
        <v>3.0</v>
      </c>
      <c r="D65" s="4">
        <v>8.0</v>
      </c>
      <c r="I65" s="4">
        <v>3.0</v>
      </c>
      <c r="J65" s="4">
        <v>8.0</v>
      </c>
    </row>
    <row r="66" ht="14.25" customHeight="1">
      <c r="C66" s="4">
        <v>2.0</v>
      </c>
      <c r="D66" s="4">
        <v>9.0</v>
      </c>
      <c r="I66" s="4">
        <v>2.0</v>
      </c>
      <c r="J66" s="4">
        <v>9.0</v>
      </c>
    </row>
    <row r="67" ht="14.25" customHeight="1">
      <c r="I67" s="4">
        <v>9.0</v>
      </c>
      <c r="J67" s="4">
        <v>9.0</v>
      </c>
    </row>
    <row r="68" ht="14.25" customHeight="1"/>
    <row r="69" ht="14.25" customHeight="1">
      <c r="A69" s="4" t="s">
        <v>466</v>
      </c>
    </row>
    <row r="70" ht="14.25" customHeight="1">
      <c r="A70" s="4" t="s">
        <v>467</v>
      </c>
      <c r="N70" s="4" t="s">
        <v>468</v>
      </c>
      <c r="O70" s="4" t="s">
        <v>469</v>
      </c>
    </row>
    <row r="71" ht="14.25" customHeight="1">
      <c r="A71" s="4">
        <v>1.0</v>
      </c>
      <c r="B71" s="4" t="s">
        <v>470</v>
      </c>
      <c r="F71" s="3">
        <f>N78/7</f>
        <v>30.04285714</v>
      </c>
      <c r="N71" s="4">
        <v>31.5</v>
      </c>
      <c r="O71" s="4">
        <v>24.5</v>
      </c>
      <c r="Q71" s="4" t="s">
        <v>471</v>
      </c>
    </row>
    <row r="72" ht="14.25" customHeight="1">
      <c r="A72" s="4">
        <v>2.0</v>
      </c>
      <c r="B72" s="4" t="s">
        <v>472</v>
      </c>
      <c r="F72" s="4">
        <v>30.2</v>
      </c>
      <c r="N72" s="4">
        <v>28.9</v>
      </c>
      <c r="O72" s="4">
        <v>26.3</v>
      </c>
    </row>
    <row r="73" ht="14.25" customHeight="1">
      <c r="A73" s="4" t="s">
        <v>473</v>
      </c>
      <c r="B73" s="4" t="s">
        <v>474</v>
      </c>
      <c r="N73" s="4">
        <v>26.3</v>
      </c>
      <c r="O73" s="4">
        <v>28.9</v>
      </c>
    </row>
    <row r="74" ht="14.25" customHeight="1">
      <c r="A74" s="4">
        <v>3.0</v>
      </c>
      <c r="B74" s="4" t="s">
        <v>475</v>
      </c>
      <c r="F74" s="3">
        <f t="shared" ref="F74:F75" si="1">F71-2</f>
        <v>28.04285714</v>
      </c>
      <c r="N74" s="4">
        <v>32.7</v>
      </c>
      <c r="O74" s="14">
        <v>30.2</v>
      </c>
    </row>
    <row r="75" ht="14.25" customHeight="1">
      <c r="A75" s="4">
        <v>4.0</v>
      </c>
      <c r="B75" s="4" t="s">
        <v>476</v>
      </c>
      <c r="F75" s="3">
        <f t="shared" si="1"/>
        <v>28.2</v>
      </c>
      <c r="N75" s="4">
        <v>36.2</v>
      </c>
      <c r="O75" s="4">
        <v>31.5</v>
      </c>
    </row>
    <row r="76" ht="14.25" customHeight="1">
      <c r="N76" s="4">
        <v>24.5</v>
      </c>
      <c r="O76" s="4">
        <v>32.7</v>
      </c>
    </row>
    <row r="77" ht="14.25" customHeight="1">
      <c r="N77" s="4">
        <v>30.2</v>
      </c>
      <c r="O77" s="4">
        <v>36.2</v>
      </c>
    </row>
    <row r="78" ht="14.25" customHeight="1">
      <c r="N78" s="3">
        <f>SUM(N71:N77)</f>
        <v>210.3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>
      <c r="N87" s="4" t="s">
        <v>477</v>
      </c>
      <c r="O87" s="4" t="s">
        <v>439</v>
      </c>
    </row>
    <row r="88" ht="14.25" customHeight="1">
      <c r="O88" s="4" t="s">
        <v>270</v>
      </c>
    </row>
    <row r="89" ht="14.25" customHeight="1">
      <c r="E89" s="5" t="s">
        <v>459</v>
      </c>
      <c r="F89" s="5" t="s">
        <v>460</v>
      </c>
      <c r="H89" s="4" t="s">
        <v>478</v>
      </c>
      <c r="K89" s="4" t="s">
        <v>420</v>
      </c>
      <c r="L89" s="4" t="s">
        <v>424</v>
      </c>
    </row>
    <row r="90" ht="14.25" customHeight="1">
      <c r="D90" s="4" t="s">
        <v>420</v>
      </c>
      <c r="E90" s="4" t="s">
        <v>424</v>
      </c>
      <c r="K90" s="4">
        <v>2.0</v>
      </c>
      <c r="L90" s="4">
        <v>2.0</v>
      </c>
      <c r="O90" s="4" t="s">
        <v>462</v>
      </c>
    </row>
    <row r="91" ht="14.25" customHeight="1">
      <c r="D91" s="4">
        <v>2.0</v>
      </c>
      <c r="E91" s="4">
        <v>2.0</v>
      </c>
      <c r="K91" s="4">
        <v>5.0</v>
      </c>
      <c r="L91" s="4">
        <v>2.0</v>
      </c>
      <c r="N91" s="4" t="s">
        <v>439</v>
      </c>
      <c r="O91" s="4">
        <v>5.0</v>
      </c>
      <c r="Q91" s="4" t="s">
        <v>461</v>
      </c>
    </row>
    <row r="92" ht="14.25" customHeight="1">
      <c r="D92" s="4">
        <v>5.0</v>
      </c>
      <c r="E92" s="4">
        <v>2.0</v>
      </c>
      <c r="K92" s="4">
        <v>4.0</v>
      </c>
      <c r="L92" s="4">
        <v>4.0</v>
      </c>
      <c r="N92" s="4" t="s">
        <v>479</v>
      </c>
      <c r="O92" s="4">
        <v>6.0</v>
      </c>
    </row>
    <row r="93" ht="14.25" customHeight="1">
      <c r="D93" s="4">
        <v>4.0</v>
      </c>
      <c r="E93" s="4">
        <v>4.0</v>
      </c>
      <c r="K93" s="4">
        <v>5.0</v>
      </c>
      <c r="L93" s="4">
        <v>5.0</v>
      </c>
    </row>
    <row r="94" ht="14.25" customHeight="1">
      <c r="D94" s="4">
        <v>6.0</v>
      </c>
      <c r="E94" s="4">
        <v>5.0</v>
      </c>
      <c r="G94" s="4" t="s">
        <v>269</v>
      </c>
      <c r="H94" s="4">
        <v>5.11</v>
      </c>
      <c r="K94" s="4">
        <v>7.0</v>
      </c>
      <c r="L94" s="92">
        <v>5.0</v>
      </c>
      <c r="N94" s="4">
        <v>6.0</v>
      </c>
      <c r="O94" s="4" t="s">
        <v>272</v>
      </c>
    </row>
    <row r="95" ht="14.25" customHeight="1">
      <c r="D95" s="4">
        <v>7.0</v>
      </c>
      <c r="E95" s="14">
        <v>6.0</v>
      </c>
      <c r="F95" s="4" t="s">
        <v>272</v>
      </c>
      <c r="G95" s="4" t="s">
        <v>272</v>
      </c>
      <c r="H95" s="4">
        <v>6.0</v>
      </c>
      <c r="K95" s="4">
        <v>8.0</v>
      </c>
      <c r="L95" s="93">
        <v>6.0</v>
      </c>
      <c r="N95" s="4">
        <v>5.5</v>
      </c>
      <c r="O95" s="4" t="s">
        <v>272</v>
      </c>
    </row>
    <row r="96" ht="14.25" customHeight="1">
      <c r="D96" s="4">
        <v>1500.0</v>
      </c>
      <c r="E96" s="4">
        <v>6.0</v>
      </c>
      <c r="K96" s="4">
        <v>6.0</v>
      </c>
      <c r="L96" s="4">
        <v>6.0</v>
      </c>
    </row>
    <row r="97" ht="14.25" customHeight="1">
      <c r="D97" s="4">
        <v>6.0</v>
      </c>
      <c r="E97" s="4">
        <v>6.0</v>
      </c>
      <c r="G97" s="4" t="s">
        <v>480</v>
      </c>
      <c r="H97" s="3">
        <f>1537/9</f>
        <v>170.7777778</v>
      </c>
      <c r="K97" s="4">
        <v>2.0</v>
      </c>
      <c r="L97" s="4">
        <v>7.0</v>
      </c>
    </row>
    <row r="98" ht="14.25" customHeight="1">
      <c r="D98" s="4">
        <v>2.0</v>
      </c>
      <c r="E98" s="4">
        <v>7.0</v>
      </c>
      <c r="G98" s="4" t="s">
        <v>272</v>
      </c>
      <c r="H98" s="4">
        <v>6.0</v>
      </c>
      <c r="K98" s="4">
        <v>6.0</v>
      </c>
      <c r="L98" s="4">
        <v>8.0</v>
      </c>
    </row>
    <row r="99" ht="14.25" customHeight="1">
      <c r="D99" s="4">
        <v>6.0</v>
      </c>
      <c r="E99" s="4">
        <v>1500.0</v>
      </c>
      <c r="K99" s="4">
        <v>8.0</v>
      </c>
      <c r="L99" s="4">
        <v>8.0</v>
      </c>
    </row>
    <row r="100" ht="14.25" customHeight="1"/>
    <row r="101" ht="14.25" customHeight="1">
      <c r="I101" s="4" t="s">
        <v>462</v>
      </c>
      <c r="J101" s="4" t="s">
        <v>439</v>
      </c>
      <c r="K101" s="4" t="s">
        <v>481</v>
      </c>
    </row>
    <row r="102" ht="14.25" customHeight="1">
      <c r="J102" s="4">
        <v>5.0</v>
      </c>
      <c r="K102" s="4">
        <v>6.0</v>
      </c>
    </row>
    <row r="103" ht="14.25" customHeight="1">
      <c r="D103" s="4" t="s">
        <v>312</v>
      </c>
      <c r="E103" s="4" t="s">
        <v>482</v>
      </c>
      <c r="G103" s="4" t="s">
        <v>269</v>
      </c>
      <c r="H103" s="4">
        <v>54.3</v>
      </c>
    </row>
    <row r="104" ht="14.25" customHeight="1">
      <c r="D104" s="4">
        <v>65.0</v>
      </c>
      <c r="E104" s="4">
        <v>14.0</v>
      </c>
      <c r="G104" s="4" t="s">
        <v>272</v>
      </c>
      <c r="H104" s="4">
        <v>60.5</v>
      </c>
    </row>
    <row r="105" ht="14.25" customHeight="1">
      <c r="D105" s="4">
        <v>14.0</v>
      </c>
      <c r="E105" s="4">
        <v>15.0</v>
      </c>
      <c r="G105" s="4" t="s">
        <v>274</v>
      </c>
      <c r="H105" s="4" t="s">
        <v>285</v>
      </c>
    </row>
    <row r="106" ht="14.25" customHeight="1">
      <c r="D106" s="4">
        <v>84.0</v>
      </c>
      <c r="E106" s="4">
        <v>21.0</v>
      </c>
      <c r="J106" s="4" t="s">
        <v>483</v>
      </c>
      <c r="K106" s="4">
        <v>54.3</v>
      </c>
    </row>
    <row r="107" ht="14.25" customHeight="1">
      <c r="D107" s="4">
        <v>75.0</v>
      </c>
      <c r="E107" s="4">
        <v>32.0</v>
      </c>
      <c r="J107" s="4" t="s">
        <v>484</v>
      </c>
      <c r="K107" s="4">
        <v>54.0</v>
      </c>
    </row>
    <row r="108" ht="14.25" customHeight="1">
      <c r="D108" s="4">
        <v>21.0</v>
      </c>
      <c r="E108" s="4">
        <v>56.0</v>
      </c>
    </row>
    <row r="109" ht="14.25" customHeight="1">
      <c r="D109" s="4">
        <v>56.0</v>
      </c>
      <c r="E109" s="4">
        <v>65.0</v>
      </c>
    </row>
    <row r="110" ht="14.25" customHeight="1">
      <c r="D110" s="4">
        <v>87.0</v>
      </c>
      <c r="E110" s="4">
        <v>75.0</v>
      </c>
    </row>
    <row r="111" ht="14.25" customHeight="1">
      <c r="D111" s="4">
        <v>94.0</v>
      </c>
      <c r="E111" s="4">
        <v>84.0</v>
      </c>
    </row>
    <row r="112" ht="14.25" customHeight="1">
      <c r="D112" s="4">
        <v>32.0</v>
      </c>
      <c r="E112" s="4">
        <v>87.0</v>
      </c>
    </row>
    <row r="113" ht="14.25" customHeight="1">
      <c r="D113" s="4">
        <v>15.0</v>
      </c>
      <c r="E113" s="4">
        <v>94.0</v>
      </c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O88:P88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43"/>
    <col customWidth="1" min="3" max="5" width="20.0"/>
    <col customWidth="1" min="6" max="6" width="21.0"/>
    <col customWidth="1" min="7" max="7" width="17.57"/>
    <col customWidth="1" min="8" max="8" width="18.57"/>
    <col customWidth="1" min="9" max="9" width="16.29"/>
    <col customWidth="1" min="10" max="10" width="13.43"/>
    <col customWidth="1" min="11" max="11" width="11.71"/>
    <col customWidth="1" min="12" max="20" width="8.71"/>
    <col customWidth="1" min="21" max="21" width="10.29"/>
    <col customWidth="1" min="22" max="26" width="8.71"/>
  </cols>
  <sheetData>
    <row r="1" ht="14.25" customHeight="1"/>
    <row r="2" ht="14.25" customHeight="1">
      <c r="C2" s="3" t="s">
        <v>485</v>
      </c>
      <c r="F2" s="3" t="s">
        <v>486</v>
      </c>
      <c r="K2" s="4" t="s">
        <v>487</v>
      </c>
      <c r="L2" s="4" t="s">
        <v>488</v>
      </c>
      <c r="R2" s="5" t="s">
        <v>489</v>
      </c>
      <c r="S2" s="5" t="s">
        <v>490</v>
      </c>
    </row>
    <row r="3" ht="14.25" customHeight="1">
      <c r="Q3" s="5" t="s">
        <v>491</v>
      </c>
      <c r="R3" s="4">
        <v>48.75</v>
      </c>
      <c r="S3" s="4">
        <v>49.1</v>
      </c>
    </row>
    <row r="4" ht="14.25" customHeight="1">
      <c r="I4" s="4" t="s">
        <v>492</v>
      </c>
      <c r="Q4" s="5" t="s">
        <v>493</v>
      </c>
      <c r="R4" s="4">
        <v>1.0</v>
      </c>
      <c r="S4" s="4">
        <v>9.0</v>
      </c>
    </row>
    <row r="5" ht="14.25" customHeight="1">
      <c r="G5" s="1" t="s">
        <v>494</v>
      </c>
      <c r="H5" s="1" t="s">
        <v>495</v>
      </c>
      <c r="I5" s="4" t="s">
        <v>496</v>
      </c>
      <c r="J5" s="2" t="s">
        <v>497</v>
      </c>
      <c r="K5" s="1"/>
    </row>
    <row r="6" ht="14.25" customHeight="1">
      <c r="G6" s="3">
        <v>3.0</v>
      </c>
      <c r="H6" s="3">
        <v>1.0</v>
      </c>
      <c r="I6" s="3">
        <f t="shared" ref="I6:I10" si="1">H6-3</f>
        <v>-2</v>
      </c>
      <c r="J6" s="3">
        <f t="shared" ref="J6:J10" si="2">I6*I6</f>
        <v>4</v>
      </c>
    </row>
    <row r="7" ht="14.25" customHeight="1">
      <c r="G7" s="3">
        <v>3.0</v>
      </c>
      <c r="H7" s="3">
        <v>2.0</v>
      </c>
      <c r="I7" s="3">
        <f t="shared" si="1"/>
        <v>-1</v>
      </c>
      <c r="J7" s="3">
        <f t="shared" si="2"/>
        <v>1</v>
      </c>
    </row>
    <row r="8" ht="14.25" customHeight="1">
      <c r="G8" s="3">
        <v>3.0</v>
      </c>
      <c r="H8" s="3">
        <v>3.0</v>
      </c>
      <c r="I8" s="3">
        <f t="shared" si="1"/>
        <v>0</v>
      </c>
      <c r="J8" s="3">
        <f t="shared" si="2"/>
        <v>0</v>
      </c>
    </row>
    <row r="9" ht="14.25" customHeight="1">
      <c r="G9" s="3">
        <v>3.0</v>
      </c>
      <c r="H9" s="3">
        <v>4.0</v>
      </c>
      <c r="I9" s="3">
        <f t="shared" si="1"/>
        <v>1</v>
      </c>
      <c r="J9" s="3">
        <f t="shared" si="2"/>
        <v>1</v>
      </c>
    </row>
    <row r="10" ht="14.25" customHeight="1">
      <c r="G10" s="3">
        <v>3.0</v>
      </c>
      <c r="H10" s="3">
        <v>5.0</v>
      </c>
      <c r="I10" s="3">
        <f t="shared" si="1"/>
        <v>2</v>
      </c>
      <c r="J10" s="3">
        <f t="shared" si="2"/>
        <v>4</v>
      </c>
    </row>
    <row r="11" ht="14.25" customHeight="1">
      <c r="J11" s="3">
        <f>SUM(J6:J10)</f>
        <v>10</v>
      </c>
      <c r="U11" s="4" t="s">
        <v>498</v>
      </c>
    </row>
    <row r="12" ht="14.25" customHeight="1">
      <c r="F12" s="1" t="s">
        <v>499</v>
      </c>
      <c r="L12" s="3" t="s">
        <v>500</v>
      </c>
      <c r="R12" s="4" t="s">
        <v>501</v>
      </c>
      <c r="U12" s="4" t="s">
        <v>502</v>
      </c>
      <c r="V12" s="3">
        <f>S14+S15</f>
        <v>101.5</v>
      </c>
      <c r="X12" s="9">
        <v>0.65</v>
      </c>
    </row>
    <row r="13" ht="14.25" customHeight="1">
      <c r="G13" s="1" t="s">
        <v>494</v>
      </c>
      <c r="H13" s="1" t="s">
        <v>495</v>
      </c>
      <c r="L13" s="1" t="s">
        <v>485</v>
      </c>
      <c r="U13" s="4" t="s">
        <v>503</v>
      </c>
      <c r="V13" s="3">
        <f>S14-S15</f>
        <v>68.5</v>
      </c>
    </row>
    <row r="14" ht="14.25" customHeight="1">
      <c r="F14" s="1" t="s">
        <v>381</v>
      </c>
      <c r="G14" s="94">
        <v>3.0</v>
      </c>
      <c r="H14" s="94">
        <v>3.0</v>
      </c>
      <c r="L14" s="1" t="s">
        <v>504</v>
      </c>
      <c r="R14" s="4" t="s">
        <v>269</v>
      </c>
      <c r="S14" s="4">
        <v>85.0</v>
      </c>
    </row>
    <row r="15" ht="14.25" customHeight="1">
      <c r="F15" s="1" t="s">
        <v>430</v>
      </c>
      <c r="G15" s="94">
        <v>3.0</v>
      </c>
      <c r="H15" s="94">
        <v>3.0</v>
      </c>
      <c r="L15" s="1" t="s">
        <v>505</v>
      </c>
      <c r="R15" s="4" t="s">
        <v>506</v>
      </c>
      <c r="S15" s="4">
        <v>16.5</v>
      </c>
      <c r="U15" s="4" t="s">
        <v>507</v>
      </c>
      <c r="V15" s="3">
        <f>S14+(2*S15)</f>
        <v>118</v>
      </c>
      <c r="X15" s="9">
        <v>0.95</v>
      </c>
    </row>
    <row r="16" ht="14.25" customHeight="1">
      <c r="F16" s="1" t="s">
        <v>449</v>
      </c>
      <c r="G16" s="94">
        <v>3.0</v>
      </c>
      <c r="H16" s="94" t="s">
        <v>508</v>
      </c>
      <c r="L16" s="1" t="s">
        <v>509</v>
      </c>
      <c r="U16" s="4" t="s">
        <v>510</v>
      </c>
      <c r="V16" s="3">
        <f>S14-(2*S15)</f>
        <v>52</v>
      </c>
    </row>
    <row r="17" ht="14.25" customHeight="1"/>
    <row r="18" ht="14.25" customHeight="1">
      <c r="F18" s="2" t="s">
        <v>485</v>
      </c>
      <c r="G18" s="85">
        <v>0.0</v>
      </c>
      <c r="H18" s="85">
        <v>4.0</v>
      </c>
      <c r="J18" s="4" t="s">
        <v>511</v>
      </c>
      <c r="K18" s="3">
        <f>3+H20</f>
        <v>4.58113883</v>
      </c>
      <c r="M18" s="9">
        <v>0.65</v>
      </c>
      <c r="U18" s="4" t="s">
        <v>512</v>
      </c>
      <c r="V18" s="3">
        <f>S14+(3*S15)</f>
        <v>134.5</v>
      </c>
      <c r="X18" s="95">
        <v>0.995</v>
      </c>
    </row>
    <row r="19" ht="14.25" customHeight="1">
      <c r="F19" s="5" t="s">
        <v>513</v>
      </c>
      <c r="G19" s="4">
        <v>0.0</v>
      </c>
      <c r="H19" s="3">
        <f>J11/4</f>
        <v>2.5</v>
      </c>
      <c r="J19" s="4" t="s">
        <v>514</v>
      </c>
      <c r="K19" s="4">
        <f>3-H20</f>
        <v>1.41886117</v>
      </c>
      <c r="U19" s="4" t="s">
        <v>515</v>
      </c>
      <c r="V19" s="3">
        <f>S14-(3*S15)</f>
        <v>35.5</v>
      </c>
    </row>
    <row r="20" ht="14.25" customHeight="1">
      <c r="F20" s="5" t="s">
        <v>516</v>
      </c>
      <c r="G20" s="4">
        <v>0.0</v>
      </c>
      <c r="H20" s="3">
        <f>SQRT(H19)</f>
        <v>1.58113883</v>
      </c>
    </row>
    <row r="21" ht="14.25" customHeight="1">
      <c r="J21" s="4" t="s">
        <v>517</v>
      </c>
      <c r="K21" s="3">
        <f>H14+(2*H20)</f>
        <v>6.16227766</v>
      </c>
      <c r="M21" s="9">
        <v>0.95</v>
      </c>
    </row>
    <row r="22" ht="14.25" customHeight="1">
      <c r="J22" s="4" t="s">
        <v>518</v>
      </c>
      <c r="K22" s="3">
        <f>H14-(2*H20)</f>
        <v>-0.1622776602</v>
      </c>
    </row>
    <row r="23" ht="14.25" customHeight="1"/>
    <row r="24" ht="14.25" customHeight="1">
      <c r="G24" s="1" t="s">
        <v>420</v>
      </c>
      <c r="H24" s="1" t="s">
        <v>411</v>
      </c>
      <c r="J24" s="3" t="s">
        <v>424</v>
      </c>
      <c r="K24" s="3" t="s">
        <v>519</v>
      </c>
    </row>
    <row r="25" ht="14.25" customHeight="1">
      <c r="G25" s="3">
        <v>5.0</v>
      </c>
      <c r="H25" s="3">
        <v>1.0</v>
      </c>
      <c r="J25" s="3">
        <v>1.0</v>
      </c>
      <c r="K25" s="3">
        <v>1.0</v>
      </c>
    </row>
    <row r="26" ht="14.25" customHeight="1">
      <c r="G26" s="3">
        <v>2.0</v>
      </c>
      <c r="H26" s="3">
        <v>4.0</v>
      </c>
      <c r="J26" s="3">
        <v>2.0</v>
      </c>
      <c r="K26" s="3">
        <v>2.0</v>
      </c>
    </row>
    <row r="27" ht="14.25" customHeight="1">
      <c r="G27" s="3">
        <v>1.0</v>
      </c>
      <c r="H27" s="3">
        <v>2.0</v>
      </c>
      <c r="J27" s="3">
        <v>2.0</v>
      </c>
      <c r="K27" s="3">
        <v>2.0</v>
      </c>
    </row>
    <row r="28" ht="14.25" customHeight="1">
      <c r="G28" s="3">
        <v>4.0</v>
      </c>
      <c r="H28" s="3">
        <v>2.0</v>
      </c>
      <c r="J28" s="90">
        <v>3.0</v>
      </c>
      <c r="K28" s="90">
        <v>3.0</v>
      </c>
    </row>
    <row r="29" ht="14.25" customHeight="1">
      <c r="G29" s="3">
        <v>2.0</v>
      </c>
      <c r="H29" s="3">
        <v>3.0</v>
      </c>
      <c r="J29" s="3">
        <v>4.0</v>
      </c>
      <c r="K29" s="3">
        <v>4.0</v>
      </c>
    </row>
    <row r="30" ht="14.25" customHeight="1">
      <c r="G30" s="3">
        <v>3.0</v>
      </c>
      <c r="H30" s="3">
        <v>4.0</v>
      </c>
      <c r="J30" s="3">
        <v>4.0</v>
      </c>
      <c r="K30" s="3">
        <v>4.0</v>
      </c>
    </row>
    <row r="31" ht="14.25" customHeight="1">
      <c r="G31" s="3">
        <v>4.0</v>
      </c>
      <c r="H31" s="3">
        <v>5.0</v>
      </c>
      <c r="J31" s="3">
        <v>5.0</v>
      </c>
      <c r="K31" s="3">
        <v>5.0</v>
      </c>
    </row>
    <row r="32" ht="14.25" customHeight="1"/>
    <row r="33" ht="14.25" customHeight="1"/>
    <row r="34" ht="14.25" customHeight="1">
      <c r="G34" s="1" t="s">
        <v>420</v>
      </c>
      <c r="H34" s="1" t="s">
        <v>411</v>
      </c>
    </row>
    <row r="35" ht="14.25" customHeight="1">
      <c r="F35" s="1" t="s">
        <v>381</v>
      </c>
      <c r="G35" s="11">
        <v>3.0</v>
      </c>
      <c r="H35" s="11">
        <v>3.0</v>
      </c>
      <c r="K35" s="3" t="s">
        <v>520</v>
      </c>
    </row>
    <row r="36" ht="14.25" customHeight="1">
      <c r="F36" s="1" t="s">
        <v>430</v>
      </c>
      <c r="G36" s="11">
        <v>3.0</v>
      </c>
      <c r="H36" s="11">
        <v>3.0</v>
      </c>
    </row>
    <row r="37" ht="14.25" customHeight="1">
      <c r="F37" s="1" t="s">
        <v>449</v>
      </c>
      <c r="G37" s="11" t="s">
        <v>521</v>
      </c>
      <c r="H37" s="11" t="s">
        <v>521</v>
      </c>
    </row>
    <row r="38" ht="14.25" customHeight="1"/>
    <row r="39" ht="14.25" customHeight="1"/>
    <row r="40" ht="14.25" customHeight="1"/>
    <row r="41" ht="14.25" customHeight="1">
      <c r="H41" s="4" t="s">
        <v>522</v>
      </c>
      <c r="L41" s="4" t="s">
        <v>269</v>
      </c>
      <c r="M41" s="4">
        <v>59.0</v>
      </c>
      <c r="N41" s="4" t="s">
        <v>522</v>
      </c>
    </row>
    <row r="42" ht="14.25" customHeight="1">
      <c r="D42" s="1"/>
      <c r="E42" s="1"/>
      <c r="F42" s="1" t="s">
        <v>523</v>
      </c>
      <c r="G42" s="1" t="s">
        <v>523</v>
      </c>
      <c r="H42" s="1" t="s">
        <v>524</v>
      </c>
      <c r="I42" s="1" t="s">
        <v>525</v>
      </c>
    </row>
    <row r="43" ht="14.25" customHeight="1">
      <c r="B43" s="3" t="s">
        <v>381</v>
      </c>
      <c r="C43" s="3" t="s">
        <v>526</v>
      </c>
      <c r="D43" s="4" t="s">
        <v>527</v>
      </c>
      <c r="E43" s="19"/>
      <c r="F43" s="21">
        <v>68.0</v>
      </c>
      <c r="G43" s="96">
        <v>68.0</v>
      </c>
      <c r="H43" s="3">
        <f t="shared" ref="H43:H52" si="3">G43-59</f>
        <v>9</v>
      </c>
      <c r="I43" s="3">
        <f t="shared" ref="I43:I52" si="4">H43*H43</f>
        <v>81</v>
      </c>
      <c r="J43" s="3" t="s">
        <v>528</v>
      </c>
    </row>
    <row r="44" ht="14.25" customHeight="1">
      <c r="E44" s="20"/>
      <c r="F44" s="97">
        <v>79.0</v>
      </c>
      <c r="G44" s="24">
        <v>79.0</v>
      </c>
      <c r="H44" s="3">
        <f t="shared" si="3"/>
        <v>20</v>
      </c>
      <c r="I44" s="3">
        <f t="shared" si="4"/>
        <v>400</v>
      </c>
    </row>
    <row r="45" ht="14.25" customHeight="1">
      <c r="D45" s="4" t="s">
        <v>529</v>
      </c>
      <c r="E45" s="19">
        <f>L53+L54</f>
        <v>73.521</v>
      </c>
      <c r="F45" s="21">
        <v>38.0</v>
      </c>
      <c r="G45" s="3">
        <v>38.0</v>
      </c>
      <c r="H45" s="3">
        <f t="shared" si="3"/>
        <v>-21</v>
      </c>
      <c r="I45" s="3">
        <f t="shared" si="4"/>
        <v>441</v>
      </c>
      <c r="K45" s="98"/>
    </row>
    <row r="46" ht="14.25" customHeight="1">
      <c r="C46" s="3" t="s">
        <v>522</v>
      </c>
      <c r="D46" s="4" t="s">
        <v>530</v>
      </c>
      <c r="E46" s="19">
        <f>L53-L54</f>
        <v>44.479</v>
      </c>
      <c r="F46" s="21">
        <v>68.0</v>
      </c>
      <c r="G46" s="96">
        <v>68.0</v>
      </c>
      <c r="H46" s="3">
        <f t="shared" si="3"/>
        <v>9</v>
      </c>
      <c r="I46" s="3">
        <f t="shared" si="4"/>
        <v>81</v>
      </c>
      <c r="K46" s="4" t="s">
        <v>531</v>
      </c>
      <c r="L46" s="4" t="s">
        <v>532</v>
      </c>
    </row>
    <row r="47" ht="14.25" customHeight="1">
      <c r="E47" s="20"/>
      <c r="F47" s="97">
        <v>35.0</v>
      </c>
      <c r="G47" s="24">
        <v>35.0</v>
      </c>
      <c r="H47" s="3">
        <f t="shared" si="3"/>
        <v>-24</v>
      </c>
      <c r="I47" s="3">
        <f t="shared" si="4"/>
        <v>576</v>
      </c>
    </row>
    <row r="48" ht="14.25" customHeight="1">
      <c r="C48" s="3" t="s">
        <v>533</v>
      </c>
      <c r="D48" s="4" t="s">
        <v>534</v>
      </c>
      <c r="F48" s="21">
        <v>70.0</v>
      </c>
      <c r="G48" s="96">
        <v>70.0</v>
      </c>
      <c r="H48" s="3">
        <f t="shared" si="3"/>
        <v>11</v>
      </c>
      <c r="I48" s="3">
        <f t="shared" si="4"/>
        <v>121</v>
      </c>
      <c r="K48" s="4" t="s">
        <v>535</v>
      </c>
    </row>
    <row r="49" ht="14.25" customHeight="1">
      <c r="C49" s="3" t="s">
        <v>536</v>
      </c>
      <c r="F49" s="21">
        <v>61.0</v>
      </c>
      <c r="G49" s="96">
        <v>61.0</v>
      </c>
      <c r="H49" s="3">
        <f t="shared" si="3"/>
        <v>2</v>
      </c>
      <c r="I49" s="3">
        <f t="shared" si="4"/>
        <v>4</v>
      </c>
    </row>
    <row r="50" ht="14.25" customHeight="1">
      <c r="D50" s="4" t="s">
        <v>537</v>
      </c>
      <c r="E50" s="3">
        <f>L53 + (2*L54)</f>
        <v>88.042</v>
      </c>
      <c r="F50" s="21">
        <v>47.0</v>
      </c>
      <c r="G50" s="96">
        <v>47.0</v>
      </c>
      <c r="H50" s="3">
        <f t="shared" si="3"/>
        <v>-12</v>
      </c>
      <c r="I50" s="3">
        <f t="shared" si="4"/>
        <v>144</v>
      </c>
    </row>
    <row r="51" ht="14.25" customHeight="1">
      <c r="D51" s="4" t="s">
        <v>538</v>
      </c>
      <c r="E51" s="3">
        <f>L53 - (2*L54)</f>
        <v>29.958</v>
      </c>
      <c r="F51" s="21">
        <v>58.0</v>
      </c>
      <c r="G51" s="96">
        <v>58.0</v>
      </c>
      <c r="H51" s="3">
        <f t="shared" si="3"/>
        <v>-1</v>
      </c>
      <c r="I51" s="3">
        <f t="shared" si="4"/>
        <v>1</v>
      </c>
    </row>
    <row r="52" ht="14.25" customHeight="1">
      <c r="F52" s="21">
        <v>66.0</v>
      </c>
      <c r="G52" s="96">
        <v>66.0</v>
      </c>
      <c r="H52" s="3">
        <f t="shared" si="3"/>
        <v>7</v>
      </c>
      <c r="I52" s="3">
        <f t="shared" si="4"/>
        <v>49</v>
      </c>
    </row>
    <row r="53" ht="14.25" customHeight="1">
      <c r="I53" s="1">
        <v>1898.0</v>
      </c>
      <c r="K53" s="5" t="s">
        <v>269</v>
      </c>
      <c r="L53" s="4">
        <v>59.0</v>
      </c>
      <c r="M53" s="4" t="s">
        <v>522</v>
      </c>
    </row>
    <row r="54" ht="14.25" customHeight="1">
      <c r="B54" s="1" t="s">
        <v>539</v>
      </c>
      <c r="C54" s="3" t="s">
        <v>540</v>
      </c>
      <c r="G54" s="1" t="s">
        <v>541</v>
      </c>
      <c r="H54" s="1">
        <f>I53/9</f>
        <v>210.8888889</v>
      </c>
      <c r="I54" s="1" t="s">
        <v>528</v>
      </c>
      <c r="K54" s="5" t="s">
        <v>516</v>
      </c>
      <c r="L54" s="4">
        <v>14.521</v>
      </c>
      <c r="M54" s="4" t="s">
        <v>522</v>
      </c>
    </row>
    <row r="55" ht="14.25" customHeight="1">
      <c r="G55" s="1"/>
      <c r="H55" s="1"/>
    </row>
    <row r="56" ht="14.25" customHeight="1">
      <c r="G56" s="1" t="s">
        <v>542</v>
      </c>
      <c r="H56" s="1">
        <f>I53/10</f>
        <v>189.8</v>
      </c>
    </row>
    <row r="57" ht="14.25" customHeight="1"/>
    <row r="58" ht="14.25" customHeight="1"/>
    <row r="59" ht="14.25" customHeight="1">
      <c r="C59" s="3" t="s">
        <v>543</v>
      </c>
      <c r="F59" s="3" t="s">
        <v>544</v>
      </c>
      <c r="G59" s="3" t="s">
        <v>545</v>
      </c>
      <c r="H59" s="3" t="s">
        <v>546</v>
      </c>
    </row>
    <row r="60" ht="14.25" customHeight="1"/>
    <row r="61" ht="14.25" customHeight="1">
      <c r="C61" s="3" t="s">
        <v>547</v>
      </c>
      <c r="F61" s="3" t="s">
        <v>548</v>
      </c>
      <c r="G61" s="3" t="s">
        <v>549</v>
      </c>
      <c r="H61" s="3" t="s">
        <v>550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>
      <c r="G69" s="3" t="s">
        <v>551</v>
      </c>
    </row>
    <row r="70" ht="14.25" customHeight="1"/>
    <row r="71" ht="14.25" customHeight="1">
      <c r="G71" s="1" t="s">
        <v>544</v>
      </c>
      <c r="H71" s="1" t="s">
        <v>552</v>
      </c>
      <c r="I71" s="1" t="s">
        <v>553</v>
      </c>
    </row>
    <row r="72" ht="14.25" customHeight="1"/>
    <row r="73" ht="14.25" customHeight="1">
      <c r="G73" s="3" t="s">
        <v>554</v>
      </c>
    </row>
    <row r="74" ht="14.25" customHeight="1"/>
    <row r="75" ht="14.25" customHeight="1">
      <c r="G75" s="1" t="s">
        <v>555</v>
      </c>
      <c r="H75" s="1" t="s">
        <v>556</v>
      </c>
      <c r="I75" s="1" t="s">
        <v>557</v>
      </c>
    </row>
    <row r="76" ht="14.25" customHeight="1"/>
    <row r="77" ht="14.25" customHeight="1"/>
    <row r="78" ht="14.25" customHeight="1">
      <c r="C78" s="3" t="s">
        <v>558</v>
      </c>
      <c r="G78" s="1" t="s">
        <v>559</v>
      </c>
      <c r="H78" s="1" t="s">
        <v>560</v>
      </c>
    </row>
    <row r="79" ht="14.25" customHeight="1">
      <c r="G79" s="3" t="s">
        <v>561</v>
      </c>
      <c r="H79" s="3" t="s">
        <v>562</v>
      </c>
    </row>
    <row r="80" ht="14.25" customHeight="1">
      <c r="F80" s="3">
        <v>500.0</v>
      </c>
      <c r="G80" s="3">
        <v>450.0</v>
      </c>
      <c r="H80" s="3">
        <v>50.0</v>
      </c>
    </row>
    <row r="81" ht="14.25" customHeight="1">
      <c r="G81" s="3">
        <v>449.0</v>
      </c>
      <c r="H81" s="3">
        <v>50.0</v>
      </c>
    </row>
    <row r="82" ht="14.25" customHeight="1">
      <c r="F82" s="3">
        <v>100.0</v>
      </c>
      <c r="G82" s="3" t="s">
        <v>563</v>
      </c>
      <c r="I82" s="3">
        <v>500.0</v>
      </c>
    </row>
    <row r="83" ht="14.25" customHeight="1"/>
    <row r="84" ht="14.25" customHeight="1">
      <c r="H84" s="3" t="s">
        <v>564</v>
      </c>
    </row>
    <row r="85" ht="14.25" customHeight="1"/>
    <row r="86" ht="14.25" customHeight="1">
      <c r="C86" s="3" t="s">
        <v>565</v>
      </c>
      <c r="G86" s="1" t="s">
        <v>566</v>
      </c>
      <c r="H86" s="1" t="s">
        <v>567</v>
      </c>
      <c r="I86" s="3" t="s">
        <v>430</v>
      </c>
    </row>
    <row r="87" ht="14.25" customHeight="1">
      <c r="G87" s="3" t="s">
        <v>568</v>
      </c>
      <c r="H87" s="3" t="s">
        <v>569</v>
      </c>
    </row>
    <row r="88" ht="14.25" customHeight="1"/>
    <row r="89" ht="14.25" customHeight="1">
      <c r="F89" s="1" t="s">
        <v>570</v>
      </c>
      <c r="G89" s="1" t="s">
        <v>571</v>
      </c>
    </row>
    <row r="90" ht="14.25" customHeight="1">
      <c r="F90" s="1">
        <v>0.0</v>
      </c>
      <c r="G90" s="1" t="s">
        <v>572</v>
      </c>
    </row>
    <row r="91" ht="14.25" customHeight="1">
      <c r="F91" s="1">
        <v>0.25</v>
      </c>
      <c r="G91" s="1" t="s">
        <v>573</v>
      </c>
    </row>
    <row r="92" ht="14.25" customHeight="1">
      <c r="F92" s="1">
        <v>0.5</v>
      </c>
      <c r="G92" s="1" t="s">
        <v>574</v>
      </c>
    </row>
    <row r="93" ht="14.25" customHeight="1">
      <c r="F93" s="1">
        <v>0.75</v>
      </c>
      <c r="G93" s="1" t="s">
        <v>575</v>
      </c>
    </row>
    <row r="94" ht="14.25" customHeight="1">
      <c r="F94" s="1">
        <v>1.0</v>
      </c>
      <c r="G94" s="1" t="s">
        <v>576</v>
      </c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>
      <c r="C102" s="5" t="s">
        <v>269</v>
      </c>
      <c r="D102" s="4">
        <v>54.3</v>
      </c>
      <c r="E102" s="5" t="s">
        <v>312</v>
      </c>
      <c r="F102" s="4" t="s">
        <v>577</v>
      </c>
      <c r="G102" s="4" t="s">
        <v>578</v>
      </c>
      <c r="H102" s="4" t="s">
        <v>579</v>
      </c>
    </row>
    <row r="103" ht="14.25" customHeight="1">
      <c r="C103" s="5" t="s">
        <v>272</v>
      </c>
      <c r="D103" s="4">
        <v>49.0</v>
      </c>
      <c r="E103" s="4">
        <v>65.0</v>
      </c>
      <c r="F103" s="4">
        <v>29.0</v>
      </c>
      <c r="G103" s="3">
        <f t="shared" ref="G103:G112" si="5">F103-54.3</f>
        <v>-25.3</v>
      </c>
      <c r="H103" s="3">
        <f t="shared" ref="H103:H112" si="6">G103*G103</f>
        <v>640.09</v>
      </c>
    </row>
    <row r="104" ht="14.25" customHeight="1">
      <c r="C104" s="5" t="s">
        <v>513</v>
      </c>
      <c r="D104" s="3">
        <f> H113 / 9</f>
        <v>411.5666667</v>
      </c>
      <c r="E104" s="4">
        <v>95.0</v>
      </c>
      <c r="F104" s="14">
        <v>35.0</v>
      </c>
      <c r="G104" s="3">
        <f t="shared" si="5"/>
        <v>-19.3</v>
      </c>
      <c r="H104" s="3">
        <f t="shared" si="6"/>
        <v>372.49</v>
      </c>
    </row>
    <row r="105" ht="14.25" customHeight="1">
      <c r="C105" s="5" t="s">
        <v>516</v>
      </c>
      <c r="D105" s="3">
        <f>SQRT(D104)</f>
        <v>20.28710592</v>
      </c>
      <c r="E105" s="4">
        <v>48.0</v>
      </c>
      <c r="F105" s="14">
        <v>36.0</v>
      </c>
      <c r="G105" s="3">
        <f t="shared" si="5"/>
        <v>-18.3</v>
      </c>
      <c r="H105" s="3">
        <f t="shared" si="6"/>
        <v>334.89</v>
      </c>
    </row>
    <row r="106" ht="14.25" customHeight="1">
      <c r="C106" s="22"/>
      <c r="E106" s="4">
        <v>75.0</v>
      </c>
      <c r="F106" s="14">
        <v>48.0</v>
      </c>
      <c r="G106" s="3">
        <f t="shared" si="5"/>
        <v>-6.3</v>
      </c>
      <c r="H106" s="3">
        <f t="shared" si="6"/>
        <v>39.69</v>
      </c>
    </row>
    <row r="107" ht="14.25" customHeight="1">
      <c r="E107" s="4">
        <v>62.0</v>
      </c>
      <c r="F107" s="14">
        <v>48.0</v>
      </c>
      <c r="G107" s="3">
        <f t="shared" si="5"/>
        <v>-6.3</v>
      </c>
      <c r="H107" s="3">
        <f t="shared" si="6"/>
        <v>39.69</v>
      </c>
    </row>
    <row r="108" ht="14.25" customHeight="1">
      <c r="E108" s="4">
        <v>35.0</v>
      </c>
      <c r="F108" s="14">
        <v>50.0</v>
      </c>
      <c r="G108" s="3">
        <f t="shared" si="5"/>
        <v>-4.3</v>
      </c>
      <c r="H108" s="3">
        <f t="shared" si="6"/>
        <v>18.49</v>
      </c>
    </row>
    <row r="109" ht="14.25" customHeight="1">
      <c r="C109" s="4" t="s">
        <v>462</v>
      </c>
      <c r="E109" s="4">
        <v>48.0</v>
      </c>
      <c r="F109" s="14">
        <v>62.0</v>
      </c>
      <c r="G109" s="3">
        <f t="shared" si="5"/>
        <v>7.7</v>
      </c>
      <c r="H109" s="3">
        <f t="shared" si="6"/>
        <v>59.29</v>
      </c>
    </row>
    <row r="110" ht="14.25" customHeight="1">
      <c r="C110" s="4" t="s">
        <v>580</v>
      </c>
      <c r="E110" s="4">
        <v>29.0</v>
      </c>
      <c r="F110" s="14">
        <v>65.0</v>
      </c>
      <c r="G110" s="3">
        <f t="shared" si="5"/>
        <v>10.7</v>
      </c>
      <c r="H110" s="3">
        <f t="shared" si="6"/>
        <v>114.49</v>
      </c>
    </row>
    <row r="111" ht="14.25" customHeight="1">
      <c r="C111" s="4" t="s">
        <v>581</v>
      </c>
      <c r="E111" s="4">
        <v>50.0</v>
      </c>
      <c r="F111" s="4">
        <v>75.0</v>
      </c>
      <c r="G111" s="3">
        <f t="shared" si="5"/>
        <v>20.7</v>
      </c>
      <c r="H111" s="3">
        <f t="shared" si="6"/>
        <v>428.49</v>
      </c>
    </row>
    <row r="112" ht="14.25" customHeight="1">
      <c r="E112" s="4">
        <v>36.0</v>
      </c>
      <c r="F112" s="4">
        <v>95.0</v>
      </c>
      <c r="G112" s="3">
        <f t="shared" si="5"/>
        <v>40.7</v>
      </c>
      <c r="H112" s="3">
        <f t="shared" si="6"/>
        <v>1656.49</v>
      </c>
    </row>
    <row r="113" ht="14.25" customHeight="1">
      <c r="C113" s="4" t="s">
        <v>511</v>
      </c>
      <c r="D113" s="3">
        <f>D102+D105</f>
        <v>74.58710592</v>
      </c>
      <c r="H113" s="4">
        <v>3704.1</v>
      </c>
    </row>
    <row r="114" ht="14.25" customHeight="1">
      <c r="C114" s="4" t="s">
        <v>530</v>
      </c>
      <c r="D114" s="3">
        <f>D102-D105</f>
        <v>34.01289408</v>
      </c>
    </row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>
      <c r="E127" s="4" t="s">
        <v>582</v>
      </c>
    </row>
    <row r="128" ht="14.25" customHeight="1">
      <c r="E128" s="4" t="s">
        <v>224</v>
      </c>
    </row>
    <row r="129" ht="14.25" customHeight="1">
      <c r="D129" s="4" t="s">
        <v>583</v>
      </c>
    </row>
    <row r="130" ht="14.25" customHeight="1">
      <c r="C130" s="4" t="s">
        <v>584</v>
      </c>
      <c r="D130" s="4" t="s">
        <v>585</v>
      </c>
      <c r="E130" s="4" t="s">
        <v>586</v>
      </c>
    </row>
    <row r="131" ht="14.25" customHeight="1">
      <c r="C131" s="4" t="s">
        <v>587</v>
      </c>
      <c r="D131" s="4" t="s">
        <v>588</v>
      </c>
    </row>
    <row r="132" ht="14.25" customHeight="1">
      <c r="D132" s="4" t="s">
        <v>589</v>
      </c>
    </row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>
      <c r="G10" s="1" t="s">
        <v>494</v>
      </c>
      <c r="H10" s="1" t="s">
        <v>495</v>
      </c>
    </row>
    <row r="11" ht="14.25" customHeight="1">
      <c r="B11" s="3" t="s">
        <v>590</v>
      </c>
      <c r="G11" s="3">
        <v>3.0</v>
      </c>
      <c r="H11" s="3">
        <v>1.0</v>
      </c>
      <c r="K11" s="3" t="s">
        <v>591</v>
      </c>
    </row>
    <row r="12" ht="14.25" customHeight="1">
      <c r="B12" s="3">
        <f t="shared" ref="B12:B16" si="1">G11-3</f>
        <v>0</v>
      </c>
      <c r="G12" s="3">
        <v>3.0</v>
      </c>
      <c r="H12" s="3">
        <v>2.0</v>
      </c>
    </row>
    <row r="13" ht="14.25" customHeight="1">
      <c r="B13" s="3">
        <f t="shared" si="1"/>
        <v>0</v>
      </c>
      <c r="G13" s="3">
        <v>3.0</v>
      </c>
      <c r="H13" s="3">
        <v>3.0</v>
      </c>
      <c r="J13" s="3" t="s">
        <v>592</v>
      </c>
      <c r="K13" s="3">
        <v>2.25</v>
      </c>
    </row>
    <row r="14" ht="14.25" customHeight="1">
      <c r="B14" s="3">
        <f t="shared" si="1"/>
        <v>0</v>
      </c>
      <c r="G14" s="3">
        <v>3.0</v>
      </c>
      <c r="H14" s="3">
        <v>4.0</v>
      </c>
    </row>
    <row r="15" ht="14.25" customHeight="1">
      <c r="B15" s="3">
        <f t="shared" si="1"/>
        <v>0</v>
      </c>
      <c r="G15" s="3">
        <v>3.0</v>
      </c>
      <c r="H15" s="3">
        <v>5.0</v>
      </c>
    </row>
    <row r="16" ht="14.25" customHeight="1">
      <c r="B16" s="3">
        <f t="shared" si="1"/>
        <v>0</v>
      </c>
    </row>
    <row r="17" ht="14.25" customHeight="1">
      <c r="F17" s="1" t="s">
        <v>499</v>
      </c>
    </row>
    <row r="18" ht="14.25" customHeight="1">
      <c r="A18" s="3" t="s">
        <v>593</v>
      </c>
      <c r="B18" s="3">
        <v>0.0</v>
      </c>
      <c r="G18" s="1" t="s">
        <v>494</v>
      </c>
      <c r="H18" s="1" t="s">
        <v>495</v>
      </c>
    </row>
    <row r="19" ht="14.25" customHeight="1">
      <c r="A19" s="3" t="s">
        <v>594</v>
      </c>
      <c r="B19" s="3">
        <v>1.5</v>
      </c>
      <c r="F19" s="1" t="s">
        <v>381</v>
      </c>
      <c r="G19" s="99">
        <v>3.0</v>
      </c>
      <c r="H19" s="99">
        <v>3.0</v>
      </c>
      <c r="K19" s="3" t="s">
        <v>486</v>
      </c>
    </row>
    <row r="20" ht="14.25" customHeight="1">
      <c r="F20" s="1" t="s">
        <v>430</v>
      </c>
      <c r="G20" s="99">
        <v>3.0</v>
      </c>
      <c r="H20" s="99">
        <v>3.0</v>
      </c>
      <c r="K20" s="3" t="s">
        <v>595</v>
      </c>
    </row>
    <row r="21" ht="14.25" customHeight="1">
      <c r="F21" s="1" t="s">
        <v>449</v>
      </c>
      <c r="G21" s="99">
        <v>3.0</v>
      </c>
      <c r="H21" s="99" t="s">
        <v>450</v>
      </c>
      <c r="K21" s="3" t="s">
        <v>596</v>
      </c>
    </row>
    <row r="22" ht="14.25" customHeight="1">
      <c r="F22" s="1"/>
      <c r="G22" s="99"/>
      <c r="H22" s="99"/>
    </row>
    <row r="23" ht="14.25" customHeight="1">
      <c r="F23" s="1" t="s">
        <v>597</v>
      </c>
    </row>
    <row r="24" ht="14.25" customHeight="1">
      <c r="F24" s="1" t="s">
        <v>485</v>
      </c>
      <c r="G24" s="11">
        <v>0.0</v>
      </c>
      <c r="H24" s="11">
        <v>4.0</v>
      </c>
    </row>
    <row r="25" ht="14.25" customHeight="1">
      <c r="F25" s="1" t="s">
        <v>504</v>
      </c>
      <c r="G25" s="99">
        <v>0.0</v>
      </c>
      <c r="H25" s="3">
        <v>2.25</v>
      </c>
    </row>
    <row r="26" ht="14.25" customHeight="1">
      <c r="F26" s="1" t="s">
        <v>516</v>
      </c>
      <c r="G26" s="99">
        <v>0.0</v>
      </c>
      <c r="H26" s="3">
        <v>1.5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