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600\60020\104652-Met4H2- EURAMET\1. Arbeidsfiler\lsta\Met4H2-main\"/>
    </mc:Choice>
  </mc:AlternateContent>
  <xr:revisionPtr revIDLastSave="0" documentId="13_ncr:1_{AEED7227-5C54-4A69-B258-AABC34F89C85}" xr6:coauthVersionLast="47" xr6:coauthVersionMax="47" xr10:uidLastSave="{00000000-0000-0000-0000-000000000000}"/>
  <bookViews>
    <workbookView xWindow="1428" yWindow="1428" windowWidth="17832" windowHeight="13680" firstSheet="2" activeTab="7" xr2:uid="{6F06B787-B8AB-419A-8B60-5DAC5D904425}"/>
  </bookViews>
  <sheets>
    <sheet name="Info" sheetId="13" r:id="rId1"/>
    <sheet name="Configuration" sheetId="1" r:id="rId2"/>
    <sheet name="ProcessData" sheetId="2" r:id="rId3"/>
    <sheet name="Composition" sheetId="8" r:id="rId4"/>
    <sheet name="Sheet1" sheetId="15" r:id="rId5"/>
    <sheet name="USM_unc" sheetId="3" r:id="rId6"/>
    <sheet name="T_unc" sheetId="11" r:id="rId7"/>
    <sheet name="P_unc" sheetId="12" r:id="rId8"/>
    <sheet name="PT_unc" sheetId="6" state="hidden" r:id="rId9"/>
    <sheet name="Composition_unc" sheetId="14" r:id="rId10"/>
    <sheet name="lists" sheetId="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2" l="1"/>
  <c r="B13" i="12"/>
  <c r="D10" i="3"/>
  <c r="D9" i="3"/>
  <c r="Q4" i="15"/>
  <c r="R4" i="15"/>
  <c r="S4" i="15"/>
  <c r="T4" i="15"/>
  <c r="U4" i="15"/>
  <c r="V4" i="15"/>
  <c r="W4" i="15"/>
  <c r="X4" i="15"/>
  <c r="Y4" i="15"/>
  <c r="Z4" i="15"/>
  <c r="AA4" i="15"/>
  <c r="P4" i="15"/>
  <c r="AB4" i="15" l="1"/>
  <c r="C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Kjetil Folgerø</author>
  </authors>
  <commentList>
    <comment ref="A4" authorId="0" shapeId="0" xr:uid="{78BEBBBF-23BD-475F-BE3C-56E86C9B6ABF}">
      <text>
        <r>
          <rPr>
            <b/>
            <sz val="9"/>
            <color indexed="81"/>
            <rFont val="Tahoma"/>
            <family val="2"/>
          </rPr>
          <t>Kjetil Folgerø:</t>
        </r>
        <r>
          <rPr>
            <sz val="9"/>
            <color indexed="81"/>
            <rFont val="Tahoma"/>
            <family val="2"/>
          </rPr>
          <t xml:space="preserve">
move to configuration?</t>
        </r>
      </text>
    </comment>
  </commentList>
</comments>
</file>

<file path=xl/sharedStrings.xml><?xml version="1.0" encoding="utf-8"?>
<sst xmlns="http://schemas.openxmlformats.org/spreadsheetml/2006/main" count="287" uniqueCount="132">
  <si>
    <t>USM</t>
  </si>
  <si>
    <t>Configuration</t>
  </si>
  <si>
    <t>Dual in parallel</t>
  </si>
  <si>
    <t>Quality measurement</t>
  </si>
  <si>
    <t>Online GC</t>
  </si>
  <si>
    <t>Sampling</t>
  </si>
  <si>
    <t>NA</t>
  </si>
  <si>
    <t>OIML R 140</t>
  </si>
  <si>
    <t>Case</t>
  </si>
  <si>
    <t>DateTime</t>
  </si>
  <si>
    <t>P</t>
  </si>
  <si>
    <t>T</t>
  </si>
  <si>
    <t>H2</t>
  </si>
  <si>
    <t>Input variable</t>
  </si>
  <si>
    <t>Calibration reference</t>
  </si>
  <si>
    <t>Calibration repeatability</t>
  </si>
  <si>
    <t>Field uncertainty</t>
  </si>
  <si>
    <t>Calibration deviation</t>
  </si>
  <si>
    <t>Uncertainty</t>
  </si>
  <si>
    <t>Distribution</t>
  </si>
  <si>
    <t>Normal</t>
  </si>
  <si>
    <t>Comp</t>
  </si>
  <si>
    <t xml:space="preserve">N2 </t>
  </si>
  <si>
    <t xml:space="preserve">CO2 </t>
  </si>
  <si>
    <t xml:space="preserve">C1 </t>
  </si>
  <si>
    <t xml:space="preserve">C2 </t>
  </si>
  <si>
    <t xml:space="preserve">C3 </t>
  </si>
  <si>
    <t xml:space="preserve">iC4 </t>
  </si>
  <si>
    <t xml:space="preserve">nC4 </t>
  </si>
  <si>
    <t xml:space="preserve">iC5 </t>
  </si>
  <si>
    <t xml:space="preserve">nC5 </t>
  </si>
  <si>
    <t xml:space="preserve">C6 </t>
  </si>
  <si>
    <t>OnlineGC</t>
  </si>
  <si>
    <t>EoS</t>
  </si>
  <si>
    <t>GERG-2008</t>
  </si>
  <si>
    <t>inch</t>
  </si>
  <si>
    <t>k</t>
  </si>
  <si>
    <t>Unit</t>
  </si>
  <si>
    <t>%</t>
  </si>
  <si>
    <t>Setting</t>
  </si>
  <si>
    <t>Quality meters</t>
  </si>
  <si>
    <t>Coriolis</t>
  </si>
  <si>
    <t>Single</t>
  </si>
  <si>
    <t>Dual in series</t>
  </si>
  <si>
    <t>Calorimeter</t>
  </si>
  <si>
    <t>AGA-8</t>
  </si>
  <si>
    <t>T_C</t>
  </si>
  <si>
    <t>P_Mpa</t>
  </si>
  <si>
    <t>ISO13443</t>
  </si>
  <si>
    <t>Performance_requirements</t>
  </si>
  <si>
    <t>Quality_meter</t>
  </si>
  <si>
    <t>Quality_measurement</t>
  </si>
  <si>
    <t>Base_conditions</t>
  </si>
  <si>
    <t>Pipe_diameter</t>
  </si>
  <si>
    <t>Meter_configuration</t>
  </si>
  <si>
    <t>Comment</t>
  </si>
  <si>
    <t>neoC5</t>
  </si>
  <si>
    <t>C</t>
  </si>
  <si>
    <t>bara</t>
  </si>
  <si>
    <t>Time_between_calibrations</t>
  </si>
  <si>
    <t>months</t>
  </si>
  <si>
    <t>Ambient_Temp_at_calibration</t>
  </si>
  <si>
    <t>Stability</t>
  </si>
  <si>
    <t>%/24mo</t>
  </si>
  <si>
    <t>RFI_effects</t>
  </si>
  <si>
    <t>Ambient_Temp_effect</t>
  </si>
  <si>
    <t>C/C</t>
  </si>
  <si>
    <t>Stability_temp_element</t>
  </si>
  <si>
    <t>Misc</t>
  </si>
  <si>
    <t>Input value</t>
  </si>
  <si>
    <t>Stability_transmitter</t>
  </si>
  <si>
    <t>Temp_transmitter_element</t>
  </si>
  <si>
    <t>Max_calibrated_static_pressure</t>
  </si>
  <si>
    <t>barg</t>
  </si>
  <si>
    <t>Min_calibrated_static_pressure</t>
  </si>
  <si>
    <t>Upper_range_limit</t>
  </si>
  <si>
    <t>Ambient_temp_at_calibation</t>
  </si>
  <si>
    <t>Transmitter</t>
  </si>
  <si>
    <t>%span</t>
  </si>
  <si>
    <t>%URL/yr</t>
  </si>
  <si>
    <t>%span/28C</t>
  </si>
  <si>
    <t>Ambient_temp_effect</t>
  </si>
  <si>
    <t>%spen</t>
  </si>
  <si>
    <t>Atm_pressure</t>
  </si>
  <si>
    <t>cmol_mol-1</t>
  </si>
  <si>
    <t>ms-1</t>
  </si>
  <si>
    <t>Min_velocity</t>
  </si>
  <si>
    <t>Max_velocity</t>
  </si>
  <si>
    <t>ms_1</t>
  </si>
  <si>
    <t>Uptime_h</t>
  </si>
  <si>
    <t>Sheets</t>
  </si>
  <si>
    <t>Metering station configuration</t>
  </si>
  <si>
    <t>ProcessData</t>
  </si>
  <si>
    <t>Composition</t>
  </si>
  <si>
    <t>USM_unc</t>
  </si>
  <si>
    <t>T_unc</t>
  </si>
  <si>
    <t>P_unc</t>
  </si>
  <si>
    <t>Composition_unc</t>
  </si>
  <si>
    <t>Description</t>
  </si>
  <si>
    <t>Comments</t>
  </si>
  <si>
    <t>Fluid composition vs time</t>
  </si>
  <si>
    <t>Flow rates, Temperature, Pressure vs time</t>
  </si>
  <si>
    <t>Input data for USM uncertainty analysis</t>
  </si>
  <si>
    <t>Input data for temperature transmitter uncertainty analysis</t>
  </si>
  <si>
    <t>Input data for pressure transmitter uncertainty analysis</t>
  </si>
  <si>
    <t>Uncertainty data for composition</t>
  </si>
  <si>
    <t>Detailed uncertainties should be calculated by SW based on more general input (e.g. standard and representability)</t>
  </si>
  <si>
    <t>Installation effects</t>
  </si>
  <si>
    <t>Process data quantities</t>
  </si>
  <si>
    <t>VolumeFlowRate_m3h-1</t>
  </si>
  <si>
    <t>StandardVolumeFlowRate_Sm3h-1</t>
  </si>
  <si>
    <t>Volume_m3</t>
  </si>
  <si>
    <t>StandardVolume_Sm3</t>
  </si>
  <si>
    <t>MassFlowRate_kgh-1</t>
  </si>
  <si>
    <t>Mass_kg</t>
  </si>
  <si>
    <t>Confidence interval</t>
  </si>
  <si>
    <t>95 %</t>
  </si>
  <si>
    <t>MPa</t>
  </si>
  <si>
    <t>C6+</t>
  </si>
  <si>
    <t>N2</t>
  </si>
  <si>
    <t>C1</t>
  </si>
  <si>
    <t>CO2</t>
  </si>
  <si>
    <t>C2</t>
  </si>
  <si>
    <t>C3</t>
  </si>
  <si>
    <t>IC4</t>
  </si>
  <si>
    <t>NC4</t>
  </si>
  <si>
    <t>IC5</t>
  </si>
  <si>
    <t>NC5</t>
  </si>
  <si>
    <t>g/mol</t>
  </si>
  <si>
    <t>neo-C5</t>
  </si>
  <si>
    <t>Low_limit</t>
  </si>
  <si>
    <t>High_limit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</si>
</sst>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0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4">
    <xf numFmtId="0" fontId="0" fillId="0" borderId="0" xfId="0"/>
    <xf numFmtId="22" fontId="0" fillId="0" borderId="0" xfId="0" applyNumberFormat="1"/>
    <xf numFmtId="0" fontId="1" fillId="0" borderId="0" xfId="0" applyFont="1"/>
    <xf numFmtId="0" fontId="0" fillId="2" borderId="1" xfId="0" applyFill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right"/>
    </xf>
    <xf numFmtId="0" fontId="0" fillId="0" borderId="0" xfId="0" applyFont="1"/>
    <xf numFmtId="165" fontId="0" fillId="0" borderId="0" xfId="1" applyNumberFormat="1" applyFont="1"/>
    <xf numFmtId="0" fontId="1" fillId="5" borderId="2" xfId="0" applyFont="1" applyFill="1" applyBorder="1" applyAlignment="1">
      <alignment horizontal="left"/>
    </xf>
    <xf numFmtId="0" fontId="1" fillId="5" borderId="2" xfId="0" applyFont="1" applyFill="1" applyBorder="1"/>
    <xf numFmtId="0" fontId="1" fillId="5" borderId="2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left"/>
    </xf>
    <xf numFmtId="0" fontId="0" fillId="3" borderId="2" xfId="0" applyFont="1" applyFill="1" applyBorder="1"/>
    <xf numFmtId="0" fontId="0" fillId="3" borderId="2" xfId="0" applyFont="1" applyFill="1" applyBorder="1" applyAlignment="1">
      <alignment horizontal="center"/>
    </xf>
    <xf numFmtId="0" fontId="0" fillId="4" borderId="2" xfId="0" applyFill="1" applyBorder="1" applyAlignment="1">
      <alignment horizontal="left"/>
    </xf>
    <xf numFmtId="0" fontId="0" fillId="4" borderId="2" xfId="0" applyFill="1" applyBorder="1"/>
    <xf numFmtId="0" fontId="0" fillId="4" borderId="2" xfId="0" applyFill="1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0" fillId="5" borderId="2" xfId="0" applyFill="1" applyBorder="1" applyAlignment="1">
      <alignment horizontal="right"/>
    </xf>
    <xf numFmtId="0" fontId="0" fillId="5" borderId="2" xfId="0" applyFill="1" applyBorder="1"/>
    <xf numFmtId="0" fontId="0" fillId="4" borderId="2" xfId="0" applyFill="1" applyBorder="1" applyAlignment="1">
      <alignment horizontal="right"/>
    </xf>
    <xf numFmtId="164" fontId="0" fillId="4" borderId="2" xfId="0" quotePrefix="1" applyNumberFormat="1" applyFill="1" applyBorder="1"/>
    <xf numFmtId="1" fontId="0" fillId="4" borderId="2" xfId="0" quotePrefix="1" applyNumberFormat="1" applyFont="1" applyFill="1" applyBorder="1"/>
    <xf numFmtId="1" fontId="0" fillId="4" borderId="2" xfId="0" quotePrefix="1" applyNumberFormat="1" applyFill="1" applyBorder="1"/>
    <xf numFmtId="164" fontId="0" fillId="4" borderId="2" xfId="0" applyNumberFormat="1" applyFill="1" applyBorder="1"/>
    <xf numFmtId="0" fontId="0" fillId="0" borderId="0" xfId="0" applyAlignment="1">
      <alignment wrapText="1"/>
    </xf>
    <xf numFmtId="0" fontId="1" fillId="5" borderId="2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2" xfId="0" applyBorder="1"/>
    <xf numFmtId="165" fontId="0" fillId="5" borderId="2" xfId="1" applyNumberFormat="1" applyFont="1" applyFill="1" applyBorder="1"/>
    <xf numFmtId="22" fontId="0" fillId="0" borderId="2" xfId="0" applyNumberFormat="1" applyBorder="1"/>
    <xf numFmtId="165" fontId="0" fillId="0" borderId="2" xfId="1" applyNumberFormat="1" applyFont="1" applyBorder="1"/>
    <xf numFmtId="0" fontId="1" fillId="5" borderId="2" xfId="0" applyFont="1" applyFill="1" applyBorder="1" applyAlignment="1">
      <alignment horizontal="right"/>
    </xf>
    <xf numFmtId="1" fontId="1" fillId="0" borderId="2" xfId="0" quotePrefix="1" applyNumberFormat="1" applyFont="1" applyBorder="1"/>
    <xf numFmtId="0" fontId="0" fillId="0" borderId="3" xfId="0" applyFill="1" applyBorder="1"/>
    <xf numFmtId="0" fontId="0" fillId="4" borderId="3" xfId="0" applyFill="1" applyBorder="1" applyAlignment="1">
      <alignment horizontal="left"/>
    </xf>
    <xf numFmtId="0" fontId="0" fillId="4" borderId="3" xfId="0" applyFill="1" applyBorder="1" applyAlignment="1">
      <alignment horizontal="center"/>
    </xf>
    <xf numFmtId="9" fontId="0" fillId="4" borderId="2" xfId="0" applyNumberFormat="1" applyFill="1" applyBorder="1" applyAlignment="1">
      <alignment horizontal="center"/>
    </xf>
    <xf numFmtId="9" fontId="0" fillId="4" borderId="2" xfId="0" applyNumberFormat="1" applyFill="1" applyBorder="1"/>
    <xf numFmtId="49" fontId="0" fillId="4" borderId="2" xfId="0" quotePrefix="1" applyNumberFormat="1" applyFill="1" applyBorder="1"/>
    <xf numFmtId="0" fontId="0" fillId="4" borderId="3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200025</xdr:colOff>
      <xdr:row>0</xdr:row>
      <xdr:rowOff>85725</xdr:rowOff>
    </xdr:from>
    <xdr:to>
      <xdr:col>17</xdr:col>
      <xdr:colOff>136075</xdr:colOff>
      <xdr:row>10</xdr:row>
      <xdr:rowOff>36788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FD6AAB-B70B-10CD-A0E2-C6A5B32454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10425" y="85725"/>
          <a:ext cx="5415785" cy="18560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552450</xdr:colOff>
      <xdr:row>0</xdr:row>
      <xdr:rowOff>180975</xdr:rowOff>
    </xdr:from>
    <xdr:to>
      <xdr:col>14</xdr:col>
      <xdr:colOff>481707</xdr:colOff>
      <xdr:row>17</xdr:row>
      <xdr:rowOff>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9AD459-4011-DEC7-1EB3-F28443D822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81775" y="180975"/>
          <a:ext cx="4799392" cy="30509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333375</xdr:colOff>
      <xdr:row>0</xdr:row>
      <xdr:rowOff>152400</xdr:rowOff>
    </xdr:from>
    <xdr:to>
      <xdr:col>15</xdr:col>
      <xdr:colOff>601856</xdr:colOff>
      <xdr:row>19</xdr:row>
      <xdr:rowOff>99967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97801D-0134-10B9-7096-856495D2DF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2250" y="152400"/>
          <a:ext cx="5758693" cy="35651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DB965-FFD6-47FA-889E-7B2DA4D7C19C}">
  <sheetPr>
    <tabColor theme="7" tint="0.79998168889431442"/>
  </sheetPr>
  <dimension ref="A1:C8"/>
  <sheetViews>
    <sheetView workbookViewId="0">
      <selection activeCell="C2" sqref="C2"/>
    </sheetView>
  </sheetViews>
  <sheetFormatPr defaultRowHeight="14.4" x14ac:dyDescent="0.3"/>
  <cols>
    <col min="1" max="2" width="35.33203125" style="27" customWidth="1"/>
    <col min="3" max="3" width="43.109375" style="27" customWidth="1"/>
  </cols>
  <sheetData>
    <row r="1" spans="1:3" x14ac:dyDescent="0.3">
      <c r="A1" s="28" t="s">
        <v>90</v>
      </c>
      <c r="B1" s="28" t="s">
        <v>98</v>
      </c>
      <c r="C1" s="28" t="s">
        <v>99</v>
      </c>
    </row>
    <row r="2" spans="1:3" x14ac:dyDescent="0.3">
      <c r="A2" s="30" t="s">
        <v>1</v>
      </c>
      <c r="B2" s="29" t="s">
        <v>91</v>
      </c>
      <c r="C2" s="29"/>
    </row>
    <row r="3" spans="1:3" ht="28.8" x14ac:dyDescent="0.3">
      <c r="A3" s="30" t="s">
        <v>92</v>
      </c>
      <c r="B3" s="29" t="s">
        <v>101</v>
      </c>
      <c r="C3" s="29"/>
    </row>
    <row r="4" spans="1:3" x14ac:dyDescent="0.3">
      <c r="A4" s="30" t="s">
        <v>93</v>
      </c>
      <c r="B4" s="29" t="s">
        <v>100</v>
      </c>
      <c r="C4" s="29"/>
    </row>
    <row r="5" spans="1:3" x14ac:dyDescent="0.3">
      <c r="A5" s="30" t="s">
        <v>94</v>
      </c>
      <c r="B5" s="29" t="s">
        <v>102</v>
      </c>
      <c r="C5" s="29"/>
    </row>
    <row r="6" spans="1:3" ht="28.8" x14ac:dyDescent="0.3">
      <c r="A6" s="30" t="s">
        <v>95</v>
      </c>
      <c r="B6" s="29" t="s">
        <v>103</v>
      </c>
      <c r="C6" s="29"/>
    </row>
    <row r="7" spans="1:3" ht="28.8" x14ac:dyDescent="0.3">
      <c r="A7" s="30" t="s">
        <v>96</v>
      </c>
      <c r="B7" s="29" t="s">
        <v>104</v>
      </c>
      <c r="C7" s="29"/>
    </row>
    <row r="8" spans="1:3" ht="49.5" customHeight="1" x14ac:dyDescent="0.3">
      <c r="A8" s="30" t="s">
        <v>97</v>
      </c>
      <c r="B8" s="29" t="s">
        <v>105</v>
      </c>
      <c r="C8" s="29" t="s">
        <v>106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5FDAC-8E56-43E5-A79B-E2B2622DF346}">
  <sheetPr>
    <tabColor theme="5" tint="0.79998168889431442"/>
  </sheetPr>
  <dimension ref="A1:M5"/>
  <sheetViews>
    <sheetView workbookViewId="0">
      <selection activeCell="B5" sqref="B5"/>
    </sheetView>
  </sheetViews>
  <sheetFormatPr defaultRowHeight="14.4" x14ac:dyDescent="0.3"/>
  <cols>
    <col min="1" max="1" width="16.21875" bestFit="1" customWidth="1"/>
    <col min="2" max="2" width="12.33203125" customWidth="1"/>
    <col min="3" max="3" width="12" customWidth="1"/>
    <col min="5" max="5" width="11.33203125" customWidth="1"/>
    <col min="13" max="13" width="10.33203125" customWidth="1"/>
  </cols>
  <sheetData>
    <row r="1" spans="1:13" x14ac:dyDescent="0.3">
      <c r="A1" s="20" t="s">
        <v>21</v>
      </c>
      <c r="B1" s="22" t="s">
        <v>12</v>
      </c>
      <c r="C1" s="22" t="s">
        <v>22</v>
      </c>
      <c r="D1" s="22" t="s">
        <v>23</v>
      </c>
      <c r="E1" s="22" t="s">
        <v>24</v>
      </c>
      <c r="F1" s="22" t="s">
        <v>25</v>
      </c>
      <c r="G1" s="22" t="s">
        <v>26</v>
      </c>
      <c r="H1" s="22" t="s">
        <v>27</v>
      </c>
      <c r="I1" s="22" t="s">
        <v>28</v>
      </c>
      <c r="J1" s="22" t="s">
        <v>56</v>
      </c>
      <c r="K1" s="22" t="s">
        <v>29</v>
      </c>
      <c r="L1" s="22" t="s">
        <v>30</v>
      </c>
      <c r="M1" s="22" t="s">
        <v>31</v>
      </c>
    </row>
    <row r="2" spans="1:13" x14ac:dyDescent="0.3">
      <c r="A2" s="21" t="s">
        <v>18</v>
      </c>
      <c r="B2" s="23">
        <v>0.04</v>
      </c>
      <c r="C2" s="26">
        <v>4.0000000000000001E-3</v>
      </c>
      <c r="D2" s="26">
        <v>2E-3</v>
      </c>
      <c r="E2" s="26">
        <v>0.17199999999999999</v>
      </c>
      <c r="F2" s="26">
        <v>1.7999999999999999E-2</v>
      </c>
      <c r="G2" s="26">
        <v>8.9999999999999993E-3</v>
      </c>
      <c r="H2" s="26">
        <v>4.4000000000000003E-3</v>
      </c>
      <c r="I2" s="26">
        <v>3.5999999999999999E-3</v>
      </c>
      <c r="J2" s="26">
        <v>1E-3</v>
      </c>
      <c r="K2" s="26">
        <v>1.8E-3</v>
      </c>
      <c r="L2" s="26">
        <v>1.2999999999999999E-3</v>
      </c>
      <c r="M2" s="26">
        <v>8.0000000000000004E-4</v>
      </c>
    </row>
    <row r="3" spans="1:13" x14ac:dyDescent="0.3">
      <c r="A3" s="21" t="s">
        <v>37</v>
      </c>
      <c r="B3" s="24" t="s">
        <v>84</v>
      </c>
      <c r="C3" s="24" t="s">
        <v>84</v>
      </c>
      <c r="D3" s="24" t="s">
        <v>84</v>
      </c>
      <c r="E3" s="24" t="s">
        <v>84</v>
      </c>
      <c r="F3" s="24" t="s">
        <v>84</v>
      </c>
      <c r="G3" s="24" t="s">
        <v>84</v>
      </c>
      <c r="H3" s="24" t="s">
        <v>84</v>
      </c>
      <c r="I3" s="24" t="s">
        <v>84</v>
      </c>
      <c r="J3" s="24" t="s">
        <v>84</v>
      </c>
      <c r="K3" s="24" t="s">
        <v>84</v>
      </c>
      <c r="L3" s="24" t="s">
        <v>84</v>
      </c>
      <c r="M3" s="24" t="s">
        <v>84</v>
      </c>
    </row>
    <row r="4" spans="1:13" x14ac:dyDescent="0.3">
      <c r="A4" s="21" t="s">
        <v>115</v>
      </c>
      <c r="B4" s="42" t="s">
        <v>116</v>
      </c>
    </row>
    <row r="5" spans="1:13" x14ac:dyDescent="0.3">
      <c r="A5" s="21" t="s">
        <v>19</v>
      </c>
      <c r="B5" s="25" t="s">
        <v>20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D85A7-F87A-4776-9AB5-01985038E5ED}">
  <sheetPr>
    <tabColor theme="2" tint="-9.9978637043366805E-2"/>
  </sheetPr>
  <dimension ref="A1:E7"/>
  <sheetViews>
    <sheetView workbookViewId="0">
      <selection activeCell="D13" sqref="D13"/>
    </sheetView>
  </sheetViews>
  <sheetFormatPr defaultRowHeight="14.4" x14ac:dyDescent="0.3"/>
  <cols>
    <col min="1" max="1" width="18.33203125" customWidth="1"/>
    <col min="2" max="2" width="17.88671875" customWidth="1"/>
    <col min="3" max="3" width="22.5546875" customWidth="1"/>
    <col min="4" max="4" width="30.109375" bestFit="1" customWidth="1"/>
  </cols>
  <sheetData>
    <row r="1" spans="1:5" x14ac:dyDescent="0.3">
      <c r="A1" s="2" t="s">
        <v>40</v>
      </c>
      <c r="B1" s="2" t="s">
        <v>1</v>
      </c>
      <c r="C1" s="2" t="s">
        <v>3</v>
      </c>
      <c r="D1" s="2" t="s">
        <v>108</v>
      </c>
      <c r="E1" s="2" t="s">
        <v>33</v>
      </c>
    </row>
    <row r="2" spans="1:5" x14ac:dyDescent="0.3">
      <c r="A2" t="s">
        <v>0</v>
      </c>
      <c r="B2" t="s">
        <v>42</v>
      </c>
      <c r="C2" t="s">
        <v>5</v>
      </c>
      <c r="D2" t="s">
        <v>109</v>
      </c>
      <c r="E2" t="s">
        <v>34</v>
      </c>
    </row>
    <row r="3" spans="1:5" x14ac:dyDescent="0.3">
      <c r="A3" t="s">
        <v>41</v>
      </c>
      <c r="B3" t="s">
        <v>2</v>
      </c>
      <c r="C3" t="s">
        <v>32</v>
      </c>
      <c r="D3" t="s">
        <v>110</v>
      </c>
      <c r="E3" t="s">
        <v>45</v>
      </c>
    </row>
    <row r="4" spans="1:5" x14ac:dyDescent="0.3">
      <c r="B4" t="s">
        <v>43</v>
      </c>
      <c r="C4" t="s">
        <v>44</v>
      </c>
      <c r="D4" t="s">
        <v>113</v>
      </c>
    </row>
    <row r="5" spans="1:5" x14ac:dyDescent="0.3">
      <c r="D5" t="s">
        <v>111</v>
      </c>
    </row>
    <row r="6" spans="1:5" x14ac:dyDescent="0.3">
      <c r="D6" t="s">
        <v>112</v>
      </c>
    </row>
    <row r="7" spans="1:5" x14ac:dyDescent="0.3">
      <c r="D7" t="s">
        <v>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41D4A-E73B-425A-B9C8-B0CA1EE90E14}">
  <sheetPr>
    <tabColor theme="7" tint="0.79998168889431442"/>
  </sheetPr>
  <dimension ref="A1:D11"/>
  <sheetViews>
    <sheetView zoomScaleNormal="100" workbookViewId="0">
      <selection activeCell="A10" sqref="A10"/>
    </sheetView>
  </sheetViews>
  <sheetFormatPr defaultRowHeight="14.4" x14ac:dyDescent="0.3"/>
  <cols>
    <col min="1" max="1" width="27.33203125" customWidth="1"/>
    <col min="2" max="2" width="15" customWidth="1"/>
    <col min="4" max="4" width="50.109375" customWidth="1"/>
  </cols>
  <sheetData>
    <row r="1" spans="1:4" x14ac:dyDescent="0.3">
      <c r="A1" s="10" t="s">
        <v>1</v>
      </c>
      <c r="B1" s="10" t="s">
        <v>39</v>
      </c>
      <c r="C1" s="10" t="s">
        <v>37</v>
      </c>
      <c r="D1" s="10" t="s">
        <v>55</v>
      </c>
    </row>
    <row r="2" spans="1:4" x14ac:dyDescent="0.3">
      <c r="A2" s="31" t="s">
        <v>50</v>
      </c>
      <c r="B2" s="31" t="s">
        <v>0</v>
      </c>
      <c r="C2" s="31"/>
      <c r="D2" s="31"/>
    </row>
    <row r="3" spans="1:4" x14ac:dyDescent="0.3">
      <c r="A3" s="31" t="s">
        <v>54</v>
      </c>
      <c r="B3" s="31" t="s">
        <v>42</v>
      </c>
      <c r="C3" s="31"/>
      <c r="D3" s="31"/>
    </row>
    <row r="4" spans="1:4" x14ac:dyDescent="0.3">
      <c r="A4" s="31" t="s">
        <v>51</v>
      </c>
      <c r="B4" s="31" t="s">
        <v>4</v>
      </c>
      <c r="C4" s="31"/>
      <c r="D4" s="31"/>
    </row>
    <row r="5" spans="1:4" x14ac:dyDescent="0.3">
      <c r="A5" s="31" t="s">
        <v>5</v>
      </c>
      <c r="B5" s="31" t="s">
        <v>6</v>
      </c>
      <c r="C5" s="31"/>
      <c r="D5" s="31"/>
    </row>
    <row r="6" spans="1:4" x14ac:dyDescent="0.3">
      <c r="A6" s="31" t="s">
        <v>49</v>
      </c>
      <c r="B6" s="31" t="s">
        <v>7</v>
      </c>
      <c r="C6" s="31"/>
      <c r="D6" s="31"/>
    </row>
    <row r="7" spans="1:4" x14ac:dyDescent="0.3">
      <c r="A7" s="31" t="s">
        <v>33</v>
      </c>
      <c r="B7" s="31" t="s">
        <v>45</v>
      </c>
      <c r="C7" s="31"/>
      <c r="D7" s="31"/>
    </row>
    <row r="8" spans="1:4" x14ac:dyDescent="0.3">
      <c r="A8" s="31" t="s">
        <v>53</v>
      </c>
      <c r="B8" s="31">
        <v>9</v>
      </c>
      <c r="C8" s="31" t="s">
        <v>35</v>
      </c>
      <c r="D8" s="31"/>
    </row>
    <row r="9" spans="1:4" x14ac:dyDescent="0.3">
      <c r="A9" s="31" t="s">
        <v>52</v>
      </c>
      <c r="B9" s="31" t="s">
        <v>48</v>
      </c>
      <c r="C9" s="31"/>
      <c r="D9" s="31"/>
    </row>
    <row r="10" spans="1:4" x14ac:dyDescent="0.3">
      <c r="A10" s="37"/>
    </row>
    <row r="11" spans="1:4" x14ac:dyDescent="0.3">
      <c r="A11" s="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4E9544F-9368-4EA7-BD92-A68763FFA902}">
          <x14:formula1>
            <xm:f>lists!$A$2:$A$10</xm:f>
          </x14:formula1>
          <xm:sqref>B2</xm:sqref>
        </x14:dataValidation>
        <x14:dataValidation type="list" allowBlank="1" showInputMessage="1" showErrorMessage="1" xr:uid="{A2F72926-7AEE-4345-8A90-61B40F831FF2}">
          <x14:formula1>
            <xm:f>lists!$B$2:$B$10</xm:f>
          </x14:formula1>
          <xm:sqref>B3</xm:sqref>
        </x14:dataValidation>
        <x14:dataValidation type="list" allowBlank="1" showInputMessage="1" showErrorMessage="1" xr:uid="{4ACED5F1-5E33-41B8-A075-0CFF1E614858}">
          <x14:formula1>
            <xm:f>lists!$C$2:$C$10</xm:f>
          </x14:formula1>
          <xm:sqref>B4</xm:sqref>
        </x14:dataValidation>
        <x14:dataValidation type="list" allowBlank="1" showInputMessage="1" showErrorMessage="1" xr:uid="{1CC3CCCC-A096-4562-B061-DF480D026CA3}">
          <x14:formula1>
            <xm:f>lists!$E$2:$E$10</xm:f>
          </x14:formula1>
          <xm:sqref>B7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639A4-51D9-430E-A18B-64F9E35A4438}">
  <sheetPr>
    <tabColor theme="7" tint="0.79998168889431442"/>
  </sheetPr>
  <dimension ref="A1:F8"/>
  <sheetViews>
    <sheetView workbookViewId="0">
      <selection activeCell="E11" sqref="E11"/>
    </sheetView>
  </sheetViews>
  <sheetFormatPr defaultRowHeight="14.4" x14ac:dyDescent="0.3"/>
  <cols>
    <col min="2" max="2" width="20.5546875" customWidth="1"/>
    <col min="3" max="3" width="24.109375" style="8" customWidth="1"/>
  </cols>
  <sheetData>
    <row r="1" spans="1:6" x14ac:dyDescent="0.3">
      <c r="A1" s="21" t="s">
        <v>8</v>
      </c>
      <c r="B1" s="21" t="s">
        <v>9</v>
      </c>
      <c r="C1" s="32" t="s">
        <v>112</v>
      </c>
      <c r="D1" s="21" t="s">
        <v>46</v>
      </c>
      <c r="E1" s="21" t="s">
        <v>47</v>
      </c>
      <c r="F1" s="21" t="s">
        <v>89</v>
      </c>
    </row>
    <row r="2" spans="1:6" x14ac:dyDescent="0.3">
      <c r="A2" s="31">
        <v>1</v>
      </c>
      <c r="B2" s="33">
        <v>44872.416666666664</v>
      </c>
      <c r="C2" s="34">
        <f>75000</f>
        <v>75000</v>
      </c>
      <c r="D2" s="31">
        <v>50</v>
      </c>
      <c r="E2" s="31">
        <v>3</v>
      </c>
      <c r="F2" s="31">
        <v>0.5</v>
      </c>
    </row>
    <row r="3" spans="1:6" x14ac:dyDescent="0.3">
      <c r="A3" s="31">
        <v>2</v>
      </c>
      <c r="B3" s="33">
        <v>44872.458333333336</v>
      </c>
      <c r="C3" s="34">
        <v>100000</v>
      </c>
      <c r="D3" s="31">
        <v>51</v>
      </c>
      <c r="E3" s="31">
        <v>3.0019999999999998</v>
      </c>
      <c r="F3" s="31">
        <v>1</v>
      </c>
    </row>
    <row r="4" spans="1:6" x14ac:dyDescent="0.3">
      <c r="A4" s="31">
        <v>3</v>
      </c>
      <c r="B4" s="33">
        <v>44872.500000057873</v>
      </c>
      <c r="C4" s="34">
        <v>120000</v>
      </c>
      <c r="D4" s="31">
        <v>52</v>
      </c>
      <c r="E4" s="31">
        <v>3.0030000000000001</v>
      </c>
      <c r="F4" s="31">
        <v>1</v>
      </c>
    </row>
    <row r="5" spans="1:6" x14ac:dyDescent="0.3">
      <c r="B5" s="1"/>
    </row>
    <row r="6" spans="1:6" x14ac:dyDescent="0.3">
      <c r="B6" s="1"/>
    </row>
    <row r="7" spans="1:6" x14ac:dyDescent="0.3">
      <c r="B7" s="1"/>
    </row>
    <row r="8" spans="1:6" x14ac:dyDescent="0.3">
      <c r="B8" s="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85C6570-2A22-4E52-9026-A5ABDEEB7321}">
          <x14:formula1>
            <xm:f>lists!$D$2:$D$7</xm:f>
          </x14:formula1>
          <xm:sqref>C1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34D19-CCC4-4A2C-BDE0-197A6A95FF39}">
  <sheetPr>
    <tabColor theme="7" tint="0.79998168889431442"/>
  </sheetPr>
  <dimension ref="A1:AA42"/>
  <sheetViews>
    <sheetView workbookViewId="0">
      <selection activeCell="S11" sqref="S11"/>
    </sheetView>
  </sheetViews>
  <sheetFormatPr defaultRowHeight="14.4" x14ac:dyDescent="0.3"/>
  <cols>
    <col min="1" max="1" width="20.5546875" style="31" customWidth="1"/>
    <col min="2" max="2" width="11.5546875" style="31" bestFit="1" customWidth="1"/>
    <col min="3" max="14" width="9.109375" style="31"/>
  </cols>
  <sheetData>
    <row r="1" spans="1:27" x14ac:dyDescent="0.3">
      <c r="A1" s="21" t="s">
        <v>9</v>
      </c>
      <c r="B1" s="35" t="s">
        <v>37</v>
      </c>
      <c r="C1" s="20" t="s">
        <v>12</v>
      </c>
      <c r="D1" s="20" t="s">
        <v>22</v>
      </c>
      <c r="E1" s="20" t="s">
        <v>23</v>
      </c>
      <c r="F1" s="20" t="s">
        <v>24</v>
      </c>
      <c r="G1" s="20" t="s">
        <v>25</v>
      </c>
      <c r="H1" s="20" t="s">
        <v>26</v>
      </c>
      <c r="I1" s="20" t="s">
        <v>27</v>
      </c>
      <c r="J1" s="20" t="s">
        <v>28</v>
      </c>
      <c r="K1" s="20" t="s">
        <v>56</v>
      </c>
      <c r="L1" s="20" t="s">
        <v>29</v>
      </c>
      <c r="M1" s="20" t="s">
        <v>30</v>
      </c>
      <c r="N1" s="20" t="s">
        <v>31</v>
      </c>
      <c r="O1" s="6"/>
      <c r="Q1" s="3"/>
      <c r="S1" s="3"/>
      <c r="AA1" s="3"/>
    </row>
    <row r="2" spans="1:27" x14ac:dyDescent="0.3">
      <c r="A2" s="33">
        <v>44872.416666666664</v>
      </c>
      <c r="B2" s="36" t="s">
        <v>84</v>
      </c>
      <c r="C2">
        <v>0</v>
      </c>
      <c r="D2">
        <v>0.93799999999999994</v>
      </c>
      <c r="E2">
        <v>1.0318000000000001</v>
      </c>
      <c r="F2">
        <v>86.992099999999994</v>
      </c>
      <c r="G2">
        <v>6.5568</v>
      </c>
      <c r="H2">
        <v>2.4990000000000001</v>
      </c>
      <c r="I2">
        <v>1.1535</v>
      </c>
      <c r="J2">
        <v>0.1203</v>
      </c>
      <c r="K2">
        <v>0.1</v>
      </c>
      <c r="L2">
        <v>7.1999999999999995E-2</v>
      </c>
      <c r="M2">
        <v>0.3448</v>
      </c>
      <c r="N2">
        <v>0.19190000000000002</v>
      </c>
    </row>
    <row r="3" spans="1:27" x14ac:dyDescent="0.3">
      <c r="A3" s="33">
        <v>44872.418749999997</v>
      </c>
      <c r="B3" s="36" t="s">
        <v>84</v>
      </c>
      <c r="C3">
        <v>0</v>
      </c>
      <c r="D3">
        <v>0.93799999999999994</v>
      </c>
      <c r="E3">
        <v>1.0318000000000001</v>
      </c>
      <c r="F3">
        <v>86.992099999999994</v>
      </c>
      <c r="G3">
        <v>6.5568</v>
      </c>
      <c r="H3">
        <v>2.4990000000000001</v>
      </c>
      <c r="I3">
        <v>1.1535</v>
      </c>
      <c r="J3">
        <v>0.1203</v>
      </c>
      <c r="K3">
        <v>0.1</v>
      </c>
      <c r="L3">
        <v>7.1999999999999995E-2</v>
      </c>
      <c r="M3">
        <v>0.3448</v>
      </c>
      <c r="N3">
        <v>0.19190000000000002</v>
      </c>
    </row>
    <row r="4" spans="1:27" x14ac:dyDescent="0.3">
      <c r="A4" s="33">
        <v>44872.420833275464</v>
      </c>
      <c r="B4" s="36" t="s">
        <v>84</v>
      </c>
      <c r="C4">
        <v>0</v>
      </c>
      <c r="D4">
        <v>0.93799999999999994</v>
      </c>
      <c r="E4">
        <v>1.0318000000000001</v>
      </c>
      <c r="F4">
        <v>86.992099999999994</v>
      </c>
      <c r="G4">
        <v>6.5568</v>
      </c>
      <c r="H4">
        <v>2.4990000000000001</v>
      </c>
      <c r="I4">
        <v>1.1535</v>
      </c>
      <c r="J4">
        <v>0.1203</v>
      </c>
      <c r="K4">
        <v>0.1</v>
      </c>
      <c r="L4">
        <v>7.1999999999999995E-2</v>
      </c>
      <c r="M4">
        <v>0.3448</v>
      </c>
      <c r="N4">
        <v>0.19190000000000002</v>
      </c>
    </row>
    <row r="5" spans="1:27" x14ac:dyDescent="0.3">
      <c r="A5" s="33">
        <v>44872.422916608797</v>
      </c>
      <c r="B5" s="36" t="s">
        <v>84</v>
      </c>
      <c r="C5">
        <v>0</v>
      </c>
      <c r="D5">
        <v>1.0746</v>
      </c>
      <c r="E5">
        <v>1.0763</v>
      </c>
      <c r="F5">
        <v>87.188299999999998</v>
      </c>
      <c r="G5">
        <v>6.3887999999999998</v>
      </c>
      <c r="H5">
        <v>2.3511000000000002</v>
      </c>
      <c r="I5">
        <v>1.1397999999999999</v>
      </c>
      <c r="J5">
        <v>8.8800000000000004E-2</v>
      </c>
      <c r="K5">
        <v>0.1</v>
      </c>
      <c r="L5">
        <v>6.6600000000000006E-2</v>
      </c>
      <c r="M5">
        <v>0.3357</v>
      </c>
      <c r="N5">
        <v>0.19</v>
      </c>
    </row>
    <row r="6" spans="1:27" x14ac:dyDescent="0.3">
      <c r="A6" s="33">
        <v>44872.42499994213</v>
      </c>
      <c r="B6" s="36" t="s">
        <v>84</v>
      </c>
      <c r="C6">
        <v>0</v>
      </c>
      <c r="D6">
        <v>1.0746</v>
      </c>
      <c r="E6">
        <v>1.0763</v>
      </c>
      <c r="F6">
        <v>87.188299999999998</v>
      </c>
      <c r="G6">
        <v>6.3887999999999998</v>
      </c>
      <c r="H6">
        <v>2.3511000000000002</v>
      </c>
      <c r="I6">
        <v>1.1397999999999999</v>
      </c>
      <c r="J6">
        <v>8.8800000000000004E-2</v>
      </c>
      <c r="K6">
        <v>0.1</v>
      </c>
      <c r="L6">
        <v>6.6600000000000006E-2</v>
      </c>
      <c r="M6">
        <v>0.3357</v>
      </c>
      <c r="N6">
        <v>0.19</v>
      </c>
    </row>
    <row r="7" spans="1:27" x14ac:dyDescent="0.3">
      <c r="A7" s="33">
        <v>44872.427083275463</v>
      </c>
      <c r="B7" s="36" t="s">
        <v>84</v>
      </c>
      <c r="C7">
        <v>0</v>
      </c>
      <c r="D7">
        <v>1.0746</v>
      </c>
      <c r="E7">
        <v>1.0763</v>
      </c>
      <c r="F7">
        <v>87.188299999999998</v>
      </c>
      <c r="G7">
        <v>6.3887999999999998</v>
      </c>
      <c r="H7">
        <v>2.3511000000000002</v>
      </c>
      <c r="I7">
        <v>1.1397999999999999</v>
      </c>
      <c r="J7">
        <v>8.8800000000000004E-2</v>
      </c>
      <c r="K7">
        <v>0.1</v>
      </c>
      <c r="L7">
        <v>6.6600000000000006E-2</v>
      </c>
      <c r="M7">
        <v>0.3357</v>
      </c>
      <c r="N7">
        <v>0.19</v>
      </c>
    </row>
    <row r="8" spans="1:27" x14ac:dyDescent="0.3">
      <c r="A8" s="33">
        <v>44872.429166608796</v>
      </c>
      <c r="B8" s="36" t="s">
        <v>84</v>
      </c>
      <c r="C8">
        <v>0</v>
      </c>
      <c r="D8">
        <v>1.0670999999999999</v>
      </c>
      <c r="E8">
        <v>1.0765</v>
      </c>
      <c r="F8">
        <v>87.156999999999996</v>
      </c>
      <c r="G8">
        <v>6.4062000000000001</v>
      </c>
      <c r="H8">
        <v>2.3662000000000001</v>
      </c>
      <c r="I8">
        <v>1.1411</v>
      </c>
      <c r="J8">
        <v>9.2399999999999996E-2</v>
      </c>
      <c r="K8">
        <v>0.1</v>
      </c>
      <c r="L8">
        <v>6.7100000000000007E-2</v>
      </c>
      <c r="M8">
        <v>0.33649999999999997</v>
      </c>
      <c r="N8">
        <v>0.18980000000000002</v>
      </c>
    </row>
    <row r="9" spans="1:27" x14ac:dyDescent="0.3">
      <c r="A9" s="33">
        <v>44872.431249942128</v>
      </c>
      <c r="B9" s="36" t="s">
        <v>84</v>
      </c>
      <c r="C9">
        <v>0</v>
      </c>
      <c r="D9">
        <v>1.0670999999999999</v>
      </c>
      <c r="E9">
        <v>1.0765</v>
      </c>
      <c r="F9">
        <v>87.156999999999996</v>
      </c>
      <c r="G9">
        <v>6.4062000000000001</v>
      </c>
      <c r="H9">
        <v>2.3662000000000001</v>
      </c>
      <c r="I9">
        <v>1.1411</v>
      </c>
      <c r="J9">
        <v>9.2399999999999996E-2</v>
      </c>
      <c r="K9">
        <v>0.1</v>
      </c>
      <c r="L9">
        <v>6.7100000000000007E-2</v>
      </c>
      <c r="M9">
        <v>0.33649999999999997</v>
      </c>
      <c r="N9">
        <v>0.18980000000000002</v>
      </c>
    </row>
    <row r="10" spans="1:27" x14ac:dyDescent="0.3">
      <c r="A10" s="33">
        <v>44872.433333275461</v>
      </c>
      <c r="B10" s="36" t="s">
        <v>84</v>
      </c>
      <c r="C10">
        <v>0</v>
      </c>
      <c r="D10">
        <v>1.0670999999999999</v>
      </c>
      <c r="E10">
        <v>1.0765</v>
      </c>
      <c r="F10">
        <v>87.156999999999996</v>
      </c>
      <c r="G10">
        <v>6.4062000000000001</v>
      </c>
      <c r="H10">
        <v>2.3662000000000001</v>
      </c>
      <c r="I10">
        <v>1.1411</v>
      </c>
      <c r="J10">
        <v>9.2399999999999996E-2</v>
      </c>
      <c r="K10">
        <v>0.1</v>
      </c>
      <c r="L10">
        <v>6.7100000000000007E-2</v>
      </c>
      <c r="M10">
        <v>0.33649999999999997</v>
      </c>
      <c r="N10">
        <v>0.18980000000000002</v>
      </c>
    </row>
    <row r="11" spans="1:27" x14ac:dyDescent="0.3">
      <c r="A11" s="33">
        <v>44872.435416608794</v>
      </c>
      <c r="B11" s="36" t="s">
        <v>84</v>
      </c>
      <c r="C11">
        <v>0</v>
      </c>
      <c r="D11">
        <v>1.0689</v>
      </c>
      <c r="E11">
        <v>1.0777999999999999</v>
      </c>
      <c r="F11">
        <v>87.153999999999996</v>
      </c>
      <c r="G11">
        <v>6.4049999999999994</v>
      </c>
      <c r="H11">
        <v>2.3668</v>
      </c>
      <c r="I11">
        <v>1.1413</v>
      </c>
      <c r="J11">
        <v>9.2600000000000002E-2</v>
      </c>
      <c r="K11">
        <v>0.1</v>
      </c>
      <c r="L11">
        <v>6.7100000000000007E-2</v>
      </c>
      <c r="M11">
        <v>0.33610000000000001</v>
      </c>
      <c r="N11">
        <v>0.19040000000000001</v>
      </c>
    </row>
    <row r="12" spans="1:27" x14ac:dyDescent="0.3">
      <c r="A12" s="33">
        <v>44872.437499942127</v>
      </c>
      <c r="B12" s="36" t="s">
        <v>84</v>
      </c>
      <c r="C12">
        <v>0</v>
      </c>
      <c r="D12">
        <v>1.0689</v>
      </c>
      <c r="E12">
        <v>1.0777999999999999</v>
      </c>
      <c r="F12">
        <v>87.153999999999996</v>
      </c>
      <c r="G12">
        <v>6.4049999999999994</v>
      </c>
      <c r="H12">
        <v>2.3668</v>
      </c>
      <c r="I12">
        <v>1.1413</v>
      </c>
      <c r="J12">
        <v>9.2600000000000002E-2</v>
      </c>
      <c r="K12">
        <v>0.1</v>
      </c>
      <c r="L12">
        <v>6.7100000000000007E-2</v>
      </c>
      <c r="M12">
        <v>0.33610000000000001</v>
      </c>
      <c r="N12">
        <v>0.19040000000000001</v>
      </c>
    </row>
    <row r="13" spans="1:27" x14ac:dyDescent="0.3">
      <c r="A13" s="33">
        <v>44872.43958327546</v>
      </c>
      <c r="B13" s="36" t="s">
        <v>84</v>
      </c>
      <c r="C13">
        <v>0</v>
      </c>
      <c r="D13">
        <v>1.0689</v>
      </c>
      <c r="E13">
        <v>1.0777999999999999</v>
      </c>
      <c r="F13">
        <v>87.153999999999996</v>
      </c>
      <c r="G13">
        <v>6.4049999999999994</v>
      </c>
      <c r="H13">
        <v>2.3668</v>
      </c>
      <c r="I13">
        <v>1.1413</v>
      </c>
      <c r="J13">
        <v>9.2600000000000002E-2</v>
      </c>
      <c r="K13">
        <v>0.1</v>
      </c>
      <c r="L13">
        <v>6.7100000000000007E-2</v>
      </c>
      <c r="M13">
        <v>0.33610000000000001</v>
      </c>
      <c r="N13">
        <v>0.19040000000000001</v>
      </c>
    </row>
    <row r="14" spans="1:27" x14ac:dyDescent="0.3">
      <c r="A14" s="33">
        <v>44872.441666608793</v>
      </c>
      <c r="B14" s="36" t="s">
        <v>84</v>
      </c>
      <c r="C14">
        <v>0</v>
      </c>
      <c r="D14">
        <v>1.0683</v>
      </c>
      <c r="E14">
        <v>1.0771999999999999</v>
      </c>
      <c r="F14">
        <v>87.1541</v>
      </c>
      <c r="G14">
        <v>6.4039000000000001</v>
      </c>
      <c r="H14">
        <v>2.3677000000000001</v>
      </c>
      <c r="I14">
        <v>1.1414</v>
      </c>
      <c r="J14">
        <v>9.2999999999999999E-2</v>
      </c>
      <c r="K14">
        <v>0.1</v>
      </c>
      <c r="L14">
        <v>6.7299999999999999E-2</v>
      </c>
      <c r="M14">
        <v>0.33699999999999997</v>
      </c>
      <c r="N14">
        <v>0.19009999999999999</v>
      </c>
    </row>
    <row r="15" spans="1:27" x14ac:dyDescent="0.3">
      <c r="A15" s="33">
        <v>44872.443749942133</v>
      </c>
      <c r="B15" s="36" t="s">
        <v>84</v>
      </c>
      <c r="C15">
        <v>0</v>
      </c>
      <c r="D15">
        <v>1.0683</v>
      </c>
      <c r="E15">
        <v>1.0771999999999999</v>
      </c>
      <c r="F15">
        <v>87.1541</v>
      </c>
      <c r="G15">
        <v>6.4039000000000001</v>
      </c>
      <c r="H15">
        <v>2.3677000000000001</v>
      </c>
      <c r="I15">
        <v>1.1414</v>
      </c>
      <c r="J15">
        <v>9.2999999999999999E-2</v>
      </c>
      <c r="K15">
        <v>0.1</v>
      </c>
      <c r="L15">
        <v>6.7299999999999999E-2</v>
      </c>
      <c r="M15">
        <v>0.33699999999999997</v>
      </c>
      <c r="N15">
        <v>0.19009999999999999</v>
      </c>
    </row>
    <row r="16" spans="1:27" x14ac:dyDescent="0.3">
      <c r="A16" s="33">
        <v>44872.445833275466</v>
      </c>
      <c r="B16" s="36" t="s">
        <v>84</v>
      </c>
      <c r="C16">
        <v>0</v>
      </c>
      <c r="D16">
        <v>1.0683</v>
      </c>
      <c r="E16">
        <v>1.0771999999999999</v>
      </c>
      <c r="F16">
        <v>87.1541</v>
      </c>
      <c r="G16">
        <v>6.4039000000000001</v>
      </c>
      <c r="H16">
        <v>2.3677000000000001</v>
      </c>
      <c r="I16">
        <v>1.1414</v>
      </c>
      <c r="J16">
        <v>9.2999999999999999E-2</v>
      </c>
      <c r="K16">
        <v>0.1</v>
      </c>
      <c r="L16">
        <v>6.7299999999999999E-2</v>
      </c>
      <c r="M16">
        <v>0.33699999999999997</v>
      </c>
      <c r="N16">
        <v>0.19009999999999999</v>
      </c>
    </row>
    <row r="17" spans="1:14" x14ac:dyDescent="0.3">
      <c r="A17" s="33">
        <v>44872.447916608799</v>
      </c>
      <c r="B17" s="36" t="s">
        <v>84</v>
      </c>
      <c r="C17">
        <v>0</v>
      </c>
      <c r="D17">
        <v>1.0658000000000001</v>
      </c>
      <c r="E17">
        <v>1.0758999999999999</v>
      </c>
      <c r="F17">
        <v>87.148600000000002</v>
      </c>
      <c r="G17">
        <v>6.4043000000000001</v>
      </c>
      <c r="H17">
        <v>2.3711000000000002</v>
      </c>
      <c r="I17">
        <v>1.1423000000000001</v>
      </c>
      <c r="J17">
        <v>9.4700000000000006E-2</v>
      </c>
      <c r="K17">
        <v>0.1</v>
      </c>
      <c r="L17">
        <v>6.8099999999999994E-2</v>
      </c>
      <c r="M17">
        <v>0.33860000000000001</v>
      </c>
      <c r="N17">
        <v>0.19040000000000001</v>
      </c>
    </row>
    <row r="18" spans="1:14" x14ac:dyDescent="0.3">
      <c r="A18" s="33">
        <v>44872.449999942131</v>
      </c>
      <c r="B18" s="36" t="s">
        <v>84</v>
      </c>
      <c r="C18">
        <v>0</v>
      </c>
      <c r="D18">
        <v>1.0658000000000001</v>
      </c>
      <c r="E18">
        <v>1.0758999999999999</v>
      </c>
      <c r="F18">
        <v>87.148600000000002</v>
      </c>
      <c r="G18">
        <v>6.4043000000000001</v>
      </c>
      <c r="H18">
        <v>2.3711000000000002</v>
      </c>
      <c r="I18">
        <v>1.1423000000000001</v>
      </c>
      <c r="J18">
        <v>9.4700000000000006E-2</v>
      </c>
      <c r="K18">
        <v>0.1</v>
      </c>
      <c r="L18">
        <v>6.8099999999999994E-2</v>
      </c>
      <c r="M18">
        <v>0.33860000000000001</v>
      </c>
      <c r="N18">
        <v>0.19040000000000001</v>
      </c>
    </row>
    <row r="19" spans="1:14" x14ac:dyDescent="0.3">
      <c r="A19" s="33">
        <v>44872.452083275464</v>
      </c>
      <c r="B19" s="36" t="s">
        <v>84</v>
      </c>
      <c r="C19">
        <v>0</v>
      </c>
      <c r="D19">
        <v>1.0658000000000001</v>
      </c>
      <c r="E19">
        <v>1.0758999999999999</v>
      </c>
      <c r="F19">
        <v>87.148600000000002</v>
      </c>
      <c r="G19">
        <v>6.4043000000000001</v>
      </c>
      <c r="H19">
        <v>2.3711000000000002</v>
      </c>
      <c r="I19">
        <v>1.1423000000000001</v>
      </c>
      <c r="J19">
        <v>9.4700000000000006E-2</v>
      </c>
      <c r="K19">
        <v>0.1</v>
      </c>
      <c r="L19">
        <v>6.8099999999999994E-2</v>
      </c>
      <c r="M19">
        <v>0.33860000000000001</v>
      </c>
      <c r="N19">
        <v>0.19040000000000001</v>
      </c>
    </row>
    <row r="20" spans="1:14" x14ac:dyDescent="0.3">
      <c r="A20" s="33">
        <v>44872.454166608797</v>
      </c>
      <c r="B20" s="36" t="s">
        <v>84</v>
      </c>
      <c r="C20">
        <v>0</v>
      </c>
      <c r="D20">
        <v>1.0595000000000001</v>
      </c>
      <c r="E20">
        <v>1.0672999999999999</v>
      </c>
      <c r="F20">
        <v>87.087199999999996</v>
      </c>
      <c r="G20">
        <v>6.4195000000000002</v>
      </c>
      <c r="H20">
        <v>2.4001999999999999</v>
      </c>
      <c r="I20">
        <v>1.1482999999999999</v>
      </c>
      <c r="J20">
        <v>0.1065</v>
      </c>
      <c r="K20">
        <v>0.1</v>
      </c>
      <c r="L20">
        <v>7.2400000000000006E-2</v>
      </c>
      <c r="M20">
        <v>0.34570000000000001</v>
      </c>
      <c r="N20">
        <v>0.19350000000000001</v>
      </c>
    </row>
    <row r="21" spans="1:14" x14ac:dyDescent="0.3">
      <c r="A21" s="33">
        <v>44872.45624994213</v>
      </c>
      <c r="B21" s="36" t="s">
        <v>84</v>
      </c>
      <c r="C21">
        <v>0</v>
      </c>
      <c r="D21">
        <v>1.0595000000000001</v>
      </c>
      <c r="E21">
        <v>1.0672999999999999</v>
      </c>
      <c r="F21">
        <v>87.087199999999996</v>
      </c>
      <c r="G21">
        <v>6.4195000000000002</v>
      </c>
      <c r="H21">
        <v>2.4001999999999999</v>
      </c>
      <c r="I21">
        <v>1.1482999999999999</v>
      </c>
      <c r="J21">
        <v>0.1065</v>
      </c>
      <c r="K21">
        <v>0.1</v>
      </c>
      <c r="L21">
        <v>7.2400000000000006E-2</v>
      </c>
      <c r="M21">
        <v>0.34570000000000001</v>
      </c>
      <c r="N21">
        <v>0.19350000000000001</v>
      </c>
    </row>
    <row r="22" spans="1:14" x14ac:dyDescent="0.3">
      <c r="A22" s="33">
        <v>44872.458333275463</v>
      </c>
      <c r="B22" s="36" t="s">
        <v>84</v>
      </c>
      <c r="C22">
        <v>0</v>
      </c>
      <c r="D22">
        <v>1.0595000000000001</v>
      </c>
      <c r="E22">
        <v>1.0672999999999999</v>
      </c>
      <c r="F22">
        <v>87.087199999999996</v>
      </c>
      <c r="G22">
        <v>6.4195000000000002</v>
      </c>
      <c r="H22">
        <v>2.4001999999999999</v>
      </c>
      <c r="I22">
        <v>1.1482999999999999</v>
      </c>
      <c r="J22">
        <v>0.1065</v>
      </c>
      <c r="K22">
        <v>0.1</v>
      </c>
      <c r="L22">
        <v>7.2400000000000006E-2</v>
      </c>
      <c r="M22">
        <v>0.34570000000000001</v>
      </c>
      <c r="N22">
        <v>0.19350000000000001</v>
      </c>
    </row>
    <row r="23" spans="1:14" x14ac:dyDescent="0.3">
      <c r="A23" s="33">
        <v>44872.460416608796</v>
      </c>
      <c r="B23" s="36" t="s">
        <v>84</v>
      </c>
      <c r="C23">
        <v>0</v>
      </c>
      <c r="D23">
        <v>0.86909999999999998</v>
      </c>
      <c r="E23">
        <v>1.0173999999999999</v>
      </c>
      <c r="F23">
        <v>86.8155</v>
      </c>
      <c r="G23">
        <v>6.6469000000000005</v>
      </c>
      <c r="H23">
        <v>2.6080000000000001</v>
      </c>
      <c r="I23">
        <v>1.1660999999999999</v>
      </c>
      <c r="J23">
        <v>0.15179999999999999</v>
      </c>
      <c r="K23">
        <v>0.1</v>
      </c>
      <c r="L23">
        <v>7.7600000000000002E-2</v>
      </c>
      <c r="M23">
        <v>0.35459999999999997</v>
      </c>
      <c r="N23">
        <v>0.1928</v>
      </c>
    </row>
    <row r="24" spans="1:14" x14ac:dyDescent="0.3">
      <c r="A24" s="33">
        <v>44872.462499942128</v>
      </c>
      <c r="B24" s="36" t="s">
        <v>84</v>
      </c>
      <c r="C24">
        <v>0</v>
      </c>
      <c r="D24">
        <v>0.86909999999999998</v>
      </c>
      <c r="E24">
        <v>1.0173999999999999</v>
      </c>
      <c r="F24">
        <v>86.8155</v>
      </c>
      <c r="G24">
        <v>6.6469000000000005</v>
      </c>
      <c r="H24">
        <v>2.6080000000000001</v>
      </c>
      <c r="I24">
        <v>1.1660999999999999</v>
      </c>
      <c r="J24">
        <v>0.15179999999999999</v>
      </c>
      <c r="K24">
        <v>0.1</v>
      </c>
      <c r="L24">
        <v>7.7600000000000002E-2</v>
      </c>
      <c r="M24">
        <v>0.35459999999999997</v>
      </c>
      <c r="N24">
        <v>0.1928</v>
      </c>
    </row>
    <row r="25" spans="1:14" x14ac:dyDescent="0.3">
      <c r="A25" s="33">
        <v>44872.464583275461</v>
      </c>
      <c r="B25" s="36" t="s">
        <v>84</v>
      </c>
      <c r="C25">
        <v>0</v>
      </c>
      <c r="D25">
        <v>0.86909999999999998</v>
      </c>
      <c r="E25">
        <v>1.0173999999999999</v>
      </c>
      <c r="F25">
        <v>86.8155</v>
      </c>
      <c r="G25">
        <v>6.6469000000000005</v>
      </c>
      <c r="H25">
        <v>2.6080000000000001</v>
      </c>
      <c r="I25">
        <v>1.1660999999999999</v>
      </c>
      <c r="J25">
        <v>0.15179999999999999</v>
      </c>
      <c r="K25">
        <v>0.1</v>
      </c>
      <c r="L25">
        <v>7.7600000000000002E-2</v>
      </c>
      <c r="M25">
        <v>0.35459999999999997</v>
      </c>
      <c r="N25">
        <v>0.1928</v>
      </c>
    </row>
    <row r="26" spans="1:14" x14ac:dyDescent="0.3">
      <c r="A26" s="33">
        <v>44872.466666608794</v>
      </c>
      <c r="B26" s="36" t="s">
        <v>84</v>
      </c>
      <c r="C26">
        <v>0</v>
      </c>
      <c r="D26">
        <v>0.74129999999999996</v>
      </c>
      <c r="E26">
        <v>0.9859</v>
      </c>
      <c r="F26">
        <v>86.641099999999994</v>
      </c>
      <c r="G26">
        <v>6.8086000000000002</v>
      </c>
      <c r="H26">
        <v>2.7378999999999998</v>
      </c>
      <c r="I26">
        <v>1.1768000000000001</v>
      </c>
      <c r="J26">
        <v>0.1741</v>
      </c>
      <c r="K26">
        <v>0.1</v>
      </c>
      <c r="L26">
        <v>8.1199999999999994E-2</v>
      </c>
      <c r="M26">
        <v>0.3604</v>
      </c>
      <c r="N26">
        <v>0.19270000000000001</v>
      </c>
    </row>
    <row r="27" spans="1:14" x14ac:dyDescent="0.3">
      <c r="A27" s="33">
        <v>44872.468749942127</v>
      </c>
      <c r="B27" s="36" t="s">
        <v>84</v>
      </c>
      <c r="C27">
        <v>0</v>
      </c>
      <c r="D27">
        <v>0.74129999999999996</v>
      </c>
      <c r="E27">
        <v>0.9859</v>
      </c>
      <c r="F27">
        <v>86.641099999999994</v>
      </c>
      <c r="G27">
        <v>6.8086000000000002</v>
      </c>
      <c r="H27">
        <v>2.7378999999999998</v>
      </c>
      <c r="I27">
        <v>1.1768000000000001</v>
      </c>
      <c r="J27">
        <v>0.1741</v>
      </c>
      <c r="K27">
        <v>0.1</v>
      </c>
      <c r="L27">
        <v>8.1199999999999994E-2</v>
      </c>
      <c r="M27">
        <v>0.3604</v>
      </c>
      <c r="N27">
        <v>0.19270000000000001</v>
      </c>
    </row>
    <row r="28" spans="1:14" x14ac:dyDescent="0.3">
      <c r="A28" s="33">
        <v>44872.47083327546</v>
      </c>
      <c r="B28" s="36" t="s">
        <v>84</v>
      </c>
      <c r="C28">
        <v>0</v>
      </c>
      <c r="D28">
        <v>0.74129999999999996</v>
      </c>
      <c r="E28">
        <v>0.9859</v>
      </c>
      <c r="F28">
        <v>86.641099999999994</v>
      </c>
      <c r="G28">
        <v>6.8086000000000002</v>
      </c>
      <c r="H28">
        <v>2.7378999999999998</v>
      </c>
      <c r="I28">
        <v>1.1768000000000001</v>
      </c>
      <c r="J28">
        <v>0.1741</v>
      </c>
      <c r="K28">
        <v>0.1</v>
      </c>
      <c r="L28">
        <v>8.1199999999999994E-2</v>
      </c>
      <c r="M28">
        <v>0.3604</v>
      </c>
      <c r="N28">
        <v>0.19270000000000001</v>
      </c>
    </row>
    <row r="29" spans="1:14" x14ac:dyDescent="0.3">
      <c r="A29" s="33">
        <v>44872.472916608793</v>
      </c>
      <c r="B29" s="36" t="s">
        <v>84</v>
      </c>
      <c r="C29">
        <v>0</v>
      </c>
      <c r="D29">
        <v>0.72840000000000005</v>
      </c>
      <c r="E29">
        <v>0.99730000000000008</v>
      </c>
      <c r="F29">
        <v>86.616100000000003</v>
      </c>
      <c r="G29">
        <v>6.8422000000000001</v>
      </c>
      <c r="H29">
        <v>2.7282000000000002</v>
      </c>
      <c r="I29">
        <v>1.1794</v>
      </c>
      <c r="J29">
        <v>0.17269999999999999</v>
      </c>
      <c r="K29">
        <v>0.1</v>
      </c>
      <c r="L29">
        <v>8.2600000000000007E-2</v>
      </c>
      <c r="M29">
        <v>0.36019999999999996</v>
      </c>
      <c r="N29">
        <v>0.1928</v>
      </c>
    </row>
    <row r="30" spans="1:14" x14ac:dyDescent="0.3">
      <c r="A30" s="33">
        <v>44872.474999942133</v>
      </c>
      <c r="B30" s="36" t="s">
        <v>84</v>
      </c>
      <c r="C30">
        <v>0</v>
      </c>
      <c r="D30">
        <v>0.72840000000000005</v>
      </c>
      <c r="E30">
        <v>0.99730000000000008</v>
      </c>
      <c r="F30">
        <v>86.616100000000003</v>
      </c>
      <c r="G30">
        <v>6.8422000000000001</v>
      </c>
      <c r="H30">
        <v>2.7282000000000002</v>
      </c>
      <c r="I30">
        <v>1.1794</v>
      </c>
      <c r="J30">
        <v>0.17269999999999999</v>
      </c>
      <c r="K30">
        <v>0.1</v>
      </c>
      <c r="L30">
        <v>8.2600000000000007E-2</v>
      </c>
      <c r="M30">
        <v>0.36019999999999996</v>
      </c>
      <c r="N30">
        <v>0.1928</v>
      </c>
    </row>
    <row r="31" spans="1:14" x14ac:dyDescent="0.3">
      <c r="A31" s="33">
        <v>44872.477083275466</v>
      </c>
      <c r="B31" s="36" t="s">
        <v>84</v>
      </c>
      <c r="C31">
        <v>0</v>
      </c>
      <c r="D31">
        <v>0.72840000000000005</v>
      </c>
      <c r="E31">
        <v>0.99730000000000008</v>
      </c>
      <c r="F31">
        <v>86.616100000000003</v>
      </c>
      <c r="G31">
        <v>6.8422000000000001</v>
      </c>
      <c r="H31">
        <v>2.7282000000000002</v>
      </c>
      <c r="I31">
        <v>1.1794</v>
      </c>
      <c r="J31">
        <v>0.17269999999999999</v>
      </c>
      <c r="K31">
        <v>0.1</v>
      </c>
      <c r="L31">
        <v>8.2600000000000007E-2</v>
      </c>
      <c r="M31">
        <v>0.36019999999999996</v>
      </c>
      <c r="N31">
        <v>0.1928</v>
      </c>
    </row>
    <row r="32" spans="1:14" x14ac:dyDescent="0.3">
      <c r="A32" s="33">
        <v>44872.479166608799</v>
      </c>
      <c r="B32" s="36" t="s">
        <v>84</v>
      </c>
      <c r="C32">
        <v>0</v>
      </c>
      <c r="D32">
        <v>0.96579999999999999</v>
      </c>
      <c r="E32">
        <v>1.0382</v>
      </c>
      <c r="F32">
        <v>87.159800000000004</v>
      </c>
      <c r="G32">
        <v>6.4542000000000002</v>
      </c>
      <c r="H32">
        <v>2.4100999999999999</v>
      </c>
      <c r="I32">
        <v>1.1472</v>
      </c>
      <c r="J32">
        <v>0.104</v>
      </c>
      <c r="K32">
        <v>0.1</v>
      </c>
      <c r="L32">
        <v>6.8900000000000003E-2</v>
      </c>
      <c r="M32">
        <v>0.34179999999999999</v>
      </c>
      <c r="N32">
        <v>0.14180000000000001</v>
      </c>
    </row>
    <row r="33" spans="1:14" x14ac:dyDescent="0.3">
      <c r="A33" s="33">
        <v>44872.481249942131</v>
      </c>
      <c r="B33" s="36" t="s">
        <v>84</v>
      </c>
      <c r="C33">
        <v>0</v>
      </c>
      <c r="D33">
        <v>0.96579999999999999</v>
      </c>
      <c r="E33">
        <v>1.0382</v>
      </c>
      <c r="F33">
        <v>87.159800000000004</v>
      </c>
      <c r="G33">
        <v>6.4542000000000002</v>
      </c>
      <c r="H33">
        <v>2.4100999999999999</v>
      </c>
      <c r="I33">
        <v>1.1472</v>
      </c>
      <c r="J33">
        <v>0.104</v>
      </c>
      <c r="K33">
        <v>0.1</v>
      </c>
      <c r="L33">
        <v>6.8900000000000003E-2</v>
      </c>
      <c r="M33">
        <v>0.34179999999999999</v>
      </c>
      <c r="N33">
        <v>0.14180000000000001</v>
      </c>
    </row>
    <row r="34" spans="1:14" x14ac:dyDescent="0.3">
      <c r="A34" s="33">
        <v>44872.483333275464</v>
      </c>
      <c r="B34" s="36" t="s">
        <v>84</v>
      </c>
      <c r="C34">
        <v>0</v>
      </c>
      <c r="D34">
        <v>0.96579999999999999</v>
      </c>
      <c r="E34">
        <v>1.0382</v>
      </c>
      <c r="F34">
        <v>87.159800000000004</v>
      </c>
      <c r="G34">
        <v>6.4542000000000002</v>
      </c>
      <c r="H34">
        <v>2.4100999999999999</v>
      </c>
      <c r="I34">
        <v>1.1472</v>
      </c>
      <c r="J34">
        <v>0.104</v>
      </c>
      <c r="K34">
        <v>0.1</v>
      </c>
      <c r="L34">
        <v>6.8900000000000003E-2</v>
      </c>
      <c r="M34">
        <v>0.34179999999999999</v>
      </c>
      <c r="N34">
        <v>0.14180000000000001</v>
      </c>
    </row>
    <row r="35" spans="1:14" x14ac:dyDescent="0.3">
      <c r="A35" s="33">
        <v>44872.485416608797</v>
      </c>
      <c r="B35" s="36" t="s">
        <v>84</v>
      </c>
      <c r="C35">
        <v>0</v>
      </c>
      <c r="D35">
        <v>0.91739999999999999</v>
      </c>
      <c r="E35">
        <v>1.0234999999999999</v>
      </c>
      <c r="F35">
        <v>87.072900000000004</v>
      </c>
      <c r="G35">
        <v>6.5189000000000004</v>
      </c>
      <c r="H35">
        <v>2.4723000000000002</v>
      </c>
      <c r="I35">
        <v>1.1527000000000001</v>
      </c>
      <c r="J35">
        <v>0.1178</v>
      </c>
      <c r="K35">
        <v>0.1</v>
      </c>
      <c r="L35">
        <v>7.0699999999999999E-2</v>
      </c>
      <c r="M35">
        <v>0.34520000000000001</v>
      </c>
      <c r="N35">
        <v>0.20860000000000001</v>
      </c>
    </row>
    <row r="36" spans="1:14" x14ac:dyDescent="0.3">
      <c r="A36" s="33">
        <v>44872.48749994213</v>
      </c>
      <c r="B36" s="36" t="s">
        <v>84</v>
      </c>
      <c r="C36">
        <v>0</v>
      </c>
      <c r="D36">
        <v>0.91739999999999999</v>
      </c>
      <c r="E36">
        <v>1.0234999999999999</v>
      </c>
      <c r="F36">
        <v>87.072900000000004</v>
      </c>
      <c r="G36">
        <v>6.5189000000000004</v>
      </c>
      <c r="H36">
        <v>2.4723000000000002</v>
      </c>
      <c r="I36">
        <v>1.1527000000000001</v>
      </c>
      <c r="J36">
        <v>0.1178</v>
      </c>
      <c r="K36">
        <v>0.1</v>
      </c>
      <c r="L36">
        <v>7.0699999999999999E-2</v>
      </c>
      <c r="M36">
        <v>0.34520000000000001</v>
      </c>
      <c r="N36">
        <v>0.20860000000000001</v>
      </c>
    </row>
    <row r="37" spans="1:14" x14ac:dyDescent="0.3">
      <c r="A37" s="33">
        <v>44872.489583275463</v>
      </c>
      <c r="B37" s="36" t="s">
        <v>84</v>
      </c>
      <c r="C37">
        <v>0</v>
      </c>
      <c r="D37">
        <v>0.91739999999999999</v>
      </c>
      <c r="E37">
        <v>1.0234999999999999</v>
      </c>
      <c r="F37">
        <v>87.072900000000004</v>
      </c>
      <c r="G37">
        <v>6.5189000000000004</v>
      </c>
      <c r="H37">
        <v>2.4723000000000002</v>
      </c>
      <c r="I37">
        <v>1.1527000000000001</v>
      </c>
      <c r="J37">
        <v>0.1178</v>
      </c>
      <c r="K37">
        <v>0.1</v>
      </c>
      <c r="L37">
        <v>7.0699999999999999E-2</v>
      </c>
      <c r="M37">
        <v>0.34520000000000001</v>
      </c>
      <c r="N37">
        <v>0.20860000000000001</v>
      </c>
    </row>
    <row r="38" spans="1:14" x14ac:dyDescent="0.3">
      <c r="A38" s="33">
        <v>44872.491666608796</v>
      </c>
      <c r="B38" s="36" t="s">
        <v>84</v>
      </c>
      <c r="C38">
        <v>0</v>
      </c>
      <c r="D38">
        <v>0.71360000000000001</v>
      </c>
      <c r="E38">
        <v>0.96930000000000005</v>
      </c>
      <c r="F38">
        <v>86.660499999999999</v>
      </c>
      <c r="G38">
        <v>6.8178999999999998</v>
      </c>
      <c r="H38">
        <v>2.7359</v>
      </c>
      <c r="I38">
        <v>1.1786000000000001</v>
      </c>
      <c r="J38">
        <v>0.17499999999999999</v>
      </c>
      <c r="K38">
        <v>0.1</v>
      </c>
      <c r="L38">
        <v>8.0699999999999994E-2</v>
      </c>
      <c r="M38">
        <v>0.36080000000000001</v>
      </c>
      <c r="N38">
        <v>0.20780000000000001</v>
      </c>
    </row>
    <row r="39" spans="1:14" x14ac:dyDescent="0.3">
      <c r="A39" s="33">
        <v>44872.493749942128</v>
      </c>
      <c r="B39" s="36" t="s">
        <v>84</v>
      </c>
      <c r="C39">
        <v>0</v>
      </c>
      <c r="D39">
        <v>0.71360000000000001</v>
      </c>
      <c r="E39">
        <v>0.96930000000000005</v>
      </c>
      <c r="F39">
        <v>86.660499999999999</v>
      </c>
      <c r="G39">
        <v>6.8178999999999998</v>
      </c>
      <c r="H39">
        <v>2.7359</v>
      </c>
      <c r="I39">
        <v>1.1786000000000001</v>
      </c>
      <c r="J39">
        <v>0.17499999999999999</v>
      </c>
      <c r="K39">
        <v>0.1</v>
      </c>
      <c r="L39">
        <v>8.0699999999999994E-2</v>
      </c>
      <c r="M39">
        <v>0.36080000000000001</v>
      </c>
      <c r="N39">
        <v>0.20780000000000001</v>
      </c>
    </row>
    <row r="40" spans="1:14" x14ac:dyDescent="0.3">
      <c r="A40" s="33">
        <v>44872.495833275461</v>
      </c>
      <c r="B40" s="36" t="s">
        <v>84</v>
      </c>
      <c r="C40">
        <v>0</v>
      </c>
      <c r="D40">
        <v>0.71360000000000001</v>
      </c>
      <c r="E40">
        <v>0.96930000000000005</v>
      </c>
      <c r="F40">
        <v>86.660499999999999</v>
      </c>
      <c r="G40">
        <v>6.8178999999999998</v>
      </c>
      <c r="H40">
        <v>2.7359</v>
      </c>
      <c r="I40">
        <v>1.1786000000000001</v>
      </c>
      <c r="J40">
        <v>0.17499999999999999</v>
      </c>
      <c r="K40">
        <v>0.1</v>
      </c>
      <c r="L40">
        <v>8.0699999999999994E-2</v>
      </c>
      <c r="M40">
        <v>0.36080000000000001</v>
      </c>
      <c r="N40">
        <v>0.20780000000000001</v>
      </c>
    </row>
    <row r="41" spans="1:14" x14ac:dyDescent="0.3">
      <c r="A41" s="33">
        <v>44872.497916608794</v>
      </c>
      <c r="B41" s="36" t="s">
        <v>84</v>
      </c>
      <c r="C41">
        <v>0</v>
      </c>
      <c r="D41">
        <v>0.67730000000000001</v>
      </c>
      <c r="E41">
        <v>0.96940000000000004</v>
      </c>
      <c r="F41">
        <v>86.565899999999999</v>
      </c>
      <c r="G41">
        <v>6.8835999999999995</v>
      </c>
      <c r="H41">
        <v>2.7793000000000001</v>
      </c>
      <c r="I41">
        <v>1.1839</v>
      </c>
      <c r="J41">
        <v>0.18559999999999999</v>
      </c>
      <c r="K41">
        <v>0.1</v>
      </c>
      <c r="L41">
        <v>8.3299999999999999E-2</v>
      </c>
      <c r="M41">
        <v>0.36419999999999997</v>
      </c>
      <c r="N41">
        <v>0.20760000000000001</v>
      </c>
    </row>
    <row r="42" spans="1:14" x14ac:dyDescent="0.3">
      <c r="A42" s="33">
        <v>44872.499999942127</v>
      </c>
      <c r="B42" s="36" t="s">
        <v>84</v>
      </c>
      <c r="C42">
        <v>0</v>
      </c>
      <c r="D42">
        <v>0.67730000000000001</v>
      </c>
      <c r="E42">
        <v>0.96940000000000004</v>
      </c>
      <c r="F42">
        <v>86.565899999999999</v>
      </c>
      <c r="G42">
        <v>6.8835999999999995</v>
      </c>
      <c r="H42">
        <v>2.7793000000000001</v>
      </c>
      <c r="I42">
        <v>1.1839</v>
      </c>
      <c r="J42">
        <v>0.18559999999999999</v>
      </c>
      <c r="K42">
        <v>0.1</v>
      </c>
      <c r="L42">
        <v>8.3299999999999999E-2</v>
      </c>
      <c r="M42">
        <v>0.36419999999999997</v>
      </c>
      <c r="N42">
        <v>0.20760000000000001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416A6-63D0-462E-875E-CC3A56C51B89}">
  <dimension ref="A1:AB4"/>
  <sheetViews>
    <sheetView topLeftCell="H1" workbookViewId="0">
      <selection activeCell="P2" sqref="P2"/>
    </sheetView>
  </sheetViews>
  <sheetFormatPr defaultRowHeight="14.4" x14ac:dyDescent="0.3"/>
  <sheetData>
    <row r="1" spans="1:28" x14ac:dyDescent="0.3">
      <c r="A1" s="21" t="s">
        <v>9</v>
      </c>
      <c r="B1" s="35" t="s">
        <v>37</v>
      </c>
      <c r="C1" s="20" t="s">
        <v>12</v>
      </c>
      <c r="D1" s="20" t="s">
        <v>22</v>
      </c>
      <c r="E1" s="20" t="s">
        <v>23</v>
      </c>
      <c r="F1" s="20" t="s">
        <v>24</v>
      </c>
      <c r="G1" s="20" t="s">
        <v>25</v>
      </c>
      <c r="H1" s="20" t="s">
        <v>26</v>
      </c>
      <c r="I1" s="20" t="s">
        <v>27</v>
      </c>
      <c r="J1" s="20" t="s">
        <v>28</v>
      </c>
      <c r="K1" s="20" t="s">
        <v>56</v>
      </c>
      <c r="L1" s="20" t="s">
        <v>29</v>
      </c>
      <c r="M1" s="20" t="s">
        <v>30</v>
      </c>
      <c r="N1" s="20" t="s">
        <v>31</v>
      </c>
      <c r="O1" s="6"/>
      <c r="P1" t="s">
        <v>12</v>
      </c>
      <c r="Q1" s="3" t="s">
        <v>119</v>
      </c>
      <c r="R1" t="s">
        <v>121</v>
      </c>
      <c r="S1" s="3" t="s">
        <v>120</v>
      </c>
      <c r="T1" t="s">
        <v>122</v>
      </c>
      <c r="U1" t="s">
        <v>123</v>
      </c>
      <c r="V1" t="s">
        <v>124</v>
      </c>
      <c r="W1" t="s">
        <v>125</v>
      </c>
      <c r="X1" t="s">
        <v>129</v>
      </c>
      <c r="Y1" t="s">
        <v>126</v>
      </c>
      <c r="Z1" t="s">
        <v>127</v>
      </c>
      <c r="AA1" s="3" t="s">
        <v>118</v>
      </c>
    </row>
    <row r="2" spans="1:28" x14ac:dyDescent="0.3">
      <c r="A2" s="33">
        <v>44872.416666666664</v>
      </c>
      <c r="B2" s="36" t="s">
        <v>84</v>
      </c>
      <c r="C2">
        <v>0</v>
      </c>
      <c r="D2">
        <v>0.93799999999999994</v>
      </c>
      <c r="E2">
        <v>1.0318000000000001</v>
      </c>
      <c r="F2">
        <v>86.992099999999994</v>
      </c>
      <c r="G2">
        <v>6.5568</v>
      </c>
      <c r="H2">
        <v>2.4990000000000001</v>
      </c>
      <c r="I2">
        <v>1.1535</v>
      </c>
      <c r="J2">
        <v>0.1203</v>
      </c>
      <c r="K2">
        <v>0.1</v>
      </c>
      <c r="L2">
        <v>7.1999999999999995E-2</v>
      </c>
      <c r="M2">
        <v>0.3448</v>
      </c>
      <c r="N2">
        <v>0.19190000000000002</v>
      </c>
      <c r="P2">
        <v>2.016</v>
      </c>
      <c r="Q2">
        <v>28.013400000000001</v>
      </c>
      <c r="R2">
        <v>44.009500000000003</v>
      </c>
      <c r="S2">
        <v>16.04</v>
      </c>
      <c r="T2">
        <v>30.07</v>
      </c>
      <c r="U2">
        <v>44.09</v>
      </c>
      <c r="V2">
        <v>58.12</v>
      </c>
      <c r="W2">
        <v>58.12</v>
      </c>
      <c r="X2">
        <v>72.150000000000006</v>
      </c>
      <c r="Y2">
        <v>72.150000000000006</v>
      </c>
      <c r="Z2">
        <v>72.150000000000006</v>
      </c>
      <c r="AA2">
        <v>86.17</v>
      </c>
      <c r="AB2" t="s">
        <v>128</v>
      </c>
    </row>
    <row r="4" spans="1:28" x14ac:dyDescent="0.3">
      <c r="P4">
        <f>C2*P2/100</f>
        <v>0</v>
      </c>
      <c r="Q4">
        <f t="shared" ref="Q4:AA4" si="0">D2*Q2/100</f>
        <v>0.262765692</v>
      </c>
      <c r="R4">
        <f t="shared" si="0"/>
        <v>0.45409002100000001</v>
      </c>
      <c r="S4">
        <f t="shared" si="0"/>
        <v>13.953532839999998</v>
      </c>
      <c r="T4">
        <f t="shared" si="0"/>
        <v>1.9716297600000001</v>
      </c>
      <c r="U4">
        <f t="shared" si="0"/>
        <v>1.1018091000000001</v>
      </c>
      <c r="V4">
        <f t="shared" si="0"/>
        <v>0.67041420000000007</v>
      </c>
      <c r="W4">
        <f t="shared" si="0"/>
        <v>6.9918359999999999E-2</v>
      </c>
      <c r="X4">
        <f t="shared" si="0"/>
        <v>7.2150000000000006E-2</v>
      </c>
      <c r="Y4">
        <f t="shared" si="0"/>
        <v>5.1948000000000001E-2</v>
      </c>
      <c r="Z4">
        <f t="shared" si="0"/>
        <v>0.2487732</v>
      </c>
      <c r="AA4">
        <f t="shared" si="0"/>
        <v>0.16536023</v>
      </c>
      <c r="AB4">
        <f>SUM(P4:AA4)/1000</f>
        <v>1.9022391402999998E-2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1F821-C85D-498F-A006-2A5589BF938F}">
  <sheetPr>
    <tabColor theme="5" tint="0.79998168889431442"/>
  </sheetPr>
  <dimension ref="A1:F10"/>
  <sheetViews>
    <sheetView workbookViewId="0">
      <selection activeCell="B12" sqref="B12"/>
    </sheetView>
  </sheetViews>
  <sheetFormatPr defaultRowHeight="14.4" x14ac:dyDescent="0.3"/>
  <cols>
    <col min="1" max="1" width="28.88671875" customWidth="1"/>
    <col min="2" max="2" width="14.88671875" customWidth="1"/>
    <col min="3" max="3" width="12.33203125" customWidth="1"/>
    <col min="5" max="5" width="17.21875" bestFit="1" customWidth="1"/>
    <col min="6" max="6" width="12.33203125" customWidth="1"/>
  </cols>
  <sheetData>
    <row r="1" spans="1:6" x14ac:dyDescent="0.3">
      <c r="A1" s="9" t="s">
        <v>13</v>
      </c>
      <c r="B1" s="10" t="s">
        <v>69</v>
      </c>
      <c r="C1" s="11" t="s">
        <v>18</v>
      </c>
      <c r="D1" s="11" t="s">
        <v>37</v>
      </c>
      <c r="E1" s="11" t="s">
        <v>115</v>
      </c>
      <c r="F1" s="11" t="s">
        <v>19</v>
      </c>
    </row>
    <row r="2" spans="1:6" s="7" customFormat="1" x14ac:dyDescent="0.3">
      <c r="A2" s="12" t="s">
        <v>86</v>
      </c>
      <c r="B2" s="13">
        <v>0.3</v>
      </c>
      <c r="C2" s="14"/>
      <c r="D2" s="14" t="s">
        <v>85</v>
      </c>
      <c r="E2" s="14"/>
      <c r="F2" s="14"/>
    </row>
    <row r="3" spans="1:6" s="7" customFormat="1" x14ac:dyDescent="0.3">
      <c r="A3" s="12" t="s">
        <v>87</v>
      </c>
      <c r="B3" s="13">
        <v>20</v>
      </c>
      <c r="C3" s="14"/>
      <c r="D3" s="14" t="s">
        <v>88</v>
      </c>
      <c r="E3" s="14"/>
      <c r="F3" s="14"/>
    </row>
    <row r="4" spans="1:6" x14ac:dyDescent="0.3">
      <c r="A4" s="15" t="s">
        <v>14</v>
      </c>
      <c r="B4" s="16"/>
      <c r="C4" s="17">
        <v>0.2</v>
      </c>
      <c r="D4" s="17" t="s">
        <v>38</v>
      </c>
      <c r="E4" s="40">
        <v>0.95</v>
      </c>
      <c r="F4" s="17" t="s">
        <v>20</v>
      </c>
    </row>
    <row r="5" spans="1:6" x14ac:dyDescent="0.3">
      <c r="A5" s="15" t="s">
        <v>15</v>
      </c>
      <c r="B5" s="16"/>
      <c r="C5" s="17">
        <v>0.1</v>
      </c>
      <c r="D5" s="17" t="s">
        <v>38</v>
      </c>
      <c r="E5" s="40">
        <v>0.95</v>
      </c>
      <c r="F5" s="17" t="s">
        <v>20</v>
      </c>
    </row>
    <row r="6" spans="1:6" x14ac:dyDescent="0.3">
      <c r="A6" s="15" t="s">
        <v>17</v>
      </c>
      <c r="B6" s="16"/>
      <c r="C6" s="17">
        <v>0.3</v>
      </c>
      <c r="D6" s="17" t="s">
        <v>38</v>
      </c>
      <c r="E6" s="40">
        <v>0.95</v>
      </c>
      <c r="F6" s="17" t="s">
        <v>20</v>
      </c>
    </row>
    <row r="7" spans="1:6" x14ac:dyDescent="0.3">
      <c r="A7" s="15" t="s">
        <v>16</v>
      </c>
      <c r="B7" s="16"/>
      <c r="C7" s="17">
        <v>0.1</v>
      </c>
      <c r="D7" s="17" t="s">
        <v>38</v>
      </c>
      <c r="E7" s="40">
        <v>0.95</v>
      </c>
      <c r="F7" s="17" t="s">
        <v>20</v>
      </c>
    </row>
    <row r="8" spans="1:6" x14ac:dyDescent="0.3">
      <c r="A8" s="38" t="s">
        <v>107</v>
      </c>
      <c r="B8" s="16"/>
      <c r="C8" s="39">
        <v>0</v>
      </c>
      <c r="D8" s="39" t="s">
        <v>38</v>
      </c>
      <c r="E8" s="40">
        <v>0.95</v>
      </c>
      <c r="F8" s="39" t="s">
        <v>20</v>
      </c>
    </row>
    <row r="9" spans="1:6" x14ac:dyDescent="0.3">
      <c r="A9" s="38" t="s">
        <v>130</v>
      </c>
      <c r="B9">
        <v>5000</v>
      </c>
      <c r="D9" t="str">
        <f>ProcessData!C1</f>
        <v>StandardVolume_Sm3</v>
      </c>
    </row>
    <row r="10" spans="1:6" x14ac:dyDescent="0.3">
      <c r="A10" s="38" t="s">
        <v>131</v>
      </c>
      <c r="B10">
        <v>500000</v>
      </c>
      <c r="D10" t="str">
        <f>ProcessData!C1</f>
        <v>StandardVolume_Sm3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C8100-2A49-430C-B766-FCE203AE5A5B}">
  <sheetPr>
    <tabColor theme="5" tint="0.79998168889431442"/>
  </sheetPr>
  <dimension ref="A1:F11"/>
  <sheetViews>
    <sheetView workbookViewId="0">
      <selection activeCell="F9" sqref="F9"/>
    </sheetView>
  </sheetViews>
  <sheetFormatPr defaultRowHeight="14.4" x14ac:dyDescent="0.3"/>
  <cols>
    <col min="1" max="1" width="30.109375" customWidth="1"/>
    <col min="2" max="2" width="14.88671875" customWidth="1"/>
    <col min="3" max="3" width="14.5546875" customWidth="1"/>
    <col min="5" max="5" width="16.77734375" bestFit="1" customWidth="1"/>
    <col min="6" max="6" width="12.33203125" customWidth="1"/>
  </cols>
  <sheetData>
    <row r="1" spans="1:6" x14ac:dyDescent="0.3">
      <c r="A1" s="10" t="s">
        <v>13</v>
      </c>
      <c r="B1" s="10" t="s">
        <v>69</v>
      </c>
      <c r="C1" s="11" t="s">
        <v>18</v>
      </c>
      <c r="D1" s="11" t="s">
        <v>37</v>
      </c>
      <c r="E1" s="11" t="s">
        <v>115</v>
      </c>
      <c r="F1" s="11" t="s">
        <v>19</v>
      </c>
    </row>
    <row r="2" spans="1:6" x14ac:dyDescent="0.3">
      <c r="A2" s="18" t="s">
        <v>59</v>
      </c>
      <c r="B2" s="18">
        <v>12</v>
      </c>
      <c r="C2" s="19"/>
      <c r="D2" s="19" t="s">
        <v>60</v>
      </c>
      <c r="E2" s="19"/>
      <c r="F2" s="19"/>
    </row>
    <row r="3" spans="1:6" x14ac:dyDescent="0.3">
      <c r="A3" s="18" t="s">
        <v>61</v>
      </c>
      <c r="B3" s="18">
        <v>20</v>
      </c>
      <c r="C3" s="19"/>
      <c r="D3" s="19" t="s">
        <v>57</v>
      </c>
      <c r="E3" s="19"/>
      <c r="F3" s="19"/>
    </row>
    <row r="4" spans="1:6" x14ac:dyDescent="0.3">
      <c r="A4" s="16" t="s">
        <v>71</v>
      </c>
      <c r="B4" s="16"/>
      <c r="C4" s="16">
        <v>0.1</v>
      </c>
      <c r="D4" s="17" t="s">
        <v>57</v>
      </c>
      <c r="E4" s="41">
        <v>0.99</v>
      </c>
      <c r="F4" s="16" t="s">
        <v>20</v>
      </c>
    </row>
    <row r="5" spans="1:6" x14ac:dyDescent="0.3">
      <c r="A5" s="16" t="s">
        <v>70</v>
      </c>
      <c r="B5" s="16"/>
      <c r="C5" s="16">
        <v>0.1</v>
      </c>
      <c r="D5" s="17" t="s">
        <v>63</v>
      </c>
      <c r="E5" s="41">
        <v>0.99</v>
      </c>
      <c r="F5" s="16" t="s">
        <v>20</v>
      </c>
    </row>
    <row r="6" spans="1:6" x14ac:dyDescent="0.3">
      <c r="A6" s="16" t="s">
        <v>64</v>
      </c>
      <c r="B6" s="16"/>
      <c r="C6" s="16">
        <v>0.1</v>
      </c>
      <c r="D6" s="17" t="s">
        <v>57</v>
      </c>
      <c r="E6" s="41">
        <v>0.99</v>
      </c>
      <c r="F6" s="16" t="s">
        <v>20</v>
      </c>
    </row>
    <row r="7" spans="1:6" x14ac:dyDescent="0.3">
      <c r="A7" s="16" t="s">
        <v>65</v>
      </c>
      <c r="B7" s="16"/>
      <c r="C7" s="16">
        <v>1.5E-3</v>
      </c>
      <c r="D7" s="17" t="s">
        <v>66</v>
      </c>
      <c r="E7" s="41">
        <v>0.99</v>
      </c>
      <c r="F7" s="16" t="s">
        <v>20</v>
      </c>
    </row>
    <row r="8" spans="1:6" x14ac:dyDescent="0.3">
      <c r="A8" s="16" t="s">
        <v>67</v>
      </c>
      <c r="B8" s="16"/>
      <c r="C8" s="16">
        <v>0.05</v>
      </c>
      <c r="D8" s="17" t="s">
        <v>57</v>
      </c>
      <c r="E8" s="41">
        <v>0.95</v>
      </c>
      <c r="F8" s="16" t="s">
        <v>20</v>
      </c>
    </row>
    <row r="9" spans="1:6" x14ac:dyDescent="0.3">
      <c r="A9" s="16" t="s">
        <v>68</v>
      </c>
      <c r="B9" s="16"/>
      <c r="C9" s="16">
        <v>0.2</v>
      </c>
      <c r="D9" s="17" t="s">
        <v>57</v>
      </c>
      <c r="E9" s="41">
        <v>0.99</v>
      </c>
      <c r="F9" s="16" t="s">
        <v>20</v>
      </c>
    </row>
    <row r="10" spans="1:6" x14ac:dyDescent="0.3">
      <c r="A10" s="43" t="s">
        <v>130</v>
      </c>
      <c r="B10">
        <v>-40</v>
      </c>
      <c r="D10" s="39" t="s">
        <v>57</v>
      </c>
    </row>
    <row r="11" spans="1:6" x14ac:dyDescent="0.3">
      <c r="A11" s="43" t="s">
        <v>131</v>
      </c>
      <c r="B11">
        <v>200</v>
      </c>
      <c r="D11" s="39" t="s">
        <v>57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A25F-B08D-4B0D-945E-2785BBD7D722}">
  <sheetPr>
    <tabColor theme="5" tint="0.79998168889431442"/>
  </sheetPr>
  <dimension ref="A1:F14"/>
  <sheetViews>
    <sheetView tabSelected="1" workbookViewId="0">
      <selection activeCell="C16" sqref="C16"/>
    </sheetView>
  </sheetViews>
  <sheetFormatPr defaultRowHeight="14.4" x14ac:dyDescent="0.3"/>
  <cols>
    <col min="1" max="1" width="30.109375" customWidth="1"/>
    <col min="2" max="2" width="14.88671875" customWidth="1"/>
    <col min="3" max="3" width="14.5546875" customWidth="1"/>
    <col min="4" max="4" width="12.33203125" customWidth="1"/>
    <col min="5" max="5" width="16.77734375" bestFit="1" customWidth="1"/>
    <col min="6" max="6" width="12.33203125" customWidth="1"/>
  </cols>
  <sheetData>
    <row r="1" spans="1:6" x14ac:dyDescent="0.3">
      <c r="A1" s="10" t="s">
        <v>13</v>
      </c>
      <c r="B1" s="10" t="s">
        <v>69</v>
      </c>
      <c r="C1" s="11" t="s">
        <v>18</v>
      </c>
      <c r="D1" s="11" t="s">
        <v>37</v>
      </c>
      <c r="E1" s="11" t="s">
        <v>115</v>
      </c>
      <c r="F1" s="11" t="s">
        <v>19</v>
      </c>
    </row>
    <row r="2" spans="1:6" x14ac:dyDescent="0.3">
      <c r="A2" s="18" t="s">
        <v>72</v>
      </c>
      <c r="B2" s="18">
        <v>120</v>
      </c>
      <c r="C2" s="19"/>
      <c r="D2" s="19" t="s">
        <v>73</v>
      </c>
      <c r="E2" s="19"/>
      <c r="F2" s="19"/>
    </row>
    <row r="3" spans="1:6" x14ac:dyDescent="0.3">
      <c r="A3" s="18" t="s">
        <v>74</v>
      </c>
      <c r="B3" s="18">
        <v>50</v>
      </c>
      <c r="C3" s="19"/>
      <c r="D3" s="19" t="s">
        <v>73</v>
      </c>
      <c r="E3" s="19"/>
      <c r="F3" s="19"/>
    </row>
    <row r="4" spans="1:6" x14ac:dyDescent="0.3">
      <c r="A4" s="18" t="s">
        <v>75</v>
      </c>
      <c r="B4" s="18">
        <v>138</v>
      </c>
      <c r="C4" s="18"/>
      <c r="D4" s="19" t="s">
        <v>73</v>
      </c>
      <c r="E4" s="18"/>
      <c r="F4" s="18"/>
    </row>
    <row r="5" spans="1:6" x14ac:dyDescent="0.3">
      <c r="A5" s="18" t="s">
        <v>59</v>
      </c>
      <c r="B5" s="18">
        <v>12</v>
      </c>
      <c r="C5" s="18"/>
      <c r="D5" s="19" t="s">
        <v>60</v>
      </c>
      <c r="E5" s="18"/>
      <c r="F5" s="18"/>
    </row>
    <row r="6" spans="1:6" x14ac:dyDescent="0.3">
      <c r="A6" s="18" t="s">
        <v>76</v>
      </c>
      <c r="B6" s="18">
        <v>20</v>
      </c>
      <c r="C6" s="18"/>
      <c r="D6" s="19" t="s">
        <v>57</v>
      </c>
      <c r="E6" s="18"/>
      <c r="F6" s="18"/>
    </row>
    <row r="7" spans="1:6" x14ac:dyDescent="0.3">
      <c r="A7" s="16" t="s">
        <v>77</v>
      </c>
      <c r="B7" s="16"/>
      <c r="C7" s="16">
        <v>0.05</v>
      </c>
      <c r="D7" s="17" t="s">
        <v>78</v>
      </c>
      <c r="E7" s="41">
        <v>0.99</v>
      </c>
      <c r="F7" s="16" t="s">
        <v>20</v>
      </c>
    </row>
    <row r="8" spans="1:6" x14ac:dyDescent="0.3">
      <c r="A8" s="16" t="s">
        <v>62</v>
      </c>
      <c r="B8" s="16"/>
      <c r="C8" s="16">
        <v>0.1</v>
      </c>
      <c r="D8" s="17" t="s">
        <v>79</v>
      </c>
      <c r="E8" s="41">
        <v>0.95</v>
      </c>
      <c r="F8" s="16" t="s">
        <v>20</v>
      </c>
    </row>
    <row r="9" spans="1:6" x14ac:dyDescent="0.3">
      <c r="A9" s="16" t="s">
        <v>64</v>
      </c>
      <c r="B9" s="16"/>
      <c r="C9" s="16">
        <v>0.1</v>
      </c>
      <c r="D9" s="17" t="s">
        <v>82</v>
      </c>
      <c r="E9" s="41">
        <v>0.99</v>
      </c>
      <c r="F9" s="16" t="s">
        <v>20</v>
      </c>
    </row>
    <row r="10" spans="1:6" x14ac:dyDescent="0.3">
      <c r="A10" s="16" t="s">
        <v>81</v>
      </c>
      <c r="B10" s="16"/>
      <c r="C10" s="16">
        <v>0.03</v>
      </c>
      <c r="D10" s="17" t="s">
        <v>80</v>
      </c>
      <c r="E10" s="41">
        <v>0.99</v>
      </c>
      <c r="F10" s="16" t="s">
        <v>20</v>
      </c>
    </row>
    <row r="11" spans="1:6" x14ac:dyDescent="0.3">
      <c r="A11" s="16" t="s">
        <v>83</v>
      </c>
      <c r="B11" s="16"/>
      <c r="C11" s="16">
        <v>0.09</v>
      </c>
      <c r="D11" s="17" t="s">
        <v>73</v>
      </c>
      <c r="E11" s="41">
        <v>0.95</v>
      </c>
      <c r="F11" s="16" t="s">
        <v>20</v>
      </c>
    </row>
    <row r="12" spans="1:6" x14ac:dyDescent="0.3">
      <c r="A12" s="16" t="s">
        <v>68</v>
      </c>
      <c r="B12" s="16"/>
      <c r="C12" s="16">
        <v>1E-3</v>
      </c>
      <c r="D12" s="17" t="s">
        <v>117</v>
      </c>
      <c r="E12" s="41">
        <v>0.95</v>
      </c>
      <c r="F12" s="16" t="s">
        <v>20</v>
      </c>
    </row>
    <row r="13" spans="1:6" x14ac:dyDescent="0.3">
      <c r="A13" s="43" t="s">
        <v>130</v>
      </c>
      <c r="B13">
        <f>3-0.0005</f>
        <v>2.9994999999999998</v>
      </c>
      <c r="D13" s="17" t="s">
        <v>117</v>
      </c>
    </row>
    <row r="14" spans="1:6" x14ac:dyDescent="0.3">
      <c r="A14" s="43" t="s">
        <v>131</v>
      </c>
      <c r="B14">
        <f>3+2</f>
        <v>5</v>
      </c>
      <c r="D14" s="17" t="s">
        <v>117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40A6E-CF4E-4D7C-A8F0-02817941D58E}">
  <sheetPr>
    <tabColor theme="0" tint="-0.14999847407452621"/>
  </sheetPr>
  <dimension ref="A1:E3"/>
  <sheetViews>
    <sheetView workbookViewId="0">
      <selection activeCell="C3" sqref="C3"/>
    </sheetView>
  </sheetViews>
  <sheetFormatPr defaultRowHeight="14.4" x14ac:dyDescent="0.3"/>
  <cols>
    <col min="1" max="1" width="14.88671875" customWidth="1"/>
    <col min="2" max="2" width="14.5546875" customWidth="1"/>
    <col min="5" max="5" width="12.33203125" customWidth="1"/>
  </cols>
  <sheetData>
    <row r="1" spans="1:5" x14ac:dyDescent="0.3">
      <c r="A1" s="2" t="s">
        <v>13</v>
      </c>
      <c r="B1" s="4" t="s">
        <v>18</v>
      </c>
      <c r="C1" s="4" t="s">
        <v>37</v>
      </c>
      <c r="D1" s="4" t="s">
        <v>36</v>
      </c>
      <c r="E1" s="4" t="s">
        <v>19</v>
      </c>
    </row>
    <row r="2" spans="1:5" x14ac:dyDescent="0.3">
      <c r="A2" t="s">
        <v>11</v>
      </c>
      <c r="B2" s="5">
        <v>0.3</v>
      </c>
      <c r="C2" s="5" t="s">
        <v>57</v>
      </c>
      <c r="D2" s="5">
        <v>2</v>
      </c>
      <c r="E2" s="5" t="s">
        <v>20</v>
      </c>
    </row>
    <row r="3" spans="1:5" x14ac:dyDescent="0.3">
      <c r="A3" t="s">
        <v>10</v>
      </c>
      <c r="B3" s="5">
        <v>0.2</v>
      </c>
      <c r="C3" s="5" t="s">
        <v>58</v>
      </c>
      <c r="D3" s="5">
        <v>2</v>
      </c>
      <c r="E3" s="5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Info</vt:lpstr>
      <vt:lpstr>Configuration</vt:lpstr>
      <vt:lpstr>ProcessData</vt:lpstr>
      <vt:lpstr>Composition</vt:lpstr>
      <vt:lpstr>Sheet1</vt:lpstr>
      <vt:lpstr>USM_unc</vt:lpstr>
      <vt:lpstr>T_unc</vt:lpstr>
      <vt:lpstr>P_unc</vt:lpstr>
      <vt:lpstr>PT_unc</vt:lpstr>
      <vt:lpstr>Composition_unc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Kjetil Folgerø</dc:creator>
  <cp:lastModifiedBy>Lea Starck</cp:lastModifiedBy>
  <dcterms:created xsi:type="dcterms:W3CDTF">2022-11-04T13:19:02Z</dcterms:created>
  <dcterms:modified xsi:type="dcterms:W3CDTF">2023-07-06T12:36:17Z</dcterms:modified>
</cp:coreProperties>
</file>