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4074A4CD-09C6-48BF-B751-9219EF8C61BF}" xr6:coauthVersionLast="47" xr6:coauthVersionMax="47" xr10:uidLastSave="{00000000-0000-0000-0000-000000000000}"/>
  <bookViews>
    <workbookView xWindow="-110" yWindow="-110" windowWidth="19420" windowHeight="10300" tabRatio="905" activeTab="1" xr2:uid="{C9799816-5569-4A9A-87A8-84C01EFEBCCD}"/>
  </bookViews>
  <sheets>
    <sheet name="Данные для списка" sheetId="23" r:id="rId1"/>
    <sheet name="MAIN" sheetId="22" r:id="rId2"/>
    <sheet name="План закупки" sheetId="24" r:id="rId3"/>
    <sheet name="Объект 1" sheetId="1" r:id="rId4"/>
    <sheet name="Объект 2" sheetId="3" r:id="rId5"/>
    <sheet name="Объект 3" sheetId="4" r:id="rId6"/>
    <sheet name="Объект 4" sheetId="5" r:id="rId7"/>
    <sheet name="Объект 5" sheetId="6" r:id="rId8"/>
    <sheet name="Объект 6" sheetId="7" r:id="rId9"/>
    <sheet name="Объект 7" sheetId="8" r:id="rId10"/>
    <sheet name="Объект 8" sheetId="9" r:id="rId11"/>
    <sheet name="Объект 9" sheetId="10" r:id="rId12"/>
    <sheet name="Объект 10" sheetId="11" r:id="rId13"/>
    <sheet name="Объект 11" sheetId="12" r:id="rId14"/>
    <sheet name="Объект 12" sheetId="13" r:id="rId15"/>
    <sheet name="Объект 13" sheetId="14" r:id="rId16"/>
    <sheet name="Объект 14" sheetId="15" r:id="rId17"/>
    <sheet name="Объект 15" sheetId="16" r:id="rId18"/>
    <sheet name="Объект 16" sheetId="17" r:id="rId19"/>
    <sheet name="Объект 17" sheetId="18" r:id="rId20"/>
    <sheet name="Объект 18" sheetId="19" r:id="rId21"/>
    <sheet name="Объект 19" sheetId="20" r:id="rId22"/>
    <sheet name="Объект 20" sheetId="2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2" l="1"/>
  <c r="D60" i="22"/>
  <c r="D54" i="22"/>
  <c r="D53" i="22"/>
  <c r="D55" i="22"/>
  <c r="D61" i="22"/>
  <c r="D62" i="22"/>
  <c r="D63" i="22"/>
  <c r="D64" i="22" l="1"/>
  <c r="D56" i="22"/>
  <c r="F48" i="17" l="1"/>
  <c r="H48" i="17"/>
  <c r="D48" i="22"/>
  <c r="D47" i="22"/>
  <c r="D46" i="22"/>
  <c r="H47" i="3"/>
  <c r="F47" i="3"/>
  <c r="H46" i="3"/>
  <c r="F46" i="3"/>
  <c r="H45" i="3"/>
  <c r="F45" i="3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2" i="3"/>
  <c r="F32" i="3"/>
  <c r="H31" i="3"/>
  <c r="F31" i="3"/>
  <c r="H30" i="3"/>
  <c r="F30" i="3"/>
  <c r="H29" i="3"/>
  <c r="F29" i="3"/>
  <c r="H28" i="3"/>
  <c r="F28" i="3"/>
  <c r="H27" i="3"/>
  <c r="F27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D49" i="22" l="1"/>
  <c r="F48" i="3"/>
  <c r="H48" i="3"/>
  <c r="H47" i="21"/>
  <c r="F47" i="21"/>
  <c r="H46" i="21"/>
  <c r="F46" i="21"/>
  <c r="H45" i="21"/>
  <c r="F45" i="21"/>
  <c r="H44" i="21"/>
  <c r="F44" i="21"/>
  <c r="H43" i="21"/>
  <c r="F43" i="21"/>
  <c r="H42" i="21"/>
  <c r="F42" i="21"/>
  <c r="H41" i="21"/>
  <c r="F41" i="21"/>
  <c r="H40" i="21"/>
  <c r="F40" i="21"/>
  <c r="H39" i="21"/>
  <c r="F39" i="21"/>
  <c r="H38" i="21"/>
  <c r="F38" i="21"/>
  <c r="H37" i="21"/>
  <c r="F37" i="21"/>
  <c r="H36" i="21"/>
  <c r="F36" i="21"/>
  <c r="H35" i="21"/>
  <c r="F35" i="21"/>
  <c r="H32" i="21"/>
  <c r="F32" i="21"/>
  <c r="H31" i="21"/>
  <c r="F31" i="21"/>
  <c r="H30" i="21"/>
  <c r="F30" i="21"/>
  <c r="H29" i="21"/>
  <c r="F29" i="21"/>
  <c r="H28" i="21"/>
  <c r="F28" i="21"/>
  <c r="H27" i="21"/>
  <c r="F27" i="21"/>
  <c r="H24" i="21"/>
  <c r="F24" i="21"/>
  <c r="H23" i="21"/>
  <c r="F23" i="21"/>
  <c r="H22" i="21"/>
  <c r="F22" i="21"/>
  <c r="H21" i="21"/>
  <c r="F21" i="21"/>
  <c r="H20" i="21"/>
  <c r="F20" i="21"/>
  <c r="H19" i="21"/>
  <c r="F19" i="21"/>
  <c r="H18" i="21"/>
  <c r="F18" i="21"/>
  <c r="H17" i="21"/>
  <c r="F17" i="21"/>
  <c r="H16" i="21"/>
  <c r="F16" i="21"/>
  <c r="H15" i="21"/>
  <c r="F15" i="21"/>
  <c r="H14" i="21"/>
  <c r="F14" i="21"/>
  <c r="H13" i="21"/>
  <c r="F13" i="21"/>
  <c r="H12" i="21"/>
  <c r="F12" i="21"/>
  <c r="H11" i="21"/>
  <c r="F11" i="21"/>
  <c r="H10" i="21"/>
  <c r="F10" i="21"/>
  <c r="H9" i="21"/>
  <c r="F9" i="21"/>
  <c r="H8" i="21"/>
  <c r="F8" i="21"/>
  <c r="H47" i="20"/>
  <c r="F47" i="20"/>
  <c r="H46" i="20"/>
  <c r="F46" i="20"/>
  <c r="H45" i="20"/>
  <c r="F45" i="20"/>
  <c r="H44" i="20"/>
  <c r="F44" i="20"/>
  <c r="H43" i="20"/>
  <c r="F43" i="20"/>
  <c r="H42" i="20"/>
  <c r="F42" i="20"/>
  <c r="H41" i="20"/>
  <c r="F41" i="20"/>
  <c r="H40" i="20"/>
  <c r="F40" i="20"/>
  <c r="H39" i="20"/>
  <c r="F39" i="20"/>
  <c r="H38" i="20"/>
  <c r="F38" i="20"/>
  <c r="H37" i="20"/>
  <c r="F37" i="20"/>
  <c r="H36" i="20"/>
  <c r="F36" i="20"/>
  <c r="H35" i="20"/>
  <c r="F35" i="20"/>
  <c r="H32" i="20"/>
  <c r="F32" i="20"/>
  <c r="H31" i="20"/>
  <c r="F31" i="20"/>
  <c r="H30" i="20"/>
  <c r="F30" i="20"/>
  <c r="H29" i="20"/>
  <c r="F29" i="20"/>
  <c r="H28" i="20"/>
  <c r="F28" i="20"/>
  <c r="H27" i="20"/>
  <c r="F27" i="20"/>
  <c r="H24" i="20"/>
  <c r="F24" i="20"/>
  <c r="H23" i="20"/>
  <c r="F23" i="20"/>
  <c r="H22" i="20"/>
  <c r="F22" i="20"/>
  <c r="H21" i="20"/>
  <c r="F21" i="20"/>
  <c r="H20" i="20"/>
  <c r="F20" i="20"/>
  <c r="H19" i="20"/>
  <c r="F19" i="20"/>
  <c r="H18" i="20"/>
  <c r="F18" i="20"/>
  <c r="H17" i="20"/>
  <c r="F17" i="20"/>
  <c r="H16" i="20"/>
  <c r="F16" i="20"/>
  <c r="H15" i="20"/>
  <c r="F15" i="20"/>
  <c r="H14" i="20"/>
  <c r="F14" i="20"/>
  <c r="H13" i="20"/>
  <c r="F13" i="20"/>
  <c r="H12" i="20"/>
  <c r="F12" i="20"/>
  <c r="H11" i="20"/>
  <c r="F11" i="20"/>
  <c r="H10" i="20"/>
  <c r="F10" i="20"/>
  <c r="H9" i="20"/>
  <c r="F9" i="20"/>
  <c r="H8" i="20"/>
  <c r="F8" i="20"/>
  <c r="H47" i="19"/>
  <c r="F47" i="19"/>
  <c r="H46" i="19"/>
  <c r="F46" i="19"/>
  <c r="H45" i="19"/>
  <c r="F45" i="19"/>
  <c r="H44" i="19"/>
  <c r="F44" i="19"/>
  <c r="H43" i="19"/>
  <c r="F43" i="19"/>
  <c r="H42" i="19"/>
  <c r="F42" i="19"/>
  <c r="H41" i="19"/>
  <c r="F41" i="19"/>
  <c r="H40" i="19"/>
  <c r="F40" i="19"/>
  <c r="H39" i="19"/>
  <c r="F39" i="19"/>
  <c r="H38" i="19"/>
  <c r="F38" i="19"/>
  <c r="H37" i="19"/>
  <c r="F37" i="19"/>
  <c r="H36" i="19"/>
  <c r="F36" i="19"/>
  <c r="H35" i="19"/>
  <c r="F35" i="19"/>
  <c r="H32" i="19"/>
  <c r="F32" i="19"/>
  <c r="H31" i="19"/>
  <c r="F31" i="19"/>
  <c r="H30" i="19"/>
  <c r="F30" i="19"/>
  <c r="H29" i="19"/>
  <c r="F29" i="19"/>
  <c r="H28" i="19"/>
  <c r="F28" i="19"/>
  <c r="H27" i="19"/>
  <c r="F27" i="19"/>
  <c r="H24" i="19"/>
  <c r="F24" i="19"/>
  <c r="H23" i="19"/>
  <c r="F23" i="19"/>
  <c r="H22" i="19"/>
  <c r="F22" i="19"/>
  <c r="H21" i="19"/>
  <c r="F21" i="19"/>
  <c r="H20" i="19"/>
  <c r="F20" i="19"/>
  <c r="H19" i="19"/>
  <c r="F19" i="19"/>
  <c r="H18" i="19"/>
  <c r="F18" i="19"/>
  <c r="H17" i="19"/>
  <c r="F17" i="19"/>
  <c r="H16" i="19"/>
  <c r="F16" i="19"/>
  <c r="H15" i="19"/>
  <c r="F15" i="19"/>
  <c r="H14" i="19"/>
  <c r="F14" i="19"/>
  <c r="H13" i="19"/>
  <c r="F13" i="19"/>
  <c r="H12" i="19"/>
  <c r="F12" i="19"/>
  <c r="H11" i="19"/>
  <c r="F11" i="19"/>
  <c r="H10" i="19"/>
  <c r="F10" i="19"/>
  <c r="H9" i="19"/>
  <c r="F9" i="19"/>
  <c r="H8" i="19"/>
  <c r="F8" i="19"/>
  <c r="H47" i="18"/>
  <c r="F47" i="18"/>
  <c r="H46" i="18"/>
  <c r="F46" i="18"/>
  <c r="H45" i="18"/>
  <c r="F45" i="18"/>
  <c r="H44" i="18"/>
  <c r="F44" i="18"/>
  <c r="H43" i="18"/>
  <c r="F43" i="18"/>
  <c r="H42" i="18"/>
  <c r="F42" i="18"/>
  <c r="H41" i="18"/>
  <c r="F41" i="18"/>
  <c r="H40" i="18"/>
  <c r="F40" i="18"/>
  <c r="H39" i="18"/>
  <c r="F39" i="18"/>
  <c r="H38" i="18"/>
  <c r="F38" i="18"/>
  <c r="H37" i="18"/>
  <c r="F37" i="18"/>
  <c r="H36" i="18"/>
  <c r="F36" i="18"/>
  <c r="H35" i="18"/>
  <c r="F35" i="18"/>
  <c r="H32" i="18"/>
  <c r="F32" i="18"/>
  <c r="H31" i="18"/>
  <c r="F31" i="18"/>
  <c r="H30" i="18"/>
  <c r="F30" i="18"/>
  <c r="H29" i="18"/>
  <c r="F29" i="18"/>
  <c r="H28" i="18"/>
  <c r="F28" i="18"/>
  <c r="H27" i="18"/>
  <c r="F27" i="18"/>
  <c r="H24" i="18"/>
  <c r="F24" i="18"/>
  <c r="H23" i="18"/>
  <c r="F23" i="18"/>
  <c r="H22" i="18"/>
  <c r="F22" i="18"/>
  <c r="H21" i="18"/>
  <c r="F21" i="18"/>
  <c r="H20" i="18"/>
  <c r="F20" i="18"/>
  <c r="H19" i="18"/>
  <c r="F19" i="18"/>
  <c r="H18" i="18"/>
  <c r="F18" i="18"/>
  <c r="H17" i="18"/>
  <c r="F17" i="18"/>
  <c r="H16" i="18"/>
  <c r="F16" i="18"/>
  <c r="H15" i="18"/>
  <c r="F15" i="18"/>
  <c r="H14" i="18"/>
  <c r="F14" i="18"/>
  <c r="H13" i="18"/>
  <c r="F13" i="18"/>
  <c r="H12" i="18"/>
  <c r="F12" i="18"/>
  <c r="H11" i="18"/>
  <c r="F11" i="18"/>
  <c r="H10" i="18"/>
  <c r="F10" i="18"/>
  <c r="H9" i="18"/>
  <c r="F9" i="18"/>
  <c r="H8" i="18"/>
  <c r="F8" i="18"/>
  <c r="H47" i="17"/>
  <c r="F47" i="17"/>
  <c r="H46" i="17"/>
  <c r="F46" i="17"/>
  <c r="H45" i="17"/>
  <c r="F45" i="17"/>
  <c r="H44" i="17"/>
  <c r="F44" i="17"/>
  <c r="H43" i="17"/>
  <c r="F43" i="17"/>
  <c r="H42" i="17"/>
  <c r="F42" i="17"/>
  <c r="H41" i="17"/>
  <c r="F41" i="17"/>
  <c r="H40" i="17"/>
  <c r="F40" i="17"/>
  <c r="H39" i="17"/>
  <c r="F39" i="17"/>
  <c r="H38" i="17"/>
  <c r="F38" i="17"/>
  <c r="H37" i="17"/>
  <c r="F37" i="17"/>
  <c r="H36" i="17"/>
  <c r="F36" i="17"/>
  <c r="H35" i="17"/>
  <c r="F35" i="17"/>
  <c r="H32" i="17"/>
  <c r="F32" i="17"/>
  <c r="H31" i="17"/>
  <c r="F31" i="17"/>
  <c r="H30" i="17"/>
  <c r="F30" i="17"/>
  <c r="H29" i="17"/>
  <c r="F29" i="17"/>
  <c r="H28" i="17"/>
  <c r="F28" i="17"/>
  <c r="H27" i="17"/>
  <c r="F27" i="17"/>
  <c r="H24" i="17"/>
  <c r="F24" i="17"/>
  <c r="H23" i="17"/>
  <c r="F23" i="17"/>
  <c r="H22" i="17"/>
  <c r="F22" i="17"/>
  <c r="H21" i="17"/>
  <c r="F21" i="17"/>
  <c r="H20" i="17"/>
  <c r="F20" i="17"/>
  <c r="H19" i="17"/>
  <c r="F19" i="17"/>
  <c r="H18" i="17"/>
  <c r="F18" i="17"/>
  <c r="H17" i="17"/>
  <c r="F17" i="17"/>
  <c r="H16" i="17"/>
  <c r="F16" i="17"/>
  <c r="H15" i="17"/>
  <c r="F15" i="17"/>
  <c r="H14" i="17"/>
  <c r="F14" i="17"/>
  <c r="H13" i="17"/>
  <c r="F13" i="17"/>
  <c r="H12" i="17"/>
  <c r="F12" i="17"/>
  <c r="H11" i="17"/>
  <c r="F11" i="17"/>
  <c r="H10" i="17"/>
  <c r="F10" i="17"/>
  <c r="H9" i="17"/>
  <c r="F9" i="17"/>
  <c r="H8" i="17"/>
  <c r="F8" i="17"/>
  <c r="H47" i="16"/>
  <c r="F47" i="16"/>
  <c r="H46" i="16"/>
  <c r="F46" i="16"/>
  <c r="H45" i="16"/>
  <c r="F45" i="16"/>
  <c r="H44" i="16"/>
  <c r="F44" i="16"/>
  <c r="H43" i="16"/>
  <c r="F43" i="16"/>
  <c r="H42" i="16"/>
  <c r="F42" i="16"/>
  <c r="H41" i="16"/>
  <c r="F41" i="16"/>
  <c r="H40" i="16"/>
  <c r="F40" i="16"/>
  <c r="H39" i="16"/>
  <c r="F39" i="16"/>
  <c r="H38" i="16"/>
  <c r="F38" i="16"/>
  <c r="H37" i="16"/>
  <c r="F37" i="16"/>
  <c r="H36" i="16"/>
  <c r="F36" i="16"/>
  <c r="H35" i="16"/>
  <c r="F35" i="16"/>
  <c r="H32" i="16"/>
  <c r="F32" i="16"/>
  <c r="H31" i="16"/>
  <c r="F31" i="16"/>
  <c r="H30" i="16"/>
  <c r="F30" i="16"/>
  <c r="H29" i="16"/>
  <c r="F29" i="16"/>
  <c r="H28" i="16"/>
  <c r="F28" i="16"/>
  <c r="H27" i="16"/>
  <c r="F27" i="16"/>
  <c r="H24" i="16"/>
  <c r="F24" i="16"/>
  <c r="H23" i="16"/>
  <c r="F23" i="16"/>
  <c r="H22" i="16"/>
  <c r="F22" i="16"/>
  <c r="H21" i="16"/>
  <c r="F21" i="16"/>
  <c r="H20" i="16"/>
  <c r="F20" i="16"/>
  <c r="H19" i="16"/>
  <c r="F19" i="16"/>
  <c r="H18" i="16"/>
  <c r="F18" i="16"/>
  <c r="H17" i="16"/>
  <c r="F17" i="16"/>
  <c r="H16" i="16"/>
  <c r="F16" i="16"/>
  <c r="H15" i="16"/>
  <c r="F15" i="16"/>
  <c r="H14" i="16"/>
  <c r="F14" i="16"/>
  <c r="H13" i="16"/>
  <c r="F13" i="16"/>
  <c r="H12" i="16"/>
  <c r="F12" i="16"/>
  <c r="H11" i="16"/>
  <c r="F11" i="16"/>
  <c r="H10" i="16"/>
  <c r="F10" i="16"/>
  <c r="H9" i="16"/>
  <c r="F9" i="16"/>
  <c r="H8" i="16"/>
  <c r="F8" i="16"/>
  <c r="H47" i="15"/>
  <c r="F47" i="15"/>
  <c r="H46" i="15"/>
  <c r="F46" i="15"/>
  <c r="H45" i="15"/>
  <c r="F45" i="15"/>
  <c r="H44" i="15"/>
  <c r="F44" i="15"/>
  <c r="H43" i="15"/>
  <c r="F43" i="15"/>
  <c r="H42" i="15"/>
  <c r="F42" i="15"/>
  <c r="H41" i="15"/>
  <c r="F41" i="15"/>
  <c r="H40" i="15"/>
  <c r="F40" i="15"/>
  <c r="H39" i="15"/>
  <c r="F39" i="15"/>
  <c r="H38" i="15"/>
  <c r="F38" i="15"/>
  <c r="H37" i="15"/>
  <c r="F37" i="15"/>
  <c r="H36" i="15"/>
  <c r="F36" i="15"/>
  <c r="H35" i="15"/>
  <c r="F35" i="15"/>
  <c r="H32" i="15"/>
  <c r="F32" i="15"/>
  <c r="H31" i="15"/>
  <c r="F31" i="15"/>
  <c r="H30" i="15"/>
  <c r="F30" i="15"/>
  <c r="H29" i="15"/>
  <c r="F29" i="15"/>
  <c r="H28" i="15"/>
  <c r="F28" i="15"/>
  <c r="H27" i="15"/>
  <c r="F27" i="15"/>
  <c r="H24" i="15"/>
  <c r="F24" i="15"/>
  <c r="H23" i="15"/>
  <c r="F23" i="15"/>
  <c r="H22" i="15"/>
  <c r="F22" i="15"/>
  <c r="H21" i="15"/>
  <c r="F21" i="15"/>
  <c r="H20" i="15"/>
  <c r="F20" i="15"/>
  <c r="H19" i="15"/>
  <c r="F19" i="15"/>
  <c r="H18" i="15"/>
  <c r="F18" i="15"/>
  <c r="H17" i="15"/>
  <c r="F17" i="15"/>
  <c r="H16" i="15"/>
  <c r="F16" i="15"/>
  <c r="H15" i="15"/>
  <c r="F15" i="15"/>
  <c r="H14" i="15"/>
  <c r="F14" i="15"/>
  <c r="H13" i="15"/>
  <c r="F13" i="15"/>
  <c r="H12" i="15"/>
  <c r="F12" i="15"/>
  <c r="H11" i="15"/>
  <c r="F11" i="15"/>
  <c r="H10" i="15"/>
  <c r="F10" i="15"/>
  <c r="H9" i="15"/>
  <c r="F9" i="15"/>
  <c r="H8" i="15"/>
  <c r="F8" i="15"/>
  <c r="H47" i="14"/>
  <c r="F47" i="14"/>
  <c r="H46" i="14"/>
  <c r="F46" i="14"/>
  <c r="H45" i="14"/>
  <c r="F45" i="14"/>
  <c r="H44" i="14"/>
  <c r="F44" i="14"/>
  <c r="H43" i="14"/>
  <c r="F43" i="14"/>
  <c r="H42" i="14"/>
  <c r="F42" i="14"/>
  <c r="H41" i="14"/>
  <c r="F41" i="14"/>
  <c r="H40" i="14"/>
  <c r="F40" i="14"/>
  <c r="H39" i="14"/>
  <c r="F39" i="14"/>
  <c r="H38" i="14"/>
  <c r="F38" i="14"/>
  <c r="H37" i="14"/>
  <c r="F37" i="14"/>
  <c r="H36" i="14"/>
  <c r="F36" i="14"/>
  <c r="H35" i="14"/>
  <c r="F35" i="14"/>
  <c r="H32" i="14"/>
  <c r="F32" i="14"/>
  <c r="H31" i="14"/>
  <c r="F31" i="14"/>
  <c r="H30" i="14"/>
  <c r="F30" i="14"/>
  <c r="H29" i="14"/>
  <c r="F29" i="14"/>
  <c r="H28" i="14"/>
  <c r="F28" i="14"/>
  <c r="H27" i="14"/>
  <c r="F27" i="14"/>
  <c r="H24" i="14"/>
  <c r="F24" i="14"/>
  <c r="H23" i="14"/>
  <c r="F23" i="14"/>
  <c r="H22" i="14"/>
  <c r="F22" i="14"/>
  <c r="H21" i="14"/>
  <c r="F21" i="14"/>
  <c r="H20" i="14"/>
  <c r="F20" i="14"/>
  <c r="H19" i="14"/>
  <c r="F19" i="14"/>
  <c r="H18" i="14"/>
  <c r="F18" i="14"/>
  <c r="H17" i="14"/>
  <c r="F17" i="14"/>
  <c r="H16" i="14"/>
  <c r="F16" i="14"/>
  <c r="H15" i="14"/>
  <c r="F15" i="14"/>
  <c r="H14" i="14"/>
  <c r="F14" i="14"/>
  <c r="H13" i="14"/>
  <c r="F13" i="14"/>
  <c r="H12" i="14"/>
  <c r="F12" i="14"/>
  <c r="H11" i="14"/>
  <c r="F11" i="14"/>
  <c r="H10" i="14"/>
  <c r="F10" i="14"/>
  <c r="H9" i="14"/>
  <c r="F9" i="14"/>
  <c r="H8" i="14"/>
  <c r="F8" i="14"/>
  <c r="H47" i="13"/>
  <c r="F47" i="13"/>
  <c r="H46" i="13"/>
  <c r="F46" i="13"/>
  <c r="H45" i="13"/>
  <c r="F45" i="13"/>
  <c r="H44" i="13"/>
  <c r="F44" i="13"/>
  <c r="H43" i="13"/>
  <c r="F43" i="13"/>
  <c r="H42" i="13"/>
  <c r="F42" i="13"/>
  <c r="H41" i="13"/>
  <c r="F41" i="13"/>
  <c r="H40" i="13"/>
  <c r="F40" i="13"/>
  <c r="H39" i="13"/>
  <c r="F39" i="13"/>
  <c r="H38" i="13"/>
  <c r="F38" i="13"/>
  <c r="H37" i="13"/>
  <c r="F37" i="13"/>
  <c r="H36" i="13"/>
  <c r="F36" i="13"/>
  <c r="H35" i="13"/>
  <c r="F35" i="13"/>
  <c r="H32" i="13"/>
  <c r="F32" i="13"/>
  <c r="H31" i="13"/>
  <c r="F31" i="13"/>
  <c r="H30" i="13"/>
  <c r="F30" i="13"/>
  <c r="H29" i="13"/>
  <c r="F29" i="13"/>
  <c r="H28" i="13"/>
  <c r="F28" i="13"/>
  <c r="H27" i="13"/>
  <c r="F27" i="13"/>
  <c r="H24" i="13"/>
  <c r="F24" i="13"/>
  <c r="H23" i="13"/>
  <c r="F23" i="13"/>
  <c r="H22" i="13"/>
  <c r="F22" i="13"/>
  <c r="H21" i="13"/>
  <c r="F21" i="13"/>
  <c r="H20" i="13"/>
  <c r="F20" i="13"/>
  <c r="H19" i="13"/>
  <c r="F19" i="13"/>
  <c r="H18" i="13"/>
  <c r="F18" i="13"/>
  <c r="H17" i="13"/>
  <c r="F17" i="13"/>
  <c r="H16" i="13"/>
  <c r="F16" i="13"/>
  <c r="H15" i="13"/>
  <c r="F15" i="13"/>
  <c r="H14" i="13"/>
  <c r="F14" i="13"/>
  <c r="H13" i="13"/>
  <c r="F13" i="13"/>
  <c r="H12" i="13"/>
  <c r="F12" i="13"/>
  <c r="H11" i="13"/>
  <c r="F11" i="13"/>
  <c r="H10" i="13"/>
  <c r="F10" i="13"/>
  <c r="H9" i="13"/>
  <c r="F9" i="13"/>
  <c r="H8" i="13"/>
  <c r="F8" i="13"/>
  <c r="H47" i="12"/>
  <c r="F47" i="12"/>
  <c r="H46" i="12"/>
  <c r="F46" i="12"/>
  <c r="H45" i="12"/>
  <c r="F45" i="12"/>
  <c r="H44" i="12"/>
  <c r="F44" i="12"/>
  <c r="H43" i="12"/>
  <c r="F43" i="12"/>
  <c r="H42" i="12"/>
  <c r="F42" i="12"/>
  <c r="H41" i="12"/>
  <c r="F41" i="12"/>
  <c r="H40" i="12"/>
  <c r="F40" i="12"/>
  <c r="H39" i="12"/>
  <c r="F39" i="12"/>
  <c r="H38" i="12"/>
  <c r="F38" i="12"/>
  <c r="H37" i="12"/>
  <c r="F37" i="12"/>
  <c r="H36" i="12"/>
  <c r="F36" i="12"/>
  <c r="H35" i="12"/>
  <c r="F35" i="12"/>
  <c r="H32" i="12"/>
  <c r="F32" i="12"/>
  <c r="H31" i="12"/>
  <c r="F31" i="12"/>
  <c r="H30" i="12"/>
  <c r="F30" i="12"/>
  <c r="H29" i="12"/>
  <c r="F29" i="12"/>
  <c r="H28" i="12"/>
  <c r="F28" i="12"/>
  <c r="H27" i="12"/>
  <c r="F27" i="12"/>
  <c r="H24" i="12"/>
  <c r="F24" i="12"/>
  <c r="H23" i="12"/>
  <c r="F23" i="12"/>
  <c r="H22" i="12"/>
  <c r="F22" i="12"/>
  <c r="H21" i="12"/>
  <c r="F21" i="12"/>
  <c r="H20" i="12"/>
  <c r="F20" i="12"/>
  <c r="H19" i="12"/>
  <c r="F19" i="12"/>
  <c r="H18" i="12"/>
  <c r="F18" i="12"/>
  <c r="H17" i="12"/>
  <c r="F17" i="12"/>
  <c r="H16" i="12"/>
  <c r="F16" i="12"/>
  <c r="H15" i="12"/>
  <c r="F15" i="12"/>
  <c r="H14" i="12"/>
  <c r="F14" i="12"/>
  <c r="H13" i="12"/>
  <c r="F13" i="12"/>
  <c r="H12" i="12"/>
  <c r="F12" i="12"/>
  <c r="H11" i="12"/>
  <c r="F11" i="12"/>
  <c r="H10" i="12"/>
  <c r="F10" i="12"/>
  <c r="H9" i="12"/>
  <c r="F9" i="12"/>
  <c r="H8" i="12"/>
  <c r="F8" i="12"/>
  <c r="H47" i="11"/>
  <c r="F47" i="11"/>
  <c r="H46" i="11"/>
  <c r="F46" i="11"/>
  <c r="H45" i="11"/>
  <c r="F45" i="11"/>
  <c r="H44" i="11"/>
  <c r="F44" i="11"/>
  <c r="H43" i="11"/>
  <c r="F43" i="11"/>
  <c r="H42" i="11"/>
  <c r="F42" i="11"/>
  <c r="H41" i="11"/>
  <c r="F41" i="11"/>
  <c r="H40" i="11"/>
  <c r="F40" i="11"/>
  <c r="H39" i="11"/>
  <c r="F39" i="11"/>
  <c r="H38" i="11"/>
  <c r="F38" i="11"/>
  <c r="H37" i="11"/>
  <c r="F37" i="11"/>
  <c r="H36" i="11"/>
  <c r="F36" i="11"/>
  <c r="H35" i="11"/>
  <c r="F35" i="11"/>
  <c r="H32" i="11"/>
  <c r="F32" i="11"/>
  <c r="H31" i="11"/>
  <c r="F31" i="11"/>
  <c r="H30" i="11"/>
  <c r="F30" i="11"/>
  <c r="H29" i="11"/>
  <c r="F29" i="11"/>
  <c r="H28" i="11"/>
  <c r="F28" i="11"/>
  <c r="H27" i="11"/>
  <c r="F27" i="11"/>
  <c r="H24" i="11"/>
  <c r="F24" i="11"/>
  <c r="H23" i="11"/>
  <c r="F23" i="11"/>
  <c r="H22" i="11"/>
  <c r="F22" i="11"/>
  <c r="H21" i="11"/>
  <c r="F21" i="11"/>
  <c r="H20" i="11"/>
  <c r="F20" i="11"/>
  <c r="H19" i="11"/>
  <c r="F19" i="11"/>
  <c r="H18" i="11"/>
  <c r="F18" i="11"/>
  <c r="H17" i="11"/>
  <c r="F17" i="11"/>
  <c r="H16" i="11"/>
  <c r="F16" i="11"/>
  <c r="H15" i="11"/>
  <c r="F15" i="11"/>
  <c r="H14" i="11"/>
  <c r="F14" i="11"/>
  <c r="H13" i="11"/>
  <c r="F13" i="11"/>
  <c r="H12" i="11"/>
  <c r="F12" i="11"/>
  <c r="H11" i="11"/>
  <c r="F11" i="11"/>
  <c r="H10" i="11"/>
  <c r="F10" i="11"/>
  <c r="H9" i="11"/>
  <c r="F9" i="11"/>
  <c r="H8" i="11"/>
  <c r="F8" i="11"/>
  <c r="H47" i="10"/>
  <c r="F47" i="10"/>
  <c r="H46" i="10"/>
  <c r="F46" i="10"/>
  <c r="H45" i="10"/>
  <c r="F45" i="10"/>
  <c r="H44" i="10"/>
  <c r="F44" i="10"/>
  <c r="H43" i="10"/>
  <c r="F43" i="10"/>
  <c r="H42" i="10"/>
  <c r="F42" i="10"/>
  <c r="H41" i="10"/>
  <c r="F41" i="10"/>
  <c r="H40" i="10"/>
  <c r="F40" i="10"/>
  <c r="H39" i="10"/>
  <c r="F39" i="10"/>
  <c r="H38" i="10"/>
  <c r="F38" i="10"/>
  <c r="H37" i="10"/>
  <c r="F37" i="10"/>
  <c r="H36" i="10"/>
  <c r="F36" i="10"/>
  <c r="H35" i="10"/>
  <c r="F35" i="10"/>
  <c r="H32" i="10"/>
  <c r="F32" i="10"/>
  <c r="H31" i="10"/>
  <c r="F31" i="10"/>
  <c r="H30" i="10"/>
  <c r="F30" i="10"/>
  <c r="H29" i="10"/>
  <c r="F29" i="10"/>
  <c r="H28" i="10"/>
  <c r="F28" i="10"/>
  <c r="H27" i="10"/>
  <c r="F27" i="10"/>
  <c r="H24" i="10"/>
  <c r="F24" i="10"/>
  <c r="H23" i="10"/>
  <c r="F23" i="10"/>
  <c r="H22" i="10"/>
  <c r="F22" i="10"/>
  <c r="H21" i="10"/>
  <c r="F21" i="10"/>
  <c r="H20" i="10"/>
  <c r="F20" i="10"/>
  <c r="H19" i="10"/>
  <c r="F19" i="10"/>
  <c r="H18" i="10"/>
  <c r="F18" i="10"/>
  <c r="H17" i="10"/>
  <c r="F17" i="10"/>
  <c r="H16" i="10"/>
  <c r="F16" i="10"/>
  <c r="H15" i="10"/>
  <c r="F15" i="10"/>
  <c r="H14" i="10"/>
  <c r="F14" i="10"/>
  <c r="H13" i="10"/>
  <c r="F13" i="10"/>
  <c r="H12" i="10"/>
  <c r="F12" i="10"/>
  <c r="H11" i="10"/>
  <c r="F11" i="10"/>
  <c r="H10" i="10"/>
  <c r="F10" i="10"/>
  <c r="H9" i="10"/>
  <c r="F9" i="10"/>
  <c r="H8" i="10"/>
  <c r="F8" i="10"/>
  <c r="H47" i="9"/>
  <c r="F47" i="9"/>
  <c r="H46" i="9"/>
  <c r="F46" i="9"/>
  <c r="H45" i="9"/>
  <c r="F45" i="9"/>
  <c r="H44" i="9"/>
  <c r="F44" i="9"/>
  <c r="H43" i="9"/>
  <c r="F43" i="9"/>
  <c r="H42" i="9"/>
  <c r="F42" i="9"/>
  <c r="H41" i="9"/>
  <c r="F41" i="9"/>
  <c r="H40" i="9"/>
  <c r="F40" i="9"/>
  <c r="H39" i="9"/>
  <c r="F39" i="9"/>
  <c r="H38" i="9"/>
  <c r="F38" i="9"/>
  <c r="H37" i="9"/>
  <c r="F37" i="9"/>
  <c r="H36" i="9"/>
  <c r="F36" i="9"/>
  <c r="H35" i="9"/>
  <c r="F35" i="9"/>
  <c r="H32" i="9"/>
  <c r="F32" i="9"/>
  <c r="H31" i="9"/>
  <c r="F31" i="9"/>
  <c r="H30" i="9"/>
  <c r="F30" i="9"/>
  <c r="H29" i="9"/>
  <c r="F29" i="9"/>
  <c r="H28" i="9"/>
  <c r="F28" i="9"/>
  <c r="H27" i="9"/>
  <c r="F27" i="9"/>
  <c r="H24" i="9"/>
  <c r="F24" i="9"/>
  <c r="H23" i="9"/>
  <c r="F23" i="9"/>
  <c r="H22" i="9"/>
  <c r="F22" i="9"/>
  <c r="H21" i="9"/>
  <c r="F21" i="9"/>
  <c r="H20" i="9"/>
  <c r="F20" i="9"/>
  <c r="H19" i="9"/>
  <c r="F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F11" i="9"/>
  <c r="H10" i="9"/>
  <c r="F10" i="9"/>
  <c r="H9" i="9"/>
  <c r="F9" i="9"/>
  <c r="H8" i="9"/>
  <c r="F8" i="9"/>
  <c r="H47" i="8"/>
  <c r="F47" i="8"/>
  <c r="H46" i="8"/>
  <c r="F46" i="8"/>
  <c r="H45" i="8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H36" i="8"/>
  <c r="F36" i="8"/>
  <c r="H35" i="8"/>
  <c r="F35" i="8"/>
  <c r="H32" i="8"/>
  <c r="F32" i="8"/>
  <c r="H31" i="8"/>
  <c r="F31" i="8"/>
  <c r="H30" i="8"/>
  <c r="F30" i="8"/>
  <c r="H29" i="8"/>
  <c r="F29" i="8"/>
  <c r="H28" i="8"/>
  <c r="F28" i="8"/>
  <c r="H27" i="8"/>
  <c r="F27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47" i="7"/>
  <c r="F47" i="7"/>
  <c r="H46" i="7"/>
  <c r="F46" i="7"/>
  <c r="H45" i="7"/>
  <c r="F45" i="7"/>
  <c r="H44" i="7"/>
  <c r="F44" i="7"/>
  <c r="H43" i="7"/>
  <c r="F43" i="7"/>
  <c r="H42" i="7"/>
  <c r="F42" i="7"/>
  <c r="H41" i="7"/>
  <c r="F41" i="7"/>
  <c r="H40" i="7"/>
  <c r="F40" i="7"/>
  <c r="H39" i="7"/>
  <c r="F39" i="7"/>
  <c r="H38" i="7"/>
  <c r="F38" i="7"/>
  <c r="H37" i="7"/>
  <c r="F37" i="7"/>
  <c r="H36" i="7"/>
  <c r="F36" i="7"/>
  <c r="H35" i="7"/>
  <c r="F35" i="7"/>
  <c r="H32" i="7"/>
  <c r="F32" i="7"/>
  <c r="H31" i="7"/>
  <c r="F31" i="7"/>
  <c r="H30" i="7"/>
  <c r="F30" i="7"/>
  <c r="H29" i="7"/>
  <c r="F29" i="7"/>
  <c r="H28" i="7"/>
  <c r="F28" i="7"/>
  <c r="H27" i="7"/>
  <c r="F27" i="7"/>
  <c r="H24" i="7"/>
  <c r="F24" i="7"/>
  <c r="H23" i="7"/>
  <c r="F23" i="7"/>
  <c r="H22" i="7"/>
  <c r="F22" i="7"/>
  <c r="H21" i="7"/>
  <c r="F21" i="7"/>
  <c r="H20" i="7"/>
  <c r="F20" i="7"/>
  <c r="H19" i="7"/>
  <c r="F19" i="7"/>
  <c r="H18" i="7"/>
  <c r="F18" i="7"/>
  <c r="H17" i="7"/>
  <c r="F17" i="7"/>
  <c r="H16" i="7"/>
  <c r="F16" i="7"/>
  <c r="H15" i="7"/>
  <c r="F15" i="7"/>
  <c r="H14" i="7"/>
  <c r="F14" i="7"/>
  <c r="H13" i="7"/>
  <c r="F13" i="7"/>
  <c r="H12" i="7"/>
  <c r="F12" i="7"/>
  <c r="H11" i="7"/>
  <c r="F11" i="7"/>
  <c r="H10" i="7"/>
  <c r="F10" i="7"/>
  <c r="H9" i="7"/>
  <c r="F9" i="7"/>
  <c r="H8" i="7"/>
  <c r="F8" i="7"/>
  <c r="H47" i="6"/>
  <c r="F47" i="6"/>
  <c r="H46" i="6"/>
  <c r="F46" i="6"/>
  <c r="H45" i="6"/>
  <c r="F45" i="6"/>
  <c r="H44" i="6"/>
  <c r="F44" i="6"/>
  <c r="H43" i="6"/>
  <c r="F43" i="6"/>
  <c r="H42" i="6"/>
  <c r="F42" i="6"/>
  <c r="H41" i="6"/>
  <c r="F41" i="6"/>
  <c r="H40" i="6"/>
  <c r="F40" i="6"/>
  <c r="H39" i="6"/>
  <c r="F39" i="6"/>
  <c r="H38" i="6"/>
  <c r="F38" i="6"/>
  <c r="H37" i="6"/>
  <c r="F37" i="6"/>
  <c r="H36" i="6"/>
  <c r="F36" i="6"/>
  <c r="H35" i="6"/>
  <c r="F35" i="6"/>
  <c r="H32" i="6"/>
  <c r="F32" i="6"/>
  <c r="H31" i="6"/>
  <c r="F31" i="6"/>
  <c r="H30" i="6"/>
  <c r="F30" i="6"/>
  <c r="H29" i="6"/>
  <c r="F29" i="6"/>
  <c r="H28" i="6"/>
  <c r="F28" i="6"/>
  <c r="H27" i="6"/>
  <c r="F27" i="6"/>
  <c r="H24" i="6"/>
  <c r="F24" i="6"/>
  <c r="H23" i="6"/>
  <c r="F23" i="6"/>
  <c r="H22" i="6"/>
  <c r="F22" i="6"/>
  <c r="H21" i="6"/>
  <c r="F21" i="6"/>
  <c r="H20" i="6"/>
  <c r="F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2" i="5"/>
  <c r="F32" i="5"/>
  <c r="H31" i="5"/>
  <c r="F31" i="5"/>
  <c r="H30" i="5"/>
  <c r="F30" i="5"/>
  <c r="H29" i="5"/>
  <c r="F29" i="5"/>
  <c r="H28" i="5"/>
  <c r="F28" i="5"/>
  <c r="H27" i="5"/>
  <c r="F27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47" i="4"/>
  <c r="F47" i="4"/>
  <c r="H46" i="4"/>
  <c r="F46" i="4"/>
  <c r="H45" i="4"/>
  <c r="F45" i="4"/>
  <c r="H44" i="4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2" i="4"/>
  <c r="F32" i="4"/>
  <c r="H31" i="4"/>
  <c r="F31" i="4"/>
  <c r="H30" i="4"/>
  <c r="F30" i="4"/>
  <c r="H29" i="4"/>
  <c r="F29" i="4"/>
  <c r="H28" i="4"/>
  <c r="F28" i="4"/>
  <c r="H27" i="4"/>
  <c r="F27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B1" i="15"/>
  <c r="B2" i="15"/>
  <c r="B3" i="15"/>
  <c r="B2" i="1"/>
  <c r="E13" i="24"/>
  <c r="E14" i="24"/>
  <c r="E15" i="24"/>
  <c r="E16" i="24"/>
  <c r="E17" i="24"/>
  <c r="E18" i="24"/>
  <c r="E8" i="24"/>
  <c r="E9" i="24"/>
  <c r="E10" i="24"/>
  <c r="E11" i="24"/>
  <c r="E12" i="24"/>
  <c r="E7" i="24"/>
  <c r="E6" i="24"/>
  <c r="E5" i="24"/>
  <c r="F49" i="17" l="1"/>
  <c r="F48" i="6"/>
  <c r="F48" i="21"/>
  <c r="F48" i="20"/>
  <c r="F48" i="19"/>
  <c r="F48" i="18"/>
  <c r="F48" i="16"/>
  <c r="F48" i="15"/>
  <c r="F48" i="14"/>
  <c r="F48" i="13"/>
  <c r="F48" i="12"/>
  <c r="F48" i="11"/>
  <c r="F48" i="10"/>
  <c r="F48" i="9"/>
  <c r="F48" i="8"/>
  <c r="F48" i="7"/>
  <c r="F48" i="5"/>
  <c r="F48" i="4"/>
  <c r="H48" i="21"/>
  <c r="H48" i="20"/>
  <c r="H48" i="19"/>
  <c r="H48" i="15"/>
  <c r="H48" i="13"/>
  <c r="H48" i="11"/>
  <c r="H48" i="10"/>
  <c r="H48" i="9"/>
  <c r="B3" i="21"/>
  <c r="B3" i="20"/>
  <c r="B3" i="19"/>
  <c r="B3" i="18"/>
  <c r="B3" i="17"/>
  <c r="B3" i="16"/>
  <c r="B3" i="14"/>
  <c r="B3" i="13"/>
  <c r="B3" i="12"/>
  <c r="B3" i="11"/>
  <c r="B3" i="10"/>
  <c r="B3" i="9"/>
  <c r="B3" i="8"/>
  <c r="B3" i="7"/>
  <c r="B3" i="6"/>
  <c r="B3" i="5"/>
  <c r="B3" i="4"/>
  <c r="B3" i="3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20" i="22"/>
  <c r="B4" i="14" l="1"/>
  <c r="E32" i="22"/>
  <c r="B4" i="12"/>
  <c r="F49" i="12" s="1"/>
  <c r="E30" i="22"/>
  <c r="B4" i="3"/>
  <c r="F49" i="3" s="1"/>
  <c r="H52" i="3" s="1"/>
  <c r="I52" i="3" s="1"/>
  <c r="E21" i="22"/>
  <c r="B4" i="13"/>
  <c r="F49" i="13" s="1"/>
  <c r="E31" i="22"/>
  <c r="B4" i="20"/>
  <c r="F49" i="20" s="1"/>
  <c r="E38" i="22"/>
  <c r="B4" i="19"/>
  <c r="F49" i="19" s="1"/>
  <c r="E37" i="22"/>
  <c r="B4" i="10"/>
  <c r="F49" i="10" s="1"/>
  <c r="E28" i="22"/>
  <c r="B4" i="21"/>
  <c r="F49" i="21" s="1"/>
  <c r="E39" i="22"/>
  <c r="B4" i="5"/>
  <c r="F49" i="5" s="1"/>
  <c r="E23" i="22"/>
  <c r="B4" i="4"/>
  <c r="F49" i="4" s="1"/>
  <c r="E22" i="22"/>
  <c r="B4" i="17"/>
  <c r="F50" i="17" s="1"/>
  <c r="E35" i="22"/>
  <c r="B4" i="9"/>
  <c r="F49" i="9" s="1"/>
  <c r="E27" i="22"/>
  <c r="B4" i="8"/>
  <c r="F49" i="8" s="1"/>
  <c r="E26" i="22"/>
  <c r="B4" i="1"/>
  <c r="E20" i="22"/>
  <c r="B4" i="6"/>
  <c r="E24" i="22"/>
  <c r="B4" i="11"/>
  <c r="F49" i="11" s="1"/>
  <c r="E29" i="22"/>
  <c r="B4" i="18"/>
  <c r="F49" i="18" s="1"/>
  <c r="E36" i="22"/>
  <c r="B4" i="16"/>
  <c r="F49" i="16" s="1"/>
  <c r="E34" i="22"/>
  <c r="B4" i="15"/>
  <c r="F49" i="15" s="1"/>
  <c r="E33" i="22"/>
  <c r="B4" i="7"/>
  <c r="F49" i="7" s="1"/>
  <c r="E25" i="22"/>
  <c r="F49" i="14"/>
  <c r="H49" i="17"/>
  <c r="H48" i="14"/>
  <c r="H48" i="7"/>
  <c r="F49" i="6"/>
  <c r="H48" i="5"/>
  <c r="H48" i="4"/>
  <c r="H48" i="18"/>
  <c r="H48" i="16"/>
  <c r="H48" i="6"/>
  <c r="H48" i="12"/>
  <c r="H48" i="8"/>
  <c r="C40" i="22"/>
  <c r="D40" i="22"/>
  <c r="H51" i="3" l="1"/>
  <c r="H53" i="3" s="1"/>
  <c r="I53" i="3" s="1"/>
  <c r="E40" i="22"/>
  <c r="B3" i="1"/>
  <c r="H52" i="21"/>
  <c r="I52" i="21" s="1"/>
  <c r="H52" i="20"/>
  <c r="I52" i="20" s="1"/>
  <c r="H52" i="19"/>
  <c r="I52" i="19" s="1"/>
  <c r="H52" i="18"/>
  <c r="I52" i="18" s="1"/>
  <c r="H53" i="17"/>
  <c r="I53" i="17" s="1"/>
  <c r="H52" i="16"/>
  <c r="I52" i="16" s="1"/>
  <c r="H52" i="15"/>
  <c r="I52" i="15" s="1"/>
  <c r="H52" i="14"/>
  <c r="I52" i="14" s="1"/>
  <c r="H52" i="13"/>
  <c r="H52" i="12"/>
  <c r="H52" i="10"/>
  <c r="B1" i="10"/>
  <c r="B2" i="10"/>
  <c r="H52" i="9"/>
  <c r="H52" i="8"/>
  <c r="H52" i="7"/>
  <c r="H52" i="6"/>
  <c r="H52" i="5"/>
  <c r="H52" i="4"/>
  <c r="I51" i="3" l="1"/>
  <c r="H51" i="21"/>
  <c r="H53" i="21" s="1"/>
  <c r="I53" i="21" s="1"/>
  <c r="H51" i="15"/>
  <c r="H53" i="15" s="1"/>
  <c r="I53" i="15" s="1"/>
  <c r="H51" i="20"/>
  <c r="I51" i="20" s="1"/>
  <c r="H51" i="19"/>
  <c r="H53" i="19" s="1"/>
  <c r="I53" i="19" s="1"/>
  <c r="H51" i="18"/>
  <c r="H53" i="18" s="1"/>
  <c r="I53" i="18" s="1"/>
  <c r="H52" i="17"/>
  <c r="I52" i="17" s="1"/>
  <c r="H51" i="16"/>
  <c r="H53" i="16" s="1"/>
  <c r="I53" i="16" s="1"/>
  <c r="H51" i="14"/>
  <c r="H53" i="14" s="1"/>
  <c r="I53" i="14" s="1"/>
  <c r="H52" i="11"/>
  <c r="I51" i="21" l="1"/>
  <c r="I51" i="18"/>
  <c r="I51" i="15"/>
  <c r="I51" i="14"/>
  <c r="H53" i="20"/>
  <c r="I53" i="20" s="1"/>
  <c r="I51" i="19"/>
  <c r="H54" i="17"/>
  <c r="I54" i="17" s="1"/>
  <c r="I51" i="16"/>
  <c r="B2" i="21" l="1"/>
  <c r="B1" i="21"/>
  <c r="B2" i="20"/>
  <c r="B1" i="20"/>
  <c r="B2" i="19"/>
  <c r="B1" i="19"/>
  <c r="B2" i="18"/>
  <c r="B1" i="18"/>
  <c r="B2" i="17"/>
  <c r="B1" i="17"/>
  <c r="B2" i="16"/>
  <c r="B1" i="16"/>
  <c r="B2" i="14"/>
  <c r="B1" i="14"/>
  <c r="B2" i="13"/>
  <c r="B1" i="13"/>
  <c r="B2" i="12"/>
  <c r="B1" i="12"/>
  <c r="B2" i="11"/>
  <c r="B1" i="11"/>
  <c r="B2" i="9"/>
  <c r="B1" i="9"/>
  <c r="B2" i="8"/>
  <c r="B1" i="8"/>
  <c r="B2" i="7"/>
  <c r="B1" i="7"/>
  <c r="B2" i="6"/>
  <c r="B1" i="6"/>
  <c r="B2" i="5"/>
  <c r="B1" i="5"/>
  <c r="B2" i="4"/>
  <c r="B1" i="4"/>
  <c r="B2" i="3"/>
  <c r="B1" i="3"/>
  <c r="B1" i="1" l="1"/>
  <c r="F31" i="1"/>
  <c r="H10" i="1"/>
  <c r="F10" i="1"/>
  <c r="I52" i="12" l="1"/>
  <c r="I52" i="11"/>
  <c r="I52" i="10"/>
  <c r="I52" i="7"/>
  <c r="I52" i="6"/>
  <c r="I52" i="5"/>
  <c r="I52" i="4"/>
  <c r="H43" i="1"/>
  <c r="H44" i="1"/>
  <c r="F44" i="1"/>
  <c r="F43" i="1"/>
  <c r="H46" i="1"/>
  <c r="F46" i="1"/>
  <c r="H45" i="1"/>
  <c r="F45" i="1"/>
  <c r="H42" i="1"/>
  <c r="H41" i="1"/>
  <c r="F42" i="1"/>
  <c r="F41" i="1"/>
  <c r="I52" i="13" l="1"/>
  <c r="H51" i="12"/>
  <c r="H53" i="12" s="1"/>
  <c r="I53" i="12" s="1"/>
  <c r="I52" i="9"/>
  <c r="I52" i="8"/>
  <c r="H51" i="7"/>
  <c r="H51" i="13"/>
  <c r="H53" i="13" s="1"/>
  <c r="I53" i="13" s="1"/>
  <c r="H51" i="11"/>
  <c r="H51" i="10"/>
  <c r="H51" i="9"/>
  <c r="H53" i="9" s="1"/>
  <c r="I53" i="9" s="1"/>
  <c r="H51" i="8"/>
  <c r="H53" i="8" s="1"/>
  <c r="I53" i="8" s="1"/>
  <c r="H51" i="6"/>
  <c r="H51" i="5"/>
  <c r="H51" i="4"/>
  <c r="H9" i="1"/>
  <c r="F9" i="1"/>
  <c r="H47" i="1"/>
  <c r="F47" i="1"/>
  <c r="H39" i="1"/>
  <c r="F39" i="1"/>
  <c r="F28" i="1"/>
  <c r="F29" i="1"/>
  <c r="H40" i="1"/>
  <c r="H37" i="1"/>
  <c r="H38" i="1"/>
  <c r="H36" i="1"/>
  <c r="H35" i="1"/>
  <c r="H32" i="1"/>
  <c r="H31" i="1"/>
  <c r="H30" i="1"/>
  <c r="H29" i="1"/>
  <c r="H28" i="1"/>
  <c r="H2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8" i="1"/>
  <c r="F40" i="1"/>
  <c r="F37" i="1"/>
  <c r="F38" i="1"/>
  <c r="F36" i="1"/>
  <c r="F35" i="1"/>
  <c r="F32" i="1"/>
  <c r="F3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8" i="1"/>
  <c r="I51" i="13" l="1"/>
  <c r="I51" i="12"/>
  <c r="I51" i="11"/>
  <c r="H53" i="11"/>
  <c r="I53" i="11" s="1"/>
  <c r="H53" i="10"/>
  <c r="I53" i="10" s="1"/>
  <c r="I51" i="10"/>
  <c r="I51" i="9"/>
  <c r="I51" i="8"/>
  <c r="I51" i="7"/>
  <c r="H53" i="7"/>
  <c r="I53" i="7" s="1"/>
  <c r="H53" i="6"/>
  <c r="I53" i="6" s="1"/>
  <c r="I51" i="6"/>
  <c r="H53" i="5"/>
  <c r="I53" i="5" s="1"/>
  <c r="I51" i="5"/>
  <c r="H53" i="4"/>
  <c r="I53" i="4" s="1"/>
  <c r="I51" i="4"/>
  <c r="H48" i="1" l="1"/>
  <c r="F27" i="1" l="1"/>
  <c r="F48" i="1" l="1"/>
  <c r="F49" i="1" s="1"/>
  <c r="H52" i="1" l="1"/>
  <c r="H51" i="1"/>
  <c r="I52" i="1" l="1"/>
  <c r="I51" i="1"/>
  <c r="H53" i="1"/>
  <c r="I53" i="1" l="1"/>
</calcChain>
</file>

<file path=xl/sharedStrings.xml><?xml version="1.0" encoding="utf-8"?>
<sst xmlns="http://schemas.openxmlformats.org/spreadsheetml/2006/main" count="2487" uniqueCount="193">
  <si>
    <t>Наименование</t>
  </si>
  <si>
    <t>Артикул</t>
  </si>
  <si>
    <t>Количество</t>
  </si>
  <si>
    <t>Цена</t>
  </si>
  <si>
    <t>Сумма</t>
  </si>
  <si>
    <t>ЦЕНА ПРОДАЖИ</t>
  </si>
  <si>
    <t>ЦЕНА ЗАКУПКИ</t>
  </si>
  <si>
    <t>Ед.измерения</t>
  </si>
  <si>
    <t>Комментарий</t>
  </si>
  <si>
    <t>Оборудование</t>
  </si>
  <si>
    <t>Логистика</t>
  </si>
  <si>
    <t>Грязная маржа</t>
  </si>
  <si>
    <t>Чистая маржа</t>
  </si>
  <si>
    <t>Итого:</t>
  </si>
  <si>
    <t>услуга</t>
  </si>
  <si>
    <t>Налоги и расходы 6%</t>
  </si>
  <si>
    <t>V60M</t>
  </si>
  <si>
    <t>БАО-300</t>
  </si>
  <si>
    <t>шт</t>
  </si>
  <si>
    <t>Организация основного канала связи</t>
  </si>
  <si>
    <t>Дисайдер (МГТС)</t>
  </si>
  <si>
    <t>ГБУ "Система 112"</t>
  </si>
  <si>
    <t>Разработка проектной документации</t>
  </si>
  <si>
    <t>Дисайдер (МГТС) + Дисайдер (Теле2)</t>
  </si>
  <si>
    <t>месяц</t>
  </si>
  <si>
    <t>Работы, услуги, материалы</t>
  </si>
  <si>
    <t>Работы и услуги</t>
  </si>
  <si>
    <t>Материалы</t>
  </si>
  <si>
    <t>метр</t>
  </si>
  <si>
    <t>-</t>
  </si>
  <si>
    <t>Расходные материалы</t>
  </si>
  <si>
    <t>комплект</t>
  </si>
  <si>
    <t>Дюбели, шурупы, саморезы, стяжки, этикетки</t>
  </si>
  <si>
    <t>Указать номер счета и у кого закупили</t>
  </si>
  <si>
    <t>Указать при наличии</t>
  </si>
  <si>
    <t>Непредвиденные расходы на работы и услуги</t>
  </si>
  <si>
    <t>Непредвиденные расходы на материалы</t>
  </si>
  <si>
    <t>Непредвиденные расходы на оборудование</t>
  </si>
  <si>
    <t>Ежемесячная стоимость основного и резервного каналов связи</t>
  </si>
  <si>
    <t>Выезд специалиста 112 на приемку объекта</t>
  </si>
  <si>
    <t>Сетевой кабель</t>
  </si>
  <si>
    <t>Электрический кабель</t>
  </si>
  <si>
    <t>Автоматический выключатель</t>
  </si>
  <si>
    <t>Гофрированная труба</t>
  </si>
  <si>
    <t>Кабель-канал (короб)</t>
  </si>
  <si>
    <t>Колонка настенная</t>
  </si>
  <si>
    <t>штука</t>
  </si>
  <si>
    <t>Кабель для колонки</t>
  </si>
  <si>
    <t>Антенна для усиления сигнала 4G LTE</t>
  </si>
  <si>
    <t>Кабель для антенны для усиления сигнала 4G LTE</t>
  </si>
  <si>
    <t>https://www.tinko.ru/catalog/product/211631/</t>
  </si>
  <si>
    <t>https://www.tinko.ru/catalog/product/262191/</t>
  </si>
  <si>
    <t>https://www.tinko.ru/catalog/product/225796/</t>
  </si>
  <si>
    <t>https://www.tinko.ru/catalog/product/253415/</t>
  </si>
  <si>
    <t>https://www.tinko.ru/catalog/product/232695/</t>
  </si>
  <si>
    <t>https://www.tinko.ru/catalog/product/234940/</t>
  </si>
  <si>
    <t>Указана рыночная цена в закупке</t>
  </si>
  <si>
    <t>https://www.tinko.ru/catalog/product/241864/</t>
  </si>
  <si>
    <t>https://kroks.ru/shop/antenny-gsm-3g-4g-wifi/8-db-directional-panel-mimo-antenna-lte450-kaa8-450/</t>
  </si>
  <si>
    <t>Банковская гарантия на участие в тендере</t>
  </si>
  <si>
    <t>Банковская гарантия на исполнение тендера</t>
  </si>
  <si>
    <t>Банковская гарантия на обеспечение гарантии</t>
  </si>
  <si>
    <t>Усилитель для колонки</t>
  </si>
  <si>
    <t>Аккумулятор для усилителя</t>
  </si>
  <si>
    <t>http://arsec.ru/catalog/elem.php?t_id=49075</t>
  </si>
  <si>
    <t>https://www.tinko.ru/catalog/product/008040/</t>
  </si>
  <si>
    <t>Монтажные работы "под ключ"</t>
  </si>
  <si>
    <t>ИП Дудко - 17000 р., СЗ Кравцов - 15000 р., Собственные ресурсы - 10000 р.</t>
  </si>
  <si>
    <t>Модем IR100</t>
  </si>
  <si>
    <t>https://new-spb.skylink.ru/shop/product/mbb/ir-100-lte-ethernet</t>
  </si>
  <si>
    <t>IR100</t>
  </si>
  <si>
    <t>Название сделки в Б24</t>
  </si>
  <si>
    <t>Ссылка на сделку в Б24</t>
  </si>
  <si>
    <t>Вирго - 5000 р, Мыльникова - 2000 р., Разработка сметы (СН, ТСН, ФЕР) - 1000 р. Надежда Погодаева</t>
  </si>
  <si>
    <t>% падения на торгах</t>
  </si>
  <si>
    <t>Ответственный АМ</t>
  </si>
  <si>
    <t>Начальная цена тендера/контракта</t>
  </si>
  <si>
    <t>Итого по смете/спецификации:</t>
  </si>
  <si>
    <t>Ольга Зиновьева</t>
  </si>
  <si>
    <t>Антон Тарвид</t>
  </si>
  <si>
    <t>Объекты (адреса)</t>
  </si>
  <si>
    <t>№ объекта</t>
  </si>
  <si>
    <t>Год</t>
  </si>
  <si>
    <t>Оборудование и материалы</t>
  </si>
  <si>
    <t>БАО-300 V60M</t>
  </si>
  <si>
    <t>№ п/п</t>
  </si>
  <si>
    <t>План закупки под проект</t>
  </si>
  <si>
    <t>Финансовые показатели проекта</t>
  </si>
  <si>
    <t>Чистая маржа проекта</t>
  </si>
  <si>
    <t>Показатель</t>
  </si>
  <si>
    <t>Финансы</t>
  </si>
  <si>
    <t>Название в Б24</t>
  </si>
  <si>
    <t>Адрес объекта</t>
  </si>
  <si>
    <t>Цена по смете</t>
  </si>
  <si>
    <t>Объекты по проекту</t>
  </si>
  <si>
    <t>Спецификация по проекту</t>
  </si>
  <si>
    <t>Сопряжение ОСО с РСО г.Москвы</t>
  </si>
  <si>
    <t>Организация основного и резервного канала связи</t>
  </si>
  <si>
    <t>Дисайдер (МГТС)/Дисайдер (Теле2)/МГТС</t>
  </si>
  <si>
    <t>Дисайдер (МГТС) + Дисайдер (Теле2)/МГТС+МГТС</t>
  </si>
  <si>
    <t>Наименование статьи затрат</t>
  </si>
  <si>
    <t>Доставка до склада СДС Фьюжн</t>
  </si>
  <si>
    <t>Доставка со склада на объект Заказчика</t>
  </si>
  <si>
    <t>Курьерские услуги по доставке документов</t>
  </si>
  <si>
    <t>Стоимость за объект</t>
  </si>
  <si>
    <t>ИТОГО ПО ПРОЕКТУ:</t>
  </si>
  <si>
    <t>Кредитные ресурсы</t>
  </si>
  <si>
    <t>Кредитные средства (банк,займ)</t>
  </si>
  <si>
    <t>%</t>
  </si>
  <si>
    <t>Срок (месяцы)</t>
  </si>
  <si>
    <t>ВА47-29 1P 6А 4,5кА (MVA20-1-006-C)</t>
  </si>
  <si>
    <t>https://www.tinko.ru/catalog/product/245143/</t>
  </si>
  <si>
    <t>ParLan F/UTP Cat5e PVCLS нг(A)-LSLTx 4х2х0,52</t>
  </si>
  <si>
    <t>https://www.tinko.ru/catalog/product/253418/</t>
  </si>
  <si>
    <t>https://www.tinko.ru/catalog/product/318804/</t>
  </si>
  <si>
    <t>ВВГнг(А)-FRLSLTx 3х1,5</t>
  </si>
  <si>
    <t>PR02.0130</t>
  </si>
  <si>
    <t>https://www.tinko.ru/catalog/product/273170/</t>
  </si>
  <si>
    <t>https://www.tinko.ru/catalog/product/230055/</t>
  </si>
  <si>
    <t>PR.0625161</t>
  </si>
  <si>
    <t>Смотреть сметы</t>
  </si>
  <si>
    <t>Кабель сигнальный КСВВнг(А)-LS 2х0,8</t>
  </si>
  <si>
    <t>КСВВнг(А)-LS 2х0,8</t>
  </si>
  <si>
    <t>https://www.tinko.ru/catalog/product/247735/</t>
  </si>
  <si>
    <t>Блок речевого оповещения Соната-К</t>
  </si>
  <si>
    <t>Клипсы для гофры, стяжки, дюбели, саморезы</t>
  </si>
  <si>
    <t>ООО "Талан Т", ООО "770", ООО "Дисайдер"</t>
  </si>
  <si>
    <t>Рекомендуемое место приобретения</t>
  </si>
  <si>
    <t>Модель V60M - блок с двумя каналами связи</t>
  </si>
  <si>
    <t>Описание</t>
  </si>
  <si>
    <t>Дополнительный внешний модем для сим-карты</t>
  </si>
  <si>
    <t>Запасы на складе</t>
  </si>
  <si>
    <t>Запасы на складе, Теле2, https://tpsolution.ru/ir100/</t>
  </si>
  <si>
    <t>В основном используем однополюсные автоматы</t>
  </si>
  <si>
    <t>ООО "КС ГРУПП"</t>
  </si>
  <si>
    <t>В основном используем сечение 3x1,5, оболочка LSLTx</t>
  </si>
  <si>
    <t>оболочка LSLTx</t>
  </si>
  <si>
    <t>Указания и комментарии по оборудованию и материалам</t>
  </si>
  <si>
    <t>Крепеж-клипса 20мм (для гофро-трубы)</t>
  </si>
  <si>
    <t>Хомут кабельный 3.6х300 нейл. бел. (уп.100шт) IEK UHH31-D036-300-100</t>
  </si>
  <si>
    <t>Мини-канал 20х12мм METRA (дл.2м) Leg</t>
  </si>
  <si>
    <t>Кабель-канал 40х40 L2000 с двойным замком бел. Промрукав</t>
  </si>
  <si>
    <t>Шуруп универсальный 4х20 потайная головка, остроконечный, желтопассивированный (200шт) - коробка</t>
  </si>
  <si>
    <t>Саморез гипсокартон/дерево 3.5х35 200 шт</t>
  </si>
  <si>
    <t>Громкоговоритель настенный Roxton WP-06T</t>
  </si>
  <si>
    <t>Громкоговоритель настенный Roxton SWS-10</t>
  </si>
  <si>
    <t>Громкоговоритель настенный Соната-3 (8Ом)</t>
  </si>
  <si>
    <t>Антенна BAS-2346 Flat MiMo</t>
  </si>
  <si>
    <t>Антенна Kroks KAA18-1700/2700</t>
  </si>
  <si>
    <t>Антенна Kroks KP18-1700/2700</t>
  </si>
  <si>
    <t>Кабель коаксиальный 5D-FB CCA, 50 Ом</t>
  </si>
  <si>
    <t>Кабель коаксиальный 8D-FB CCA, 50 Ом</t>
  </si>
  <si>
    <t>Кабель коаксиальный RG-6U (01-2201), 75 Ом</t>
  </si>
  <si>
    <t>https://www.citilink.ru/product/antenna-remo-bas-2346-5m-mnogodiapazonnaya-chernyi-1385655/</t>
  </si>
  <si>
    <t>https://kroks.ru/shop/antenny-gsm-3g-4g-wifi/shirokopolosnaia-2g3g4g-mimo-antenna-usileniem-18-db-kaa18-17002700/?ysclid=lrrzo2r6ff987774668</t>
  </si>
  <si>
    <t>https://kroks.ru/shop/antenny-gsm-3g-4g-wifi/shirokopolosnaia-2g3g4g-antenna-usileniem-18-db-kp18-17002700/?ysclid=lrrzpas0hk828865218</t>
  </si>
  <si>
    <t>Аккумулятор SF 12В/7 А/ч</t>
  </si>
  <si>
    <t>SF 12В/7 А/ч</t>
  </si>
  <si>
    <t>Спецификация для закупки оборудования и материалов под проект</t>
  </si>
  <si>
    <t>Q1</t>
  </si>
  <si>
    <t>Q2</t>
  </si>
  <si>
    <t>Q3</t>
  </si>
  <si>
    <t>Q4</t>
  </si>
  <si>
    <t>Адрес 1</t>
  </si>
  <si>
    <t>Адрес 2</t>
  </si>
  <si>
    <t>Адрес 3</t>
  </si>
  <si>
    <t>Квартал (старт проекта)</t>
  </si>
  <si>
    <t>Квартал (конец проекта) - план</t>
  </si>
  <si>
    <t>Квартал (конец проекта) - факт</t>
  </si>
  <si>
    <t>Ответственный менеджер по продажам</t>
  </si>
  <si>
    <t>Ответственный менеджер по проекту</t>
  </si>
  <si>
    <t>Цена по заключенному контракту</t>
  </si>
  <si>
    <t>Цена по завершенному контракту</t>
  </si>
  <si>
    <t>Начальная цена контракта</t>
  </si>
  <si>
    <t>Логистика (реальные затраты)</t>
  </si>
  <si>
    <t>Комментарий / ссылка</t>
  </si>
  <si>
    <t>https://dostavista.ru/cabinet/order-view/116774280</t>
  </si>
  <si>
    <t>Отправка документов курьером Dostavista</t>
  </si>
  <si>
    <t>Доставка на объекты силами подрядчиков</t>
  </si>
  <si>
    <t>Доставка до склада СДС от ЛУИС+</t>
  </si>
  <si>
    <t>оплата с товаром по счету</t>
  </si>
  <si>
    <t>Участие в тендере (услуги ЭТП)</t>
  </si>
  <si>
    <t>Банковские (независимые) гарантии и услуги ЭТП</t>
  </si>
  <si>
    <t>Сумма по кредиту</t>
  </si>
  <si>
    <t>Альфа-Банк ВКЛ</t>
  </si>
  <si>
    <t>Вырчука</t>
  </si>
  <si>
    <t>Валовая прибыль</t>
  </si>
  <si>
    <t>Себестоимость</t>
  </si>
  <si>
    <t>Накладные расходы</t>
  </si>
  <si>
    <t>Агентское вознаграждение</t>
  </si>
  <si>
    <t>Внутренние ресурсы</t>
  </si>
  <si>
    <t>Привлченные ресурсы</t>
  </si>
  <si>
    <t>Доля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</si>
</sst>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0.0%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rgb="FF0070C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164" fontId="9" fillId="0" borderId="0" xfId="0" applyNumberFormat="1" applyFont="1" applyProtection="1">
      <protection locked="0"/>
    </xf>
    <xf numFmtId="0" fontId="6" fillId="0" borderId="1" xfId="4" applyBorder="1" applyAlignment="1" applyProtection="1">
      <alignment horizontal="left"/>
      <protection locked="0"/>
    </xf>
    <xf numFmtId="0" fontId="9" fillId="0" borderId="1" xfId="4" applyFont="1" applyBorder="1" applyAlignment="1" applyProtection="1">
      <alignment horizontal="left"/>
      <protection locked="0"/>
    </xf>
    <xf numFmtId="164" fontId="5" fillId="0" borderId="1" xfId="1" applyNumberFormat="1" applyFont="1" applyBorder="1" applyAlignment="1" applyProtection="1">
      <alignment horizontal="left"/>
      <protection locked="0"/>
    </xf>
    <xf numFmtId="10" fontId="5" fillId="0" borderId="1" xfId="3" applyNumberFormat="1" applyFont="1" applyBorder="1" applyAlignment="1" applyProtection="1">
      <alignment horizontal="left"/>
      <protection locked="0"/>
    </xf>
    <xf numFmtId="164" fontId="9" fillId="0" borderId="1" xfId="3" applyNumberFormat="1" applyFont="1" applyFill="1" applyBorder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164" fontId="9" fillId="0" borderId="0" xfId="3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164" fontId="5" fillId="0" borderId="4" xfId="1" applyNumberFormat="1" applyFont="1" applyBorder="1" applyAlignment="1" applyProtection="1">
      <alignment horizontal="center"/>
      <protection locked="0"/>
    </xf>
    <xf numFmtId="164" fontId="0" fillId="0" borderId="4" xfId="1" applyNumberFormat="1" applyFont="1" applyBorder="1" applyAlignment="1" applyProtection="1">
      <alignment horizontal="center"/>
      <protection locked="0"/>
    </xf>
    <xf numFmtId="164" fontId="2" fillId="0" borderId="5" xfId="1" applyNumberFormat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Protection="1">
      <protection locked="0"/>
    </xf>
    <xf numFmtId="164" fontId="0" fillId="0" borderId="0" xfId="1" applyNumberFormat="1" applyFont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164" fontId="0" fillId="4" borderId="1" xfId="1" applyNumberFormat="1" applyFont="1" applyFill="1" applyBorder="1" applyAlignment="1" applyProtection="1">
      <alignment horizontal="center"/>
      <protection locked="0"/>
    </xf>
    <xf numFmtId="164" fontId="5" fillId="2" borderId="1" xfId="1" applyNumberFormat="1" applyFont="1" applyFill="1" applyBorder="1" applyAlignment="1" applyProtection="1">
      <alignment horizontal="center"/>
      <protection locked="0"/>
    </xf>
    <xf numFmtId="164" fontId="0" fillId="2" borderId="1" xfId="1" applyNumberFormat="1" applyFont="1" applyFill="1" applyBorder="1" applyAlignment="1" applyProtection="1">
      <alignment horizontal="center"/>
      <protection locked="0"/>
    </xf>
    <xf numFmtId="164" fontId="0" fillId="3" borderId="1" xfId="1" applyNumberFormat="1" applyFont="1" applyFill="1" applyBorder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164" fontId="5" fillId="3" borderId="1" xfId="1" applyNumberFormat="1" applyFont="1" applyFill="1" applyBorder="1" applyAlignment="1" applyProtection="1">
      <alignment horizontal="center"/>
      <protection locked="0"/>
    </xf>
    <xf numFmtId="0" fontId="6" fillId="0" borderId="0" xfId="4" applyProtection="1">
      <protection locked="0"/>
    </xf>
    <xf numFmtId="164" fontId="1" fillId="2" borderId="1" xfId="1" applyNumberFormat="1" applyFont="1" applyFill="1" applyBorder="1" applyAlignment="1" applyProtection="1">
      <alignment horizontal="center"/>
      <protection locked="0"/>
    </xf>
    <xf numFmtId="164" fontId="1" fillId="3" borderId="1" xfId="1" applyNumberFormat="1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64" fontId="5" fillId="2" borderId="2" xfId="1" applyNumberFormat="1" applyFont="1" applyFill="1" applyBorder="1" applyAlignment="1" applyProtection="1">
      <alignment horizontal="center" vertical="center"/>
      <protection locked="0"/>
    </xf>
    <xf numFmtId="164" fontId="0" fillId="2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5" fillId="8" borderId="1" xfId="0" applyFont="1" applyFill="1" applyBorder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1" xfId="0" applyFont="1" applyBorder="1" applyProtection="1">
      <protection locked="0"/>
    </xf>
    <xf numFmtId="0" fontId="3" fillId="0" borderId="1" xfId="0" applyFont="1" applyBorder="1" applyProtection="1"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164" fontId="4" fillId="10" borderId="1" xfId="0" applyNumberFormat="1" applyFont="1" applyFill="1" applyBorder="1" applyAlignment="1" applyProtection="1">
      <alignment horizontal="center"/>
      <protection locked="0"/>
    </xf>
    <xf numFmtId="164" fontId="4" fillId="9" borderId="1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5" borderId="0" xfId="2" applyNumberFormat="1" applyFont="1" applyFill="1" applyProtection="1">
      <protection locked="0"/>
    </xf>
    <xf numFmtId="9" fontId="0" fillId="0" borderId="0" xfId="3" applyFont="1" applyAlignment="1" applyProtection="1">
      <alignment horizontal="left"/>
      <protection locked="0"/>
    </xf>
    <xf numFmtId="164" fontId="0" fillId="6" borderId="0" xfId="2" applyNumberFormat="1" applyFont="1" applyFill="1" applyProtection="1">
      <protection locked="0"/>
    </xf>
    <xf numFmtId="164" fontId="0" fillId="7" borderId="0" xfId="2" applyNumberFormat="1" applyFon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2" fillId="0" borderId="0" xfId="0" applyNumberFormat="1" applyFont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 applyProtection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3" applyFont="1" applyBorder="1" applyAlignment="1" applyProtection="1">
      <alignment horizontal="center"/>
    </xf>
    <xf numFmtId="0" fontId="2" fillId="0" borderId="1" xfId="0" applyFont="1" applyBorder="1"/>
    <xf numFmtId="0" fontId="7" fillId="0" borderId="0" xfId="0" applyFont="1"/>
    <xf numFmtId="0" fontId="8" fillId="0" borderId="0" xfId="0" applyFont="1"/>
    <xf numFmtId="164" fontId="8" fillId="0" borderId="0" xfId="1" applyNumberFormat="1" applyFont="1" applyBorder="1" applyAlignment="1" applyProtection="1">
      <alignment horizontal="left"/>
    </xf>
    <xf numFmtId="164" fontId="0" fillId="0" borderId="0" xfId="1" applyNumberFormat="1" applyFont="1" applyBorder="1" applyAlignment="1" applyProtection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6" borderId="9" xfId="0" applyFill="1" applyBorder="1"/>
    <xf numFmtId="0" fontId="2" fillId="6" borderId="10" xfId="0" applyFont="1" applyFill="1" applyBorder="1"/>
    <xf numFmtId="0" fontId="0" fillId="6" borderId="10" xfId="0" applyFill="1" applyBorder="1"/>
    <xf numFmtId="0" fontId="9" fillId="6" borderId="11" xfId="0" applyFont="1" applyFill="1" applyBorder="1"/>
    <xf numFmtId="0" fontId="11" fillId="8" borderId="6" xfId="0" applyFont="1" applyFill="1" applyBorder="1" applyAlignment="1" applyProtection="1">
      <alignment horizontal="center"/>
      <protection locked="0"/>
    </xf>
    <xf numFmtId="0" fontId="9" fillId="6" borderId="10" xfId="0" applyFont="1" applyFill="1" applyBorder="1" applyProtection="1">
      <protection locked="0"/>
    </xf>
    <xf numFmtId="164" fontId="9" fillId="6" borderId="11" xfId="0" applyNumberFormat="1" applyFont="1" applyFill="1" applyBorder="1" applyProtection="1">
      <protection locked="0"/>
    </xf>
    <xf numFmtId="0" fontId="11" fillId="8" borderId="6" xfId="0" applyFont="1" applyFill="1" applyBorder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0" fillId="6" borderId="12" xfId="0" applyFill="1" applyBorder="1"/>
    <xf numFmtId="0" fontId="2" fillId="6" borderId="13" xfId="0" applyFont="1" applyFill="1" applyBorder="1"/>
    <xf numFmtId="0" fontId="0" fillId="6" borderId="13" xfId="0" applyFill="1" applyBorder="1"/>
    <xf numFmtId="0" fontId="9" fillId="6" borderId="14" xfId="0" applyFont="1" applyFill="1" applyBorder="1"/>
    <xf numFmtId="0" fontId="2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164" fontId="0" fillId="0" borderId="1" xfId="1" applyNumberFormat="1" applyFont="1" applyBorder="1" applyAlignment="1" applyProtection="1">
      <alignment horizontal="center"/>
      <protection locked="0"/>
    </xf>
    <xf numFmtId="164" fontId="9" fillId="0" borderId="1" xfId="0" applyNumberFormat="1" applyFon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11" fillId="0" borderId="1" xfId="0" applyNumberFormat="1" applyFont="1" applyBorder="1" applyAlignment="1" applyProtection="1">
      <alignment horizontal="center"/>
      <protection locked="0"/>
    </xf>
    <xf numFmtId="0" fontId="0" fillId="11" borderId="1" xfId="0" applyFill="1" applyBorder="1"/>
    <xf numFmtId="164" fontId="0" fillId="11" borderId="1" xfId="1" applyNumberFormat="1" applyFont="1" applyFill="1" applyBorder="1" applyAlignment="1" applyProtection="1">
      <alignment horizontal="center"/>
    </xf>
    <xf numFmtId="0" fontId="13" fillId="0" borderId="0" xfId="0" applyFont="1" applyProtection="1">
      <protection locked="0"/>
    </xf>
    <xf numFmtId="164" fontId="13" fillId="0" borderId="0" xfId="0" applyNumberFormat="1" applyFont="1" applyProtection="1">
      <protection locked="0"/>
    </xf>
    <xf numFmtId="0" fontId="13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15" xfId="0" applyBorder="1"/>
    <xf numFmtId="0" fontId="6" fillId="0" borderId="1" xfId="4" applyBorder="1"/>
    <xf numFmtId="164" fontId="5" fillId="0" borderId="1" xfId="1" applyNumberFormat="1" applyFont="1" applyBorder="1" applyAlignment="1" applyProtection="1">
      <alignment horizontal="center"/>
      <protection locked="0"/>
    </xf>
    <xf numFmtId="165" fontId="0" fillId="0" borderId="1" xfId="3" applyNumberFormat="1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9" fillId="6" borderId="10" xfId="0" applyFont="1" applyFill="1" applyBorder="1"/>
    <xf numFmtId="164" fontId="6" fillId="0" borderId="1" xfId="4" applyNumberFormat="1" applyBorder="1" applyAlignment="1" applyProtection="1">
      <alignment horizontal="left"/>
      <protection locked="0"/>
    </xf>
    <xf numFmtId="164" fontId="9" fillId="0" borderId="1" xfId="0" applyNumberFormat="1" applyFont="1" applyBorder="1" applyAlignment="1" applyProtection="1">
      <alignment horizontal="left"/>
      <protection locked="0"/>
    </xf>
    <xf numFmtId="0" fontId="0" fillId="6" borderId="11" xfId="0" applyFill="1" applyBorder="1"/>
  </cellXfs>
  <cellStyles count="5">
    <cellStyle name="Гиперссылка" xfId="4" builtinId="8"/>
    <cellStyle name="Денежный" xfId="1" builtinId="4"/>
    <cellStyle name="Денежный 2" xfId="2" xr:uid="{33ADCEA4-02A0-4E7B-BA2C-900A6DFC0788}"/>
    <cellStyle name="Обычный" xfId="0" builtinId="0"/>
    <cellStyle name="Процентный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233515</xdr:colOff>
      <xdr:row>0</xdr:row>
      <xdr:rowOff>135194</xdr:rowOff>
    </xdr:from>
    <xdr:to>
      <xdr:col>1</xdr:col>
      <xdr:colOff>2261418</xdr:colOff>
      <xdr:row>3</xdr:row>
      <xdr:rowOff>116966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0F3745-61F6-E2C3-D943-D6BC334AA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3225" y="135194"/>
          <a:ext cx="2027903" cy="534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3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7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stavista.ru/cabinet/order-view/116774280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19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tilink.ru/product/antenna-remo-bas-2346-5m-mnogodiapazonnaya-chernyi-1385655/" TargetMode="External"/><Relationship Id="rId3" Type="http://schemas.openxmlformats.org/officeDocument/2006/relationships/hyperlink" Target="https://www.tinko.ru/catalog/product/318804/" TargetMode="External"/><Relationship Id="rId7" Type="http://schemas.openxmlformats.org/officeDocument/2006/relationships/hyperlink" Target="http://arsec.ru/catalog/elem.php?t_id=49075" TargetMode="External"/><Relationship Id="rId2" Type="http://schemas.openxmlformats.org/officeDocument/2006/relationships/hyperlink" Target="https://www.tinko.ru/catalog/product/253418/" TargetMode="External"/><Relationship Id="rId1" Type="http://schemas.openxmlformats.org/officeDocument/2006/relationships/hyperlink" Target="https://www.tinko.ru/catalog/product/245143/" TargetMode="External"/><Relationship Id="rId6" Type="http://schemas.openxmlformats.org/officeDocument/2006/relationships/hyperlink" Target="https://www.tinko.ru/catalog/product/247735/" TargetMode="External"/><Relationship Id="rId11" Type="http://schemas.openxmlformats.org/officeDocument/2006/relationships/hyperlink" Target="https://www.tinko.ru/catalog/product/008040/" TargetMode="External"/><Relationship Id="rId5" Type="http://schemas.openxmlformats.org/officeDocument/2006/relationships/hyperlink" Target="https://www.tinko.ru/catalog/product/230055/" TargetMode="External"/><Relationship Id="rId10" Type="http://schemas.openxmlformats.org/officeDocument/2006/relationships/hyperlink" Target="https://kroks.ru/shop/antenny-gsm-3g-4g-wifi/shirokopolosnaia-2g3g4g-antenna-usileniem-18-db-kp18-17002700/?ysclid=lrrzpas0hk828865218" TargetMode="External"/><Relationship Id="rId4" Type="http://schemas.openxmlformats.org/officeDocument/2006/relationships/hyperlink" Target="https://www.tinko.ru/catalog/product/273170/" TargetMode="External"/><Relationship Id="rId9" Type="http://schemas.openxmlformats.org/officeDocument/2006/relationships/hyperlink" Target="https://kroks.ru/shop/antenny-gsm-3g-4g-wifi/shirokopolosnaia-2g3g4g-mimo-antenna-usileniem-18-db-kaa18-17002700/?ysclid=lrrzo2r6ff98777466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kroks.ru/shop/antenny-gsm-3g-4g-wifi/8-db-directional-panel-mimo-antenna-lte450-kaa8-450/" TargetMode="External"/><Relationship Id="rId3" Type="http://schemas.openxmlformats.org/officeDocument/2006/relationships/hyperlink" Target="https://www.tinko.ru/catalog/product/225796/" TargetMode="External"/><Relationship Id="rId7" Type="http://schemas.openxmlformats.org/officeDocument/2006/relationships/hyperlink" Target="https://www.tinko.ru/catalog/product/241864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www.tinko.ru/catalog/product/262191/" TargetMode="External"/><Relationship Id="rId1" Type="http://schemas.openxmlformats.org/officeDocument/2006/relationships/hyperlink" Target="https://www.tinko.ru/catalog/product/211631/" TargetMode="External"/><Relationship Id="rId6" Type="http://schemas.openxmlformats.org/officeDocument/2006/relationships/hyperlink" Target="https://www.tinko.ru/catalog/product/234940/" TargetMode="External"/><Relationship Id="rId11" Type="http://schemas.openxmlformats.org/officeDocument/2006/relationships/hyperlink" Target="https://new-spb.skylink.ru/shop/product/mbb/ir-100-lte-ethernet" TargetMode="External"/><Relationship Id="rId5" Type="http://schemas.openxmlformats.org/officeDocument/2006/relationships/hyperlink" Target="https://www.tinko.ru/catalog/product/232695/" TargetMode="External"/><Relationship Id="rId10" Type="http://schemas.openxmlformats.org/officeDocument/2006/relationships/hyperlink" Target="https://www.tinko.ru/catalog/product/008040/" TargetMode="External"/><Relationship Id="rId4" Type="http://schemas.openxmlformats.org/officeDocument/2006/relationships/hyperlink" Target="https://www.tinko.ru/catalog/product/253415/" TargetMode="External"/><Relationship Id="rId9" Type="http://schemas.openxmlformats.org/officeDocument/2006/relationships/hyperlink" Target="http://arsec.ru/catalog/elem.php?t_id=490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CB1-5897-4590-9229-66F997992D17}">
  <dimension ref="A1:B4"/>
  <sheetViews>
    <sheetView workbookViewId="0">
      <selection activeCell="B5" sqref="B5"/>
    </sheetView>
  </sheetViews>
  <sheetFormatPr defaultRowHeight="14.5" x14ac:dyDescent="0.35"/>
  <cols>
    <col min="1" max="1" width="17.1796875" customWidth="1"/>
  </cols>
  <sheetData>
    <row r="1" spans="1:2" x14ac:dyDescent="0.35">
      <c r="A1" t="s">
        <v>78</v>
      </c>
      <c r="B1" t="s">
        <v>159</v>
      </c>
    </row>
    <row r="2" spans="1:2" x14ac:dyDescent="0.35">
      <c r="A2" t="s">
        <v>79</v>
      </c>
      <c r="B2" t="s">
        <v>160</v>
      </c>
    </row>
    <row r="3" spans="1:2" x14ac:dyDescent="0.35">
      <c r="B3" t="s">
        <v>161</v>
      </c>
    </row>
    <row r="4" spans="1:2" x14ac:dyDescent="0.35">
      <c r="B4" t="s">
        <v>162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7EA4-D508-4D09-BB69-96E417FEAF91}">
  <dimension ref="A1:J68"/>
  <sheetViews>
    <sheetView topLeftCell="A37" zoomScale="90" zoomScaleNormal="90" workbookViewId="0">
      <selection activeCell="C19" sqref="C19"/>
    </sheetView>
  </sheetViews>
  <sheetFormatPr defaultColWidth="8.90625" defaultRowHeight="14.5" x14ac:dyDescent="0.35"/>
  <cols>
    <col min="1" max="1" width="22.36328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MAIN!B26</f>
        <v>0</v>
      </c>
    </row>
    <row r="4" spans="1:10" customFormat="1" ht="15.5" x14ac:dyDescent="0.35">
      <c r="A4" s="67" t="s">
        <v>93</v>
      </c>
      <c r="B4" s="69">
        <f>MAIN!D26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972052C0-7401-431E-ACF4-9AD861165FC8}"/>
    <hyperlink ref="J35" r:id="rId2" xr:uid="{C4262F40-B279-4BA2-AC5A-ABBEF1BAD4A6}"/>
    <hyperlink ref="J39" r:id="rId3" xr:uid="{F3D0F8F8-82EB-4860-A358-58F45558F4B3}"/>
    <hyperlink ref="J36" r:id="rId4" xr:uid="{D82DA058-6534-4CF4-A904-860B1EB2D0BE}"/>
    <hyperlink ref="J37" r:id="rId5" xr:uid="{69EBEB45-A013-4545-B0E0-88E1424EF049}"/>
    <hyperlink ref="J41" r:id="rId6" xr:uid="{5A398671-7075-457F-A3C7-D94DAB6DD8CE}"/>
    <hyperlink ref="J42" r:id="rId7" xr:uid="{451F4DFE-D4E7-4DD1-BD92-D6F5488ACEDA}"/>
    <hyperlink ref="J45" r:id="rId8" xr:uid="{0DCD29F9-3C55-49FB-9730-2BF88CF8A541}"/>
    <hyperlink ref="J43" r:id="rId9" xr:uid="{FA6E21A2-CD70-43AD-8347-B60CB9DF945D}"/>
    <hyperlink ref="J44" r:id="rId10" xr:uid="{B6A8E9F9-251D-456E-896E-1DFC09289F05}"/>
    <hyperlink ref="J9" r:id="rId11" xr:uid="{8C89D3FB-57F3-4220-BDD3-F1D43758B522}"/>
  </hyperlinks>
  <pageMargins left="0.7" right="0.7" top="0.75" bottom="0.75" header="0.3" footer="0.3"/>
  <pageSetup paperSize="9"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5EAA-C6D1-452F-B24D-70340F9569C9}">
  <dimension ref="A1:J68"/>
  <sheetViews>
    <sheetView topLeftCell="A34" zoomScale="90" zoomScaleNormal="90" workbookViewId="0">
      <selection activeCell="C19" sqref="C19"/>
    </sheetView>
  </sheetViews>
  <sheetFormatPr defaultColWidth="8.90625" defaultRowHeight="14.5" x14ac:dyDescent="0.35"/>
  <cols>
    <col min="1" max="1" width="22.6328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MAIN!B27</f>
        <v>0</v>
      </c>
    </row>
    <row r="4" spans="1:10" customFormat="1" ht="15.5" x14ac:dyDescent="0.35">
      <c r="A4" s="67" t="s">
        <v>93</v>
      </c>
      <c r="B4" s="70">
        <f>MAIN!D27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CD203E18-177F-4953-9F8C-474A5E36B834}"/>
    <hyperlink ref="J35" r:id="rId2" xr:uid="{2FE4AB34-945D-4C2A-975E-BAD3F9AC30B4}"/>
    <hyperlink ref="J39" r:id="rId3" xr:uid="{C3191D40-019E-4AB0-B923-F16FA4647260}"/>
    <hyperlink ref="J36" r:id="rId4" xr:uid="{E8FB57E3-2408-4B1D-80D8-E792C4B63791}"/>
    <hyperlink ref="J37" r:id="rId5" xr:uid="{E3D02A78-1719-4BF9-89C1-1049A1E7FCEA}"/>
    <hyperlink ref="J41" r:id="rId6" xr:uid="{8CB97723-F7A5-4399-BABD-5412D799AB98}"/>
    <hyperlink ref="J42" r:id="rId7" xr:uid="{971DAC74-5866-48BC-BB85-637D25DF8DF6}"/>
    <hyperlink ref="J45" r:id="rId8" xr:uid="{BA39CCCA-9E32-433C-B380-C82F2FBCCCC6}"/>
    <hyperlink ref="J43" r:id="rId9" xr:uid="{6BA273B6-5C97-4FC4-8351-D716FB9943C3}"/>
    <hyperlink ref="J44" r:id="rId10" xr:uid="{234AAD20-9A22-4C01-A877-EFACCFE0AD5C}"/>
    <hyperlink ref="J9" r:id="rId11" xr:uid="{B679BC7D-697F-4C4D-80EB-1E29E7F935DA}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53AC-855B-4566-9D5B-365660058878}">
  <dimension ref="A1:J68"/>
  <sheetViews>
    <sheetView topLeftCell="A37" zoomScale="90" zoomScaleNormal="90" workbookViewId="0">
      <selection activeCell="C19" sqref="C19"/>
    </sheetView>
  </sheetViews>
  <sheetFormatPr defaultColWidth="8.90625" defaultRowHeight="14.5" x14ac:dyDescent="0.35"/>
  <cols>
    <col min="1" max="1" width="22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MAIN!B28</f>
        <v>0</v>
      </c>
    </row>
    <row r="4" spans="1:10" customFormat="1" ht="15.5" x14ac:dyDescent="0.35">
      <c r="A4" s="67" t="s">
        <v>93</v>
      </c>
      <c r="B4" s="70">
        <f>MAIN!D28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74E152C5-7611-4C3F-97D0-AC1995B42CDB}"/>
    <hyperlink ref="J35" r:id="rId2" xr:uid="{DAE34BB4-2CA0-4E76-AB1B-EDC43805E47C}"/>
    <hyperlink ref="J39" r:id="rId3" xr:uid="{B33EE6D7-A114-475C-BD55-F673D2E353AA}"/>
    <hyperlink ref="J36" r:id="rId4" xr:uid="{67327CD0-F777-45A3-B920-96BD8CDBD494}"/>
    <hyperlink ref="J37" r:id="rId5" xr:uid="{93D2EAA7-5CED-4795-9D40-432F564E845F}"/>
    <hyperlink ref="J41" r:id="rId6" xr:uid="{2AAC1B59-73D4-4E10-865D-8D32458C2FA6}"/>
    <hyperlink ref="J42" r:id="rId7" xr:uid="{148619C6-162C-4A74-9A1E-4875CD2CF41C}"/>
    <hyperlink ref="J45" r:id="rId8" xr:uid="{6280F305-A6AD-4FC2-AB78-3E770EDB02D6}"/>
    <hyperlink ref="J43" r:id="rId9" xr:uid="{7C9F0652-E159-48A3-A85B-BDBA93A018A2}"/>
    <hyperlink ref="J44" r:id="rId10" xr:uid="{456DC3B0-8384-47A3-8C6A-40BB6E15146D}"/>
    <hyperlink ref="J9" r:id="rId11" xr:uid="{F133AAFE-3948-44AA-A79A-AC8A0F162553}"/>
  </hyperlinks>
  <pageMargins left="0.7" right="0.7" top="0.75" bottom="0.75" header="0.3" footer="0.3"/>
  <pageSetup paperSize="9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07B6-D357-4BA1-B95E-7DDB9FE3823A}">
  <dimension ref="A1:J68"/>
  <sheetViews>
    <sheetView topLeftCell="A34" zoomScale="90" zoomScaleNormal="90" workbookViewId="0">
      <selection activeCell="C19" sqref="C19"/>
    </sheetView>
  </sheetViews>
  <sheetFormatPr defaultColWidth="8.90625" defaultRowHeight="14.5" x14ac:dyDescent="0.35"/>
  <cols>
    <col min="1" max="1" width="25.6328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MAIN!B29</f>
        <v>0</v>
      </c>
    </row>
    <row r="4" spans="1:10" customFormat="1" ht="15.5" x14ac:dyDescent="0.35">
      <c r="A4" s="67" t="s">
        <v>93</v>
      </c>
      <c r="B4" s="70">
        <f>MAIN!D29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5447F5C7-D3B9-4D38-9DB4-503B18954BDE}"/>
    <hyperlink ref="J35" r:id="rId2" xr:uid="{3352C1CC-1EB1-4216-94C6-7BD3056A883F}"/>
    <hyperlink ref="J39" r:id="rId3" xr:uid="{90C510EA-5C99-4B33-8E6D-4F0DD5FB4F69}"/>
    <hyperlink ref="J36" r:id="rId4" xr:uid="{75089B9A-607D-44FB-A0E2-4EE160CCA0C7}"/>
    <hyperlink ref="J37" r:id="rId5" xr:uid="{B8C1A1CE-253B-420F-A470-1BC96DE717CB}"/>
    <hyperlink ref="J41" r:id="rId6" xr:uid="{91D3F7F6-E1B6-4EF9-8FA6-98FE24B96135}"/>
    <hyperlink ref="J42" r:id="rId7" xr:uid="{4C72C93A-C55B-4400-818D-F8D0B7FBA137}"/>
    <hyperlink ref="J45" r:id="rId8" xr:uid="{DCBA44E8-DFC4-4DE5-91FC-553BCD1E8E51}"/>
    <hyperlink ref="J43" r:id="rId9" xr:uid="{E797D73B-478F-4552-98D1-8795943C9B69}"/>
    <hyperlink ref="J44" r:id="rId10" xr:uid="{21C5E8E9-488C-4CB3-9DB6-32CAE4701E4B}"/>
    <hyperlink ref="J9" r:id="rId11" xr:uid="{824EBEE7-29D1-491D-859C-4C5FFD6FBFA8}"/>
  </hyperlinks>
  <pageMargins left="0.7" right="0.7" top="0.75" bottom="0.75" header="0.3" footer="0.3"/>
  <pageSetup paperSize="9" orientation="portrait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76F6-BBAD-417F-8D5B-1666D42CF442}">
  <dimension ref="A1:J68"/>
  <sheetViews>
    <sheetView topLeftCell="A40" zoomScale="90" zoomScaleNormal="90" workbookViewId="0">
      <selection activeCell="C19" sqref="C19"/>
    </sheetView>
  </sheetViews>
  <sheetFormatPr defaultColWidth="8.90625" defaultRowHeight="14.5" x14ac:dyDescent="0.35"/>
  <cols>
    <col min="1" max="1" width="22.9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MAIN!B30</f>
        <v>0</v>
      </c>
    </row>
    <row r="4" spans="1:10" customFormat="1" ht="15.5" x14ac:dyDescent="0.35">
      <c r="A4" s="67" t="s">
        <v>93</v>
      </c>
      <c r="B4" s="70">
        <f>MAIN!D30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B9A0942A-0AC9-4F6D-AE6B-14A4FDA3E5D5}"/>
    <hyperlink ref="J35" r:id="rId2" xr:uid="{43BEB468-738D-4359-B586-36BD21D1AA45}"/>
    <hyperlink ref="J39" r:id="rId3" xr:uid="{EDADF870-68E6-4249-8489-D91E1A9B7582}"/>
    <hyperlink ref="J36" r:id="rId4" xr:uid="{B71AE4D6-5DEE-4542-B88C-2BA24190FF22}"/>
    <hyperlink ref="J37" r:id="rId5" xr:uid="{8A5B8A61-2686-4415-BC6B-1B3276BE1191}"/>
    <hyperlink ref="J41" r:id="rId6" xr:uid="{6B6B71BF-0456-477C-BCB5-FA446FBDE47F}"/>
    <hyperlink ref="J42" r:id="rId7" xr:uid="{EEC70785-4FB9-42FA-A7B8-91CC4B88D8F8}"/>
    <hyperlink ref="J45" r:id="rId8" xr:uid="{2B3BCBC5-7D9F-47D6-8FA1-F65B4A34B95C}"/>
    <hyperlink ref="J43" r:id="rId9" xr:uid="{8F1E5D59-D520-48E3-A455-D4DB9AA68156}"/>
    <hyperlink ref="J44" r:id="rId10" xr:uid="{9AEAA96B-7300-4D0E-B4CE-304CB5E3A6BC}"/>
    <hyperlink ref="J9" r:id="rId11" xr:uid="{C63E25FA-186C-408B-BE63-BDAE02267400}"/>
  </hyperlinks>
  <pageMargins left="0.7" right="0.7" top="0.75" bottom="0.75" header="0.3" footer="0.3"/>
  <pageSetup paperSize="9" orientation="portrait" r:id="rId1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E2A06-6B87-42D9-AA13-10FDF2AB6F98}">
  <dimension ref="A1:J68"/>
  <sheetViews>
    <sheetView topLeftCell="A40" zoomScale="90" zoomScaleNormal="90" workbookViewId="0">
      <selection activeCell="C19" sqref="C19"/>
    </sheetView>
  </sheetViews>
  <sheetFormatPr defaultColWidth="8.90625" defaultRowHeight="14.5" x14ac:dyDescent="0.35"/>
  <cols>
    <col min="1" max="1" width="24.36328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MAIN!B31</f>
        <v>0</v>
      </c>
    </row>
    <row r="4" spans="1:10" customFormat="1" ht="15.5" x14ac:dyDescent="0.35">
      <c r="A4" s="67" t="s">
        <v>93</v>
      </c>
      <c r="B4" s="70">
        <f>MAIN!D31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297BC5F6-5CD4-48A4-A478-55B1966AA5D0}"/>
    <hyperlink ref="J35" r:id="rId2" xr:uid="{1E223347-FE6E-4165-9810-07064398FE82}"/>
    <hyperlink ref="J39" r:id="rId3" xr:uid="{D26D296F-289E-4692-B8CF-A45ED3DD45E9}"/>
    <hyperlink ref="J36" r:id="rId4" xr:uid="{2270BC55-6816-4296-AD4E-37AFB7CCAB80}"/>
    <hyperlink ref="J37" r:id="rId5" xr:uid="{6F610902-59BB-4FBD-A7E8-3243DC5ABB01}"/>
    <hyperlink ref="J41" r:id="rId6" xr:uid="{FCD45986-84B3-43B9-AB2C-9FFBB19D70D4}"/>
    <hyperlink ref="J42" r:id="rId7" xr:uid="{9CDDD94F-7ED8-455D-BA23-816DF7655F9C}"/>
    <hyperlink ref="J45" r:id="rId8" xr:uid="{70FB3384-1708-446F-9440-4FF76AE8139E}"/>
    <hyperlink ref="J43" r:id="rId9" xr:uid="{0EE5A7B7-FE20-43D2-963E-9C72E5556E02}"/>
    <hyperlink ref="J44" r:id="rId10" xr:uid="{23427091-D8E1-4804-8124-874EF52B52F6}"/>
    <hyperlink ref="J9" r:id="rId11" xr:uid="{F841710B-F27B-4243-A1CC-B986ADFAEE7E}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EF10-321C-4858-A4B0-342A10BAC5BD}">
  <dimension ref="A1:J68"/>
  <sheetViews>
    <sheetView topLeftCell="A46" zoomScale="90" zoomScaleNormal="90" workbookViewId="0">
      <selection activeCell="C19" sqref="C19"/>
    </sheetView>
  </sheetViews>
  <sheetFormatPr defaultColWidth="8.90625" defaultRowHeight="14.5" x14ac:dyDescent="0.35"/>
  <cols>
    <col min="1" max="1" width="25.089843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MAIN!B32</f>
        <v>0</v>
      </c>
    </row>
    <row r="4" spans="1:10" customFormat="1" ht="15.5" x14ac:dyDescent="0.35">
      <c r="A4" s="67" t="s">
        <v>93</v>
      </c>
      <c r="B4" s="70">
        <f>MAIN!D32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F378CC09-8009-4EDC-B80B-9CFA1CCADF0C}"/>
    <hyperlink ref="J35" r:id="rId2" xr:uid="{42236311-C35E-451F-BD11-AF9CAE3F09BB}"/>
    <hyperlink ref="J39" r:id="rId3" xr:uid="{FF974394-5FE2-4B5C-92FB-90D38D78B856}"/>
    <hyperlink ref="J36" r:id="rId4" xr:uid="{D4E8A1F3-5BCE-48A0-A367-7FA43458425D}"/>
    <hyperlink ref="J37" r:id="rId5" xr:uid="{F01E8CE0-CBEE-452C-8AF3-C489CEEB103F}"/>
    <hyperlink ref="J41" r:id="rId6" xr:uid="{F3A64FE1-AA5C-4D92-B831-DB72252DA284}"/>
    <hyperlink ref="J42" r:id="rId7" xr:uid="{5CD1F18F-838A-488B-A6C3-6ABA66F10C57}"/>
    <hyperlink ref="J45" r:id="rId8" xr:uid="{B143D378-4A61-4BD5-A60B-26217B96CDB7}"/>
    <hyperlink ref="J43" r:id="rId9" xr:uid="{20DA3673-4A59-4B7E-9E92-36E326F70EEE}"/>
    <hyperlink ref="J44" r:id="rId10" xr:uid="{A42AF39B-7371-433D-97A0-0C710F6EE4D0}"/>
    <hyperlink ref="J9" r:id="rId11" xr:uid="{4B6BB57E-00D2-4C7C-9C60-DD2CB500CDCD}"/>
  </hyperlinks>
  <pageMargins left="0.7" right="0.7" top="0.75" bottom="0.75" header="0.3" footer="0.3"/>
  <pageSetup paperSize="9" orientation="portrait" r:id="rId1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F77F-9E30-47B2-B583-5F826F8C84BA}">
  <dimension ref="A1:J68"/>
  <sheetViews>
    <sheetView topLeftCell="A31" zoomScale="90" zoomScaleNormal="90" workbookViewId="0">
      <selection activeCell="C19" sqref="C19"/>
    </sheetView>
  </sheetViews>
  <sheetFormatPr defaultColWidth="8.90625" defaultRowHeight="14.5" x14ac:dyDescent="0.35"/>
  <cols>
    <col min="1" max="1" width="26.542968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MAIN!B33</f>
        <v>0</v>
      </c>
    </row>
    <row r="4" spans="1:10" customFormat="1" ht="15.5" x14ac:dyDescent="0.35">
      <c r="A4" s="67" t="s">
        <v>93</v>
      </c>
      <c r="B4" s="70">
        <f>MAIN!D33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7F15C975-1A05-4811-8572-D5DC7CBCBAD2}"/>
    <hyperlink ref="J35" r:id="rId2" xr:uid="{83AE1A1A-2ED0-4003-AE15-88CE5899EC98}"/>
    <hyperlink ref="J39" r:id="rId3" xr:uid="{D5D0E3CC-E6CA-45BD-ADAD-6A958BFC635D}"/>
    <hyperlink ref="J36" r:id="rId4" xr:uid="{7FA244B9-E2A6-46FB-A0ED-19B55B8A69AE}"/>
    <hyperlink ref="J37" r:id="rId5" xr:uid="{B7633151-49B0-4D27-915B-C926A3CAC996}"/>
    <hyperlink ref="J41" r:id="rId6" xr:uid="{367EFEA1-5384-47B3-9E0C-67D0A12B4326}"/>
    <hyperlink ref="J42" r:id="rId7" xr:uid="{86FE21C7-749E-422F-9164-67F23E94305B}"/>
    <hyperlink ref="J45" r:id="rId8" xr:uid="{63E542FD-6CB0-4C4E-B1F0-C402FE6E06D7}"/>
    <hyperlink ref="J43" r:id="rId9" xr:uid="{1A3AF7C8-0698-4FDD-AC83-D7E745956AB9}"/>
    <hyperlink ref="J44" r:id="rId10" xr:uid="{494B2AA3-D268-4F93-AF5A-873FCBB3ABA2}"/>
    <hyperlink ref="J9" r:id="rId11" xr:uid="{A0046BBD-A6D8-477C-AD74-F20A2CF3B1A8}"/>
  </hyperlinks>
  <pageMargins left="0.7" right="0.7" top="0.75" bottom="0.75" header="0.3" footer="0.3"/>
  <pageSetup paperSize="9" orientation="portrait" r:id="rId1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A315-56AC-4840-9B75-3A7679950649}">
  <dimension ref="A1:J68"/>
  <sheetViews>
    <sheetView topLeftCell="A19" zoomScale="90" zoomScaleNormal="90" workbookViewId="0">
      <selection activeCell="A48" sqref="A48:XFD48"/>
    </sheetView>
  </sheetViews>
  <sheetFormatPr defaultColWidth="8.90625" defaultRowHeight="14.5" x14ac:dyDescent="0.35"/>
  <cols>
    <col min="1" max="1" width="27.8164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MAIN!B34</f>
        <v>0</v>
      </c>
    </row>
    <row r="4" spans="1:10" customFormat="1" ht="15.5" x14ac:dyDescent="0.35">
      <c r="A4" s="67" t="s">
        <v>93</v>
      </c>
      <c r="B4" s="70">
        <f>MAIN!D34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12133CA3-3DD6-4039-927B-FC93B183B84C}"/>
    <hyperlink ref="J35" r:id="rId2" xr:uid="{B9C4029F-4BDF-4877-A9FC-4662DCB0CEF3}"/>
    <hyperlink ref="J39" r:id="rId3" xr:uid="{85F52EDE-BC60-4563-82E4-147E7F4CB616}"/>
    <hyperlink ref="J36" r:id="rId4" xr:uid="{EF4012B4-8A29-4EDB-A19F-32D80F28D9CD}"/>
    <hyperlink ref="J37" r:id="rId5" xr:uid="{DBEC39AD-78C0-4057-9690-4F807FBC6202}"/>
    <hyperlink ref="J41" r:id="rId6" xr:uid="{48D80532-8CEE-403C-AAB6-E8A6E69037F3}"/>
    <hyperlink ref="J42" r:id="rId7" xr:uid="{F378C206-25CA-42F0-982A-EC774631623B}"/>
    <hyperlink ref="J45" r:id="rId8" xr:uid="{C0424F39-2C70-4FB0-BB86-5335495F6C67}"/>
    <hyperlink ref="J43" r:id="rId9" xr:uid="{F045BD15-CC04-4D50-A0E5-71AF33417B63}"/>
    <hyperlink ref="J44" r:id="rId10" xr:uid="{4E8386C7-09D4-4605-A85A-C34F8221D7C8}"/>
    <hyperlink ref="J9" r:id="rId11" xr:uid="{02DE467F-1B53-4C89-A238-07AF3EB9FB59}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82D1-2E0E-4CCC-8773-FE3DF27665ED}">
  <dimension ref="A1:J69"/>
  <sheetViews>
    <sheetView topLeftCell="A19" zoomScale="90" zoomScaleNormal="90" workbookViewId="0">
      <selection activeCell="B38" sqref="B38"/>
    </sheetView>
  </sheetViews>
  <sheetFormatPr defaultColWidth="8.90625" defaultRowHeight="14.5" x14ac:dyDescent="0.35"/>
  <cols>
    <col min="1" max="1" width="25.089843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" customHeight="1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MAIN!B35</f>
        <v>0</v>
      </c>
    </row>
    <row r="4" spans="1:10" customFormat="1" ht="15.5" x14ac:dyDescent="0.35">
      <c r="A4" s="67" t="s">
        <v>93</v>
      </c>
      <c r="B4" s="70">
        <f>MAIN!D35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48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48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x14ac:dyDescent="0.35">
      <c r="A48" s="18"/>
      <c r="B48" s="18"/>
      <c r="C48" s="13"/>
      <c r="D48" s="13"/>
      <c r="E48" s="29"/>
      <c r="F48" s="29">
        <f t="shared" si="2"/>
        <v>0</v>
      </c>
      <c r="G48" s="30"/>
      <c r="H48" s="30">
        <f t="shared" si="1"/>
        <v>0</v>
      </c>
      <c r="I48" s="18"/>
    </row>
    <row r="49" spans="2:9" s="46" customFormat="1" ht="18.5" x14ac:dyDescent="0.45">
      <c r="B49" s="47" t="s">
        <v>13</v>
      </c>
      <c r="C49" s="48"/>
      <c r="D49" s="48"/>
      <c r="E49" s="48"/>
      <c r="F49" s="49">
        <f>SUM(F6:F48)</f>
        <v>0</v>
      </c>
      <c r="G49" s="48"/>
      <c r="H49" s="50">
        <f>SUM(H6:H48)</f>
        <v>0</v>
      </c>
    </row>
    <row r="50" spans="2:9" s="46" customFormat="1" ht="18.5" x14ac:dyDescent="0.45">
      <c r="B50" s="47" t="s">
        <v>77</v>
      </c>
      <c r="C50" s="48"/>
      <c r="D50" s="48"/>
      <c r="E50" s="48"/>
      <c r="F50" s="51">
        <f>IF(B4&gt;0,B4,F49)</f>
        <v>0</v>
      </c>
      <c r="G50" s="1"/>
      <c r="H50" s="1"/>
    </row>
    <row r="52" spans="2:9" x14ac:dyDescent="0.35">
      <c r="G52" s="53" t="s">
        <v>11</v>
      </c>
      <c r="H52" s="53">
        <f>F50-H49</f>
        <v>0</v>
      </c>
      <c r="I52" s="54" t="e">
        <f>H52/F49</f>
        <v>#DIV/0!</v>
      </c>
    </row>
    <row r="53" spans="2:9" x14ac:dyDescent="0.35">
      <c r="G53" s="55" t="s">
        <v>15</v>
      </c>
      <c r="H53" s="55">
        <f>F50*0.06</f>
        <v>0</v>
      </c>
      <c r="I53" s="54" t="e">
        <f>H53/F49</f>
        <v>#DIV/0!</v>
      </c>
    </row>
    <row r="54" spans="2:9" x14ac:dyDescent="0.35">
      <c r="G54" s="56" t="s">
        <v>12</v>
      </c>
      <c r="H54" s="56">
        <f>H52-H53</f>
        <v>0</v>
      </c>
      <c r="I54" s="54" t="e">
        <f>H54/F49</f>
        <v>#DIV/0!</v>
      </c>
    </row>
    <row r="58" spans="2:9" x14ac:dyDescent="0.35">
      <c r="H58" s="57"/>
    </row>
    <row r="59" spans="2:9" x14ac:dyDescent="0.35">
      <c r="H59" s="57"/>
    </row>
    <row r="60" spans="2:9" x14ac:dyDescent="0.35">
      <c r="H60" s="58"/>
    </row>
    <row r="62" spans="2:9" x14ac:dyDescent="0.35">
      <c r="G62" s="11"/>
      <c r="I62" s="57"/>
    </row>
    <row r="63" spans="2:9" x14ac:dyDescent="0.35">
      <c r="H63" s="58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9"/>
      <c r="I67" s="58"/>
    </row>
    <row r="68" spans="8:9" x14ac:dyDescent="0.35">
      <c r="H68" s="58"/>
      <c r="I68" s="58"/>
    </row>
    <row r="69" spans="8:9" x14ac:dyDescent="0.35">
      <c r="H69" s="60"/>
      <c r="I69" s="60"/>
    </row>
  </sheetData>
  <mergeCells count="2">
    <mergeCell ref="E5:F5"/>
    <mergeCell ref="G5:H5"/>
  </mergeCells>
  <hyperlinks>
    <hyperlink ref="J38" r:id="rId1" xr:uid="{DD09E68B-B6C2-4E3B-B169-DB89EDF5E610}"/>
    <hyperlink ref="J35" r:id="rId2" xr:uid="{7DD99C4C-D1C0-48F5-8369-285E5692AF50}"/>
    <hyperlink ref="J39" r:id="rId3" xr:uid="{FA92D2BB-088C-42A9-B2AB-D15BAECE75DD}"/>
    <hyperlink ref="J36" r:id="rId4" xr:uid="{F2E28E59-7C04-43C6-AB18-EB64AA8C7361}"/>
    <hyperlink ref="J37" r:id="rId5" xr:uid="{6D354297-A264-4545-B383-08EFD9AB8EF4}"/>
    <hyperlink ref="J41" r:id="rId6" xr:uid="{1D02AA0E-4952-4B6B-BFA6-27B29885C969}"/>
    <hyperlink ref="J42" r:id="rId7" xr:uid="{494200D4-5543-45FC-81A5-1CC9EA5230C4}"/>
    <hyperlink ref="J45" r:id="rId8" xr:uid="{323DF6C3-4BDC-45EC-AF7E-3D245E776F96}"/>
    <hyperlink ref="J43" r:id="rId9" xr:uid="{6056EC3A-2E82-4C72-8DEC-1BDE1C089B3E}"/>
    <hyperlink ref="J44" r:id="rId10" xr:uid="{52AAEA4A-B59D-489F-85AE-EC52A39200CF}"/>
    <hyperlink ref="J9" r:id="rId11" xr:uid="{7B632BAA-DB00-417C-B0F7-7B1DEED89057}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141D-439C-41C3-9F27-2C9B14AA83C5}">
  <sheetPr>
    <tabColor rgb="FF00B0F0"/>
  </sheetPr>
  <dimension ref="A2:F90"/>
  <sheetViews>
    <sheetView tabSelected="1" zoomScaleNormal="100" workbookViewId="0"/>
  </sheetViews>
  <sheetFormatPr defaultColWidth="8.90625" defaultRowHeight="14.5" x14ac:dyDescent="0.35"/>
  <cols>
    <col min="1" max="1" width="10.90625" style="1" customWidth="1"/>
    <col min="2" max="2" width="42.6328125" style="1" customWidth="1"/>
    <col min="3" max="3" width="32.1796875" style="1" customWidth="1"/>
    <col min="4" max="4" width="32.1796875" style="4" customWidth="1"/>
    <col min="5" max="6" width="36.453125" style="5" customWidth="1"/>
    <col min="7" max="16384" width="8.90625" style="1"/>
  </cols>
  <sheetData>
    <row r="2" spans="2:4" x14ac:dyDescent="0.35">
      <c r="C2" s="86" t="s">
        <v>95</v>
      </c>
    </row>
    <row r="3" spans="2:4" x14ac:dyDescent="0.35">
      <c r="C3" s="86" t="s">
        <v>96</v>
      </c>
    </row>
    <row r="5" spans="2:4" x14ac:dyDescent="0.35">
      <c r="B5" s="66" t="s">
        <v>82</v>
      </c>
      <c r="C5" s="3"/>
      <c r="D5" s="99"/>
    </row>
    <row r="6" spans="2:4" x14ac:dyDescent="0.35">
      <c r="B6" s="66" t="s">
        <v>166</v>
      </c>
      <c r="C6" s="3"/>
      <c r="D6" s="99"/>
    </row>
    <row r="7" spans="2:4" x14ac:dyDescent="0.35">
      <c r="B7" s="66" t="s">
        <v>167</v>
      </c>
      <c r="C7" s="3"/>
      <c r="D7" s="99"/>
    </row>
    <row r="8" spans="2:4" x14ac:dyDescent="0.35">
      <c r="B8" s="66" t="s">
        <v>168</v>
      </c>
      <c r="C8" s="3"/>
      <c r="D8" s="99"/>
    </row>
    <row r="9" spans="2:4" x14ac:dyDescent="0.35">
      <c r="B9" s="66" t="s">
        <v>71</v>
      </c>
      <c r="C9" s="3"/>
      <c r="D9" s="99"/>
    </row>
    <row r="10" spans="2:4" x14ac:dyDescent="0.35">
      <c r="B10" s="66" t="s">
        <v>72</v>
      </c>
      <c r="C10" s="6"/>
      <c r="D10" s="99"/>
    </row>
    <row r="11" spans="2:4" x14ac:dyDescent="0.35">
      <c r="B11" s="66" t="s">
        <v>169</v>
      </c>
      <c r="C11" s="7"/>
      <c r="D11" s="99"/>
    </row>
    <row r="12" spans="2:4" x14ac:dyDescent="0.35">
      <c r="B12" s="66" t="s">
        <v>170</v>
      </c>
      <c r="C12" s="7"/>
      <c r="D12" s="99"/>
    </row>
    <row r="13" spans="2:4" x14ac:dyDescent="0.35">
      <c r="B13" s="66" t="s">
        <v>76</v>
      </c>
      <c r="C13" s="8"/>
      <c r="D13" s="99"/>
    </row>
    <row r="14" spans="2:4" x14ac:dyDescent="0.35">
      <c r="B14" s="66" t="s">
        <v>74</v>
      </c>
      <c r="C14" s="9"/>
      <c r="D14" s="99"/>
    </row>
    <row r="15" spans="2:4" x14ac:dyDescent="0.35">
      <c r="B15" s="66" t="s">
        <v>171</v>
      </c>
      <c r="C15" s="10"/>
      <c r="D15" s="100"/>
    </row>
    <row r="16" spans="2:4" x14ac:dyDescent="0.35">
      <c r="B16" s="66" t="s">
        <v>172</v>
      </c>
      <c r="C16" s="10"/>
      <c r="D16" s="100"/>
    </row>
    <row r="17" spans="1:5" ht="15" thickBot="1" x14ac:dyDescent="0.4">
      <c r="B17" s="11"/>
      <c r="C17" s="12"/>
      <c r="D17" s="5"/>
    </row>
    <row r="18" spans="1:5" ht="15" thickBot="1" x14ac:dyDescent="0.4">
      <c r="A18" s="78"/>
      <c r="B18" s="79" t="s">
        <v>94</v>
      </c>
      <c r="C18" s="80"/>
      <c r="D18" s="112"/>
      <c r="E18" s="81"/>
    </row>
    <row r="19" spans="1:5" x14ac:dyDescent="0.35">
      <c r="A19" s="75" t="s">
        <v>81</v>
      </c>
      <c r="B19" s="76" t="s">
        <v>80</v>
      </c>
      <c r="C19" s="77" t="s">
        <v>173</v>
      </c>
      <c r="D19" s="77" t="s">
        <v>171</v>
      </c>
      <c r="E19" s="77" t="s">
        <v>172</v>
      </c>
    </row>
    <row r="20" spans="1:5" x14ac:dyDescent="0.35">
      <c r="A20" s="61">
        <v>1</v>
      </c>
      <c r="B20" s="14" t="s">
        <v>163</v>
      </c>
      <c r="C20" s="15">
        <v>335400</v>
      </c>
      <c r="D20" s="16">
        <f>C20-C20*$C$14</f>
        <v>335400</v>
      </c>
      <c r="E20" s="16">
        <f>D20-D20*$C$14</f>
        <v>335400</v>
      </c>
    </row>
    <row r="21" spans="1:5" x14ac:dyDescent="0.35">
      <c r="A21" s="61">
        <v>2</v>
      </c>
      <c r="B21" s="14" t="s">
        <v>164</v>
      </c>
      <c r="C21" s="15">
        <v>340000</v>
      </c>
      <c r="D21" s="16">
        <f t="shared" ref="D21:E39" si="0">C21-C21*$C$14</f>
        <v>340000</v>
      </c>
      <c r="E21" s="16">
        <f t="shared" si="0"/>
        <v>340000</v>
      </c>
    </row>
    <row r="22" spans="1:5" x14ac:dyDescent="0.35">
      <c r="A22" s="61">
        <v>3</v>
      </c>
      <c r="B22" s="14" t="s">
        <v>165</v>
      </c>
      <c r="C22" s="15">
        <v>325000</v>
      </c>
      <c r="D22" s="16">
        <f t="shared" si="0"/>
        <v>325000</v>
      </c>
      <c r="E22" s="16">
        <f t="shared" si="0"/>
        <v>325000</v>
      </c>
    </row>
    <row r="23" spans="1:5" x14ac:dyDescent="0.35">
      <c r="A23" s="61">
        <v>4</v>
      </c>
      <c r="B23" s="14"/>
      <c r="C23" s="15">
        <v>0</v>
      </c>
      <c r="D23" s="16">
        <f t="shared" si="0"/>
        <v>0</v>
      </c>
      <c r="E23" s="16">
        <f t="shared" si="0"/>
        <v>0</v>
      </c>
    </row>
    <row r="24" spans="1:5" x14ac:dyDescent="0.35">
      <c r="A24" s="61">
        <v>5</v>
      </c>
      <c r="B24" s="14"/>
      <c r="C24" s="15">
        <v>0</v>
      </c>
      <c r="D24" s="16">
        <f t="shared" si="0"/>
        <v>0</v>
      </c>
      <c r="E24" s="16">
        <f t="shared" si="0"/>
        <v>0</v>
      </c>
    </row>
    <row r="25" spans="1:5" x14ac:dyDescent="0.35">
      <c r="A25" s="61">
        <v>6</v>
      </c>
      <c r="B25" s="14"/>
      <c r="C25" s="15">
        <v>0</v>
      </c>
      <c r="D25" s="16">
        <f t="shared" si="0"/>
        <v>0</v>
      </c>
      <c r="E25" s="16">
        <f t="shared" si="0"/>
        <v>0</v>
      </c>
    </row>
    <row r="26" spans="1:5" x14ac:dyDescent="0.35">
      <c r="A26" s="61">
        <v>7</v>
      </c>
      <c r="B26" s="14"/>
      <c r="C26" s="15">
        <v>0</v>
      </c>
      <c r="D26" s="16">
        <f t="shared" si="0"/>
        <v>0</v>
      </c>
      <c r="E26" s="16">
        <f t="shared" si="0"/>
        <v>0</v>
      </c>
    </row>
    <row r="27" spans="1:5" x14ac:dyDescent="0.35">
      <c r="A27" s="61">
        <v>8</v>
      </c>
      <c r="B27" s="14"/>
      <c r="C27" s="15">
        <v>0</v>
      </c>
      <c r="D27" s="16">
        <f t="shared" si="0"/>
        <v>0</v>
      </c>
      <c r="E27" s="16">
        <f t="shared" si="0"/>
        <v>0</v>
      </c>
    </row>
    <row r="28" spans="1:5" x14ac:dyDescent="0.35">
      <c r="A28" s="61">
        <v>9</v>
      </c>
      <c r="B28" s="14"/>
      <c r="C28" s="15">
        <v>0</v>
      </c>
      <c r="D28" s="16">
        <f t="shared" si="0"/>
        <v>0</v>
      </c>
      <c r="E28" s="16">
        <f t="shared" si="0"/>
        <v>0</v>
      </c>
    </row>
    <row r="29" spans="1:5" x14ac:dyDescent="0.35">
      <c r="A29" s="61">
        <v>10</v>
      </c>
      <c r="B29" s="14"/>
      <c r="C29" s="15">
        <v>0</v>
      </c>
      <c r="D29" s="16">
        <f t="shared" si="0"/>
        <v>0</v>
      </c>
      <c r="E29" s="16">
        <f t="shared" si="0"/>
        <v>0</v>
      </c>
    </row>
    <row r="30" spans="1:5" x14ac:dyDescent="0.35">
      <c r="A30" s="61">
        <v>11</v>
      </c>
      <c r="B30" s="14"/>
      <c r="C30" s="15">
        <v>0</v>
      </c>
      <c r="D30" s="16">
        <f t="shared" si="0"/>
        <v>0</v>
      </c>
      <c r="E30" s="16">
        <f t="shared" si="0"/>
        <v>0</v>
      </c>
    </row>
    <row r="31" spans="1:5" x14ac:dyDescent="0.35">
      <c r="A31" s="61">
        <v>12</v>
      </c>
      <c r="B31" s="14"/>
      <c r="C31" s="15">
        <v>0</v>
      </c>
      <c r="D31" s="16">
        <f t="shared" si="0"/>
        <v>0</v>
      </c>
      <c r="E31" s="16">
        <f t="shared" si="0"/>
        <v>0</v>
      </c>
    </row>
    <row r="32" spans="1:5" x14ac:dyDescent="0.35">
      <c r="A32" s="61">
        <v>13</v>
      </c>
      <c r="B32" s="14"/>
      <c r="C32" s="15">
        <v>0</v>
      </c>
      <c r="D32" s="16">
        <f t="shared" si="0"/>
        <v>0</v>
      </c>
      <c r="E32" s="16">
        <f t="shared" si="0"/>
        <v>0</v>
      </c>
    </row>
    <row r="33" spans="1:5" x14ac:dyDescent="0.35">
      <c r="A33" s="61">
        <v>14</v>
      </c>
      <c r="B33" s="14"/>
      <c r="C33" s="15">
        <v>0</v>
      </c>
      <c r="D33" s="16">
        <f t="shared" si="0"/>
        <v>0</v>
      </c>
      <c r="E33" s="16">
        <f t="shared" si="0"/>
        <v>0</v>
      </c>
    </row>
    <row r="34" spans="1:5" x14ac:dyDescent="0.35">
      <c r="A34" s="61">
        <v>15</v>
      </c>
      <c r="B34" s="14"/>
      <c r="C34" s="15">
        <v>0</v>
      </c>
      <c r="D34" s="16">
        <f t="shared" si="0"/>
        <v>0</v>
      </c>
      <c r="E34" s="16">
        <f t="shared" si="0"/>
        <v>0</v>
      </c>
    </row>
    <row r="35" spans="1:5" x14ac:dyDescent="0.35">
      <c r="A35" s="61">
        <v>16</v>
      </c>
      <c r="B35" s="14"/>
      <c r="C35" s="15">
        <v>0</v>
      </c>
      <c r="D35" s="16">
        <f t="shared" si="0"/>
        <v>0</v>
      </c>
      <c r="E35" s="16">
        <f t="shared" si="0"/>
        <v>0</v>
      </c>
    </row>
    <row r="36" spans="1:5" x14ac:dyDescent="0.35">
      <c r="A36" s="61">
        <v>17</v>
      </c>
      <c r="B36" s="14"/>
      <c r="C36" s="15">
        <v>0</v>
      </c>
      <c r="D36" s="16">
        <f t="shared" si="0"/>
        <v>0</v>
      </c>
      <c r="E36" s="16">
        <f t="shared" si="0"/>
        <v>0</v>
      </c>
    </row>
    <row r="37" spans="1:5" x14ac:dyDescent="0.35">
      <c r="A37" s="61">
        <v>18</v>
      </c>
      <c r="B37" s="14"/>
      <c r="C37" s="15">
        <v>0</v>
      </c>
      <c r="D37" s="16">
        <f t="shared" si="0"/>
        <v>0</v>
      </c>
      <c r="E37" s="16">
        <f t="shared" si="0"/>
        <v>0</v>
      </c>
    </row>
    <row r="38" spans="1:5" x14ac:dyDescent="0.35">
      <c r="A38" s="61">
        <v>19</v>
      </c>
      <c r="B38" s="14"/>
      <c r="C38" s="15">
        <v>0</v>
      </c>
      <c r="D38" s="16">
        <f t="shared" si="0"/>
        <v>0</v>
      </c>
      <c r="E38" s="16">
        <f t="shared" si="0"/>
        <v>0</v>
      </c>
    </row>
    <row r="39" spans="1:5" x14ac:dyDescent="0.35">
      <c r="A39" s="61">
        <v>20</v>
      </c>
      <c r="B39" s="14"/>
      <c r="C39" s="15">
        <v>0</v>
      </c>
      <c r="D39" s="16">
        <f t="shared" si="0"/>
        <v>0</v>
      </c>
      <c r="E39" s="16">
        <f t="shared" si="0"/>
        <v>0</v>
      </c>
    </row>
    <row r="40" spans="1:5" ht="15" thickBot="1" x14ac:dyDescent="0.4">
      <c r="B40" s="95" t="s">
        <v>105</v>
      </c>
      <c r="C40" s="17">
        <f>SUM(C19:C39)</f>
        <v>1000400</v>
      </c>
      <c r="D40" s="17">
        <f>SUM(D19:D39)</f>
        <v>1000400</v>
      </c>
      <c r="E40" s="17">
        <f>SUM(E19:E39)</f>
        <v>1000400</v>
      </c>
    </row>
    <row r="41" spans="1:5" ht="15" thickBot="1" x14ac:dyDescent="0.4"/>
    <row r="42" spans="1:5" ht="15" thickBot="1" x14ac:dyDescent="0.4">
      <c r="A42" s="78"/>
      <c r="B42" s="79" t="s">
        <v>83</v>
      </c>
      <c r="C42" s="80"/>
      <c r="D42" s="83"/>
    </row>
    <row r="43" spans="1:5" ht="15" thickBot="1" x14ac:dyDescent="0.4"/>
    <row r="44" spans="1:5" x14ac:dyDescent="0.35">
      <c r="A44" s="87"/>
      <c r="B44" s="88" t="s">
        <v>10</v>
      </c>
      <c r="C44" s="89"/>
      <c r="D44" s="90"/>
    </row>
    <row r="45" spans="1:5" x14ac:dyDescent="0.35">
      <c r="A45" s="91" t="s">
        <v>85</v>
      </c>
      <c r="B45" s="91" t="s">
        <v>100</v>
      </c>
      <c r="C45" s="91" t="s">
        <v>104</v>
      </c>
      <c r="D45" s="92" t="s">
        <v>90</v>
      </c>
    </row>
    <row r="46" spans="1:5" x14ac:dyDescent="0.35">
      <c r="A46" s="13">
        <v>1</v>
      </c>
      <c r="B46" s="18" t="s">
        <v>101</v>
      </c>
      <c r="C46" s="93">
        <v>500</v>
      </c>
      <c r="D46" s="94">
        <f>COUNTA($B$20:$B$39)*C46</f>
        <v>1500</v>
      </c>
      <c r="E46" s="100"/>
    </row>
    <row r="47" spans="1:5" x14ac:dyDescent="0.35">
      <c r="A47" s="13">
        <v>2</v>
      </c>
      <c r="B47" s="18" t="s">
        <v>102</v>
      </c>
      <c r="C47" s="93">
        <v>500</v>
      </c>
      <c r="D47" s="94">
        <f>COUNTA($B$20:$B$39)*C47</f>
        <v>1500</v>
      </c>
      <c r="E47" s="100"/>
    </row>
    <row r="48" spans="1:5" x14ac:dyDescent="0.35">
      <c r="A48" s="13">
        <v>3</v>
      </c>
      <c r="B48" s="18" t="s">
        <v>103</v>
      </c>
      <c r="C48" s="93">
        <v>1000</v>
      </c>
      <c r="D48" s="94">
        <f>COUNTA($B$20:$B$39)*C48</f>
        <v>3000</v>
      </c>
      <c r="E48" s="100"/>
    </row>
    <row r="49" spans="1:5" x14ac:dyDescent="0.35">
      <c r="A49" s="57"/>
      <c r="C49" s="95" t="s">
        <v>105</v>
      </c>
      <c r="D49" s="96">
        <f>SUM(D46:D48)</f>
        <v>6000</v>
      </c>
    </row>
    <row r="50" spans="1:5" ht="15" thickBot="1" x14ac:dyDescent="0.4"/>
    <row r="51" spans="1:5" ht="15" thickBot="1" x14ac:dyDescent="0.4">
      <c r="A51" s="78"/>
      <c r="B51" s="79" t="s">
        <v>174</v>
      </c>
      <c r="C51" s="80"/>
      <c r="D51" s="112"/>
      <c r="E51" s="81"/>
    </row>
    <row r="52" spans="1:5" x14ac:dyDescent="0.35">
      <c r="A52" s="75" t="s">
        <v>85</v>
      </c>
      <c r="B52" s="75" t="s">
        <v>100</v>
      </c>
      <c r="C52" s="75" t="s">
        <v>104</v>
      </c>
      <c r="D52" s="85" t="s">
        <v>90</v>
      </c>
      <c r="E52" s="85" t="s">
        <v>175</v>
      </c>
    </row>
    <row r="53" spans="1:5" x14ac:dyDescent="0.35">
      <c r="A53" s="13">
        <v>1</v>
      </c>
      <c r="B53" s="18" t="s">
        <v>177</v>
      </c>
      <c r="C53" s="93">
        <v>799</v>
      </c>
      <c r="D53" s="94">
        <f>C53</f>
        <v>799</v>
      </c>
      <c r="E53" s="113" t="s">
        <v>176</v>
      </c>
    </row>
    <row r="54" spans="1:5" x14ac:dyDescent="0.35">
      <c r="A54" s="13">
        <v>2</v>
      </c>
      <c r="B54" s="18" t="s">
        <v>178</v>
      </c>
      <c r="C54" s="93">
        <v>0</v>
      </c>
      <c r="D54" s="94">
        <f>C54</f>
        <v>0</v>
      </c>
      <c r="E54" s="94"/>
    </row>
    <row r="55" spans="1:5" x14ac:dyDescent="0.35">
      <c r="A55" s="13">
        <v>3</v>
      </c>
      <c r="B55" s="18" t="s">
        <v>179</v>
      </c>
      <c r="C55" s="93">
        <v>1000</v>
      </c>
      <c r="D55" s="94">
        <f>C55</f>
        <v>1000</v>
      </c>
      <c r="E55" s="114" t="s">
        <v>180</v>
      </c>
    </row>
    <row r="56" spans="1:5" x14ac:dyDescent="0.35">
      <c r="A56" s="57"/>
      <c r="C56" s="95" t="s">
        <v>105</v>
      </c>
      <c r="D56" s="96">
        <f>SUM(D53:D55)</f>
        <v>1799</v>
      </c>
      <c r="E56" s="96"/>
    </row>
    <row r="57" spans="1:5" ht="15" thickBot="1" x14ac:dyDescent="0.4"/>
    <row r="58" spans="1:5" x14ac:dyDescent="0.35">
      <c r="A58" s="87"/>
      <c r="B58" s="88" t="s">
        <v>182</v>
      </c>
      <c r="C58" s="89"/>
      <c r="D58" s="90"/>
    </row>
    <row r="59" spans="1:5" x14ac:dyDescent="0.35">
      <c r="A59" s="91" t="s">
        <v>85</v>
      </c>
      <c r="B59" s="91" t="s">
        <v>100</v>
      </c>
      <c r="C59" s="91" t="s">
        <v>3</v>
      </c>
      <c r="D59" s="92" t="s">
        <v>90</v>
      </c>
    </row>
    <row r="60" spans="1:5" x14ac:dyDescent="0.35">
      <c r="A60" s="13">
        <v>1</v>
      </c>
      <c r="B60" s="18" t="s">
        <v>181</v>
      </c>
      <c r="C60" s="106">
        <v>0</v>
      </c>
      <c r="D60" s="94">
        <f>COUNTA($B$20:$B$39)*C60</f>
        <v>0</v>
      </c>
      <c r="E60" s="100"/>
    </row>
    <row r="61" spans="1:5" x14ac:dyDescent="0.35">
      <c r="A61" s="13">
        <v>2</v>
      </c>
      <c r="B61" s="18" t="s">
        <v>59</v>
      </c>
      <c r="C61" s="106">
        <v>0</v>
      </c>
      <c r="D61" s="94">
        <f>COUNTA($B$20:$B$39)*C61</f>
        <v>0</v>
      </c>
      <c r="E61" s="100"/>
    </row>
    <row r="62" spans="1:5" x14ac:dyDescent="0.35">
      <c r="A62" s="13">
        <v>3</v>
      </c>
      <c r="B62" s="18" t="s">
        <v>60</v>
      </c>
      <c r="C62" s="106">
        <v>0</v>
      </c>
      <c r="D62" s="94">
        <f>COUNTA($B$20:$B$39)*C62</f>
        <v>0</v>
      </c>
      <c r="E62" s="100"/>
    </row>
    <row r="63" spans="1:5" x14ac:dyDescent="0.35">
      <c r="A63" s="13">
        <v>4</v>
      </c>
      <c r="B63" s="18" t="s">
        <v>61</v>
      </c>
      <c r="C63" s="106">
        <v>0</v>
      </c>
      <c r="D63" s="94">
        <f>COUNTA($B$20:$B$39)*C63</f>
        <v>0</v>
      </c>
      <c r="E63" s="100"/>
    </row>
    <row r="64" spans="1:5" x14ac:dyDescent="0.35">
      <c r="C64" s="95" t="s">
        <v>105</v>
      </c>
      <c r="D64" s="96">
        <f>SUM(D61:D63)</f>
        <v>0</v>
      </c>
    </row>
    <row r="65" spans="1:6" ht="15" thickBot="1" x14ac:dyDescent="0.4"/>
    <row r="66" spans="1:6" ht="15" thickBot="1" x14ac:dyDescent="0.4">
      <c r="A66" s="78"/>
      <c r="B66" s="79" t="s">
        <v>106</v>
      </c>
      <c r="C66" s="80"/>
      <c r="D66" s="112"/>
      <c r="E66" s="112"/>
      <c r="F66" s="81"/>
    </row>
    <row r="67" spans="1:6" x14ac:dyDescent="0.35">
      <c r="A67" s="75" t="s">
        <v>85</v>
      </c>
      <c r="B67" s="75" t="s">
        <v>100</v>
      </c>
      <c r="C67" s="75" t="s">
        <v>183</v>
      </c>
      <c r="D67" s="75" t="s">
        <v>108</v>
      </c>
      <c r="E67" s="85" t="s">
        <v>109</v>
      </c>
      <c r="F67" s="85" t="s">
        <v>8</v>
      </c>
    </row>
    <row r="68" spans="1:6" x14ac:dyDescent="0.35">
      <c r="A68" s="13">
        <v>1</v>
      </c>
      <c r="B68" s="18" t="s">
        <v>107</v>
      </c>
      <c r="C68" s="106">
        <v>0</v>
      </c>
      <c r="D68" s="107">
        <v>0.25</v>
      </c>
      <c r="E68" s="20">
        <v>1.5</v>
      </c>
      <c r="F68" s="20" t="s">
        <v>184</v>
      </c>
    </row>
    <row r="69" spans="1:6" x14ac:dyDescent="0.35">
      <c r="C69" s="95" t="s">
        <v>105</v>
      </c>
      <c r="D69" s="95"/>
      <c r="E69" s="96">
        <f>('Объект 1'!I48+'Объект 2'!I48+'Объект 3'!I48+'Объект 4'!I48+'Объект 5'!I48+'Объект 6'!I48+'Объект 7'!I48+'Объект 8'!I48+'Объект 9'!I48+'Объект 10'!I48+'Объект 11'!I48+'Объект 12'!I48+'Объект 13'!I48+'Объект 14'!I48+'Объект 15'!I48+'Объект 16'!I49+'Объект 17'!I48+'Объект 18'!I48+'Объект 19'!I48+'Объект 20'!I48)*MAIN!D68/12*MAIN!E68</f>
        <v>0</v>
      </c>
      <c r="F69" s="96"/>
    </row>
    <row r="70" spans="1:6" ht="15" thickBot="1" x14ac:dyDescent="0.4"/>
    <row r="71" spans="1:6" ht="15" thickBot="1" x14ac:dyDescent="0.4">
      <c r="A71" s="78"/>
      <c r="B71" s="79" t="s">
        <v>189</v>
      </c>
      <c r="C71" s="80"/>
      <c r="D71" s="115"/>
    </row>
    <row r="72" spans="1:6" x14ac:dyDescent="0.35">
      <c r="A72" s="75" t="s">
        <v>85</v>
      </c>
      <c r="B72" s="75" t="s">
        <v>89</v>
      </c>
      <c r="C72" s="75" t="s">
        <v>90</v>
      </c>
      <c r="D72" s="85" t="s">
        <v>8</v>
      </c>
    </row>
    <row r="73" spans="1:6" x14ac:dyDescent="0.35">
      <c r="A73" s="61">
        <v>1</v>
      </c>
      <c r="B73" s="62"/>
      <c r="C73" s="63"/>
      <c r="D73" s="64"/>
    </row>
    <row r="74" spans="1:6" x14ac:dyDescent="0.35">
      <c r="A74" s="61">
        <v>2</v>
      </c>
      <c r="B74" s="62"/>
      <c r="C74" s="63"/>
      <c r="D74" s="65"/>
    </row>
    <row r="75" spans="1:6" x14ac:dyDescent="0.35">
      <c r="A75" s="61">
        <v>3</v>
      </c>
      <c r="B75" s="62"/>
      <c r="C75" s="63"/>
      <c r="D75" s="65"/>
    </row>
    <row r="76" spans="1:6" x14ac:dyDescent="0.35">
      <c r="A76" s="61">
        <v>4</v>
      </c>
      <c r="B76" s="62"/>
      <c r="C76" s="63"/>
      <c r="D76" s="65"/>
    </row>
    <row r="77" spans="1:6" x14ac:dyDescent="0.35">
      <c r="A77" s="61">
        <v>5</v>
      </c>
      <c r="B77" s="62"/>
      <c r="C77" s="108"/>
      <c r="D77" s="65"/>
    </row>
    <row r="78" spans="1:6" x14ac:dyDescent="0.35">
      <c r="A78" s="61">
        <v>6</v>
      </c>
      <c r="B78" s="62"/>
      <c r="C78" s="108"/>
      <c r="D78" s="65"/>
    </row>
    <row r="79" spans="1:6" x14ac:dyDescent="0.35">
      <c r="A79" s="61"/>
      <c r="B79" s="95" t="s">
        <v>105</v>
      </c>
      <c r="C79" s="95"/>
      <c r="D79" s="65"/>
    </row>
    <row r="80" spans="1:6" ht="15" thickBot="1" x14ac:dyDescent="0.4">
      <c r="E80" s="4"/>
    </row>
    <row r="81" spans="1:5" ht="15" thickBot="1" x14ac:dyDescent="0.4">
      <c r="A81" s="78"/>
      <c r="B81" s="79" t="s">
        <v>87</v>
      </c>
      <c r="C81" s="80"/>
      <c r="D81" s="112"/>
      <c r="E81" s="81"/>
    </row>
    <row r="82" spans="1:5" x14ac:dyDescent="0.35">
      <c r="A82" s="75" t="s">
        <v>85</v>
      </c>
      <c r="B82" s="75" t="s">
        <v>89</v>
      </c>
      <c r="C82" s="75" t="s">
        <v>90</v>
      </c>
      <c r="D82" s="85" t="s">
        <v>192</v>
      </c>
      <c r="E82" s="85" t="s">
        <v>8</v>
      </c>
    </row>
    <row r="83" spans="1:5" x14ac:dyDescent="0.35">
      <c r="A83" s="61">
        <v>1</v>
      </c>
      <c r="B83" s="62" t="s">
        <v>185</v>
      </c>
      <c r="C83" s="63"/>
      <c r="D83" s="64"/>
      <c r="E83" s="64"/>
    </row>
    <row r="84" spans="1:5" x14ac:dyDescent="0.35">
      <c r="A84" s="61">
        <v>2</v>
      </c>
      <c r="B84" s="62" t="s">
        <v>186</v>
      </c>
      <c r="C84" s="63"/>
      <c r="D84" s="65"/>
      <c r="E84" s="65"/>
    </row>
    <row r="85" spans="1:5" x14ac:dyDescent="0.35">
      <c r="A85" s="61">
        <v>3</v>
      </c>
      <c r="B85" s="62" t="s">
        <v>187</v>
      </c>
      <c r="C85" s="63"/>
      <c r="D85" s="65"/>
      <c r="E85" s="65"/>
    </row>
    <row r="86" spans="1:5" x14ac:dyDescent="0.35">
      <c r="A86" s="61">
        <v>4</v>
      </c>
      <c r="B86" s="62" t="s">
        <v>188</v>
      </c>
      <c r="C86" s="63"/>
      <c r="D86" s="65"/>
      <c r="E86" s="65"/>
    </row>
    <row r="87" spans="1:5" x14ac:dyDescent="0.35">
      <c r="A87" s="61">
        <v>5</v>
      </c>
      <c r="B87" s="62" t="s">
        <v>190</v>
      </c>
      <c r="C87" s="108"/>
      <c r="D87" s="65"/>
      <c r="E87" s="65"/>
    </row>
    <row r="88" spans="1:5" x14ac:dyDescent="0.35">
      <c r="A88" s="61">
        <v>6</v>
      </c>
      <c r="B88" s="62" t="s">
        <v>191</v>
      </c>
      <c r="C88" s="108"/>
      <c r="D88" s="65"/>
      <c r="E88" s="65"/>
    </row>
    <row r="89" spans="1:5" x14ac:dyDescent="0.35">
      <c r="A89" s="61">
        <v>7</v>
      </c>
      <c r="B89" s="97" t="s">
        <v>88</v>
      </c>
      <c r="C89" s="98"/>
      <c r="D89" s="98"/>
      <c r="E89" s="65"/>
    </row>
    <row r="90" spans="1:5" x14ac:dyDescent="0.35">
      <c r="E90" s="4"/>
    </row>
  </sheetData>
  <sheetProtection selectLockedCells="1" selectUnlockedCells="1"/>
  <hyperlinks>
    <hyperlink ref="E53" r:id="rId1" xr:uid="{081B7702-7C08-49A3-85F4-3B6AD35BC8CD}"/>
  </hyperlinks>
  <pageMargins left="0.7" right="0.7" top="0.75" bottom="0.75" header="0.3" footer="0.3"/>
  <pageSetup paperSize="9" orientation="portrait" horizontalDpi="1200" verticalDpi="12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B22F27-AF95-405C-B68A-940D4D6ED412}">
          <x14:formula1>
            <xm:f>'Данные для списка'!$A$1:$A$2</xm:f>
          </x14:formula1>
          <xm:sqref>C10:C12</xm:sqref>
        </x14:dataValidation>
        <x14:dataValidation type="list" allowBlank="1" showInputMessage="1" showErrorMessage="1" xr:uid="{9955CA5A-3193-46F0-B48D-2DFA6E207B53}">
          <x14:formula1>
            <xm:f>'Данные для списка'!$B$1:$B$4</xm:f>
          </x14:formula1>
          <xm:sqref>C6:C8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B307-1630-4DA7-9139-124E2A38D349}">
  <dimension ref="A1:J68"/>
  <sheetViews>
    <sheetView topLeftCell="A40" zoomScaleNormal="100" workbookViewId="0">
      <selection activeCell="C19" sqref="C19"/>
    </sheetView>
  </sheetViews>
  <sheetFormatPr defaultColWidth="8.90625" defaultRowHeight="14.5" x14ac:dyDescent="0.35"/>
  <cols>
    <col min="1" max="1" width="26.542968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" customHeight="1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MAIN!B36</f>
        <v>0</v>
      </c>
    </row>
    <row r="4" spans="1:10" customFormat="1" ht="15.5" x14ac:dyDescent="0.35">
      <c r="A4" s="67" t="s">
        <v>93</v>
      </c>
      <c r="B4" s="70">
        <f>MAIN!D36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70FFEC7F-B58A-42BA-82FD-B9EB3F75C2AB}"/>
    <hyperlink ref="J35" r:id="rId2" xr:uid="{ACB48651-D538-4921-838B-51208101B3F2}"/>
    <hyperlink ref="J39" r:id="rId3" xr:uid="{5F3E779B-E61B-4C35-AD15-9414906D3BDF}"/>
    <hyperlink ref="J36" r:id="rId4" xr:uid="{C46EA372-8111-4A6B-BB3D-EAE80B05F0BC}"/>
    <hyperlink ref="J37" r:id="rId5" xr:uid="{783B5F2C-7C7D-4619-AB38-A5224E82A871}"/>
    <hyperlink ref="J41" r:id="rId6" xr:uid="{7B5BCD8B-5AB2-403A-98FF-F0769E0B20F0}"/>
    <hyperlink ref="J42" r:id="rId7" xr:uid="{3AFBD5E1-B2D7-442C-A0E5-CF6ABCA776BE}"/>
    <hyperlink ref="J45" r:id="rId8" xr:uid="{37752BF1-9BEE-4055-9B7A-90DAEA1BF2D3}"/>
    <hyperlink ref="J43" r:id="rId9" xr:uid="{EBF3EF8D-2F91-4D76-9B69-EF7173F47CD7}"/>
    <hyperlink ref="J44" r:id="rId10" xr:uid="{5F835038-F706-4154-8D80-BEC0B870EB86}"/>
    <hyperlink ref="J9" r:id="rId11" xr:uid="{49CAB6C4-19D8-4533-8119-D5AE0AF75C32}"/>
  </hyperlinks>
  <pageMargins left="0.7" right="0.7" top="0.75" bottom="0.75" header="0.3" footer="0.3"/>
  <pageSetup paperSize="9" orientation="portrait" r:id="rId1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729A2-6F1D-4445-A96C-04156FC89F48}">
  <dimension ref="A1:J68"/>
  <sheetViews>
    <sheetView topLeftCell="A43" zoomScaleNormal="100" workbookViewId="0">
      <selection activeCell="C19" sqref="C19"/>
    </sheetView>
  </sheetViews>
  <sheetFormatPr defaultColWidth="8.90625" defaultRowHeight="14.5" x14ac:dyDescent="0.35"/>
  <cols>
    <col min="1" max="1" width="28.9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" customHeight="1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MAIN!B37</f>
        <v>0</v>
      </c>
    </row>
    <row r="4" spans="1:10" customFormat="1" ht="15.5" x14ac:dyDescent="0.35">
      <c r="A4" s="67" t="s">
        <v>93</v>
      </c>
      <c r="B4" s="70">
        <f>MAIN!D37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6007AA80-2743-4519-9AF9-01F6BC214893}"/>
    <hyperlink ref="J35" r:id="rId2" xr:uid="{66806779-908D-46C5-BC80-F6027A76B35E}"/>
    <hyperlink ref="J39" r:id="rId3" xr:uid="{E2FB83D0-5450-4EBD-839E-38F815D2D47C}"/>
    <hyperlink ref="J36" r:id="rId4" xr:uid="{3019A148-C2AB-4D7E-9F41-0D2E71555C38}"/>
    <hyperlink ref="J37" r:id="rId5" xr:uid="{D9A4CA26-F0C2-4512-8389-50AC027AB01D}"/>
    <hyperlink ref="J41" r:id="rId6" xr:uid="{C1EC58BD-E3CA-4637-9ECD-F697DB9FC521}"/>
    <hyperlink ref="J42" r:id="rId7" xr:uid="{6E618C56-7A1A-4947-8856-ACF52930D698}"/>
    <hyperlink ref="J45" r:id="rId8" xr:uid="{7FF7B1A4-A420-4322-86E5-3A6E239DA964}"/>
    <hyperlink ref="J43" r:id="rId9" xr:uid="{31BB2570-9EB2-4E60-94D1-070AF9AD0F88}"/>
    <hyperlink ref="J44" r:id="rId10" xr:uid="{DAFB2470-C11A-414C-AC9B-9DFDE0C136AA}"/>
    <hyperlink ref="J9" r:id="rId11" xr:uid="{6B73055A-3690-4334-85BB-7A79CF0115BF}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CABB-327F-408F-8FAC-6461E8477A27}">
  <dimension ref="A1:J68"/>
  <sheetViews>
    <sheetView topLeftCell="A46" zoomScaleNormal="100" workbookViewId="0">
      <selection activeCell="C19" sqref="C19"/>
    </sheetView>
  </sheetViews>
  <sheetFormatPr defaultColWidth="8.90625" defaultRowHeight="14.5" x14ac:dyDescent="0.35"/>
  <cols>
    <col min="1" max="1" width="27.36328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" customHeight="1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MAIN!B38</f>
        <v>0</v>
      </c>
    </row>
    <row r="4" spans="1:10" customFormat="1" ht="15.5" x14ac:dyDescent="0.35">
      <c r="A4" s="67" t="s">
        <v>93</v>
      </c>
      <c r="B4" s="70">
        <f>MAIN!D38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BEE591E4-BA7B-4959-A1F9-AB59A65DF308}"/>
    <hyperlink ref="J35" r:id="rId2" xr:uid="{61B7CFA5-0E4F-490D-8B7A-1F78044BF52E}"/>
    <hyperlink ref="J39" r:id="rId3" xr:uid="{49B6E11E-7C03-449A-B510-7E04531D1274}"/>
    <hyperlink ref="J36" r:id="rId4" xr:uid="{2936DB29-4EE6-481F-9B21-CF17E0B3EEA6}"/>
    <hyperlink ref="J37" r:id="rId5" xr:uid="{27EEA48E-5596-48D3-B9C0-FDB2DD042C7B}"/>
    <hyperlink ref="J41" r:id="rId6" xr:uid="{B30392A3-42EF-414B-8CAD-994C53815226}"/>
    <hyperlink ref="J42" r:id="rId7" xr:uid="{54B7EC77-7E99-4A0A-A7FB-6B01FE554EFC}"/>
    <hyperlink ref="J45" r:id="rId8" xr:uid="{05584E82-4B73-4495-B16A-882C8F00B801}"/>
    <hyperlink ref="J43" r:id="rId9" xr:uid="{24EC4352-DCBD-4C56-9731-1210CF5B4E54}"/>
    <hyperlink ref="J44" r:id="rId10" xr:uid="{EC782580-CD91-4BBF-845A-EA88399A6171}"/>
    <hyperlink ref="J9" r:id="rId11" xr:uid="{DC511EAA-7D9D-4FCF-ABC9-F6A748423CBC}"/>
  </hyperlinks>
  <pageMargins left="0.7" right="0.7" top="0.75" bottom="0.75" header="0.3" footer="0.3"/>
  <pageSetup paperSize="9" orientation="portrait" r:id="rId1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EB872-7AEC-4FA4-B36D-132EE4D36C20}">
  <dimension ref="A1:J68"/>
  <sheetViews>
    <sheetView topLeftCell="A37" zoomScaleNormal="100" workbookViewId="0">
      <selection activeCell="C19" sqref="C19"/>
    </sheetView>
  </sheetViews>
  <sheetFormatPr defaultColWidth="8.90625" defaultRowHeight="14.5" x14ac:dyDescent="0.35"/>
  <cols>
    <col min="1" max="1" width="25.9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ht="15" customHeight="1" x14ac:dyDescent="0.35">
      <c r="A1" s="21" t="s">
        <v>91</v>
      </c>
      <c r="B1" s="22">
        <f>MAIN!C9</f>
        <v>0</v>
      </c>
    </row>
    <row r="2" spans="1:10" ht="15.5" x14ac:dyDescent="0.35">
      <c r="A2" s="21" t="s">
        <v>75</v>
      </c>
      <c r="B2" s="22">
        <f>MAIN!C11</f>
        <v>0</v>
      </c>
    </row>
    <row r="3" spans="1:10" ht="15.5" x14ac:dyDescent="0.35">
      <c r="A3" s="21" t="s">
        <v>92</v>
      </c>
      <c r="B3" s="22">
        <f>MAIN!B39</f>
        <v>0</v>
      </c>
    </row>
    <row r="4" spans="1:10" ht="15.5" x14ac:dyDescent="0.35">
      <c r="A4" s="21" t="s">
        <v>93</v>
      </c>
      <c r="B4" s="23">
        <f>MAIN!D39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9FACD9B5-BD2D-44B4-BC81-BD4E3EA55B92}"/>
    <hyperlink ref="J35" r:id="rId2" xr:uid="{66E0C571-B356-4198-99E2-DC31E27A5683}"/>
    <hyperlink ref="J39" r:id="rId3" xr:uid="{AAF3B3C5-EB5F-4110-851A-C6EC4073B0A4}"/>
    <hyperlink ref="J36" r:id="rId4" xr:uid="{547E2F0B-DDE2-4BFB-8E50-482CAFB64324}"/>
    <hyperlink ref="J37" r:id="rId5" xr:uid="{87B70C05-E6D5-4D17-BAF8-918A820692EF}"/>
    <hyperlink ref="J41" r:id="rId6" xr:uid="{D4DF7729-AE15-4F23-9E86-A0DA6F4463D3}"/>
    <hyperlink ref="J42" r:id="rId7" xr:uid="{B4C41362-531A-4074-AD91-899FF5F4BAA7}"/>
    <hyperlink ref="J45" r:id="rId8" xr:uid="{16187AD3-1BEF-4394-903B-1AB734A0D3A4}"/>
    <hyperlink ref="J43" r:id="rId9" xr:uid="{67522F5B-9C01-413F-977B-CB96AA79BD6A}"/>
    <hyperlink ref="J44" r:id="rId10" xr:uid="{FE8C2AE7-50E5-4805-8144-C745C35C83D8}"/>
    <hyperlink ref="J9" r:id="rId11" xr:uid="{8FB6F678-2E2E-4788-8827-75B0F1F36C2A}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1BF4-6FE9-46F7-B2E4-BC642EF4982E}">
  <sheetPr>
    <tabColor theme="9" tint="0.39997558519241921"/>
  </sheetPr>
  <dimension ref="A1:F45"/>
  <sheetViews>
    <sheetView zoomScaleNormal="100" workbookViewId="0">
      <selection activeCell="D41" sqref="D41"/>
    </sheetView>
  </sheetViews>
  <sheetFormatPr defaultRowHeight="14.5" x14ac:dyDescent="0.35"/>
  <cols>
    <col min="1" max="1" width="15.90625" customWidth="1"/>
    <col min="2" max="2" width="47.08984375" customWidth="1"/>
    <col min="3" max="3" width="50.81640625" customWidth="1"/>
    <col min="4" max="4" width="51.6328125" customWidth="1"/>
    <col min="5" max="5" width="27" customWidth="1"/>
  </cols>
  <sheetData>
    <row r="1" spans="1:6" x14ac:dyDescent="0.35">
      <c r="A1" s="102" t="s">
        <v>158</v>
      </c>
    </row>
    <row r="2" spans="1:6" ht="15" thickBot="1" x14ac:dyDescent="0.4"/>
    <row r="3" spans="1:6" s="1" customFormat="1" ht="15" thickBot="1" x14ac:dyDescent="0.4">
      <c r="A3" s="78"/>
      <c r="B3" s="79" t="s">
        <v>83</v>
      </c>
      <c r="C3" s="79"/>
      <c r="D3" s="80"/>
      <c r="E3" s="84"/>
    </row>
    <row r="4" spans="1:6" s="1" customFormat="1" x14ac:dyDescent="0.35">
      <c r="A4" s="75" t="s">
        <v>85</v>
      </c>
      <c r="B4" s="75" t="s">
        <v>0</v>
      </c>
      <c r="C4" s="75"/>
      <c r="D4" s="75" t="s">
        <v>7</v>
      </c>
      <c r="E4" s="82" t="s">
        <v>86</v>
      </c>
    </row>
    <row r="5" spans="1:6" s="1" customFormat="1" x14ac:dyDescent="0.35">
      <c r="A5" s="61">
        <v>1</v>
      </c>
      <c r="B5" s="62" t="s">
        <v>84</v>
      </c>
      <c r="C5" s="61" t="s">
        <v>16</v>
      </c>
      <c r="D5" s="61" t="s">
        <v>18</v>
      </c>
      <c r="E5" s="13" t="e">
        <f>MAIN!#REF!</f>
        <v>#REF!</v>
      </c>
    </row>
    <row r="6" spans="1:6" s="1" customFormat="1" x14ac:dyDescent="0.35">
      <c r="A6" s="61">
        <v>2</v>
      </c>
      <c r="B6" s="62" t="s">
        <v>68</v>
      </c>
      <c r="C6" s="61" t="s">
        <v>70</v>
      </c>
      <c r="D6" s="61" t="s">
        <v>18</v>
      </c>
      <c r="E6" s="13" t="e">
        <f>MAIN!#REF!</f>
        <v>#REF!</v>
      </c>
    </row>
    <row r="7" spans="1:6" s="1" customFormat="1" x14ac:dyDescent="0.35">
      <c r="A7" s="61">
        <v>3</v>
      </c>
      <c r="B7" s="62" t="s">
        <v>42</v>
      </c>
      <c r="C7" s="61" t="s">
        <v>110</v>
      </c>
      <c r="D7" s="61" t="s">
        <v>18</v>
      </c>
      <c r="E7" s="13" t="e">
        <f>MAIN!#REF!</f>
        <v>#REF!</v>
      </c>
      <c r="F7" s="33" t="s">
        <v>111</v>
      </c>
    </row>
    <row r="8" spans="1:6" s="1" customFormat="1" x14ac:dyDescent="0.35">
      <c r="A8" s="61">
        <v>4</v>
      </c>
      <c r="B8" s="62" t="s">
        <v>40</v>
      </c>
      <c r="C8" s="61" t="s">
        <v>112</v>
      </c>
      <c r="D8" s="61" t="s">
        <v>28</v>
      </c>
      <c r="E8" s="13" t="e">
        <f>MAIN!#REF!*1.1</f>
        <v>#REF!</v>
      </c>
      <c r="F8" s="33" t="s">
        <v>113</v>
      </c>
    </row>
    <row r="9" spans="1:6" s="1" customFormat="1" x14ac:dyDescent="0.35">
      <c r="A9" s="61">
        <v>5</v>
      </c>
      <c r="B9" s="62" t="s">
        <v>41</v>
      </c>
      <c r="C9" s="61" t="s">
        <v>115</v>
      </c>
      <c r="D9" s="61" t="s">
        <v>28</v>
      </c>
      <c r="E9" s="13" t="e">
        <f>MAIN!#REF!*1.1</f>
        <v>#REF!</v>
      </c>
      <c r="F9" s="33" t="s">
        <v>114</v>
      </c>
    </row>
    <row r="10" spans="1:6" s="1" customFormat="1" x14ac:dyDescent="0.35">
      <c r="A10" s="61">
        <v>6</v>
      </c>
      <c r="B10" s="62" t="s">
        <v>43</v>
      </c>
      <c r="C10" s="61" t="s">
        <v>116</v>
      </c>
      <c r="D10" s="61" t="s">
        <v>28</v>
      </c>
      <c r="E10" s="13" t="e">
        <f>MAIN!#REF!*1.1</f>
        <v>#REF!</v>
      </c>
      <c r="F10" s="33" t="s">
        <v>117</v>
      </c>
    </row>
    <row r="11" spans="1:6" s="1" customFormat="1" x14ac:dyDescent="0.35">
      <c r="A11" s="61">
        <v>7</v>
      </c>
      <c r="B11" s="62" t="s">
        <v>44</v>
      </c>
      <c r="C11" s="61" t="s">
        <v>119</v>
      </c>
      <c r="D11" s="61" t="s">
        <v>28</v>
      </c>
      <c r="E11" s="13" t="e">
        <f>MAIN!#REF!*1.1</f>
        <v>#REF!</v>
      </c>
      <c r="F11" s="33" t="s">
        <v>118</v>
      </c>
    </row>
    <row r="12" spans="1:6" s="1" customFormat="1" x14ac:dyDescent="0.35">
      <c r="A12" s="61">
        <v>8</v>
      </c>
      <c r="B12" s="62" t="s">
        <v>30</v>
      </c>
      <c r="C12" s="61" t="s">
        <v>125</v>
      </c>
      <c r="D12" s="61" t="s">
        <v>31</v>
      </c>
      <c r="E12" s="13" t="e">
        <f>MAIN!#REF!</f>
        <v>#REF!</v>
      </c>
    </row>
    <row r="13" spans="1:6" s="1" customFormat="1" x14ac:dyDescent="0.35">
      <c r="A13" s="61">
        <v>9</v>
      </c>
      <c r="B13" s="62" t="s">
        <v>45</v>
      </c>
      <c r="C13" s="101" t="s">
        <v>120</v>
      </c>
      <c r="D13" s="61" t="s">
        <v>18</v>
      </c>
      <c r="E13" s="13" t="e">
        <f>MAIN!#REF!</f>
        <v>#REF!</v>
      </c>
    </row>
    <row r="14" spans="1:6" s="1" customFormat="1" x14ac:dyDescent="0.35">
      <c r="A14" s="61">
        <v>10</v>
      </c>
      <c r="B14" s="62" t="s">
        <v>47</v>
      </c>
      <c r="C14" s="61" t="s">
        <v>122</v>
      </c>
      <c r="D14" s="61" t="s">
        <v>18</v>
      </c>
      <c r="E14" s="13" t="e">
        <f>MAIN!#REF!*1.1</f>
        <v>#REF!</v>
      </c>
      <c r="F14" s="33" t="s">
        <v>123</v>
      </c>
    </row>
    <row r="15" spans="1:6" s="1" customFormat="1" x14ac:dyDescent="0.35">
      <c r="A15" s="61">
        <v>11</v>
      </c>
      <c r="B15" s="62" t="s">
        <v>62</v>
      </c>
      <c r="C15" s="61" t="s">
        <v>124</v>
      </c>
      <c r="D15" s="61" t="s">
        <v>18</v>
      </c>
      <c r="E15" s="13" t="e">
        <f>MAIN!#REF!</f>
        <v>#REF!</v>
      </c>
      <c r="F15" s="33" t="s">
        <v>64</v>
      </c>
    </row>
    <row r="16" spans="1:6" s="1" customFormat="1" x14ac:dyDescent="0.35">
      <c r="A16" s="61">
        <v>12</v>
      </c>
      <c r="B16" s="62" t="s">
        <v>63</v>
      </c>
      <c r="C16" s="61" t="s">
        <v>157</v>
      </c>
      <c r="D16" s="61" t="s">
        <v>18</v>
      </c>
      <c r="E16" s="13" t="e">
        <f>MAIN!#REF!</f>
        <v>#REF!</v>
      </c>
      <c r="F16" s="33" t="s">
        <v>65</v>
      </c>
    </row>
    <row r="17" spans="1:5" s="1" customFormat="1" x14ac:dyDescent="0.35">
      <c r="A17" s="61">
        <v>13</v>
      </c>
      <c r="B17" s="62" t="s">
        <v>48</v>
      </c>
      <c r="C17" s="101" t="s">
        <v>120</v>
      </c>
      <c r="D17" s="61" t="s">
        <v>18</v>
      </c>
      <c r="E17" s="13" t="e">
        <f>MAIN!#REF!</f>
        <v>#REF!</v>
      </c>
    </row>
    <row r="18" spans="1:5" s="1" customFormat="1" x14ac:dyDescent="0.35">
      <c r="A18" s="61">
        <v>14</v>
      </c>
      <c r="B18" s="62" t="s">
        <v>49</v>
      </c>
      <c r="C18" s="101" t="s">
        <v>120</v>
      </c>
      <c r="D18" s="61" t="s">
        <v>28</v>
      </c>
      <c r="E18" s="13" t="e">
        <f>MAIN!#REF!*1.1</f>
        <v>#REF!</v>
      </c>
    </row>
    <row r="21" spans="1:5" x14ac:dyDescent="0.35">
      <c r="B21" s="102" t="s">
        <v>137</v>
      </c>
    </row>
    <row r="22" spans="1:5" x14ac:dyDescent="0.35">
      <c r="B22" s="66" t="s">
        <v>0</v>
      </c>
      <c r="C22" s="72" t="s">
        <v>129</v>
      </c>
      <c r="D22" s="72" t="s">
        <v>127</v>
      </c>
    </row>
    <row r="23" spans="1:5" x14ac:dyDescent="0.35">
      <c r="B23" s="62" t="s">
        <v>84</v>
      </c>
      <c r="C23" s="62" t="s">
        <v>128</v>
      </c>
      <c r="D23" s="62" t="s">
        <v>126</v>
      </c>
    </row>
    <row r="24" spans="1:5" x14ac:dyDescent="0.35">
      <c r="B24" s="62" t="s">
        <v>68</v>
      </c>
      <c r="C24" s="62" t="s">
        <v>130</v>
      </c>
      <c r="D24" s="62" t="s">
        <v>132</v>
      </c>
    </row>
    <row r="25" spans="1:5" x14ac:dyDescent="0.35">
      <c r="B25" s="62" t="s">
        <v>42</v>
      </c>
      <c r="C25" s="62" t="s">
        <v>133</v>
      </c>
      <c r="D25" s="62" t="s">
        <v>134</v>
      </c>
    </row>
    <row r="26" spans="1:5" x14ac:dyDescent="0.35">
      <c r="B26" s="62" t="s">
        <v>40</v>
      </c>
      <c r="C26" s="62" t="s">
        <v>136</v>
      </c>
      <c r="D26" s="62" t="s">
        <v>134</v>
      </c>
    </row>
    <row r="27" spans="1:5" x14ac:dyDescent="0.35">
      <c r="B27" s="62" t="s">
        <v>41</v>
      </c>
      <c r="C27" s="62" t="s">
        <v>135</v>
      </c>
      <c r="D27" s="62" t="s">
        <v>134</v>
      </c>
    </row>
    <row r="28" spans="1:5" x14ac:dyDescent="0.35">
      <c r="B28" s="109" t="s">
        <v>44</v>
      </c>
      <c r="C28" s="103" t="s">
        <v>140</v>
      </c>
      <c r="D28" s="62" t="s">
        <v>134</v>
      </c>
    </row>
    <row r="29" spans="1:5" x14ac:dyDescent="0.35">
      <c r="B29" s="109"/>
      <c r="C29" s="103" t="s">
        <v>141</v>
      </c>
      <c r="D29" s="62" t="s">
        <v>134</v>
      </c>
    </row>
    <row r="30" spans="1:5" x14ac:dyDescent="0.35">
      <c r="B30" s="109" t="s">
        <v>30</v>
      </c>
      <c r="C30" s="62" t="s">
        <v>138</v>
      </c>
      <c r="D30" s="62" t="s">
        <v>134</v>
      </c>
    </row>
    <row r="31" spans="1:5" x14ac:dyDescent="0.35">
      <c r="B31" s="109"/>
      <c r="C31" s="62" t="s">
        <v>139</v>
      </c>
      <c r="D31" s="62" t="s">
        <v>134</v>
      </c>
    </row>
    <row r="32" spans="1:5" x14ac:dyDescent="0.35">
      <c r="B32" s="109"/>
      <c r="C32" s="62" t="s">
        <v>142</v>
      </c>
      <c r="D32" s="62" t="s">
        <v>134</v>
      </c>
    </row>
    <row r="33" spans="2:4" x14ac:dyDescent="0.35">
      <c r="B33" s="109"/>
      <c r="C33" s="62" t="s">
        <v>143</v>
      </c>
      <c r="D33" s="62" t="s">
        <v>134</v>
      </c>
    </row>
    <row r="34" spans="2:4" x14ac:dyDescent="0.35">
      <c r="B34" s="109" t="s">
        <v>45</v>
      </c>
      <c r="C34" s="62" t="s">
        <v>144</v>
      </c>
      <c r="D34" s="62" t="s">
        <v>131</v>
      </c>
    </row>
    <row r="35" spans="2:4" x14ac:dyDescent="0.35">
      <c r="B35" s="109"/>
      <c r="C35" s="62" t="s">
        <v>145</v>
      </c>
      <c r="D35" s="62" t="s">
        <v>131</v>
      </c>
    </row>
    <row r="36" spans="2:4" x14ac:dyDescent="0.35">
      <c r="B36" s="109"/>
      <c r="C36" s="62" t="s">
        <v>146</v>
      </c>
      <c r="D36" s="62" t="s">
        <v>131</v>
      </c>
    </row>
    <row r="37" spans="2:4" x14ac:dyDescent="0.35">
      <c r="B37" s="62" t="s">
        <v>47</v>
      </c>
      <c r="C37" s="62" t="s">
        <v>121</v>
      </c>
      <c r="D37" s="104" t="s">
        <v>134</v>
      </c>
    </row>
    <row r="38" spans="2:4" x14ac:dyDescent="0.35">
      <c r="B38" s="62" t="s">
        <v>62</v>
      </c>
      <c r="C38" s="62" t="s">
        <v>124</v>
      </c>
      <c r="D38" s="104" t="s">
        <v>134</v>
      </c>
    </row>
    <row r="39" spans="2:4" x14ac:dyDescent="0.35">
      <c r="B39" s="62" t="s">
        <v>63</v>
      </c>
      <c r="C39" s="62" t="s">
        <v>156</v>
      </c>
      <c r="D39" s="104" t="s">
        <v>134</v>
      </c>
    </row>
    <row r="40" spans="2:4" x14ac:dyDescent="0.35">
      <c r="B40" s="109" t="s">
        <v>48</v>
      </c>
      <c r="C40" s="62" t="s">
        <v>147</v>
      </c>
      <c r="D40" s="105" t="s">
        <v>153</v>
      </c>
    </row>
    <row r="41" spans="2:4" x14ac:dyDescent="0.35">
      <c r="B41" s="109"/>
      <c r="C41" s="62" t="s">
        <v>148</v>
      </c>
      <c r="D41" s="105" t="s">
        <v>154</v>
      </c>
    </row>
    <row r="42" spans="2:4" x14ac:dyDescent="0.35">
      <c r="B42" s="109"/>
      <c r="C42" s="62" t="s">
        <v>149</v>
      </c>
      <c r="D42" s="105" t="s">
        <v>155</v>
      </c>
    </row>
    <row r="43" spans="2:4" x14ac:dyDescent="0.35">
      <c r="B43" s="109" t="s">
        <v>49</v>
      </c>
      <c r="C43" s="62" t="s">
        <v>150</v>
      </c>
      <c r="D43" s="104" t="s">
        <v>134</v>
      </c>
    </row>
    <row r="44" spans="2:4" x14ac:dyDescent="0.35">
      <c r="B44" s="109"/>
      <c r="C44" s="62" t="s">
        <v>151</v>
      </c>
      <c r="D44" s="104" t="s">
        <v>134</v>
      </c>
    </row>
    <row r="45" spans="2:4" x14ac:dyDescent="0.35">
      <c r="B45" s="109"/>
      <c r="C45" s="62" t="s">
        <v>152</v>
      </c>
      <c r="D45" s="104" t="s">
        <v>134</v>
      </c>
    </row>
  </sheetData>
  <mergeCells count="5">
    <mergeCell ref="B28:B29"/>
    <mergeCell ref="B30:B33"/>
    <mergeCell ref="B34:B36"/>
    <mergeCell ref="B40:B42"/>
    <mergeCell ref="B43:B45"/>
  </mergeCells>
  <hyperlinks>
    <hyperlink ref="F7" r:id="rId1" xr:uid="{690EA407-9648-408B-B4FB-7DCAE9455BEB}"/>
    <hyperlink ref="F8" r:id="rId2" xr:uid="{317099BC-B6F6-4C38-986A-27C2BC07A048}"/>
    <hyperlink ref="F9" r:id="rId3" xr:uid="{2324B8CE-34EF-4DE4-9973-D5E9160F1F7B}"/>
    <hyperlink ref="F10" r:id="rId4" xr:uid="{C91635D4-C6D1-41E5-B3B3-C4B4766FC137}"/>
    <hyperlink ref="F11" r:id="rId5" xr:uid="{F0C4117E-8B3F-4680-B3AE-08F24EA1A471}"/>
    <hyperlink ref="F14" r:id="rId6" xr:uid="{D07D4BC8-1F6E-4656-B1F1-73EB488D9D5B}"/>
    <hyperlink ref="F15" r:id="rId7" xr:uid="{1D838929-381A-49E7-BC4E-37F3FFD927AD}"/>
    <hyperlink ref="D40" r:id="rId8" xr:uid="{9AFFE52F-4DA7-456D-9AE7-6F2B51C08E72}"/>
    <hyperlink ref="D41" r:id="rId9" xr:uid="{1FD1EDC0-2043-4CEE-B80A-DDAD410F2831}"/>
    <hyperlink ref="D42" r:id="rId10" xr:uid="{C9D03ABF-2679-438D-B9EE-DDFC8DE82A34}"/>
    <hyperlink ref="F16" r:id="rId11" xr:uid="{8F695F53-4B3F-409C-BAC7-75562CDF881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58DB-972B-438E-9869-DBB900F840A8}">
  <dimension ref="A1:J68"/>
  <sheetViews>
    <sheetView zoomScale="115" zoomScaleNormal="115" workbookViewId="0">
      <selection activeCell="B10" sqref="B10"/>
    </sheetView>
  </sheetViews>
  <sheetFormatPr defaultColWidth="8.90625" defaultRowHeight="14.5" x14ac:dyDescent="0.35"/>
  <cols>
    <col min="1" max="1" width="23.1796875" style="1" customWidth="1"/>
    <col min="2" max="2" width="45.36328125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 t="str">
        <f>MAIN!B20</f>
        <v>Адрес 1</v>
      </c>
    </row>
    <row r="4" spans="1:10" customFormat="1" ht="15.5" x14ac:dyDescent="0.35">
      <c r="A4" s="67" t="s">
        <v>93</v>
      </c>
      <c r="B4" s="69">
        <f>MAIN!D20</f>
        <v>335400</v>
      </c>
    </row>
    <row r="5" spans="1:10" customFormat="1" ht="15.5" x14ac:dyDescent="0.35">
      <c r="A5" s="67"/>
      <c r="B5" s="70"/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1</v>
      </c>
      <c r="E8" s="28">
        <v>235000</v>
      </c>
      <c r="F8" s="29">
        <f>D8*E8</f>
        <v>235000</v>
      </c>
      <c r="G8" s="30">
        <v>170000</v>
      </c>
      <c r="H8" s="30">
        <f>G8*D8</f>
        <v>170000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" si="0">D9*E9</f>
        <v>0</v>
      </c>
      <c r="G9" s="32">
        <v>8900</v>
      </c>
      <c r="H9" s="30">
        <f t="shared" ref="H9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ref="F10" si="2">D10*E10</f>
        <v>0</v>
      </c>
      <c r="G10" s="32">
        <v>0</v>
      </c>
      <c r="H10" s="30">
        <f t="shared" ref="H10" si="3">G10*D10</f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ref="F11:F24" si="4">D11*E11</f>
        <v>0</v>
      </c>
      <c r="G11" s="35"/>
      <c r="H11" s="35">
        <f t="shared" ref="H11:H37" si="5">G11*D11</f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4"/>
        <v>0</v>
      </c>
      <c r="G12" s="35"/>
      <c r="H12" s="35">
        <f t="shared" si="5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4"/>
        <v>0</v>
      </c>
      <c r="G13" s="35"/>
      <c r="H13" s="35">
        <f t="shared" si="5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4"/>
        <v>0</v>
      </c>
      <c r="G14" s="35"/>
      <c r="H14" s="35">
        <f t="shared" si="5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4"/>
        <v>0</v>
      </c>
      <c r="G15" s="35"/>
      <c r="H15" s="35">
        <f t="shared" si="5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4"/>
        <v>0</v>
      </c>
      <c r="G16" s="35"/>
      <c r="H16" s="35">
        <f t="shared" si="5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4"/>
        <v>0</v>
      </c>
      <c r="G17" s="35"/>
      <c r="H17" s="35">
        <f t="shared" si="5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4"/>
        <v>0</v>
      </c>
      <c r="G18" s="35"/>
      <c r="H18" s="35">
        <f t="shared" si="5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4"/>
        <v>0</v>
      </c>
      <c r="G19" s="35"/>
      <c r="H19" s="35">
        <f t="shared" si="5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4"/>
        <v>0</v>
      </c>
      <c r="G20" s="35"/>
      <c r="H20" s="35">
        <f t="shared" si="5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4"/>
        <v>0</v>
      </c>
      <c r="G21" s="35"/>
      <c r="H21" s="35">
        <f t="shared" si="5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4"/>
        <v>0</v>
      </c>
      <c r="G22" s="35"/>
      <c r="H22" s="35">
        <f t="shared" si="5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4"/>
        <v>0</v>
      </c>
      <c r="G23" s="35"/>
      <c r="H23" s="35">
        <f t="shared" si="5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4"/>
        <v>0</v>
      </c>
      <c r="G24" s="35"/>
      <c r="H24" s="35">
        <f t="shared" si="5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1</v>
      </c>
      <c r="E27" s="28">
        <v>63000</v>
      </c>
      <c r="F27" s="29">
        <f t="shared" ref="F27:F29" si="6">D27*E27</f>
        <v>63000</v>
      </c>
      <c r="G27" s="32">
        <v>17000</v>
      </c>
      <c r="H27" s="30">
        <f t="shared" si="5"/>
        <v>17000</v>
      </c>
      <c r="I27" s="18" t="s">
        <v>67</v>
      </c>
    </row>
    <row r="28" spans="1:9" x14ac:dyDescent="0.35">
      <c r="A28" s="18"/>
      <c r="B28" s="18" t="s">
        <v>97</v>
      </c>
      <c r="C28" s="13" t="s">
        <v>14</v>
      </c>
      <c r="D28" s="19">
        <v>1</v>
      </c>
      <c r="E28" s="28">
        <v>20000</v>
      </c>
      <c r="F28" s="29">
        <f t="shared" si="6"/>
        <v>20000</v>
      </c>
      <c r="G28" s="30">
        <v>4500</v>
      </c>
      <c r="H28" s="30">
        <f t="shared" si="5"/>
        <v>4500</v>
      </c>
      <c r="I28" s="18" t="s">
        <v>98</v>
      </c>
    </row>
    <row r="29" spans="1:9" x14ac:dyDescent="0.35">
      <c r="A29" s="18"/>
      <c r="B29" s="18" t="s">
        <v>38</v>
      </c>
      <c r="C29" s="13" t="s">
        <v>24</v>
      </c>
      <c r="D29" s="19">
        <v>2</v>
      </c>
      <c r="E29" s="29"/>
      <c r="F29" s="29">
        <f t="shared" si="6"/>
        <v>0</v>
      </c>
      <c r="G29" s="30">
        <v>4700</v>
      </c>
      <c r="H29" s="30">
        <f t="shared" si="5"/>
        <v>9400</v>
      </c>
      <c r="I29" s="18" t="s">
        <v>99</v>
      </c>
    </row>
    <row r="30" spans="1:9" x14ac:dyDescent="0.35">
      <c r="A30" s="18"/>
      <c r="B30" s="18" t="s">
        <v>39</v>
      </c>
      <c r="C30" s="13" t="s">
        <v>14</v>
      </c>
      <c r="D30" s="19">
        <v>1</v>
      </c>
      <c r="E30" s="28">
        <v>0</v>
      </c>
      <c r="F30" s="29">
        <f t="shared" ref="F30:F37" si="7">D30*E30</f>
        <v>0</v>
      </c>
      <c r="G30" s="30">
        <v>5310.84</v>
      </c>
      <c r="H30" s="30">
        <f t="shared" si="5"/>
        <v>5310.84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5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7"/>
        <v>0</v>
      </c>
      <c r="G32" s="32">
        <v>0</v>
      </c>
      <c r="H32" s="30">
        <f t="shared" si="5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1</v>
      </c>
      <c r="E35" s="28">
        <v>0</v>
      </c>
      <c r="F35" s="29">
        <f t="shared" si="7"/>
        <v>0</v>
      </c>
      <c r="G35" s="35">
        <v>170</v>
      </c>
      <c r="H35" s="30">
        <f t="shared" si="5"/>
        <v>170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15</v>
      </c>
      <c r="E36" s="28">
        <v>0</v>
      </c>
      <c r="F36" s="29">
        <f t="shared" si="7"/>
        <v>0</v>
      </c>
      <c r="G36" s="35">
        <v>264</v>
      </c>
      <c r="H36" s="30">
        <f t="shared" si="5"/>
        <v>3960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23</v>
      </c>
      <c r="E37" s="28">
        <v>0</v>
      </c>
      <c r="F37" s="29">
        <f t="shared" si="7"/>
        <v>0</v>
      </c>
      <c r="G37" s="35">
        <v>170</v>
      </c>
      <c r="H37" s="30">
        <f t="shared" si="5"/>
        <v>3910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20</v>
      </c>
      <c r="E38" s="28">
        <v>0</v>
      </c>
      <c r="F38" s="29">
        <f>D38*E38</f>
        <v>0</v>
      </c>
      <c r="G38" s="35">
        <v>17</v>
      </c>
      <c r="H38" s="30">
        <f>G38*D38</f>
        <v>340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13</v>
      </c>
      <c r="E39" s="28">
        <v>0</v>
      </c>
      <c r="F39" s="29">
        <f t="shared" ref="F39:F44" si="8">D39*E39</f>
        <v>0</v>
      </c>
      <c r="G39" s="35">
        <v>166</v>
      </c>
      <c r="H39" s="30">
        <f t="shared" ref="H39" si="9">G39*D39</f>
        <v>2158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1</v>
      </c>
      <c r="E40" s="28">
        <v>0</v>
      </c>
      <c r="F40" s="29">
        <f>D40*E40</f>
        <v>0</v>
      </c>
      <c r="G40" s="30">
        <v>3000</v>
      </c>
      <c r="H40" s="30">
        <f>G40*D40</f>
        <v>3000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8"/>
        <v>0</v>
      </c>
      <c r="G41" s="35">
        <v>4160</v>
      </c>
      <c r="H41" s="30">
        <f t="shared" ref="H41:H42" si="10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8"/>
        <v>0</v>
      </c>
      <c r="G42" s="35">
        <v>21.5</v>
      </c>
      <c r="H42" s="30">
        <f t="shared" si="10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8"/>
        <v>0</v>
      </c>
      <c r="G43" s="35">
        <v>4898</v>
      </c>
      <c r="H43" s="30">
        <f t="shared" ref="H43:H44" si="11">G43*D43</f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8"/>
        <v>0</v>
      </c>
      <c r="G44" s="35">
        <v>873</v>
      </c>
      <c r="H44" s="30">
        <f t="shared" si="11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ref="F45:F46" si="12">D45*E45</f>
        <v>0</v>
      </c>
      <c r="G45" s="35">
        <v>4000</v>
      </c>
      <c r="H45" s="30">
        <f t="shared" ref="H45:H46" si="13">G45*D45</f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12"/>
        <v>0</v>
      </c>
      <c r="G46" s="32">
        <v>0</v>
      </c>
      <c r="H46" s="30">
        <f t="shared" si="13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ref="F47" si="14">D47*E47</f>
        <v>0</v>
      </c>
      <c r="G47" s="32">
        <v>0</v>
      </c>
      <c r="H47" s="30">
        <f t="shared" ref="H47" si="15">G47*D47</f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318000</v>
      </c>
      <c r="G48" s="48"/>
      <c r="H48" s="50">
        <f>SUM(H6:H47)</f>
        <v>219748.84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335400</v>
      </c>
      <c r="G49" s="1"/>
      <c r="H49" s="1"/>
    </row>
    <row r="50" spans="2:9" x14ac:dyDescent="0.35">
      <c r="F50" s="52"/>
    </row>
    <row r="51" spans="2:9" x14ac:dyDescent="0.35">
      <c r="G51" s="53" t="s">
        <v>11</v>
      </c>
      <c r="H51" s="53">
        <f>F49-H48</f>
        <v>115651.16</v>
      </c>
      <c r="I51" s="54">
        <f>H51/F48</f>
        <v>0.36368289308176099</v>
      </c>
    </row>
    <row r="52" spans="2:9" x14ac:dyDescent="0.35">
      <c r="G52" s="55" t="s">
        <v>15</v>
      </c>
      <c r="H52" s="55">
        <f>F49*0.06</f>
        <v>20124</v>
      </c>
      <c r="I52" s="54">
        <f>H52/F48</f>
        <v>6.3283018867924534E-2</v>
      </c>
    </row>
    <row r="53" spans="2:9" x14ac:dyDescent="0.35">
      <c r="G53" s="56" t="s">
        <v>12</v>
      </c>
      <c r="H53" s="56">
        <f>H51-H52</f>
        <v>95527.16</v>
      </c>
      <c r="I53" s="54">
        <f>H53/F48</f>
        <v>0.30039987421383652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hyperlinks>
    <hyperlink ref="J38" r:id="rId1" xr:uid="{5E357ABB-71B8-4B34-996A-C8373338BC72}"/>
    <hyperlink ref="J35" r:id="rId2" xr:uid="{F2A07260-D9BD-4FB3-B6A8-E725E615AFC1}"/>
    <hyperlink ref="J39" r:id="rId3" xr:uid="{B9EC8C4D-7E96-4BD4-AB97-05CE275AD0A6}"/>
    <hyperlink ref="J36" r:id="rId4" xr:uid="{DE5FFEE9-3B9A-4548-A794-0732C97651F4}"/>
    <hyperlink ref="J37" r:id="rId5" xr:uid="{54436767-6AE9-44BA-87BE-1A80CCB0AAB6}"/>
    <hyperlink ref="J41" r:id="rId6" xr:uid="{151969CC-8B50-4B9E-B896-4F9445A4AC47}"/>
    <hyperlink ref="J42" r:id="rId7" xr:uid="{AE8C5089-9912-4605-BD31-BBD8AEE46C23}"/>
    <hyperlink ref="J45" r:id="rId8" xr:uid="{60EDBB98-D1FA-47B0-8953-DC25689975E0}"/>
    <hyperlink ref="J43" r:id="rId9" xr:uid="{5586A2B4-93F1-4F5C-A8BC-D6F511EB0263}"/>
    <hyperlink ref="J44" r:id="rId10" xr:uid="{4A10F58B-12FF-4B05-AE86-6753C46434FC}"/>
    <hyperlink ref="J9" r:id="rId11" xr:uid="{960833DD-BE5E-461B-8FC9-5925D3177D88}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2B13-582B-4386-BD6B-C90B9C668761}">
  <dimension ref="A1:J68"/>
  <sheetViews>
    <sheetView topLeftCell="A37" zoomScale="90" zoomScaleNormal="90" workbookViewId="0">
      <selection activeCell="C19" sqref="C19"/>
    </sheetView>
  </sheetViews>
  <sheetFormatPr defaultColWidth="8.90625" defaultRowHeight="14.5" x14ac:dyDescent="0.35"/>
  <cols>
    <col min="1" max="1" width="23.542968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 t="str">
        <f>MAIN!B21</f>
        <v>Адрес 2</v>
      </c>
    </row>
    <row r="4" spans="1:10" customFormat="1" ht="15.5" x14ac:dyDescent="0.35">
      <c r="A4" s="67" t="s">
        <v>93</v>
      </c>
      <c r="B4" s="69">
        <f>MAIN!D21</f>
        <v>340000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97</v>
      </c>
      <c r="C28" s="13" t="s">
        <v>14</v>
      </c>
      <c r="D28" s="19">
        <v>0</v>
      </c>
      <c r="E28" s="28">
        <v>20000</v>
      </c>
      <c r="F28" s="29">
        <f t="shared" si="2"/>
        <v>0</v>
      </c>
      <c r="G28" s="30">
        <v>4500</v>
      </c>
      <c r="H28" s="30">
        <f t="shared" si="1"/>
        <v>0</v>
      </c>
      <c r="I28" s="18" t="s">
        <v>98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4700</v>
      </c>
      <c r="H29" s="30">
        <f t="shared" si="1"/>
        <v>0</v>
      </c>
      <c r="I29" s="18" t="s">
        <v>99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340000</v>
      </c>
      <c r="G49" s="1"/>
      <c r="H49" s="1"/>
    </row>
    <row r="50" spans="2:9" x14ac:dyDescent="0.35">
      <c r="F50" s="52"/>
    </row>
    <row r="51" spans="2:9" x14ac:dyDescent="0.35">
      <c r="G51" s="53" t="s">
        <v>11</v>
      </c>
      <c r="H51" s="53">
        <f>F49-H48</f>
        <v>340000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20400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319600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0A66D8B2-EBEE-4F52-BB06-8372AAFF3D6C}"/>
    <hyperlink ref="J35" r:id="rId2" xr:uid="{2C3D33F5-28EC-469E-8BA9-9153BB89432B}"/>
    <hyperlink ref="J39" r:id="rId3" xr:uid="{5B1B0D6F-7452-4DFD-9AB2-160AC358121D}"/>
    <hyperlink ref="J36" r:id="rId4" xr:uid="{8BA4AC82-809D-4FDA-8365-D0F4E69F68C9}"/>
    <hyperlink ref="J37" r:id="rId5" xr:uid="{24D453F9-2B8D-482C-AE84-73DD48F88D1E}"/>
    <hyperlink ref="J41" r:id="rId6" xr:uid="{BFD7CB10-C668-4D0C-9FF4-3982B3911481}"/>
    <hyperlink ref="J42" r:id="rId7" xr:uid="{6D8DB190-4FD1-4AF0-A7A0-1DFDF8E67F65}"/>
    <hyperlink ref="J45" r:id="rId8" xr:uid="{FAC28977-D829-4DB4-A73E-B10AB2BAA39E}"/>
    <hyperlink ref="J43" r:id="rId9" xr:uid="{9C5F883D-3D1B-40B1-8EE0-E6592E9715CE}"/>
    <hyperlink ref="J44" r:id="rId10" xr:uid="{8A871D96-CCA8-43DB-AA26-0D122124CC0A}"/>
    <hyperlink ref="J9" r:id="rId11" xr:uid="{12A3E487-619B-458E-ACA7-553591ED82E7}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156-4EC1-46DF-A0AA-5ED2D7415486}">
  <dimension ref="A1:J68"/>
  <sheetViews>
    <sheetView zoomScale="90" zoomScaleNormal="90" workbookViewId="0">
      <selection activeCell="B4" sqref="B4"/>
    </sheetView>
  </sheetViews>
  <sheetFormatPr defaultColWidth="8.90625" defaultRowHeight="14.5" x14ac:dyDescent="0.35"/>
  <cols>
    <col min="1" max="1" width="23.179687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 t="str">
        <f>MAIN!B22</f>
        <v>Адрес 3</v>
      </c>
    </row>
    <row r="4" spans="1:10" customFormat="1" ht="15.5" x14ac:dyDescent="0.35">
      <c r="A4" s="67" t="s">
        <v>93</v>
      </c>
      <c r="B4" s="69">
        <f>MAIN!D22</f>
        <v>325000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325000</v>
      </c>
      <c r="G49" s="1"/>
      <c r="H49" s="1"/>
    </row>
    <row r="51" spans="2:9" x14ac:dyDescent="0.35">
      <c r="G51" s="53" t="s">
        <v>11</v>
      </c>
      <c r="H51" s="53">
        <f>F49-H48</f>
        <v>325000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19500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305500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41A36FEB-CF2F-4F17-8DE7-D859E0B9AE00}"/>
    <hyperlink ref="J35" r:id="rId2" xr:uid="{9A3EC08F-ADE4-458E-AAC9-4582BA0309A8}"/>
    <hyperlink ref="J39" r:id="rId3" xr:uid="{237F98BB-3180-4037-8DAF-010839741C06}"/>
    <hyperlink ref="J36" r:id="rId4" xr:uid="{436D8E94-2D7E-47F9-B873-BF6318989180}"/>
    <hyperlink ref="J37" r:id="rId5" xr:uid="{80EAC5AF-72C4-462E-81DC-FA01A3C6F393}"/>
    <hyperlink ref="J41" r:id="rId6" xr:uid="{0AD666CC-1701-4522-8E3D-BCE8093632EB}"/>
    <hyperlink ref="J42" r:id="rId7" xr:uid="{E8BE0525-A530-4DB3-88D9-2E4FD3BF67FE}"/>
    <hyperlink ref="J45" r:id="rId8" xr:uid="{C427B850-9942-4275-8715-4517CB80A364}"/>
    <hyperlink ref="J43" r:id="rId9" xr:uid="{E1FD9DFF-3B30-437C-B277-1012B0321EDA}"/>
    <hyperlink ref="J44" r:id="rId10" xr:uid="{6746164F-444F-41CC-8DF4-9F2382320630}"/>
    <hyperlink ref="J9" r:id="rId11" xr:uid="{9FFCFAF7-F4BE-443C-89A6-1A7A9AF87501}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AA8C-B859-4898-BFD4-F02C8881974B}">
  <dimension ref="A1:J68"/>
  <sheetViews>
    <sheetView zoomScale="110" zoomScaleNormal="110" workbookViewId="0">
      <selection activeCell="B14" sqref="B14"/>
    </sheetView>
  </sheetViews>
  <sheetFormatPr defaultColWidth="8.90625" defaultRowHeight="14.5" x14ac:dyDescent="0.35"/>
  <cols>
    <col min="1" max="1" width="24.9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MAIN!B23</f>
        <v>0</v>
      </c>
    </row>
    <row r="4" spans="1:10" customFormat="1" ht="15.5" x14ac:dyDescent="0.35">
      <c r="A4" s="67" t="s">
        <v>93</v>
      </c>
      <c r="B4" s="69">
        <f>MAIN!D23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B92A09A2-104C-4F4A-A59B-E46DACD81D8D}"/>
    <hyperlink ref="J35" r:id="rId2" xr:uid="{C2BDC296-E39A-4B4D-8DB4-C473A674A318}"/>
    <hyperlink ref="J39" r:id="rId3" xr:uid="{EDE7AA6E-6187-4BF2-940B-80B69BBC8CDB}"/>
    <hyperlink ref="J36" r:id="rId4" xr:uid="{B95B3927-0186-4628-9159-526CA5430ECB}"/>
    <hyperlink ref="J37" r:id="rId5" xr:uid="{06D288F3-3FA3-4EF8-8873-2834ED85B8DA}"/>
    <hyperlink ref="J41" r:id="rId6" xr:uid="{44BE26DD-4D32-4322-AD55-B3F2421DFA51}"/>
    <hyperlink ref="J42" r:id="rId7" xr:uid="{23517EDE-A1A9-43AA-BBAE-DABCFD0F99A7}"/>
    <hyperlink ref="J45" r:id="rId8" xr:uid="{98F5A6E1-7850-42BE-A775-ADD6F5552F80}"/>
    <hyperlink ref="J43" r:id="rId9" xr:uid="{C64D4795-44F7-4EA5-AE71-B3E4AB77C7BB}"/>
    <hyperlink ref="J44" r:id="rId10" xr:uid="{C82D5126-8BB4-4654-A7BB-5532E527F252}"/>
    <hyperlink ref="J9" r:id="rId11" xr:uid="{F3864B96-21EB-4D8C-A520-8A46B9AB7FB2}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CF74-8DD3-47EC-890E-6511A7BE3E2C}">
  <dimension ref="A1:J68"/>
  <sheetViews>
    <sheetView topLeftCell="A31" zoomScale="90" zoomScaleNormal="90" workbookViewId="0">
      <selection activeCell="C19" sqref="C19"/>
    </sheetView>
  </sheetViews>
  <sheetFormatPr defaultColWidth="8.90625" defaultRowHeight="14.5" x14ac:dyDescent="0.35"/>
  <cols>
    <col min="1" max="1" width="24.906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MAIN!B24</f>
        <v>0</v>
      </c>
    </row>
    <row r="4" spans="1:10" customFormat="1" ht="15.5" x14ac:dyDescent="0.35">
      <c r="A4" s="67" t="s">
        <v>93</v>
      </c>
      <c r="B4" s="69">
        <f>MAIN!D24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1C619CE7-CF18-4E3A-AB9C-A88CA90C6612}"/>
    <hyperlink ref="J35" r:id="rId2" xr:uid="{D990D347-7085-4BD7-9BA8-01A21B24317D}"/>
    <hyperlink ref="J39" r:id="rId3" xr:uid="{533FD67D-2A78-4525-B31A-32D3F392BFFE}"/>
    <hyperlink ref="J36" r:id="rId4" xr:uid="{A7C6957C-D86E-4D6B-8ABC-54B78D51A36A}"/>
    <hyperlink ref="J37" r:id="rId5" xr:uid="{B769F7C5-FAEC-4C7F-8ED4-D0576962F03C}"/>
    <hyperlink ref="J41" r:id="rId6" xr:uid="{B9A27F58-72A6-4A8A-A2D6-20BE2D2B4B42}"/>
    <hyperlink ref="J42" r:id="rId7" xr:uid="{2410E9E3-2283-4D9F-AEE9-2CD4CD5B9B3B}"/>
    <hyperlink ref="J45" r:id="rId8" xr:uid="{643FA185-616F-48C9-A041-0319E1438B81}"/>
    <hyperlink ref="J43" r:id="rId9" xr:uid="{B783D575-14FD-428E-A378-068159E351E8}"/>
    <hyperlink ref="J44" r:id="rId10" xr:uid="{F953F8AB-9963-4635-9D57-1EDACC8448EB}"/>
    <hyperlink ref="J9" r:id="rId11" xr:uid="{88F076EA-59BB-48D2-9BD3-D5665DF95569}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91DC-1FE7-4342-AD42-F387147FD32B}">
  <dimension ref="A1:J68"/>
  <sheetViews>
    <sheetView topLeftCell="A43" zoomScale="90" zoomScaleNormal="90" workbookViewId="0">
      <selection activeCell="C19" sqref="C19"/>
    </sheetView>
  </sheetViews>
  <sheetFormatPr defaultColWidth="8.90625" defaultRowHeight="14.5" x14ac:dyDescent="0.35"/>
  <cols>
    <col min="1" max="1" width="22.453125" style="1" customWidth="1"/>
    <col min="2" max="2" width="46" style="1" customWidth="1"/>
    <col min="3" max="4" width="22.6328125" style="1" customWidth="1"/>
    <col min="5" max="8" width="22.08984375" style="1" customWidth="1"/>
    <col min="9" max="9" width="44.6328125" style="1" customWidth="1"/>
    <col min="10" max="10" width="19.90625" style="1" customWidth="1"/>
    <col min="11" max="16384" width="8.90625" style="1"/>
  </cols>
  <sheetData>
    <row r="1" spans="1:10" customFormat="1" ht="15.5" x14ac:dyDescent="0.35">
      <c r="A1" s="67" t="s">
        <v>91</v>
      </c>
      <c r="B1" s="68">
        <f>MAIN!C9</f>
        <v>0</v>
      </c>
    </row>
    <row r="2" spans="1:10" customFormat="1" ht="15.5" x14ac:dyDescent="0.35">
      <c r="A2" s="67" t="s">
        <v>75</v>
      </c>
      <c r="B2" s="68">
        <f>MAIN!C11</f>
        <v>0</v>
      </c>
    </row>
    <row r="3" spans="1:10" customFormat="1" ht="15.5" x14ac:dyDescent="0.35">
      <c r="A3" s="67" t="s">
        <v>92</v>
      </c>
      <c r="B3" s="68">
        <f>MAIN!B25</f>
        <v>0</v>
      </c>
    </row>
    <row r="4" spans="1:10" customFormat="1" ht="15.5" x14ac:dyDescent="0.35">
      <c r="A4" s="67" t="s">
        <v>93</v>
      </c>
      <c r="B4" s="69">
        <f>MAIN!D25</f>
        <v>0</v>
      </c>
    </row>
    <row r="5" spans="1:10" customFormat="1" x14ac:dyDescent="0.35">
      <c r="E5" s="110" t="s">
        <v>5</v>
      </c>
      <c r="F5" s="110"/>
      <c r="G5" s="111" t="s">
        <v>6</v>
      </c>
      <c r="H5" s="111"/>
      <c r="I5" s="71" t="s">
        <v>8</v>
      </c>
    </row>
    <row r="6" spans="1:10" customFormat="1" x14ac:dyDescent="0.35">
      <c r="A6" s="72" t="s">
        <v>1</v>
      </c>
      <c r="B6" s="72" t="s">
        <v>0</v>
      </c>
      <c r="C6" s="72" t="s">
        <v>7</v>
      </c>
      <c r="D6" s="72" t="s">
        <v>2</v>
      </c>
      <c r="E6" s="73" t="s">
        <v>3</v>
      </c>
      <c r="F6" s="73" t="s">
        <v>4</v>
      </c>
      <c r="G6" s="74" t="s">
        <v>3</v>
      </c>
      <c r="H6" s="74" t="s">
        <v>4</v>
      </c>
      <c r="I6" s="62"/>
    </row>
    <row r="7" spans="1:10" x14ac:dyDescent="0.35">
      <c r="A7" s="24"/>
      <c r="B7" s="25" t="s">
        <v>9</v>
      </c>
      <c r="C7" s="26"/>
      <c r="D7" s="26"/>
      <c r="E7" s="27"/>
      <c r="F7" s="27"/>
      <c r="G7" s="27"/>
      <c r="H7" s="27"/>
      <c r="I7" s="24"/>
    </row>
    <row r="8" spans="1:10" x14ac:dyDescent="0.35">
      <c r="A8" s="18" t="s">
        <v>16</v>
      </c>
      <c r="B8" s="18" t="s">
        <v>17</v>
      </c>
      <c r="C8" s="13" t="s">
        <v>18</v>
      </c>
      <c r="D8" s="19">
        <v>0</v>
      </c>
      <c r="E8" s="28">
        <v>235000</v>
      </c>
      <c r="F8" s="29">
        <f>D8*E8</f>
        <v>0</v>
      </c>
      <c r="G8" s="30">
        <v>170000</v>
      </c>
      <c r="H8" s="30">
        <f>G8*D8</f>
        <v>0</v>
      </c>
      <c r="I8" s="31" t="s">
        <v>33</v>
      </c>
    </row>
    <row r="9" spans="1:10" x14ac:dyDescent="0.35">
      <c r="A9" s="18" t="s">
        <v>70</v>
      </c>
      <c r="B9" s="18" t="s">
        <v>68</v>
      </c>
      <c r="C9" s="13" t="s">
        <v>18</v>
      </c>
      <c r="D9" s="19">
        <v>0</v>
      </c>
      <c r="E9" s="28">
        <v>0</v>
      </c>
      <c r="F9" s="29">
        <f t="shared" ref="F9:F24" si="0">D9*E9</f>
        <v>0</v>
      </c>
      <c r="G9" s="32">
        <v>8900</v>
      </c>
      <c r="H9" s="30">
        <f t="shared" ref="H9:H37" si="1">G9*D9</f>
        <v>0</v>
      </c>
      <c r="I9" s="31" t="s">
        <v>56</v>
      </c>
      <c r="J9" s="33" t="s">
        <v>69</v>
      </c>
    </row>
    <row r="10" spans="1:10" x14ac:dyDescent="0.35">
      <c r="A10" s="18"/>
      <c r="B10" s="18" t="s">
        <v>37</v>
      </c>
      <c r="C10" s="13" t="s">
        <v>18</v>
      </c>
      <c r="D10" s="19">
        <v>0</v>
      </c>
      <c r="E10" s="28">
        <v>0</v>
      </c>
      <c r="F10" s="29">
        <f t="shared" si="0"/>
        <v>0</v>
      </c>
      <c r="G10" s="32">
        <v>0</v>
      </c>
      <c r="H10" s="30">
        <f t="shared" si="1"/>
        <v>0</v>
      </c>
      <c r="I10" s="31" t="s">
        <v>34</v>
      </c>
    </row>
    <row r="11" spans="1:10" x14ac:dyDescent="0.35">
      <c r="A11" s="18"/>
      <c r="B11" s="18"/>
      <c r="C11" s="13"/>
      <c r="D11" s="13"/>
      <c r="E11" s="34"/>
      <c r="F11" s="34">
        <f t="shared" si="0"/>
        <v>0</v>
      </c>
      <c r="G11" s="35"/>
      <c r="H11" s="35">
        <f t="shared" si="1"/>
        <v>0</v>
      </c>
      <c r="I11" s="18"/>
    </row>
    <row r="12" spans="1:10" x14ac:dyDescent="0.35">
      <c r="A12" s="18"/>
      <c r="B12" s="18"/>
      <c r="C12" s="13"/>
      <c r="D12" s="13"/>
      <c r="E12" s="34"/>
      <c r="F12" s="34">
        <f t="shared" si="0"/>
        <v>0</v>
      </c>
      <c r="G12" s="35"/>
      <c r="H12" s="35">
        <f t="shared" si="1"/>
        <v>0</v>
      </c>
      <c r="I12" s="18"/>
    </row>
    <row r="13" spans="1:10" x14ac:dyDescent="0.35">
      <c r="A13" s="18"/>
      <c r="B13" s="18"/>
      <c r="C13" s="13"/>
      <c r="D13" s="13"/>
      <c r="E13" s="34"/>
      <c r="F13" s="34">
        <f t="shared" si="0"/>
        <v>0</v>
      </c>
      <c r="G13" s="35"/>
      <c r="H13" s="35">
        <f t="shared" si="1"/>
        <v>0</v>
      </c>
      <c r="I13" s="18"/>
    </row>
    <row r="14" spans="1:10" x14ac:dyDescent="0.35">
      <c r="A14" s="18"/>
      <c r="B14" s="18"/>
      <c r="C14" s="13"/>
      <c r="D14" s="13"/>
      <c r="E14" s="34"/>
      <c r="F14" s="34">
        <f t="shared" si="0"/>
        <v>0</v>
      </c>
      <c r="G14" s="35"/>
      <c r="H14" s="35">
        <f t="shared" si="1"/>
        <v>0</v>
      </c>
      <c r="I14" s="18"/>
    </row>
    <row r="15" spans="1:10" x14ac:dyDescent="0.35">
      <c r="A15" s="18"/>
      <c r="B15" s="18"/>
      <c r="C15" s="13"/>
      <c r="D15" s="13"/>
      <c r="E15" s="34"/>
      <c r="F15" s="34">
        <f t="shared" si="0"/>
        <v>0</v>
      </c>
      <c r="G15" s="35"/>
      <c r="H15" s="35">
        <f t="shared" si="1"/>
        <v>0</v>
      </c>
      <c r="I15" s="18"/>
    </row>
    <row r="16" spans="1:10" x14ac:dyDescent="0.35">
      <c r="A16" s="18"/>
      <c r="B16" s="18"/>
      <c r="C16" s="13"/>
      <c r="D16" s="13"/>
      <c r="E16" s="34"/>
      <c r="F16" s="34">
        <f t="shared" si="0"/>
        <v>0</v>
      </c>
      <c r="G16" s="35"/>
      <c r="H16" s="35">
        <f t="shared" si="1"/>
        <v>0</v>
      </c>
      <c r="I16" s="18"/>
    </row>
    <row r="17" spans="1:9" x14ac:dyDescent="0.35">
      <c r="A17" s="18"/>
      <c r="B17" s="18"/>
      <c r="C17" s="13"/>
      <c r="D17" s="13"/>
      <c r="E17" s="34"/>
      <c r="F17" s="34">
        <f t="shared" si="0"/>
        <v>0</v>
      </c>
      <c r="G17" s="35"/>
      <c r="H17" s="35">
        <f t="shared" si="1"/>
        <v>0</v>
      </c>
      <c r="I17" s="18"/>
    </row>
    <row r="18" spans="1:9" x14ac:dyDescent="0.35">
      <c r="A18" s="18"/>
      <c r="B18" s="18"/>
      <c r="C18" s="13"/>
      <c r="D18" s="13"/>
      <c r="E18" s="34"/>
      <c r="F18" s="34">
        <f t="shared" si="0"/>
        <v>0</v>
      </c>
      <c r="G18" s="35"/>
      <c r="H18" s="35">
        <f t="shared" si="1"/>
        <v>0</v>
      </c>
      <c r="I18" s="18"/>
    </row>
    <row r="19" spans="1:9" x14ac:dyDescent="0.35">
      <c r="A19" s="18"/>
      <c r="B19" s="18"/>
      <c r="C19" s="13"/>
      <c r="D19" s="13"/>
      <c r="E19" s="34"/>
      <c r="F19" s="34">
        <f t="shared" si="0"/>
        <v>0</v>
      </c>
      <c r="G19" s="35"/>
      <c r="H19" s="35">
        <f t="shared" si="1"/>
        <v>0</v>
      </c>
      <c r="I19" s="18"/>
    </row>
    <row r="20" spans="1:9" x14ac:dyDescent="0.35">
      <c r="A20" s="18"/>
      <c r="B20" s="18"/>
      <c r="C20" s="13"/>
      <c r="D20" s="13"/>
      <c r="E20" s="34"/>
      <c r="F20" s="34">
        <f t="shared" si="0"/>
        <v>0</v>
      </c>
      <c r="G20" s="35"/>
      <c r="H20" s="35">
        <f t="shared" si="1"/>
        <v>0</v>
      </c>
      <c r="I20" s="18"/>
    </row>
    <row r="21" spans="1:9" x14ac:dyDescent="0.35">
      <c r="A21" s="18"/>
      <c r="B21" s="18"/>
      <c r="C21" s="13"/>
      <c r="D21" s="13"/>
      <c r="E21" s="34"/>
      <c r="F21" s="34">
        <f t="shared" si="0"/>
        <v>0</v>
      </c>
      <c r="G21" s="35"/>
      <c r="H21" s="35">
        <f t="shared" si="1"/>
        <v>0</v>
      </c>
      <c r="I21" s="18"/>
    </row>
    <row r="22" spans="1:9" x14ac:dyDescent="0.35">
      <c r="A22" s="18"/>
      <c r="B22" s="18"/>
      <c r="C22" s="13"/>
      <c r="D22" s="13"/>
      <c r="E22" s="34"/>
      <c r="F22" s="34">
        <f t="shared" si="0"/>
        <v>0</v>
      </c>
      <c r="G22" s="35"/>
      <c r="H22" s="35">
        <f t="shared" si="1"/>
        <v>0</v>
      </c>
      <c r="I22" s="18"/>
    </row>
    <row r="23" spans="1:9" x14ac:dyDescent="0.35">
      <c r="A23" s="18"/>
      <c r="B23" s="18"/>
      <c r="C23" s="13"/>
      <c r="D23" s="13"/>
      <c r="E23" s="34"/>
      <c r="F23" s="34">
        <f t="shared" si="0"/>
        <v>0</v>
      </c>
      <c r="G23" s="35"/>
      <c r="H23" s="35">
        <f t="shared" si="1"/>
        <v>0</v>
      </c>
      <c r="I23" s="18"/>
    </row>
    <row r="24" spans="1:9" x14ac:dyDescent="0.35">
      <c r="A24" s="18"/>
      <c r="B24" s="18"/>
      <c r="C24" s="13"/>
      <c r="D24" s="13"/>
      <c r="E24" s="34"/>
      <c r="F24" s="34">
        <f t="shared" si="0"/>
        <v>0</v>
      </c>
      <c r="G24" s="35"/>
      <c r="H24" s="35">
        <f t="shared" si="1"/>
        <v>0</v>
      </c>
      <c r="I24" s="18"/>
    </row>
    <row r="25" spans="1:9" x14ac:dyDescent="0.35">
      <c r="A25" s="24"/>
      <c r="B25" s="25" t="s">
        <v>25</v>
      </c>
      <c r="C25" s="26"/>
      <c r="D25" s="26"/>
      <c r="E25" s="27"/>
      <c r="F25" s="27"/>
      <c r="G25" s="27"/>
      <c r="H25" s="27"/>
      <c r="I25" s="24"/>
    </row>
    <row r="26" spans="1:9" x14ac:dyDescent="0.35">
      <c r="A26" s="18"/>
      <c r="B26" s="2" t="s">
        <v>26</v>
      </c>
      <c r="C26" s="13"/>
      <c r="D26" s="13"/>
      <c r="E26" s="29"/>
      <c r="F26" s="29"/>
      <c r="G26" s="30"/>
      <c r="H26" s="30"/>
      <c r="I26" s="18"/>
    </row>
    <row r="27" spans="1:9" x14ac:dyDescent="0.35">
      <c r="A27" s="18"/>
      <c r="B27" s="18" t="s">
        <v>66</v>
      </c>
      <c r="C27" s="13" t="s">
        <v>14</v>
      </c>
      <c r="D27" s="19">
        <v>0</v>
      </c>
      <c r="E27" s="28">
        <v>57000</v>
      </c>
      <c r="F27" s="29">
        <f t="shared" ref="F27:F37" si="2">D27*E27</f>
        <v>0</v>
      </c>
      <c r="G27" s="32">
        <v>17000</v>
      </c>
      <c r="H27" s="30">
        <f t="shared" si="1"/>
        <v>0</v>
      </c>
      <c r="I27" s="18" t="s">
        <v>67</v>
      </c>
    </row>
    <row r="28" spans="1:9" x14ac:dyDescent="0.35">
      <c r="A28" s="18"/>
      <c r="B28" s="18" t="s">
        <v>19</v>
      </c>
      <c r="C28" s="13" t="s">
        <v>14</v>
      </c>
      <c r="D28" s="19">
        <v>0</v>
      </c>
      <c r="E28" s="28">
        <v>10000</v>
      </c>
      <c r="F28" s="29">
        <f t="shared" si="2"/>
        <v>0</v>
      </c>
      <c r="G28" s="30">
        <v>3250</v>
      </c>
      <c r="H28" s="30">
        <f t="shared" si="1"/>
        <v>0</v>
      </c>
      <c r="I28" s="18" t="s">
        <v>20</v>
      </c>
    </row>
    <row r="29" spans="1:9" x14ac:dyDescent="0.35">
      <c r="A29" s="18"/>
      <c r="B29" s="18" t="s">
        <v>38</v>
      </c>
      <c r="C29" s="13" t="s">
        <v>24</v>
      </c>
      <c r="D29" s="19">
        <v>0</v>
      </c>
      <c r="E29" s="29"/>
      <c r="F29" s="29">
        <f t="shared" si="2"/>
        <v>0</v>
      </c>
      <c r="G29" s="30">
        <v>4667</v>
      </c>
      <c r="H29" s="30">
        <f t="shared" si="1"/>
        <v>0</v>
      </c>
      <c r="I29" s="18" t="s">
        <v>23</v>
      </c>
    </row>
    <row r="30" spans="1:9" x14ac:dyDescent="0.35">
      <c r="A30" s="18"/>
      <c r="B30" s="18" t="s">
        <v>39</v>
      </c>
      <c r="C30" s="13" t="s">
        <v>14</v>
      </c>
      <c r="D30" s="19">
        <v>0</v>
      </c>
      <c r="E30" s="28">
        <v>0</v>
      </c>
      <c r="F30" s="29">
        <f t="shared" si="2"/>
        <v>0</v>
      </c>
      <c r="G30" s="30">
        <v>5310.84</v>
      </c>
      <c r="H30" s="30">
        <f t="shared" si="1"/>
        <v>0</v>
      </c>
      <c r="I30" s="18" t="s">
        <v>21</v>
      </c>
    </row>
    <row r="31" spans="1:9" x14ac:dyDescent="0.35">
      <c r="A31" s="18"/>
      <c r="B31" s="18" t="s">
        <v>22</v>
      </c>
      <c r="C31" s="13" t="s">
        <v>14</v>
      </c>
      <c r="D31" s="36">
        <v>0</v>
      </c>
      <c r="E31" s="37">
        <v>20000</v>
      </c>
      <c r="F31" s="38">
        <f>D31*E31</f>
        <v>0</v>
      </c>
      <c r="G31" s="32">
        <v>6000</v>
      </c>
      <c r="H31" s="30">
        <f t="shared" si="1"/>
        <v>0</v>
      </c>
      <c r="I31" s="18" t="s">
        <v>73</v>
      </c>
    </row>
    <row r="32" spans="1:9" x14ac:dyDescent="0.35">
      <c r="A32" s="18"/>
      <c r="B32" s="18" t="s">
        <v>35</v>
      </c>
      <c r="C32" s="13" t="s">
        <v>14</v>
      </c>
      <c r="D32" s="19">
        <v>0</v>
      </c>
      <c r="E32" s="28">
        <v>0</v>
      </c>
      <c r="F32" s="29">
        <f t="shared" si="2"/>
        <v>0</v>
      </c>
      <c r="G32" s="32">
        <v>0</v>
      </c>
      <c r="H32" s="30">
        <f t="shared" si="1"/>
        <v>0</v>
      </c>
      <c r="I32" s="31" t="s">
        <v>34</v>
      </c>
    </row>
    <row r="33" spans="1:10" x14ac:dyDescent="0.35">
      <c r="A33" s="18"/>
      <c r="B33" s="18"/>
      <c r="C33" s="13"/>
      <c r="D33" s="13"/>
      <c r="E33" s="29"/>
      <c r="F33" s="29"/>
      <c r="G33" s="30"/>
      <c r="H33" s="30"/>
      <c r="I33" s="18"/>
    </row>
    <row r="34" spans="1:10" x14ac:dyDescent="0.35">
      <c r="A34" s="18"/>
      <c r="B34" s="2" t="s">
        <v>27</v>
      </c>
      <c r="C34" s="13"/>
      <c r="D34" s="13"/>
      <c r="E34" s="29"/>
      <c r="F34" s="29"/>
      <c r="G34" s="30"/>
      <c r="H34" s="30"/>
      <c r="I34" s="18"/>
    </row>
    <row r="35" spans="1:10" x14ac:dyDescent="0.35">
      <c r="A35" s="13" t="s">
        <v>29</v>
      </c>
      <c r="B35" s="24" t="s">
        <v>42</v>
      </c>
      <c r="C35" s="26" t="s">
        <v>18</v>
      </c>
      <c r="D35" s="39">
        <v>0</v>
      </c>
      <c r="E35" s="28">
        <v>0</v>
      </c>
      <c r="F35" s="29">
        <f t="shared" si="2"/>
        <v>0</v>
      </c>
      <c r="G35" s="35">
        <v>170</v>
      </c>
      <c r="H35" s="30">
        <f t="shared" si="1"/>
        <v>0</v>
      </c>
      <c r="I35" s="31" t="s">
        <v>56</v>
      </c>
      <c r="J35" s="33" t="s">
        <v>51</v>
      </c>
    </row>
    <row r="36" spans="1:10" x14ac:dyDescent="0.35">
      <c r="A36" s="13" t="s">
        <v>29</v>
      </c>
      <c r="B36" s="24" t="s">
        <v>40</v>
      </c>
      <c r="C36" s="26" t="s">
        <v>28</v>
      </c>
      <c r="D36" s="39">
        <v>0</v>
      </c>
      <c r="E36" s="28">
        <v>0</v>
      </c>
      <c r="F36" s="29">
        <f t="shared" si="2"/>
        <v>0</v>
      </c>
      <c r="G36" s="35">
        <v>264</v>
      </c>
      <c r="H36" s="30">
        <f t="shared" si="1"/>
        <v>0</v>
      </c>
      <c r="I36" s="31" t="s">
        <v>56</v>
      </c>
      <c r="J36" s="33" t="s">
        <v>53</v>
      </c>
    </row>
    <row r="37" spans="1:10" x14ac:dyDescent="0.35">
      <c r="A37" s="13" t="s">
        <v>29</v>
      </c>
      <c r="B37" s="24" t="s">
        <v>41</v>
      </c>
      <c r="C37" s="26" t="s">
        <v>28</v>
      </c>
      <c r="D37" s="39">
        <v>0</v>
      </c>
      <c r="E37" s="28">
        <v>0</v>
      </c>
      <c r="F37" s="29">
        <f t="shared" si="2"/>
        <v>0</v>
      </c>
      <c r="G37" s="35">
        <v>170</v>
      </c>
      <c r="H37" s="30">
        <f t="shared" si="1"/>
        <v>0</v>
      </c>
      <c r="I37" s="31" t="s">
        <v>56</v>
      </c>
      <c r="J37" s="33" t="s">
        <v>54</v>
      </c>
    </row>
    <row r="38" spans="1:10" x14ac:dyDescent="0.35">
      <c r="A38" s="13" t="s">
        <v>29</v>
      </c>
      <c r="B38" s="24" t="s">
        <v>43</v>
      </c>
      <c r="C38" s="26" t="s">
        <v>28</v>
      </c>
      <c r="D38" s="39">
        <v>0</v>
      </c>
      <c r="E38" s="28">
        <v>0</v>
      </c>
      <c r="F38" s="29">
        <f>D38*E38</f>
        <v>0</v>
      </c>
      <c r="G38" s="35">
        <v>17</v>
      </c>
      <c r="H38" s="30">
        <f>G38*D38</f>
        <v>0</v>
      </c>
      <c r="I38" s="31" t="s">
        <v>56</v>
      </c>
      <c r="J38" s="33" t="s">
        <v>50</v>
      </c>
    </row>
    <row r="39" spans="1:10" x14ac:dyDescent="0.35">
      <c r="A39" s="13" t="s">
        <v>29</v>
      </c>
      <c r="B39" s="24" t="s">
        <v>44</v>
      </c>
      <c r="C39" s="26" t="s">
        <v>28</v>
      </c>
      <c r="D39" s="39">
        <v>0</v>
      </c>
      <c r="E39" s="28">
        <v>0</v>
      </c>
      <c r="F39" s="29">
        <f t="shared" ref="F39:F47" si="3">D39*E39</f>
        <v>0</v>
      </c>
      <c r="G39" s="35">
        <v>166</v>
      </c>
      <c r="H39" s="30">
        <f t="shared" ref="H39" si="4">G39*D39</f>
        <v>0</v>
      </c>
      <c r="I39" s="31" t="s">
        <v>56</v>
      </c>
      <c r="J39" s="33" t="s">
        <v>52</v>
      </c>
    </row>
    <row r="40" spans="1:10" x14ac:dyDescent="0.35">
      <c r="A40" s="13" t="s">
        <v>29</v>
      </c>
      <c r="B40" s="24" t="s">
        <v>30</v>
      </c>
      <c r="C40" s="26" t="s">
        <v>31</v>
      </c>
      <c r="D40" s="39">
        <v>0</v>
      </c>
      <c r="E40" s="28">
        <v>0</v>
      </c>
      <c r="F40" s="29">
        <f>D40*E40</f>
        <v>0</v>
      </c>
      <c r="G40" s="30">
        <v>3000</v>
      </c>
      <c r="H40" s="30">
        <f>G40*D40</f>
        <v>0</v>
      </c>
      <c r="I40" s="18" t="s">
        <v>32</v>
      </c>
    </row>
    <row r="41" spans="1:10" x14ac:dyDescent="0.35">
      <c r="A41" s="13" t="s">
        <v>29</v>
      </c>
      <c r="B41" s="40" t="s">
        <v>45</v>
      </c>
      <c r="C41" s="41" t="s">
        <v>46</v>
      </c>
      <c r="D41" s="42">
        <v>0</v>
      </c>
      <c r="E41" s="28">
        <v>0</v>
      </c>
      <c r="F41" s="29">
        <f t="shared" si="3"/>
        <v>0</v>
      </c>
      <c r="G41" s="35">
        <v>4160</v>
      </c>
      <c r="H41" s="30">
        <f t="shared" ref="H41:H47" si="5">G41*D41</f>
        <v>0</v>
      </c>
      <c r="I41" s="31" t="s">
        <v>56</v>
      </c>
      <c r="J41" s="33" t="s">
        <v>55</v>
      </c>
    </row>
    <row r="42" spans="1:10" x14ac:dyDescent="0.35">
      <c r="A42" s="13" t="s">
        <v>29</v>
      </c>
      <c r="B42" s="40" t="s">
        <v>47</v>
      </c>
      <c r="C42" s="41" t="s">
        <v>28</v>
      </c>
      <c r="D42" s="42">
        <v>0</v>
      </c>
      <c r="E42" s="28">
        <v>0</v>
      </c>
      <c r="F42" s="29">
        <f t="shared" si="3"/>
        <v>0</v>
      </c>
      <c r="G42" s="35">
        <v>21.5</v>
      </c>
      <c r="H42" s="30">
        <f t="shared" si="5"/>
        <v>0</v>
      </c>
      <c r="I42" s="31" t="s">
        <v>56</v>
      </c>
      <c r="J42" s="33" t="s">
        <v>57</v>
      </c>
    </row>
    <row r="43" spans="1:10" x14ac:dyDescent="0.35">
      <c r="A43" s="13"/>
      <c r="B43" s="40" t="s">
        <v>62</v>
      </c>
      <c r="C43" s="41" t="s">
        <v>46</v>
      </c>
      <c r="D43" s="42">
        <v>0</v>
      </c>
      <c r="E43" s="28">
        <v>0</v>
      </c>
      <c r="F43" s="29">
        <f t="shared" si="3"/>
        <v>0</v>
      </c>
      <c r="G43" s="35">
        <v>4898</v>
      </c>
      <c r="H43" s="30">
        <f t="shared" si="5"/>
        <v>0</v>
      </c>
      <c r="I43" s="31" t="s">
        <v>56</v>
      </c>
      <c r="J43" s="33" t="s">
        <v>64</v>
      </c>
    </row>
    <row r="44" spans="1:10" x14ac:dyDescent="0.35">
      <c r="A44" s="13"/>
      <c r="B44" s="40" t="s">
        <v>63</v>
      </c>
      <c r="C44" s="41" t="s">
        <v>46</v>
      </c>
      <c r="D44" s="42">
        <v>0</v>
      </c>
      <c r="E44" s="28">
        <v>0</v>
      </c>
      <c r="F44" s="29">
        <f t="shared" si="3"/>
        <v>0</v>
      </c>
      <c r="G44" s="35">
        <v>873</v>
      </c>
      <c r="H44" s="30">
        <f t="shared" si="5"/>
        <v>0</v>
      </c>
      <c r="I44" s="31" t="s">
        <v>56</v>
      </c>
      <c r="J44" s="33" t="s">
        <v>65</v>
      </c>
    </row>
    <row r="45" spans="1:10" x14ac:dyDescent="0.35">
      <c r="A45" s="13" t="s">
        <v>29</v>
      </c>
      <c r="B45" s="43" t="s">
        <v>48</v>
      </c>
      <c r="C45" s="44" t="s">
        <v>46</v>
      </c>
      <c r="D45" s="45">
        <v>0</v>
      </c>
      <c r="E45" s="28">
        <v>0</v>
      </c>
      <c r="F45" s="29">
        <f t="shared" si="3"/>
        <v>0</v>
      </c>
      <c r="G45" s="35">
        <v>4000</v>
      </c>
      <c r="H45" s="30">
        <f t="shared" si="5"/>
        <v>0</v>
      </c>
      <c r="I45" s="31" t="s">
        <v>56</v>
      </c>
      <c r="J45" s="33" t="s">
        <v>58</v>
      </c>
    </row>
    <row r="46" spans="1:10" x14ac:dyDescent="0.35">
      <c r="A46" s="13" t="s">
        <v>29</v>
      </c>
      <c r="B46" s="43" t="s">
        <v>49</v>
      </c>
      <c r="C46" s="44" t="s">
        <v>28</v>
      </c>
      <c r="D46" s="45">
        <v>0</v>
      </c>
      <c r="E46" s="28">
        <v>0</v>
      </c>
      <c r="F46" s="29">
        <f t="shared" si="3"/>
        <v>0</v>
      </c>
      <c r="G46" s="32">
        <v>0</v>
      </c>
      <c r="H46" s="30">
        <f t="shared" si="5"/>
        <v>0</v>
      </c>
      <c r="I46" s="31" t="s">
        <v>34</v>
      </c>
    </row>
    <row r="47" spans="1:10" x14ac:dyDescent="0.35">
      <c r="A47" s="13" t="s">
        <v>29</v>
      </c>
      <c r="B47" s="18" t="s">
        <v>36</v>
      </c>
      <c r="C47" s="13" t="s">
        <v>29</v>
      </c>
      <c r="D47" s="19">
        <v>0</v>
      </c>
      <c r="E47" s="28">
        <v>0</v>
      </c>
      <c r="F47" s="29">
        <f t="shared" si="3"/>
        <v>0</v>
      </c>
      <c r="G47" s="32">
        <v>0</v>
      </c>
      <c r="H47" s="30">
        <f t="shared" si="5"/>
        <v>0</v>
      </c>
      <c r="I47" s="31" t="s">
        <v>34</v>
      </c>
    </row>
    <row r="48" spans="1:10" s="46" customFormat="1" ht="18.5" x14ac:dyDescent="0.45">
      <c r="B48" s="47" t="s">
        <v>13</v>
      </c>
      <c r="C48" s="48"/>
      <c r="D48" s="48"/>
      <c r="E48" s="48"/>
      <c r="F48" s="49">
        <f>SUM(F6:F47)</f>
        <v>0</v>
      </c>
      <c r="G48" s="48"/>
      <c r="H48" s="50">
        <f>SUM(H6:H47)</f>
        <v>0</v>
      </c>
    </row>
    <row r="49" spans="2:9" s="46" customFormat="1" ht="18.5" x14ac:dyDescent="0.45">
      <c r="B49" s="47" t="s">
        <v>77</v>
      </c>
      <c r="C49" s="48"/>
      <c r="D49" s="48"/>
      <c r="E49" s="48"/>
      <c r="F49" s="51">
        <f>IF(B4&gt;0,B4,F48)</f>
        <v>0</v>
      </c>
      <c r="G49" s="1"/>
      <c r="H49" s="1"/>
    </row>
    <row r="51" spans="2:9" x14ac:dyDescent="0.35">
      <c r="G51" s="53" t="s">
        <v>11</v>
      </c>
      <c r="H51" s="53">
        <f>F49-H48</f>
        <v>0</v>
      </c>
      <c r="I51" s="54" t="e">
        <f>H51/F48</f>
        <v>#DIV/0!</v>
      </c>
    </row>
    <row r="52" spans="2:9" x14ac:dyDescent="0.35">
      <c r="G52" s="55" t="s">
        <v>15</v>
      </c>
      <c r="H52" s="55">
        <f>F49*0.06</f>
        <v>0</v>
      </c>
      <c r="I52" s="54" t="e">
        <f>H52/F48</f>
        <v>#DIV/0!</v>
      </c>
    </row>
    <row r="53" spans="2:9" x14ac:dyDescent="0.35">
      <c r="G53" s="56" t="s">
        <v>12</v>
      </c>
      <c r="H53" s="56">
        <f>H51-H52</f>
        <v>0</v>
      </c>
      <c r="I53" s="54" t="e">
        <f>H53/F48</f>
        <v>#DIV/0!</v>
      </c>
    </row>
    <row r="57" spans="2:9" x14ac:dyDescent="0.35">
      <c r="H57" s="57"/>
    </row>
    <row r="58" spans="2:9" x14ac:dyDescent="0.35">
      <c r="H58" s="57"/>
    </row>
    <row r="59" spans="2:9" x14ac:dyDescent="0.35">
      <c r="H59" s="58"/>
    </row>
    <row r="61" spans="2:9" x14ac:dyDescent="0.35">
      <c r="G61" s="11"/>
      <c r="I61" s="57"/>
    </row>
    <row r="62" spans="2:9" x14ac:dyDescent="0.35">
      <c r="H62" s="58"/>
      <c r="I62" s="58"/>
    </row>
    <row r="63" spans="2:9" x14ac:dyDescent="0.35">
      <c r="H63" s="59"/>
      <c r="I63" s="58"/>
    </row>
    <row r="64" spans="2:9" x14ac:dyDescent="0.35">
      <c r="H64" s="59"/>
      <c r="I64" s="58"/>
    </row>
    <row r="65" spans="8:9" x14ac:dyDescent="0.35">
      <c r="H65" s="59"/>
      <c r="I65" s="58"/>
    </row>
    <row r="66" spans="8:9" x14ac:dyDescent="0.35">
      <c r="H66" s="59"/>
      <c r="I66" s="58"/>
    </row>
    <row r="67" spans="8:9" x14ac:dyDescent="0.35">
      <c r="H67" s="58"/>
      <c r="I67" s="58"/>
    </row>
    <row r="68" spans="8:9" x14ac:dyDescent="0.35">
      <c r="H68" s="60"/>
      <c r="I68" s="60"/>
    </row>
  </sheetData>
  <mergeCells count="2">
    <mergeCell ref="E5:F5"/>
    <mergeCell ref="G5:H5"/>
  </mergeCells>
  <hyperlinks>
    <hyperlink ref="J38" r:id="rId1" xr:uid="{F2FE440B-7577-4ACF-89DC-67A4745ACC11}"/>
    <hyperlink ref="J35" r:id="rId2" xr:uid="{649B53C0-3CB6-42D7-A276-BB9F05A85043}"/>
    <hyperlink ref="J39" r:id="rId3" xr:uid="{9E8C728F-C31A-4D6D-BAEA-136046C12DE7}"/>
    <hyperlink ref="J36" r:id="rId4" xr:uid="{762B01B7-65A1-4C15-8B75-05D920998BEA}"/>
    <hyperlink ref="J37" r:id="rId5" xr:uid="{E489FD1E-B496-46EF-97C4-582B5DAF3C73}"/>
    <hyperlink ref="J41" r:id="rId6" xr:uid="{47852314-7F72-480A-8E9B-66140EA34B49}"/>
    <hyperlink ref="J42" r:id="rId7" xr:uid="{3A3D3A4E-69EB-4BB5-A747-5DDCB3523423}"/>
    <hyperlink ref="J45" r:id="rId8" xr:uid="{ECC5F60F-D26B-42CA-AFC9-C1FF2B03A575}"/>
    <hyperlink ref="J43" r:id="rId9" xr:uid="{9B6C7BE4-0C70-4E80-93C5-43B3C7DA16BD}"/>
    <hyperlink ref="J44" r:id="rId10" xr:uid="{BEEFC067-23A0-470E-9555-0C24F0B9C4AE}"/>
    <hyperlink ref="J9" r:id="rId11" xr:uid="{016A05B6-18F0-4B2E-B2D6-FBCC4B715C2C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Данные для списка</vt:lpstr>
      <vt:lpstr>MAIN</vt:lpstr>
      <vt:lpstr>План закупки</vt:lpstr>
      <vt:lpstr>Объект 1</vt:lpstr>
      <vt:lpstr>Объект 2</vt:lpstr>
      <vt:lpstr>Объект 3</vt:lpstr>
      <vt:lpstr>Объект 4</vt:lpstr>
      <vt:lpstr>Объект 5</vt:lpstr>
      <vt:lpstr>Объект 6</vt:lpstr>
      <vt:lpstr>Объект 7</vt:lpstr>
      <vt:lpstr>Объект 8</vt:lpstr>
      <vt:lpstr>Объект 9</vt:lpstr>
      <vt:lpstr>Объект 10</vt:lpstr>
      <vt:lpstr>Объект 11</vt:lpstr>
      <vt:lpstr>Объект 12</vt:lpstr>
      <vt:lpstr>Объект 13</vt:lpstr>
      <vt:lpstr>Объект 14</vt:lpstr>
      <vt:lpstr>Объект 15</vt:lpstr>
      <vt:lpstr>Объект 16</vt:lpstr>
      <vt:lpstr>Объект 17</vt:lpstr>
      <vt:lpstr>Объект 18</vt:lpstr>
      <vt:lpstr>Объект 19</vt:lpstr>
      <vt:lpstr>Объект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Efimov</dc:creator>
  <cp:lastModifiedBy>Dmitry Efimov</cp:lastModifiedBy>
  <dcterms:created xsi:type="dcterms:W3CDTF">2023-11-22T21:47:41Z</dcterms:created>
  <dcterms:modified xsi:type="dcterms:W3CDTF">2025-03-23T20:04:39Z</dcterms:modified>
</cp:coreProperties>
</file>