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730" windowHeight="6435" tabRatio="823" firstSheet="4" activeTab="10"/>
  </bookViews>
  <sheets>
    <sheet name="struct_sf16_eng" sheetId="8" r:id="rId1"/>
    <sheet name="struct_sf16_nld" sheetId="31" r:id="rId2"/>
    <sheet name="outline_sf16_eng" sheetId="17" r:id="rId3"/>
    <sheet name="levelmax_sf16_995" sheetId="9" r:id="rId4"/>
    <sheet name="levelmax_sf16_993" sheetId="22" r:id="rId5"/>
    <sheet name="ex1_data" sheetId="19" r:id="rId6"/>
    <sheet name="ex2_data" sheetId="20" r:id="rId7"/>
    <sheet name="ex3_struct" sheetId="25" r:id="rId8"/>
    <sheet name="ex3_struct_test" sheetId="27" r:id="rId9"/>
    <sheet name="ex3_data" sheetId="24" r:id="rId10"/>
    <sheet name="outline_exceptions" sheetId="23" r:id="rId11"/>
    <sheet name="ex3_data_test" sheetId="28" r:id="rId12"/>
    <sheet name="ex3_data (2)" sheetId="30" r:id="rId13"/>
    <sheet name="ex3_levelmax" sheetId="26" r:id="rId14"/>
    <sheet name="ex3_levelmax_test" sheetId="29" r:id="rId15"/>
  </sheets>
  <calcPr calcId="145621"/>
</workbook>
</file>

<file path=xl/calcChain.xml><?xml version="1.0" encoding="utf-8"?>
<calcChain xmlns="http://schemas.openxmlformats.org/spreadsheetml/2006/main">
  <c r="AC4" i="30" l="1"/>
  <c r="AB4" i="30"/>
  <c r="Y4" i="30"/>
  <c r="X4" i="30"/>
  <c r="U4" i="30"/>
  <c r="T4" i="30"/>
  <c r="Q4" i="30"/>
  <c r="P4" i="30"/>
  <c r="M4" i="30"/>
  <c r="L4" i="30"/>
  <c r="I4" i="30"/>
  <c r="H4" i="30"/>
  <c r="E4" i="30"/>
  <c r="AD3" i="30"/>
  <c r="AD4" i="30" s="1"/>
  <c r="AC3" i="30"/>
  <c r="AB3" i="30"/>
  <c r="AA3" i="30"/>
  <c r="AA4" i="30" s="1"/>
  <c r="Z3" i="30"/>
  <c r="Z4" i="30" s="1"/>
  <c r="Y3" i="30"/>
  <c r="X3" i="30"/>
  <c r="W3" i="30"/>
  <c r="W4" i="30" s="1"/>
  <c r="V3" i="30"/>
  <c r="V4" i="30" s="1"/>
  <c r="U3" i="30"/>
  <c r="T3" i="30"/>
  <c r="S3" i="30"/>
  <c r="S4" i="30" s="1"/>
  <c r="R3" i="30"/>
  <c r="R4" i="30" s="1"/>
  <c r="Q3" i="30"/>
  <c r="P3" i="30"/>
  <c r="O3" i="30"/>
  <c r="O4" i="30" s="1"/>
  <c r="N3" i="30"/>
  <c r="N4" i="30" s="1"/>
  <c r="M3" i="30"/>
  <c r="L3" i="30"/>
  <c r="K3" i="30"/>
  <c r="K4" i="30" s="1"/>
  <c r="J3" i="30"/>
  <c r="J4" i="30" s="1"/>
  <c r="I3" i="30"/>
  <c r="H3" i="30"/>
  <c r="G3" i="30"/>
  <c r="G4" i="30" s="1"/>
  <c r="F3" i="30"/>
  <c r="F4" i="30" s="1"/>
  <c r="E3" i="30"/>
  <c r="E1" i="30" a="1"/>
  <c r="AQ1" i="30" s="1"/>
  <c r="H1" i="30" l="1"/>
  <c r="L1" i="30"/>
  <c r="P1" i="30"/>
  <c r="T1" i="30"/>
  <c r="X1" i="30"/>
  <c r="AB1" i="30"/>
  <c r="AF1" i="30"/>
  <c r="AJ1" i="30"/>
  <c r="AN1" i="30"/>
  <c r="AR1" i="30"/>
  <c r="E1" i="30"/>
  <c r="I1" i="30"/>
  <c r="M1" i="30"/>
  <c r="Q1" i="30"/>
  <c r="U1" i="30"/>
  <c r="Y1" i="30"/>
  <c r="AC1" i="30"/>
  <c r="AG1" i="30"/>
  <c r="AK1" i="30"/>
  <c r="AO1" i="30"/>
  <c r="AS1" i="30"/>
  <c r="F1" i="30"/>
  <c r="J1" i="30"/>
  <c r="N1" i="30"/>
  <c r="R1" i="30"/>
  <c r="V1" i="30"/>
  <c r="Z1" i="30"/>
  <c r="AD1" i="30"/>
  <c r="AH1" i="30"/>
  <c r="AL1" i="30"/>
  <c r="AP1" i="30"/>
  <c r="AT1" i="30"/>
  <c r="G1" i="30"/>
  <c r="K1" i="30"/>
  <c r="O1" i="30"/>
  <c r="S1" i="30"/>
  <c r="W1" i="30"/>
  <c r="AA1" i="30"/>
  <c r="AE1" i="30"/>
  <c r="AI1" i="30"/>
  <c r="AM1" i="30"/>
  <c r="Y3" i="20"/>
  <c r="X3" i="20"/>
  <c r="AA3" i="20"/>
  <c r="S3" i="20"/>
  <c r="Q3" i="20"/>
  <c r="R3" i="20"/>
  <c r="T3" i="20"/>
  <c r="J3" i="20"/>
  <c r="K3" i="20"/>
  <c r="AD3" i="20"/>
  <c r="AC3" i="20"/>
  <c r="AB3" i="20"/>
  <c r="Z3" i="20"/>
  <c r="W3" i="20"/>
  <c r="V3" i="20"/>
  <c r="U3" i="20"/>
  <c r="P3" i="20"/>
  <c r="O3" i="20"/>
  <c r="N3" i="20"/>
  <c r="M3" i="20"/>
  <c r="L3" i="20"/>
  <c r="I3" i="20"/>
  <c r="H3" i="20"/>
  <c r="G3" i="20"/>
  <c r="F3" i="20"/>
  <c r="E3" i="20"/>
  <c r="E1" i="20" l="1" a="1"/>
  <c r="AS1" i="20" s="1"/>
  <c r="H1" i="20" l="1"/>
  <c r="L1" i="20"/>
  <c r="P1" i="20"/>
  <c r="T1" i="20"/>
  <c r="X1" i="20"/>
  <c r="AB1" i="20"/>
  <c r="AF1" i="20"/>
  <c r="AJ1" i="20"/>
  <c r="AN1" i="20"/>
  <c r="AR1" i="20"/>
  <c r="F1" i="20"/>
  <c r="J1" i="20"/>
  <c r="N1" i="20"/>
  <c r="R1" i="20"/>
  <c r="V1" i="20"/>
  <c r="Z1" i="20"/>
  <c r="AD1" i="20"/>
  <c r="AH1" i="20"/>
  <c r="AL1" i="20"/>
  <c r="AP1" i="20"/>
  <c r="AT1" i="20"/>
  <c r="G1" i="20"/>
  <c r="K1" i="20"/>
  <c r="O1" i="20"/>
  <c r="S1" i="20"/>
  <c r="W1" i="20"/>
  <c r="AA1" i="20"/>
  <c r="AE1" i="20"/>
  <c r="AI1" i="20"/>
  <c r="AM1" i="20"/>
  <c r="AQ1" i="20"/>
  <c r="E1" i="20"/>
  <c r="I1" i="20"/>
  <c r="M1" i="20"/>
  <c r="Q1" i="20"/>
  <c r="U1" i="20"/>
  <c r="Y1" i="20"/>
  <c r="AC1" i="20"/>
  <c r="AG1" i="20"/>
  <c r="AK1" i="20"/>
  <c r="AO1" i="20"/>
</calcChain>
</file>

<file path=xl/sharedStrings.xml><?xml version="1.0" encoding="utf-8"?>
<sst xmlns="http://schemas.openxmlformats.org/spreadsheetml/2006/main" count="481" uniqueCount="117">
  <si>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</si>
  <si>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</si>
  <si>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</si>
  <si>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</si>
  <si>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</si>
  <si>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</si>
  <si>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</si>
  <si>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</si>
  <si>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</si>
  <si>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</si>
  <si>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</si>
  <si>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</si>
  <si>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</si>
  <si>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</si>
  <si>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</si>
  <si>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value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</si>
  <si>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</si>
  <si>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</si>
  <si>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</si>
  <si>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</si>
  <si>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</si>
  <si>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</si>
  <si>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</si>
  <si>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</si>
  <si>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</si>
  <si>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</si>
  <si>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</si>
  <si>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</si>
  <si>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</si>
  <si>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</si>
  <si>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</si>
  <si>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</si>
  <si>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</si>
  <si>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</si>
  <si>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</si>
  <si>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</si>
  <si>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</si>
  <si>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</si>
  <si>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</si>
  <si>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</si>
  <si>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</si>
  <si>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</si>
  <si>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</si>
  <si>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</si>
  <si>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</si>
  <si>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</si>
  <si>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</si>
  <si>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</si>
  <si>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</si>
  <si>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</si>
  <si>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</si>
  <si>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</si>
  <si>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</si>
  <si>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</si>
  <si>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</si>
  <si>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</si>
  <si>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</si>
  <si>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</si>
  <si>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</si>
  <si>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</si>
  <si>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</si>
  <si>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</si>
  <si>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</si>
  <si>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</si>
  <si>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</si>
  <si>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</si>
  <si>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</si>
  <si>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for_dummy</t>
  </si>
  <si>
    <t>levelordescription</t>
  </si>
  <si>
    <t>combined sheet for structure and basic example for dummy plot (for a complete legenda)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</si>
  <si>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</si>
  <si>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</si>
  <si>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</si>
  <si>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</si>
  <si>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</si>
  <si>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</si>
  <si>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</si>
  <si>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</si>
  <si>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</si>
  <si>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KernSKV</t>
  </si>
  <si>
    <t>aanpassing-Vcbelasting</t>
  </si>
  <si>
    <t>markt</t>
  </si>
  <si>
    <t>leven</t>
  </si>
  <si>
    <t>non-leven</t>
  </si>
  <si>
    <t>gezondheid</t>
  </si>
  <si>
    <t>tegenpartijkrediet</t>
  </si>
  <si>
    <t>immatrieel</t>
  </si>
  <si>
    <t>markt-div</t>
  </si>
  <si>
    <t>kernSKV-div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</si>
  <si>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</si>
  <si>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</si>
  <si>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</si>
  <si>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</si>
  <si>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</si>
  <si>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</si>
  <si>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</si>
  <si>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</si>
  <si>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</si>
  <si>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</si>
  <si>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</si>
  <si>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</si>
  <si>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</si>
  <si>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nietleven-div</t>
  </si>
  <si>
    <t>n_premiereserve</t>
  </si>
  <si>
    <t>n_verval</t>
  </si>
  <si>
    <t>gezondheid-div</t>
  </si>
  <si>
    <t>g_alsleven</t>
  </si>
  <si>
    <t>g_CAT</t>
  </si>
  <si>
    <t>g_n_premieres</t>
  </si>
  <si>
    <t>g_n_verval</t>
  </si>
  <si>
    <t>g_alsleven-div</t>
  </si>
  <si>
    <t>g_a_kortleven</t>
  </si>
  <si>
    <t>g_a_langleven</t>
  </si>
  <si>
    <t>g_a_ao</t>
  </si>
  <si>
    <t>g_a_verval</t>
  </si>
  <si>
    <t>g_a_kosten</t>
  </si>
  <si>
    <t>g_a_revisie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</si>
</sst>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1" xfId="0" quotePrefix="1" applyBorder="1"/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44"/>
  <sheetViews>
    <sheetView workbookViewId="0"/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18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19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30</v>
      </c>
      <c r="B4" s="2">
        <v>2</v>
      </c>
      <c r="E4">
        <v>0.01</v>
      </c>
      <c r="F4">
        <v>1</v>
      </c>
    </row>
    <row r="5" spans="1:8" x14ac:dyDescent="0.25">
      <c r="A5" s="3" t="s">
        <v>33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31</v>
      </c>
      <c r="B6" s="2" t="s">
        <v>1</v>
      </c>
      <c r="E6">
        <v>-0.04</v>
      </c>
      <c r="F6">
        <v>1</v>
      </c>
    </row>
    <row r="7" spans="1:8" x14ac:dyDescent="0.25">
      <c r="A7" t="s">
        <v>12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14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13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34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32</v>
      </c>
      <c r="B11" s="2">
        <v>3</v>
      </c>
      <c r="E11">
        <v>0.01</v>
      </c>
      <c r="F11">
        <v>1</v>
      </c>
    </row>
    <row r="12" spans="1:8" x14ac:dyDescent="0.25">
      <c r="A12" s="3" t="s">
        <v>66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10</v>
      </c>
      <c r="B13" s="2" t="s">
        <v>11</v>
      </c>
      <c r="E13" s="15">
        <v>-0.01</v>
      </c>
      <c r="F13">
        <v>1</v>
      </c>
    </row>
    <row r="14" spans="1:8" x14ac:dyDescent="0.25">
      <c r="A14" t="s">
        <v>50</v>
      </c>
      <c r="B14" s="2" t="s">
        <v>9</v>
      </c>
      <c r="E14">
        <v>0.01</v>
      </c>
      <c r="F14">
        <v>1</v>
      </c>
    </row>
    <row r="15" spans="1:8" x14ac:dyDescent="0.25">
      <c r="A15" t="s">
        <v>51</v>
      </c>
      <c r="B15" s="2" t="s">
        <v>9</v>
      </c>
      <c r="E15">
        <v>0.01</v>
      </c>
      <c r="F15">
        <v>1</v>
      </c>
    </row>
    <row r="16" spans="1:8" x14ac:dyDescent="0.25">
      <c r="A16" t="s">
        <v>52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54</v>
      </c>
      <c r="B18" s="2" t="s">
        <v>9</v>
      </c>
      <c r="E18">
        <v>0.01</v>
      </c>
      <c r="F18">
        <v>1</v>
      </c>
    </row>
    <row r="19" spans="1:6" x14ac:dyDescent="0.25">
      <c r="A19" t="s">
        <v>55</v>
      </c>
      <c r="B19" s="2" t="s">
        <v>9</v>
      </c>
      <c r="E19">
        <v>0.01</v>
      </c>
      <c r="F19">
        <v>1</v>
      </c>
    </row>
    <row r="20" spans="1:6" x14ac:dyDescent="0.25">
      <c r="A20" s="3" t="s">
        <v>76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7</v>
      </c>
      <c r="B21" s="2" t="s">
        <v>8</v>
      </c>
      <c r="E21" s="15">
        <v>-0.01</v>
      </c>
      <c r="F21">
        <v>1</v>
      </c>
    </row>
    <row r="22" spans="1:6" x14ac:dyDescent="0.25">
      <c r="A22" t="s">
        <v>37</v>
      </c>
      <c r="B22" s="2" t="s">
        <v>3</v>
      </c>
      <c r="E22">
        <v>0.01</v>
      </c>
      <c r="F22">
        <v>1</v>
      </c>
    </row>
    <row r="23" spans="1:6" x14ac:dyDescent="0.25">
      <c r="A23" t="s">
        <v>38</v>
      </c>
      <c r="B23" s="2" t="s">
        <v>3</v>
      </c>
      <c r="E23">
        <v>0.01</v>
      </c>
      <c r="F23">
        <v>1</v>
      </c>
    </row>
    <row r="24" spans="1:6" x14ac:dyDescent="0.25">
      <c r="A24" t="s">
        <v>39</v>
      </c>
      <c r="B24" s="2" t="s">
        <v>3</v>
      </c>
      <c r="E24">
        <v>0.01</v>
      </c>
      <c r="F24">
        <v>1</v>
      </c>
    </row>
    <row r="25" spans="1:6" x14ac:dyDescent="0.25">
      <c r="A25" t="s">
        <v>40</v>
      </c>
      <c r="B25" s="2" t="s">
        <v>3</v>
      </c>
      <c r="E25">
        <v>0.01</v>
      </c>
      <c r="F25">
        <v>1</v>
      </c>
    </row>
    <row r="26" spans="1:6" x14ac:dyDescent="0.25">
      <c r="A26" t="s">
        <v>41</v>
      </c>
      <c r="B26" s="2" t="s">
        <v>3</v>
      </c>
      <c r="E26">
        <v>0.01</v>
      </c>
      <c r="F26">
        <v>1</v>
      </c>
    </row>
    <row r="27" spans="1:6" x14ac:dyDescent="0.25">
      <c r="A27" t="s">
        <v>42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5</v>
      </c>
      <c r="B29" s="2" t="s">
        <v>6</v>
      </c>
      <c r="E29" s="15">
        <v>-0.01</v>
      </c>
      <c r="F29">
        <v>1</v>
      </c>
    </row>
    <row r="30" spans="1:6" x14ac:dyDescent="0.25">
      <c r="A30" t="s">
        <v>44</v>
      </c>
      <c r="B30" s="2" t="s">
        <v>4</v>
      </c>
      <c r="E30">
        <v>0.01</v>
      </c>
      <c r="F30">
        <v>1</v>
      </c>
    </row>
    <row r="31" spans="1:6" x14ac:dyDescent="0.25">
      <c r="A31" t="s">
        <v>45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64</v>
      </c>
      <c r="B33" s="2" t="s">
        <v>65</v>
      </c>
      <c r="E33" s="15">
        <v>-0.01</v>
      </c>
      <c r="F33">
        <v>1</v>
      </c>
    </row>
    <row r="34" spans="1:6" x14ac:dyDescent="0.25">
      <c r="A34" t="s">
        <v>47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48</v>
      </c>
      <c r="B35" s="2" t="s">
        <v>35</v>
      </c>
      <c r="E35">
        <v>0.01</v>
      </c>
      <c r="F35">
        <v>1</v>
      </c>
    </row>
    <row r="36" spans="1:6" x14ac:dyDescent="0.25">
      <c r="A36" t="s">
        <v>57</v>
      </c>
      <c r="B36" s="2" t="s">
        <v>35</v>
      </c>
      <c r="E36">
        <v>0.01</v>
      </c>
      <c r="F36">
        <v>1</v>
      </c>
    </row>
    <row r="37" spans="1:6" x14ac:dyDescent="0.25">
      <c r="A37" s="3" t="s">
        <v>56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49</v>
      </c>
      <c r="B38" s="2" t="s">
        <v>71</v>
      </c>
      <c r="E38" s="15">
        <v>-0.01</v>
      </c>
      <c r="F38">
        <v>1</v>
      </c>
    </row>
    <row r="39" spans="1:6" x14ac:dyDescent="0.25">
      <c r="A39" t="s">
        <v>58</v>
      </c>
      <c r="B39" s="2" t="s">
        <v>36</v>
      </c>
      <c r="E39">
        <v>0.01</v>
      </c>
      <c r="F39">
        <v>1</v>
      </c>
    </row>
    <row r="40" spans="1:6" x14ac:dyDescent="0.25">
      <c r="A40" t="s">
        <v>59</v>
      </c>
      <c r="B40" s="2" t="s">
        <v>36</v>
      </c>
      <c r="E40">
        <v>0.01</v>
      </c>
      <c r="F40">
        <v>1</v>
      </c>
    </row>
    <row r="41" spans="1:6" x14ac:dyDescent="0.25">
      <c r="A41" t="s">
        <v>60</v>
      </c>
      <c r="B41" s="2" t="s">
        <v>36</v>
      </c>
      <c r="E41">
        <v>0.01</v>
      </c>
      <c r="F41">
        <v>1</v>
      </c>
    </row>
    <row r="42" spans="1:6" x14ac:dyDescent="0.25">
      <c r="A42" t="s">
        <v>61</v>
      </c>
      <c r="B42" s="2" t="s">
        <v>36</v>
      </c>
      <c r="E42">
        <v>0.01</v>
      </c>
      <c r="F42">
        <v>1</v>
      </c>
    </row>
    <row r="43" spans="1:6" x14ac:dyDescent="0.25">
      <c r="A43" t="s">
        <v>62</v>
      </c>
      <c r="B43" s="2" t="s">
        <v>36</v>
      </c>
      <c r="E43">
        <v>0.01</v>
      </c>
      <c r="F43">
        <v>1</v>
      </c>
    </row>
    <row r="44" spans="1:6" x14ac:dyDescent="0.25">
      <c r="A44" s="3" t="s">
        <v>63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H44"/>
  <sheetViews>
    <sheetView workbookViewId="0">
      <selection activeCell="G4" sqref="G4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  <col min="4" max="4" width="11.28515625" bestFit="1" customWidth="1"/>
  </cols>
  <sheetData>
    <row r="1" spans="1:8" ht="15.75" thickBot="1" x14ac:dyDescent="0.3">
      <c r="A1" s="5" t="s">
        <v>16</v>
      </c>
      <c r="B1" s="6" t="s">
        <v>17</v>
      </c>
      <c r="C1" s="6" t="s">
        <v>73</v>
      </c>
      <c r="D1" s="7" t="s">
        <v>67</v>
      </c>
      <c r="E1" s="6" t="s">
        <v>15</v>
      </c>
      <c r="F1" s="6" t="s">
        <v>20</v>
      </c>
      <c r="G1" s="12"/>
      <c r="H1" s="13" t="s">
        <v>69</v>
      </c>
    </row>
    <row r="2" spans="1:8" ht="15.75" thickTop="1" x14ac:dyDescent="0.25">
      <c r="A2" s="3" t="s">
        <v>77</v>
      </c>
      <c r="B2" s="18">
        <v>1</v>
      </c>
      <c r="C2" s="4">
        <v>2</v>
      </c>
      <c r="D2" s="3"/>
      <c r="E2" s="3">
        <v>1.4999999999999999E-2</v>
      </c>
      <c r="F2" s="3">
        <v>1</v>
      </c>
    </row>
    <row r="3" spans="1:8" x14ac:dyDescent="0.25">
      <c r="A3" t="s">
        <v>79</v>
      </c>
      <c r="B3" s="19">
        <v>2</v>
      </c>
      <c r="C3" s="2">
        <v>3</v>
      </c>
      <c r="E3">
        <v>1.9E-2</v>
      </c>
      <c r="F3">
        <v>1</v>
      </c>
    </row>
    <row r="4" spans="1:8" x14ac:dyDescent="0.25">
      <c r="A4" t="s">
        <v>78</v>
      </c>
      <c r="B4" s="2">
        <v>2</v>
      </c>
      <c r="E4">
        <v>0.01</v>
      </c>
      <c r="F4">
        <v>1</v>
      </c>
    </row>
    <row r="5" spans="1:8" x14ac:dyDescent="0.25">
      <c r="A5" s="3" t="s">
        <v>80</v>
      </c>
      <c r="B5" s="4" t="s">
        <v>0</v>
      </c>
      <c r="C5" s="4"/>
      <c r="D5" s="3"/>
      <c r="E5" s="14">
        <v>-0.05</v>
      </c>
      <c r="F5" s="3">
        <v>1</v>
      </c>
    </row>
    <row r="6" spans="1:8" x14ac:dyDescent="0.25">
      <c r="A6" t="s">
        <v>88</v>
      </c>
      <c r="B6" s="2" t="s">
        <v>1</v>
      </c>
      <c r="E6">
        <v>-0.04</v>
      </c>
      <c r="F6">
        <v>1</v>
      </c>
    </row>
    <row r="7" spans="1:8" x14ac:dyDescent="0.25">
      <c r="A7" t="s">
        <v>81</v>
      </c>
      <c r="B7" s="2">
        <v>3</v>
      </c>
      <c r="C7" s="2" t="s">
        <v>9</v>
      </c>
      <c r="E7">
        <v>0.06</v>
      </c>
      <c r="F7">
        <v>1</v>
      </c>
    </row>
    <row r="8" spans="1:8" x14ac:dyDescent="0.25">
      <c r="A8" t="s">
        <v>82</v>
      </c>
      <c r="B8" s="2">
        <v>3</v>
      </c>
      <c r="C8" s="2" t="s">
        <v>3</v>
      </c>
      <c r="E8">
        <v>0.06</v>
      </c>
      <c r="F8">
        <v>1</v>
      </c>
    </row>
    <row r="9" spans="1:8" x14ac:dyDescent="0.25">
      <c r="A9" t="s">
        <v>83</v>
      </c>
      <c r="B9" s="2">
        <v>3</v>
      </c>
      <c r="C9" s="2" t="s">
        <v>4</v>
      </c>
      <c r="E9">
        <v>0.02</v>
      </c>
      <c r="F9">
        <v>1</v>
      </c>
    </row>
    <row r="10" spans="1:8" x14ac:dyDescent="0.25">
      <c r="A10" t="s">
        <v>84</v>
      </c>
      <c r="B10" s="2">
        <v>3</v>
      </c>
      <c r="C10" s="2" t="s">
        <v>35</v>
      </c>
      <c r="E10">
        <v>7.0000000000000007E-2</v>
      </c>
      <c r="F10">
        <v>1</v>
      </c>
    </row>
    <row r="11" spans="1:8" x14ac:dyDescent="0.25">
      <c r="A11" t="s">
        <v>85</v>
      </c>
      <c r="B11" s="2">
        <v>3</v>
      </c>
      <c r="E11">
        <v>0.01</v>
      </c>
      <c r="F11">
        <v>1</v>
      </c>
    </row>
    <row r="12" spans="1:8" x14ac:dyDescent="0.25">
      <c r="A12" s="3" t="s">
        <v>86</v>
      </c>
      <c r="B12" s="4">
        <v>3</v>
      </c>
      <c r="C12" s="4"/>
      <c r="D12" s="3"/>
      <c r="E12" s="3">
        <v>0.01</v>
      </c>
      <c r="F12" s="3">
        <v>1</v>
      </c>
    </row>
    <row r="13" spans="1:8" x14ac:dyDescent="0.25">
      <c r="A13" t="s">
        <v>87</v>
      </c>
      <c r="B13" s="2" t="s">
        <v>11</v>
      </c>
      <c r="E13" s="15">
        <v>-0.01</v>
      </c>
      <c r="F13">
        <v>1</v>
      </c>
    </row>
    <row r="14" spans="1:8" x14ac:dyDescent="0.25">
      <c r="A14" t="s">
        <v>89</v>
      </c>
      <c r="B14" s="2" t="s">
        <v>9</v>
      </c>
      <c r="E14">
        <v>0.01</v>
      </c>
      <c r="F14">
        <v>1</v>
      </c>
    </row>
    <row r="15" spans="1:8" x14ac:dyDescent="0.25">
      <c r="A15" t="s">
        <v>90</v>
      </c>
      <c r="B15" s="2" t="s">
        <v>9</v>
      </c>
      <c r="E15">
        <v>0.01</v>
      </c>
      <c r="F15">
        <v>1</v>
      </c>
    </row>
    <row r="16" spans="1:8" x14ac:dyDescent="0.25">
      <c r="A16" t="s">
        <v>91</v>
      </c>
      <c r="B16" s="2" t="s">
        <v>9</v>
      </c>
      <c r="E16">
        <v>0.01</v>
      </c>
      <c r="F16">
        <v>1</v>
      </c>
    </row>
    <row r="17" spans="1:6" x14ac:dyDescent="0.25">
      <c r="A17" t="s">
        <v>53</v>
      </c>
      <c r="B17" s="2" t="s">
        <v>9</v>
      </c>
      <c r="E17">
        <v>0.01</v>
      </c>
      <c r="F17">
        <v>1</v>
      </c>
    </row>
    <row r="18" spans="1:6" x14ac:dyDescent="0.25">
      <c r="A18" t="s">
        <v>92</v>
      </c>
      <c r="B18" s="2" t="s">
        <v>9</v>
      </c>
      <c r="E18">
        <v>0.01</v>
      </c>
      <c r="F18">
        <v>1</v>
      </c>
    </row>
    <row r="19" spans="1:6" x14ac:dyDescent="0.25">
      <c r="A19" t="s">
        <v>93</v>
      </c>
      <c r="B19" s="2" t="s">
        <v>9</v>
      </c>
      <c r="E19">
        <v>0.01</v>
      </c>
      <c r="F19">
        <v>1</v>
      </c>
    </row>
    <row r="20" spans="1:6" x14ac:dyDescent="0.25">
      <c r="A20" s="3" t="s">
        <v>94</v>
      </c>
      <c r="B20" s="4" t="s">
        <v>9</v>
      </c>
      <c r="C20" s="4"/>
      <c r="D20" s="3"/>
      <c r="E20" s="3">
        <v>0.01</v>
      </c>
      <c r="F20" s="3">
        <v>1</v>
      </c>
    </row>
    <row r="21" spans="1:6" x14ac:dyDescent="0.25">
      <c r="A21" t="s">
        <v>95</v>
      </c>
      <c r="B21" s="2" t="s">
        <v>8</v>
      </c>
      <c r="E21" s="15">
        <v>-0.01</v>
      </c>
      <c r="F21">
        <v>1</v>
      </c>
    </row>
    <row r="22" spans="1:6" x14ac:dyDescent="0.25">
      <c r="A22" t="s">
        <v>96</v>
      </c>
      <c r="B22" s="2" t="s">
        <v>3</v>
      </c>
      <c r="E22">
        <v>0.01</v>
      </c>
      <c r="F22">
        <v>1</v>
      </c>
    </row>
    <row r="23" spans="1:6" x14ac:dyDescent="0.25">
      <c r="A23" t="s">
        <v>97</v>
      </c>
      <c r="B23" s="2" t="s">
        <v>3</v>
      </c>
      <c r="E23">
        <v>0.01</v>
      </c>
      <c r="F23">
        <v>1</v>
      </c>
    </row>
    <row r="24" spans="1:6" x14ac:dyDescent="0.25">
      <c r="A24" t="s">
        <v>98</v>
      </c>
      <c r="B24" s="2" t="s">
        <v>3</v>
      </c>
      <c r="E24">
        <v>0.01</v>
      </c>
      <c r="F24">
        <v>1</v>
      </c>
    </row>
    <row r="25" spans="1:6" x14ac:dyDescent="0.25">
      <c r="A25" t="s">
        <v>99</v>
      </c>
      <c r="B25" s="2" t="s">
        <v>3</v>
      </c>
      <c r="E25">
        <v>0.01</v>
      </c>
      <c r="F25">
        <v>1</v>
      </c>
    </row>
    <row r="26" spans="1:6" x14ac:dyDescent="0.25">
      <c r="A26" t="s">
        <v>100</v>
      </c>
      <c r="B26" s="2" t="s">
        <v>3</v>
      </c>
      <c r="E26">
        <v>0.01</v>
      </c>
      <c r="F26">
        <v>1</v>
      </c>
    </row>
    <row r="27" spans="1:6" x14ac:dyDescent="0.25">
      <c r="A27" t="s">
        <v>101</v>
      </c>
      <c r="B27" s="2" t="s">
        <v>3</v>
      </c>
      <c r="E27">
        <v>0.01</v>
      </c>
      <c r="F27">
        <v>1</v>
      </c>
    </row>
    <row r="28" spans="1:6" x14ac:dyDescent="0.25">
      <c r="A28" s="3" t="s">
        <v>43</v>
      </c>
      <c r="B28" s="4" t="s">
        <v>3</v>
      </c>
      <c r="C28" s="4"/>
      <c r="D28" s="3"/>
      <c r="E28" s="3">
        <v>0.01</v>
      </c>
      <c r="F28" s="3">
        <v>1</v>
      </c>
    </row>
    <row r="29" spans="1:6" x14ac:dyDescent="0.25">
      <c r="A29" t="s">
        <v>102</v>
      </c>
      <c r="B29" s="2" t="s">
        <v>6</v>
      </c>
      <c r="E29" s="15">
        <v>-0.01</v>
      </c>
      <c r="F29">
        <v>1</v>
      </c>
    </row>
    <row r="30" spans="1:6" x14ac:dyDescent="0.25">
      <c r="A30" t="s">
        <v>103</v>
      </c>
      <c r="B30" s="2" t="s">
        <v>4</v>
      </c>
      <c r="E30">
        <v>0.01</v>
      </c>
      <c r="F30">
        <v>1</v>
      </c>
    </row>
    <row r="31" spans="1:6" x14ac:dyDescent="0.25">
      <c r="A31" t="s">
        <v>104</v>
      </c>
      <c r="B31" s="2" t="s">
        <v>4</v>
      </c>
      <c r="E31">
        <v>0.01</v>
      </c>
      <c r="F31">
        <v>1</v>
      </c>
    </row>
    <row r="32" spans="1:6" x14ac:dyDescent="0.25">
      <c r="A32" s="3" t="s">
        <v>46</v>
      </c>
      <c r="B32" s="4" t="s">
        <v>4</v>
      </c>
      <c r="C32" s="4"/>
      <c r="D32" s="3"/>
      <c r="E32" s="3">
        <v>0.01</v>
      </c>
      <c r="F32" s="3">
        <v>1</v>
      </c>
    </row>
    <row r="33" spans="1:6" x14ac:dyDescent="0.25">
      <c r="A33" t="s">
        <v>105</v>
      </c>
      <c r="B33" s="2" t="s">
        <v>65</v>
      </c>
      <c r="E33" s="15">
        <v>-0.01</v>
      </c>
      <c r="F33">
        <v>1</v>
      </c>
    </row>
    <row r="34" spans="1:6" x14ac:dyDescent="0.25">
      <c r="A34" t="s">
        <v>106</v>
      </c>
      <c r="B34" s="2" t="s">
        <v>35</v>
      </c>
      <c r="C34" s="2" t="s">
        <v>36</v>
      </c>
      <c r="E34">
        <v>0.05</v>
      </c>
      <c r="F34">
        <v>1</v>
      </c>
    </row>
    <row r="35" spans="1:6" x14ac:dyDescent="0.25">
      <c r="A35" t="s">
        <v>107</v>
      </c>
      <c r="B35" s="2" t="s">
        <v>35</v>
      </c>
      <c r="E35">
        <v>0.01</v>
      </c>
      <c r="F35">
        <v>1</v>
      </c>
    </row>
    <row r="36" spans="1:6" x14ac:dyDescent="0.25">
      <c r="A36" t="s">
        <v>108</v>
      </c>
      <c r="B36" s="2" t="s">
        <v>35</v>
      </c>
      <c r="E36">
        <v>0.01</v>
      </c>
      <c r="F36">
        <v>1</v>
      </c>
    </row>
    <row r="37" spans="1:6" x14ac:dyDescent="0.25">
      <c r="A37" s="3" t="s">
        <v>109</v>
      </c>
      <c r="B37" s="4" t="s">
        <v>35</v>
      </c>
      <c r="C37" s="4"/>
      <c r="D37" s="3"/>
      <c r="E37" s="3">
        <v>0.01</v>
      </c>
      <c r="F37" s="3">
        <v>1</v>
      </c>
    </row>
    <row r="38" spans="1:6" x14ac:dyDescent="0.25">
      <c r="A38" t="s">
        <v>110</v>
      </c>
      <c r="B38" s="2" t="s">
        <v>71</v>
      </c>
      <c r="E38" s="15">
        <v>-0.01</v>
      </c>
      <c r="F38">
        <v>1</v>
      </c>
    </row>
    <row r="39" spans="1:6" x14ac:dyDescent="0.25">
      <c r="A39" t="s">
        <v>111</v>
      </c>
      <c r="B39" s="2" t="s">
        <v>36</v>
      </c>
      <c r="E39">
        <v>0.01</v>
      </c>
      <c r="F39">
        <v>1</v>
      </c>
    </row>
    <row r="40" spans="1:6" x14ac:dyDescent="0.25">
      <c r="A40" t="s">
        <v>112</v>
      </c>
      <c r="B40" s="2" t="s">
        <v>36</v>
      </c>
      <c r="E40">
        <v>0.01</v>
      </c>
      <c r="F40">
        <v>1</v>
      </c>
    </row>
    <row r="41" spans="1:6" x14ac:dyDescent="0.25">
      <c r="A41" t="s">
        <v>113</v>
      </c>
      <c r="B41" s="2" t="s">
        <v>36</v>
      </c>
      <c r="E41">
        <v>0.01</v>
      </c>
      <c r="F41">
        <v>1</v>
      </c>
    </row>
    <row r="42" spans="1:6" x14ac:dyDescent="0.25">
      <c r="A42" t="s">
        <v>114</v>
      </c>
      <c r="B42" s="2" t="s">
        <v>36</v>
      </c>
      <c r="E42">
        <v>0.01</v>
      </c>
      <c r="F42">
        <v>1</v>
      </c>
    </row>
    <row r="43" spans="1:6" x14ac:dyDescent="0.25">
      <c r="A43" t="s">
        <v>115</v>
      </c>
      <c r="B43" s="2" t="s">
        <v>36</v>
      </c>
      <c r="E43">
        <v>0.01</v>
      </c>
      <c r="F43">
        <v>1</v>
      </c>
    </row>
    <row r="44" spans="1:6" x14ac:dyDescent="0.25">
      <c r="A44" s="3" t="s">
        <v>116</v>
      </c>
      <c r="B44" s="4" t="s">
        <v>36</v>
      </c>
      <c r="C44" s="4"/>
      <c r="D44" s="3"/>
      <c r="E44" s="3">
        <v>0.01</v>
      </c>
      <c r="F4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17"/>
  <sheetViews>
    <sheetView workbookViewId="0"/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/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/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35</v>
      </c>
      <c r="B8">
        <v>3</v>
      </c>
    </row>
    <row r="9" spans="1:2" x14ac:dyDescent="0.25">
      <c r="A9" t="s">
        <v>36</v>
      </c>
      <c r="B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A2"/>
  <sheetViews>
    <sheetView workbookViewId="0"/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style="10" bestFit="1" customWidth="1"/>
    <col min="11" max="11" width="4" style="10" bestFit="1" customWidth="1"/>
    <col min="12" max="12" width="4.28515625" bestFit="1" customWidth="1"/>
    <col min="13" max="13" width="4" bestFit="1" customWidth="1"/>
    <col min="14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10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10" bestFit="1" customWidth="1"/>
    <col min="27" max="27" width="9.28515625" bestFit="1" customWidth="1"/>
  </cols>
  <sheetData>
    <row r="1" spans="1:27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9" t="s">
        <v>14</v>
      </c>
      <c r="K1" s="9" t="s">
        <v>32</v>
      </c>
      <c r="L1" s="8" t="s">
        <v>10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9" t="s">
        <v>55</v>
      </c>
      <c r="S1" s="8" t="s">
        <v>7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9" t="s">
        <v>43</v>
      </c>
    </row>
    <row r="2" spans="1:27" x14ac:dyDescent="0.25">
      <c r="A2" s="17">
        <v>1</v>
      </c>
      <c r="B2" s="17">
        <v>1</v>
      </c>
      <c r="C2" s="17">
        <v>230</v>
      </c>
      <c r="D2" s="16">
        <v>66.099999999999994</v>
      </c>
      <c r="E2" s="17">
        <v>81.400000000000006</v>
      </c>
      <c r="F2" s="17">
        <v>5</v>
      </c>
      <c r="G2" s="16">
        <v>-22</v>
      </c>
      <c r="H2" s="17">
        <v>-22.6</v>
      </c>
      <c r="I2" s="17">
        <v>46.2</v>
      </c>
      <c r="J2" s="16">
        <v>57.8</v>
      </c>
      <c r="K2" s="16">
        <v>1.7</v>
      </c>
      <c r="L2" s="17">
        <v>-3.4</v>
      </c>
      <c r="M2" s="17">
        <v>1.9</v>
      </c>
      <c r="N2" s="17">
        <v>7.6</v>
      </c>
      <c r="O2" s="17">
        <v>1.2</v>
      </c>
      <c r="P2" s="17">
        <v>38.5</v>
      </c>
      <c r="Q2" s="17">
        <v>0.4</v>
      </c>
      <c r="R2" s="16">
        <v>0</v>
      </c>
      <c r="S2" s="17">
        <v>-31.7</v>
      </c>
      <c r="T2" s="17">
        <v>20.9</v>
      </c>
      <c r="U2" s="17">
        <v>4.4000000000000004</v>
      </c>
      <c r="V2" s="17">
        <v>0.3</v>
      </c>
      <c r="W2" s="17">
        <v>34.6</v>
      </c>
      <c r="X2" s="17">
        <v>15.2</v>
      </c>
      <c r="Y2" s="17">
        <v>0</v>
      </c>
      <c r="Z2" s="16">
        <v>14.1</v>
      </c>
      <c r="AA2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/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9" t="str">
        <f t="array" ref="E1:AT1">TRANSPOSE(struct_sf16_eng!A2:A44)</f>
        <v>SCR</v>
      </c>
      <c r="F1" s="11" t="str">
        <v>BSCR</v>
      </c>
      <c r="G1" s="8" t="str">
        <v>operational</v>
      </c>
      <c r="H1" s="9" t="str">
        <v>Adjustment-LACDT</v>
      </c>
      <c r="I1" s="8" t="str">
        <v>BSCR_div</v>
      </c>
      <c r="J1" s="8" t="str">
        <v>market</v>
      </c>
      <c r="K1" s="8" t="str">
        <v>life</v>
      </c>
      <c r="L1" s="8" t="str">
        <v>nonlife</v>
      </c>
      <c r="M1" s="8" t="str">
        <v>health</v>
      </c>
      <c r="N1" s="8" t="str">
        <v>cp-default</v>
      </c>
      <c r="O1" s="9" t="str">
        <v>intangibles</v>
      </c>
      <c r="P1" s="8" t="str">
        <v>market_div</v>
      </c>
      <c r="Q1" s="8" t="str">
        <v>m_interestrate</v>
      </c>
      <c r="R1" s="8" t="str">
        <v>m_equity</v>
      </c>
      <c r="S1" s="8" t="str">
        <v>m_property</v>
      </c>
      <c r="T1" s="8" t="str">
        <v>m_spread</v>
      </c>
      <c r="U1" s="8" t="str">
        <v>m_currency</v>
      </c>
      <c r="V1" s="9" t="str">
        <v>m_concentration</v>
      </c>
      <c r="W1" s="8" t="str">
        <v>m_illiquidity</v>
      </c>
      <c r="X1" s="8" t="str">
        <v>life_div</v>
      </c>
      <c r="Y1" s="8" t="str">
        <v>l_mortality</v>
      </c>
      <c r="Z1" s="8" t="str">
        <v>l_longevity</v>
      </c>
      <c r="AA1" s="8" t="str">
        <v>l_disability</v>
      </c>
      <c r="AB1" s="8" t="str">
        <v>l_lapse</v>
      </c>
      <c r="AC1" s="8" t="str">
        <v>l_expenses</v>
      </c>
      <c r="AD1" s="9" t="str">
        <v>l_revision</v>
      </c>
      <c r="AE1" s="8" t="str">
        <v>l_CAT</v>
      </c>
      <c r="AF1" s="8" t="str">
        <v>nonlife_div</v>
      </c>
      <c r="AG1" s="8" t="str">
        <v>n_premiumreserve</v>
      </c>
      <c r="AH1" s="9" t="str">
        <v>n_lapse</v>
      </c>
      <c r="AI1" s="8" t="str">
        <v>n_CAT</v>
      </c>
      <c r="AJ1" s="8" t="str">
        <v>health_div</v>
      </c>
      <c r="AK1" s="8" t="str">
        <v>h_SLT</v>
      </c>
      <c r="AL1" s="8" t="str">
        <v>h_CAT</v>
      </c>
      <c r="AM1" s="9" t="str">
        <v>h_n_premiumres</v>
      </c>
      <c r="AN1" s="8" t="str">
        <v>h_n_lapse</v>
      </c>
      <c r="AO1" s="8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 s="17">
        <v>1</v>
      </c>
      <c r="B2" s="17"/>
      <c r="C2" s="17">
        <v>1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2</v>
      </c>
      <c r="B3" s="17">
        <v>1</v>
      </c>
      <c r="C3" s="17">
        <v>4</v>
      </c>
      <c r="D3" s="17">
        <v>235</v>
      </c>
      <c r="E3" s="16">
        <f>85/$E$2*E2</f>
        <v>85</v>
      </c>
      <c r="F3" s="17">
        <f t="shared" ref="F3:AD3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2"/>
  <sheetViews>
    <sheetView workbookViewId="0"/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 t="s">
        <v>74</v>
      </c>
    </row>
    <row r="3" spans="1:5" x14ac:dyDescent="0.25">
      <c r="A3" t="s">
        <v>19</v>
      </c>
      <c r="B3" s="19" t="s">
        <v>74</v>
      </c>
      <c r="C3" s="2">
        <v>3</v>
      </c>
    </row>
    <row r="4" spans="1:5" x14ac:dyDescent="0.25">
      <c r="A4" t="s">
        <v>30</v>
      </c>
      <c r="B4" s="2" t="s">
        <v>74</v>
      </c>
    </row>
    <row r="5" spans="1:5" x14ac:dyDescent="0.25">
      <c r="A5" s="3" t="s">
        <v>33</v>
      </c>
      <c r="B5" s="4" t="s">
        <v>75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34</v>
      </c>
      <c r="B10" s="2">
        <v>3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E43"/>
  <sheetViews>
    <sheetView workbookViewId="0"/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16</v>
      </c>
      <c r="B1" s="6" t="s">
        <v>17</v>
      </c>
      <c r="C1" s="6" t="s">
        <v>73</v>
      </c>
      <c r="D1" s="12"/>
      <c r="E1" s="13" t="s">
        <v>69</v>
      </c>
    </row>
    <row r="2" spans="1:5" ht="15.75" thickTop="1" x14ac:dyDescent="0.25">
      <c r="A2" s="3" t="s">
        <v>18</v>
      </c>
      <c r="B2" s="18">
        <v>1</v>
      </c>
      <c r="C2" s="4">
        <v>2</v>
      </c>
    </row>
    <row r="3" spans="1:5" x14ac:dyDescent="0.25">
      <c r="A3" t="s">
        <v>19</v>
      </c>
      <c r="B3" s="19">
        <v>2</v>
      </c>
      <c r="C3" s="2">
        <v>3</v>
      </c>
    </row>
    <row r="4" spans="1:5" x14ac:dyDescent="0.25">
      <c r="A4" t="s">
        <v>30</v>
      </c>
      <c r="B4" s="2">
        <v>2</v>
      </c>
    </row>
    <row r="5" spans="1:5" x14ac:dyDescent="0.25">
      <c r="A5" s="3" t="s">
        <v>33</v>
      </c>
      <c r="B5" s="4" t="s">
        <v>0</v>
      </c>
      <c r="C5" s="4"/>
    </row>
    <row r="6" spans="1:5" x14ac:dyDescent="0.25">
      <c r="A6" t="s">
        <v>31</v>
      </c>
      <c r="B6" s="2" t="s">
        <v>1</v>
      </c>
    </row>
    <row r="7" spans="1:5" x14ac:dyDescent="0.25">
      <c r="A7" t="s">
        <v>12</v>
      </c>
      <c r="B7" s="2">
        <v>3</v>
      </c>
      <c r="C7" s="2" t="s">
        <v>9</v>
      </c>
    </row>
    <row r="8" spans="1:5" x14ac:dyDescent="0.25">
      <c r="A8" t="s">
        <v>14</v>
      </c>
      <c r="B8" s="2">
        <v>3</v>
      </c>
      <c r="C8" s="2" t="s">
        <v>3</v>
      </c>
    </row>
    <row r="9" spans="1:5" x14ac:dyDescent="0.25">
      <c r="A9" t="s">
        <v>13</v>
      </c>
      <c r="B9" s="2">
        <v>3</v>
      </c>
      <c r="C9" s="2" t="s">
        <v>4</v>
      </c>
    </row>
    <row r="10" spans="1:5" x14ac:dyDescent="0.25">
      <c r="A10" t="s">
        <v>34</v>
      </c>
      <c r="B10" s="2">
        <v>3</v>
      </c>
      <c r="C10" s="2" t="s">
        <v>35</v>
      </c>
    </row>
    <row r="11" spans="1:5" x14ac:dyDescent="0.25">
      <c r="A11" t="s">
        <v>32</v>
      </c>
      <c r="B11" s="2">
        <v>3</v>
      </c>
    </row>
    <row r="12" spans="1:5" x14ac:dyDescent="0.25">
      <c r="A12" s="3" t="s">
        <v>66</v>
      </c>
      <c r="B12" s="4">
        <v>3</v>
      </c>
      <c r="C12" s="4"/>
    </row>
    <row r="13" spans="1:5" x14ac:dyDescent="0.25">
      <c r="A13" t="s">
        <v>10</v>
      </c>
      <c r="B13" s="2" t="s">
        <v>11</v>
      </c>
    </row>
    <row r="14" spans="1:5" x14ac:dyDescent="0.25">
      <c r="A14" t="s">
        <v>50</v>
      </c>
      <c r="B14" s="2" t="s">
        <v>9</v>
      </c>
    </row>
    <row r="15" spans="1:5" x14ac:dyDescent="0.25">
      <c r="A15" t="s">
        <v>51</v>
      </c>
      <c r="B15" s="2" t="s">
        <v>9</v>
      </c>
    </row>
    <row r="16" spans="1:5" x14ac:dyDescent="0.25">
      <c r="A16" t="s">
        <v>52</v>
      </c>
      <c r="B16" s="2" t="s">
        <v>9</v>
      </c>
    </row>
    <row r="17" spans="1:3" x14ac:dyDescent="0.25">
      <c r="A17" t="s">
        <v>53</v>
      </c>
      <c r="B17" s="2" t="s">
        <v>9</v>
      </c>
    </row>
    <row r="18" spans="1:3" x14ac:dyDescent="0.25">
      <c r="A18" t="s">
        <v>54</v>
      </c>
      <c r="B18" s="2" t="s">
        <v>9</v>
      </c>
    </row>
    <row r="19" spans="1:3" x14ac:dyDescent="0.25">
      <c r="A19" s="3" t="s">
        <v>55</v>
      </c>
      <c r="B19" s="4" t="s">
        <v>9</v>
      </c>
      <c r="C19" s="4"/>
    </row>
    <row r="20" spans="1:3" x14ac:dyDescent="0.25">
      <c r="A20" t="s">
        <v>7</v>
      </c>
      <c r="B20" s="2" t="s">
        <v>8</v>
      </c>
    </row>
    <row r="21" spans="1:3" x14ac:dyDescent="0.25">
      <c r="A21" t="s">
        <v>37</v>
      </c>
      <c r="B21" s="2" t="s">
        <v>3</v>
      </c>
    </row>
    <row r="22" spans="1:3" x14ac:dyDescent="0.25">
      <c r="A22" t="s">
        <v>38</v>
      </c>
      <c r="B22" s="2" t="s">
        <v>3</v>
      </c>
    </row>
    <row r="23" spans="1:3" x14ac:dyDescent="0.25">
      <c r="A23" t="s">
        <v>39</v>
      </c>
      <c r="B23" s="2" t="s">
        <v>3</v>
      </c>
    </row>
    <row r="24" spans="1:3" x14ac:dyDescent="0.25">
      <c r="A24" t="s">
        <v>40</v>
      </c>
      <c r="B24" s="2" t="s">
        <v>3</v>
      </c>
    </row>
    <row r="25" spans="1:3" x14ac:dyDescent="0.25">
      <c r="A25" t="s">
        <v>41</v>
      </c>
      <c r="B25" s="2" t="s">
        <v>3</v>
      </c>
    </row>
    <row r="26" spans="1:3" x14ac:dyDescent="0.25">
      <c r="A26" t="s">
        <v>42</v>
      </c>
      <c r="B26" s="2" t="s">
        <v>3</v>
      </c>
    </row>
    <row r="27" spans="1:3" x14ac:dyDescent="0.25">
      <c r="A27" s="3" t="s">
        <v>43</v>
      </c>
      <c r="B27" s="4" t="s">
        <v>3</v>
      </c>
      <c r="C27" s="4"/>
    </row>
    <row r="28" spans="1:3" x14ac:dyDescent="0.25">
      <c r="A28" t="s">
        <v>5</v>
      </c>
      <c r="B28" s="2" t="s">
        <v>6</v>
      </c>
    </row>
    <row r="29" spans="1:3" x14ac:dyDescent="0.25">
      <c r="A29" t="s">
        <v>44</v>
      </c>
      <c r="B29" s="2" t="s">
        <v>4</v>
      </c>
    </row>
    <row r="30" spans="1:3" x14ac:dyDescent="0.25">
      <c r="A30" t="s">
        <v>45</v>
      </c>
      <c r="B30" s="2" t="s">
        <v>4</v>
      </c>
    </row>
    <row r="31" spans="1:3" x14ac:dyDescent="0.25">
      <c r="A31" s="3" t="s">
        <v>46</v>
      </c>
      <c r="B31" s="4" t="s">
        <v>4</v>
      </c>
      <c r="C31" s="4"/>
    </row>
    <row r="32" spans="1:3" x14ac:dyDescent="0.25">
      <c r="A32" t="s">
        <v>64</v>
      </c>
      <c r="B32" s="2" t="s">
        <v>65</v>
      </c>
    </row>
    <row r="33" spans="1:3" x14ac:dyDescent="0.25">
      <c r="A33" t="s">
        <v>47</v>
      </c>
      <c r="B33" s="2" t="s">
        <v>35</v>
      </c>
      <c r="C33" s="2" t="s">
        <v>36</v>
      </c>
    </row>
    <row r="34" spans="1:3" x14ac:dyDescent="0.25">
      <c r="A34" t="s">
        <v>48</v>
      </c>
      <c r="B34" s="2" t="s">
        <v>35</v>
      </c>
    </row>
    <row r="35" spans="1:3" x14ac:dyDescent="0.25">
      <c r="A35" t="s">
        <v>57</v>
      </c>
      <c r="B35" s="2" t="s">
        <v>35</v>
      </c>
    </row>
    <row r="36" spans="1:3" x14ac:dyDescent="0.25">
      <c r="A36" s="3" t="s">
        <v>56</v>
      </c>
      <c r="B36" s="4" t="s">
        <v>35</v>
      </c>
      <c r="C36" s="4"/>
    </row>
    <row r="37" spans="1:3" x14ac:dyDescent="0.25">
      <c r="A37" t="s">
        <v>49</v>
      </c>
      <c r="B37" s="2" t="s">
        <v>71</v>
      </c>
    </row>
    <row r="38" spans="1:3" x14ac:dyDescent="0.25">
      <c r="A38" t="s">
        <v>58</v>
      </c>
      <c r="B38" s="2" t="s">
        <v>36</v>
      </c>
    </row>
    <row r="39" spans="1:3" x14ac:dyDescent="0.25">
      <c r="A39" t="s">
        <v>59</v>
      </c>
      <c r="B39" s="2" t="s">
        <v>36</v>
      </c>
    </row>
    <row r="40" spans="1:3" x14ac:dyDescent="0.25">
      <c r="A40" t="s">
        <v>60</v>
      </c>
      <c r="B40" s="2" t="s">
        <v>36</v>
      </c>
    </row>
    <row r="41" spans="1:3" x14ac:dyDescent="0.25">
      <c r="A41" t="s">
        <v>61</v>
      </c>
      <c r="B41" s="2" t="s">
        <v>36</v>
      </c>
    </row>
    <row r="42" spans="1:3" x14ac:dyDescent="0.25">
      <c r="A42" t="s">
        <v>62</v>
      </c>
      <c r="B42" s="2" t="s">
        <v>36</v>
      </c>
    </row>
    <row r="43" spans="1:3" x14ac:dyDescent="0.25">
      <c r="A43" s="3" t="s">
        <v>63</v>
      </c>
      <c r="B43" s="4" t="s">
        <v>36</v>
      </c>
      <c r="C43" s="4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4"/>
  <sheetViews>
    <sheetView topLeftCell="A16" workbookViewId="0">
      <selection activeCell="K1" sqref="K1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10" bestFit="1" customWidth="1"/>
    <col min="5" max="5" width="5.5703125" bestFit="1" customWidth="1"/>
    <col min="6" max="6" width="4" bestFit="1" customWidth="1"/>
    <col min="7" max="7" width="5.28515625" style="10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10" bestFit="1" customWidth="1"/>
    <col min="12" max="12" width="4" style="10" bestFit="1" customWidth="1"/>
    <col min="13" max="13" width="9.28515625" bestFit="1" customWidth="1"/>
  </cols>
  <sheetData>
    <row r="1" spans="1:13" ht="75" x14ac:dyDescent="0.25">
      <c r="A1" t="s">
        <v>20</v>
      </c>
      <c r="B1" t="s">
        <v>70</v>
      </c>
      <c r="C1" t="s">
        <v>22</v>
      </c>
      <c r="D1" s="9" t="s">
        <v>18</v>
      </c>
      <c r="E1" s="11" t="s">
        <v>19</v>
      </c>
      <c r="F1" s="8" t="s">
        <v>30</v>
      </c>
      <c r="G1" s="9" t="s">
        <v>33</v>
      </c>
      <c r="H1" s="8" t="s">
        <v>31</v>
      </c>
      <c r="I1" s="8" t="s">
        <v>12</v>
      </c>
      <c r="J1" s="8" t="s">
        <v>34</v>
      </c>
      <c r="K1" s="9" t="s">
        <v>13</v>
      </c>
      <c r="L1" s="9" t="s">
        <v>32</v>
      </c>
      <c r="M1" s="9" t="s">
        <v>23</v>
      </c>
    </row>
    <row r="2" spans="1:13" x14ac:dyDescent="0.25">
      <c r="A2" s="21">
        <v>2</v>
      </c>
      <c r="B2" s="17">
        <v>2016</v>
      </c>
      <c r="C2" s="17">
        <v>174</v>
      </c>
      <c r="D2" s="16">
        <v>80.597999999999999</v>
      </c>
      <c r="E2" s="17">
        <v>105.334</v>
      </c>
      <c r="F2" s="17">
        <v>2.13</v>
      </c>
      <c r="G2" s="16">
        <v>-26.866</v>
      </c>
      <c r="H2" s="17">
        <v>-46.628999999999998</v>
      </c>
      <c r="I2" s="17">
        <v>39.427999999999997</v>
      </c>
      <c r="J2" s="17">
        <v>78.486000000000004</v>
      </c>
      <c r="K2" s="16">
        <v>33.564</v>
      </c>
      <c r="L2" s="16">
        <v>0.48399999999999999</v>
      </c>
      <c r="M2" s="21">
        <v>1</v>
      </c>
    </row>
    <row r="3" spans="1:13" x14ac:dyDescent="0.25">
      <c r="A3">
        <v>1</v>
      </c>
      <c r="B3">
        <v>2015</v>
      </c>
      <c r="C3">
        <v>166</v>
      </c>
      <c r="D3" s="10">
        <v>87.936000000000007</v>
      </c>
      <c r="E3" s="20">
        <v>113.473</v>
      </c>
      <c r="F3" s="20">
        <v>2.1480000000000001</v>
      </c>
      <c r="G3" s="10">
        <v>-27.684999999999999</v>
      </c>
      <c r="H3">
        <v>-52.036000000000001</v>
      </c>
      <c r="I3">
        <v>40.872</v>
      </c>
      <c r="J3">
        <v>83.405000000000001</v>
      </c>
      <c r="K3" s="10">
        <v>40.002000000000002</v>
      </c>
      <c r="L3" s="10">
        <v>1.23</v>
      </c>
      <c r="M3" s="20"/>
    </row>
    <row r="4" spans="1:13" x14ac:dyDescent="0.25">
      <c r="A4">
        <v>3</v>
      </c>
      <c r="B4">
        <v>2017</v>
      </c>
      <c r="C4">
        <v>173</v>
      </c>
      <c r="D4" s="10">
        <v>74.093999999999994</v>
      </c>
      <c r="E4" s="20">
        <v>96.91</v>
      </c>
      <c r="F4" s="20">
        <v>1.881</v>
      </c>
      <c r="G4" s="10">
        <v>-24.698</v>
      </c>
      <c r="H4" s="20">
        <v>-42.539000000000001</v>
      </c>
      <c r="I4" s="20">
        <v>39.213000000000001</v>
      </c>
      <c r="J4" s="20">
        <v>70.876000000000005</v>
      </c>
      <c r="K4" s="10">
        <v>28.87</v>
      </c>
      <c r="L4" s="10">
        <v>0.49</v>
      </c>
      <c r="M4" s="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9"/>
  <sheetViews>
    <sheetView tabSelected="1" workbookViewId="0">
      <selection activeCell="H17" sqref="H17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7" x14ac:dyDescent="0.25">
      <c r="A1" s="1" t="s">
        <v>68</v>
      </c>
      <c r="B1" s="1" t="s">
        <v>24</v>
      </c>
      <c r="C1" s="1" t="s">
        <v>25</v>
      </c>
      <c r="D1" s="1" t="s">
        <v>26</v>
      </c>
      <c r="E1" t="s">
        <v>27</v>
      </c>
      <c r="F1" s="1" t="s">
        <v>28</v>
      </c>
      <c r="G1" s="1" t="s">
        <v>29</v>
      </c>
    </row>
    <row r="2" spans="1:7" x14ac:dyDescent="0.25">
      <c r="A2">
        <v>1</v>
      </c>
      <c r="C2" t="s">
        <v>2</v>
      </c>
    </row>
    <row r="3" spans="1:7" x14ac:dyDescent="0.25">
      <c r="A3">
        <v>2</v>
      </c>
    </row>
    <row r="4" spans="1:7" x14ac:dyDescent="0.25">
      <c r="A4" t="s">
        <v>0</v>
      </c>
    </row>
    <row r="5" spans="1:7" x14ac:dyDescent="0.25">
      <c r="A5">
        <v>3</v>
      </c>
      <c r="B5" t="s">
        <v>2</v>
      </c>
    </row>
    <row r="6" spans="1:7" x14ac:dyDescent="0.25">
      <c r="A6" t="s">
        <v>1</v>
      </c>
    </row>
    <row r="7" spans="1:7" x14ac:dyDescent="0.25">
      <c r="A7" t="s">
        <v>9</v>
      </c>
      <c r="B7" t="s">
        <v>2</v>
      </c>
      <c r="C7" t="s">
        <v>2</v>
      </c>
      <c r="D7" t="s">
        <v>2</v>
      </c>
      <c r="F7" t="s">
        <v>2</v>
      </c>
      <c r="G7" t="s">
        <v>2</v>
      </c>
    </row>
    <row r="8" spans="1:7" x14ac:dyDescent="0.25">
      <c r="A8" t="s">
        <v>11</v>
      </c>
    </row>
    <row r="9" spans="1:7" x14ac:dyDescent="0.25">
      <c r="A9" t="s">
        <v>3</v>
      </c>
      <c r="B9" t="s">
        <v>2</v>
      </c>
      <c r="C9" t="s">
        <v>2</v>
      </c>
      <c r="D9" t="s">
        <v>2</v>
      </c>
      <c r="F9" t="s">
        <v>2</v>
      </c>
      <c r="G9" t="s">
        <v>2</v>
      </c>
    </row>
    <row r="10" spans="1:7" x14ac:dyDescent="0.25">
      <c r="A10" t="s">
        <v>8</v>
      </c>
    </row>
    <row r="11" spans="1:7" x14ac:dyDescent="0.25">
      <c r="A11" t="s">
        <v>4</v>
      </c>
      <c r="B11" t="s">
        <v>2</v>
      </c>
      <c r="C11" t="s">
        <v>2</v>
      </c>
      <c r="D11" t="s">
        <v>2</v>
      </c>
      <c r="F11" t="s">
        <v>2</v>
      </c>
      <c r="G11" t="s">
        <v>2</v>
      </c>
    </row>
    <row r="12" spans="1:7" x14ac:dyDescent="0.25">
      <c r="A12" t="s">
        <v>6</v>
      </c>
    </row>
    <row r="13" spans="1:7" x14ac:dyDescent="0.25">
      <c r="A13" t="s">
        <v>35</v>
      </c>
    </row>
    <row r="14" spans="1:7" x14ac:dyDescent="0.25">
      <c r="A14" t="s">
        <v>65</v>
      </c>
    </row>
    <row r="15" spans="1:7" x14ac:dyDescent="0.25">
      <c r="A15" t="s">
        <v>36</v>
      </c>
      <c r="B15" t="s">
        <v>2</v>
      </c>
      <c r="C15" t="s">
        <v>2</v>
      </c>
      <c r="D15" t="s">
        <v>2</v>
      </c>
      <c r="F15" t="s">
        <v>2</v>
      </c>
      <c r="G15" t="s">
        <v>2</v>
      </c>
    </row>
    <row r="16" spans="1:7" x14ac:dyDescent="0.25">
      <c r="A16" t="s">
        <v>32</v>
      </c>
      <c r="B16" t="s">
        <v>72</v>
      </c>
      <c r="C16" t="s">
        <v>2</v>
      </c>
      <c r="D16" t="s">
        <v>2</v>
      </c>
      <c r="E16" t="s">
        <v>72</v>
      </c>
      <c r="F16" t="s">
        <v>2</v>
      </c>
      <c r="G16" t="s">
        <v>2</v>
      </c>
    </row>
    <row r="17" spans="1:7" x14ac:dyDescent="0.25">
      <c r="A17" t="s">
        <v>30</v>
      </c>
      <c r="B17" t="s">
        <v>72</v>
      </c>
      <c r="C17" t="s">
        <v>2</v>
      </c>
      <c r="D17" t="s">
        <v>72</v>
      </c>
      <c r="E17" t="s">
        <v>72</v>
      </c>
      <c r="F17" t="s">
        <v>2</v>
      </c>
      <c r="G17" t="s">
        <v>2</v>
      </c>
    </row>
    <row r="18" spans="1:7" x14ac:dyDescent="0.25">
      <c r="A18" t="s">
        <v>51</v>
      </c>
      <c r="C18" t="s">
        <v>72</v>
      </c>
    </row>
    <row r="19" spans="1:7" x14ac:dyDescent="0.25">
      <c r="A19" t="s">
        <v>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0" width="4.5703125" bestFit="1" customWidth="1"/>
    <col min="11" max="11" width="4.5703125" style="10" bestFit="1" customWidth="1"/>
  </cols>
  <sheetData>
    <row r="1" spans="1:11" ht="75" x14ac:dyDescent="0.25">
      <c r="A1" t="s">
        <v>20</v>
      </c>
      <c r="B1" t="s">
        <v>23</v>
      </c>
      <c r="C1" t="s">
        <v>70</v>
      </c>
      <c r="D1" t="s">
        <v>22</v>
      </c>
      <c r="E1" s="9" t="s">
        <v>18</v>
      </c>
      <c r="F1" s="11" t="s">
        <v>19</v>
      </c>
      <c r="G1" s="8" t="s">
        <v>30</v>
      </c>
      <c r="H1" s="9" t="s">
        <v>33</v>
      </c>
      <c r="I1" s="8" t="s">
        <v>31</v>
      </c>
      <c r="J1" s="8" t="s">
        <v>12</v>
      </c>
      <c r="K1" s="9" t="s">
        <v>14</v>
      </c>
    </row>
    <row r="2" spans="1:11" x14ac:dyDescent="0.25">
      <c r="A2" s="17">
        <v>2</v>
      </c>
      <c r="B2" s="17">
        <v>1</v>
      </c>
      <c r="C2" s="17">
        <v>2015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6">
        <v>80.2</v>
      </c>
    </row>
    <row r="3" spans="1:11" x14ac:dyDescent="0.25">
      <c r="A3" s="17">
        <v>1</v>
      </c>
      <c r="B3" s="17"/>
      <c r="C3" s="17">
        <v>2016</v>
      </c>
      <c r="D3" s="17">
        <v>235</v>
      </c>
      <c r="E3" s="16">
        <v>85</v>
      </c>
      <c r="F3" s="17">
        <v>104.62962962962963</v>
      </c>
      <c r="G3" s="17">
        <v>6.4814814814814818</v>
      </c>
      <c r="H3" s="16">
        <v>-28.24074074074074</v>
      </c>
      <c r="I3" s="17">
        <v>-29.074074074074073</v>
      </c>
      <c r="J3" s="17">
        <v>59.44444444444445</v>
      </c>
      <c r="K3" s="16">
        <v>74.259259259259267</v>
      </c>
    </row>
    <row r="4" spans="1:11" x14ac:dyDescent="0.25">
      <c r="A4" s="17">
        <v>3</v>
      </c>
      <c r="B4" s="17">
        <v>2</v>
      </c>
      <c r="C4" s="17">
        <v>2017</v>
      </c>
      <c r="D4" s="17">
        <v>234</v>
      </c>
      <c r="E4" s="16">
        <v>78.703703703703709</v>
      </c>
      <c r="F4" s="17">
        <v>96.879286694101509</v>
      </c>
      <c r="G4" s="17">
        <v>6.0013717421124833</v>
      </c>
      <c r="H4" s="16">
        <v>-26.14883401920439</v>
      </c>
      <c r="I4" s="17">
        <v>-26.920438957475994</v>
      </c>
      <c r="J4" s="17">
        <v>55.041152263374492</v>
      </c>
      <c r="K4" s="16">
        <v>68.758573388203018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/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5" width="4.5703125" style="10" bestFit="1" customWidth="1"/>
    <col min="6" max="6" width="5.5703125" bestFit="1" customWidth="1"/>
    <col min="7" max="7" width="4" bestFit="1" customWidth="1"/>
    <col min="8" max="8" width="5.28515625" style="10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10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10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10" bestFit="1" customWidth="1"/>
    <col min="31" max="33" width="4" bestFit="1" customWidth="1"/>
    <col min="34" max="34" width="4" style="10" bestFit="1" customWidth="1"/>
    <col min="35" max="38" width="4" bestFit="1" customWidth="1"/>
    <col min="39" max="39" width="4" style="10" bestFit="1" customWidth="1"/>
    <col min="40" max="46" width="4" bestFit="1" customWidth="1"/>
  </cols>
  <sheetData>
    <row r="1" spans="1:46" ht="75.75" x14ac:dyDescent="0.25">
      <c r="A1" t="s">
        <v>20</v>
      </c>
      <c r="B1" t="s">
        <v>23</v>
      </c>
      <c r="C1" t="s">
        <v>70</v>
      </c>
      <c r="D1" t="s">
        <v>22</v>
      </c>
      <c r="E1" s="9" t="str">
        <f t="array" ref="E1:AT1">TRANSPOSE(struct_sf16_eng!A2:A44)</f>
        <v>SCR</v>
      </c>
      <c r="F1" s="11" t="str">
        <v>BSCR</v>
      </c>
      <c r="G1" s="8" t="str">
        <v>operational</v>
      </c>
      <c r="H1" s="9" t="str">
        <v>Adjustment-LACDT</v>
      </c>
      <c r="I1" s="8" t="str">
        <v>BSCR_div</v>
      </c>
      <c r="J1" s="8" t="str">
        <v>market</v>
      </c>
      <c r="K1" s="8" t="str">
        <v>life</v>
      </c>
      <c r="L1" s="8" t="str">
        <v>nonlife</v>
      </c>
      <c r="M1" s="8" t="str">
        <v>health</v>
      </c>
      <c r="N1" s="8" t="str">
        <v>cp-default</v>
      </c>
      <c r="O1" s="9" t="str">
        <v>intangibles</v>
      </c>
      <c r="P1" s="8" t="str">
        <v>market_div</v>
      </c>
      <c r="Q1" s="8" t="str">
        <v>m_interestrate</v>
      </c>
      <c r="R1" s="8" t="str">
        <v>m_equity</v>
      </c>
      <c r="S1" s="8" t="str">
        <v>m_property</v>
      </c>
      <c r="T1" s="8" t="str">
        <v>m_spread</v>
      </c>
      <c r="U1" s="8" t="str">
        <v>m_currency</v>
      </c>
      <c r="V1" s="9" t="str">
        <v>m_concentration</v>
      </c>
      <c r="W1" s="8" t="str">
        <v>m_illiquidity</v>
      </c>
      <c r="X1" s="8" t="str">
        <v>life_div</v>
      </c>
      <c r="Y1" s="8" t="str">
        <v>l_mortality</v>
      </c>
      <c r="Z1" s="8" t="str">
        <v>l_longevity</v>
      </c>
      <c r="AA1" s="8" t="str">
        <v>l_disability</v>
      </c>
      <c r="AB1" s="8" t="str">
        <v>l_lapse</v>
      </c>
      <c r="AC1" s="8" t="str">
        <v>l_expenses</v>
      </c>
      <c r="AD1" s="9" t="str">
        <v>l_revision</v>
      </c>
      <c r="AE1" s="8" t="str">
        <v>l_CAT</v>
      </c>
      <c r="AF1" s="8" t="str">
        <v>nonlife_div</v>
      </c>
      <c r="AG1" s="8" t="str">
        <v>n_premiumreserve</v>
      </c>
      <c r="AH1" s="9" t="str">
        <v>n_lapse</v>
      </c>
      <c r="AI1" s="8" t="str">
        <v>n_CAT</v>
      </c>
      <c r="AJ1" s="8" t="str">
        <v>health_div</v>
      </c>
      <c r="AK1" s="8" t="str">
        <v>h_SLT</v>
      </c>
      <c r="AL1" s="8" t="str">
        <v>h_CAT</v>
      </c>
      <c r="AM1" s="9" t="str">
        <v>h_n_premiumres</v>
      </c>
      <c r="AN1" s="8" t="str">
        <v>h_n_lapse</v>
      </c>
      <c r="AO1" s="8" t="str">
        <v>h_SLT_div</v>
      </c>
      <c r="AP1" s="8" t="str">
        <v>h_s_mortality</v>
      </c>
      <c r="AQ1" s="8" t="str">
        <v>h_s_longevity</v>
      </c>
      <c r="AR1" s="8" t="str">
        <v>h_s_disability</v>
      </c>
      <c r="AS1" s="8" t="str">
        <v>h_s_lapse</v>
      </c>
      <c r="AT1" s="8" t="str">
        <v>h_s_expenses</v>
      </c>
    </row>
    <row r="2" spans="1:46" x14ac:dyDescent="0.25">
      <c r="A2" s="17">
        <v>2</v>
      </c>
      <c r="B2" s="17">
        <v>1</v>
      </c>
      <c r="C2" s="17">
        <v>2015</v>
      </c>
      <c r="D2" s="17">
        <v>230</v>
      </c>
      <c r="E2" s="16">
        <v>91.8</v>
      </c>
      <c r="F2" s="17">
        <v>113</v>
      </c>
      <c r="G2" s="17">
        <v>7</v>
      </c>
      <c r="H2" s="16">
        <v>-30.5</v>
      </c>
      <c r="I2" s="17">
        <v>-31.4</v>
      </c>
      <c r="J2" s="17">
        <v>64.2</v>
      </c>
      <c r="K2" s="17">
        <v>80.2</v>
      </c>
      <c r="L2" s="17">
        <v>0</v>
      </c>
      <c r="M2" s="17">
        <v>0</v>
      </c>
      <c r="N2" s="17">
        <v>2.2999999999999998</v>
      </c>
      <c r="O2" s="16">
        <v>0</v>
      </c>
      <c r="P2" s="17">
        <v>-4.7</v>
      </c>
      <c r="Q2" s="17">
        <v>2.7</v>
      </c>
      <c r="R2" s="17">
        <v>10.5</v>
      </c>
      <c r="S2" s="17">
        <v>1.6</v>
      </c>
      <c r="T2" s="17">
        <v>53.5</v>
      </c>
      <c r="U2" s="17">
        <v>0.6</v>
      </c>
      <c r="V2" s="16">
        <v>0</v>
      </c>
      <c r="W2" s="17">
        <v>-44</v>
      </c>
      <c r="X2" s="17">
        <v>29</v>
      </c>
      <c r="Y2" s="17">
        <v>6.1</v>
      </c>
      <c r="Z2" s="17">
        <v>0.4</v>
      </c>
      <c r="AA2" s="17">
        <v>48</v>
      </c>
      <c r="AB2" s="17">
        <v>21.1</v>
      </c>
      <c r="AC2" s="17">
        <v>0</v>
      </c>
      <c r="AD2" s="16">
        <v>19.600000000000001</v>
      </c>
      <c r="AE2" s="17">
        <v>0</v>
      </c>
      <c r="AF2" s="17">
        <v>0</v>
      </c>
      <c r="AG2" s="17">
        <v>0</v>
      </c>
      <c r="AH2" s="16">
        <v>0</v>
      </c>
      <c r="AI2" s="17">
        <v>0</v>
      </c>
      <c r="AJ2" s="17">
        <v>0</v>
      </c>
      <c r="AK2" s="17">
        <v>0</v>
      </c>
      <c r="AL2" s="17">
        <v>0</v>
      </c>
      <c r="AM2" s="16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</row>
    <row r="3" spans="1:46" x14ac:dyDescent="0.25">
      <c r="A3" s="17">
        <v>1</v>
      </c>
      <c r="B3" s="17"/>
      <c r="C3" s="17">
        <v>2016</v>
      </c>
      <c r="D3" s="17">
        <v>235</v>
      </c>
      <c r="E3" s="16">
        <f>85/$E$2*E2</f>
        <v>85</v>
      </c>
      <c r="F3" s="17">
        <f t="shared" ref="F3:AD4" si="0">85/$E$2*F2</f>
        <v>104.62962962962963</v>
      </c>
      <c r="G3" s="17">
        <f t="shared" si="0"/>
        <v>6.4814814814814818</v>
      </c>
      <c r="H3" s="16">
        <f t="shared" si="0"/>
        <v>-28.24074074074074</v>
      </c>
      <c r="I3" s="17">
        <f t="shared" si="0"/>
        <v>-29.074074074074073</v>
      </c>
      <c r="J3" s="17">
        <f t="shared" si="0"/>
        <v>59.44444444444445</v>
      </c>
      <c r="K3" s="17">
        <f t="shared" si="0"/>
        <v>74.259259259259267</v>
      </c>
      <c r="L3" s="17">
        <f t="shared" si="0"/>
        <v>0</v>
      </c>
      <c r="M3" s="17">
        <f t="shared" si="0"/>
        <v>0</v>
      </c>
      <c r="N3" s="17">
        <f t="shared" si="0"/>
        <v>2.1296296296296293</v>
      </c>
      <c r="O3" s="16">
        <f t="shared" si="0"/>
        <v>0</v>
      </c>
      <c r="P3" s="17">
        <f t="shared" si="0"/>
        <v>-4.3518518518518521</v>
      </c>
      <c r="Q3" s="17">
        <f>85/$E$2*Q2+3</f>
        <v>5.5</v>
      </c>
      <c r="R3" s="17">
        <f>85/$E$2*R2+5</f>
        <v>14.722222222222221</v>
      </c>
      <c r="S3" s="17">
        <f>85/$E$2*S2+2</f>
        <v>3.4814814814814818</v>
      </c>
      <c r="T3" s="17">
        <f>85/$E$2*T2-10</f>
        <v>39.537037037037038</v>
      </c>
      <c r="U3" s="17">
        <f t="shared" si="0"/>
        <v>0.55555555555555558</v>
      </c>
      <c r="V3" s="16">
        <f t="shared" si="0"/>
        <v>0</v>
      </c>
      <c r="W3" s="17">
        <f t="shared" si="0"/>
        <v>-40.74074074074074</v>
      </c>
      <c r="X3" s="17">
        <f>85/$E$2*X2-3</f>
        <v>23.851851851851851</v>
      </c>
      <c r="Y3" s="17">
        <f>85/$E$2*Y2-1</f>
        <v>4.6481481481481479</v>
      </c>
      <c r="Z3" s="17">
        <f t="shared" si="0"/>
        <v>0.37037037037037041</v>
      </c>
      <c r="AA3" s="17">
        <f>85/$E$2*AA2+4</f>
        <v>48.444444444444443</v>
      </c>
      <c r="AB3" s="17">
        <f t="shared" si="0"/>
        <v>19.537037037037038</v>
      </c>
      <c r="AC3" s="17">
        <f t="shared" si="0"/>
        <v>0</v>
      </c>
      <c r="AD3" s="16">
        <f t="shared" si="0"/>
        <v>18.148148148148149</v>
      </c>
      <c r="AE3" s="17">
        <v>0</v>
      </c>
      <c r="AF3" s="17">
        <v>0</v>
      </c>
      <c r="AG3" s="17">
        <v>0</v>
      </c>
      <c r="AH3" s="16">
        <v>0</v>
      </c>
      <c r="AI3" s="17">
        <v>0</v>
      </c>
      <c r="AJ3" s="17">
        <v>0</v>
      </c>
      <c r="AK3" s="17">
        <v>0</v>
      </c>
      <c r="AL3" s="17">
        <v>0</v>
      </c>
      <c r="AM3" s="16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</row>
    <row r="4" spans="1:46" x14ac:dyDescent="0.25">
      <c r="A4" s="17">
        <v>3</v>
      </c>
      <c r="B4" s="17">
        <v>2</v>
      </c>
      <c r="C4" s="17">
        <v>2017</v>
      </c>
      <c r="D4" s="17">
        <v>234</v>
      </c>
      <c r="E4" s="16">
        <f>85/$E$2*E3</f>
        <v>78.703703703703709</v>
      </c>
      <c r="F4" s="17">
        <f t="shared" si="0"/>
        <v>96.879286694101509</v>
      </c>
      <c r="G4" s="17">
        <f t="shared" si="0"/>
        <v>6.0013717421124833</v>
      </c>
      <c r="H4" s="16">
        <f t="shared" si="0"/>
        <v>-26.14883401920439</v>
      </c>
      <c r="I4" s="17">
        <f t="shared" si="0"/>
        <v>-26.920438957475994</v>
      </c>
      <c r="J4" s="17">
        <f t="shared" si="0"/>
        <v>55.041152263374492</v>
      </c>
      <c r="K4" s="17">
        <f t="shared" si="0"/>
        <v>68.758573388203018</v>
      </c>
      <c r="L4" s="17">
        <f t="shared" si="0"/>
        <v>0</v>
      </c>
      <c r="M4" s="17">
        <f t="shared" si="0"/>
        <v>0</v>
      </c>
      <c r="N4" s="17">
        <f t="shared" si="0"/>
        <v>1.9718792866941013</v>
      </c>
      <c r="O4" s="16">
        <f t="shared" si="0"/>
        <v>0</v>
      </c>
      <c r="P4" s="17">
        <f t="shared" si="0"/>
        <v>-4.0294924554183815</v>
      </c>
      <c r="Q4" s="17">
        <f>85/$E$2*Q3+3</f>
        <v>8.0925925925925917</v>
      </c>
      <c r="R4" s="17">
        <f>85/$E$2*R3+5</f>
        <v>18.631687242798353</v>
      </c>
      <c r="S4" s="17">
        <f>85/$E$2*S3+2</f>
        <v>5.2235939643347056</v>
      </c>
      <c r="T4" s="17">
        <f>85/$E$2*T3-10</f>
        <v>26.60836762688615</v>
      </c>
      <c r="U4" s="17">
        <f t="shared" si="0"/>
        <v>0.51440329218106995</v>
      </c>
      <c r="V4" s="16">
        <f t="shared" si="0"/>
        <v>0</v>
      </c>
      <c r="W4" s="17">
        <f t="shared" si="0"/>
        <v>-37.722908093278463</v>
      </c>
      <c r="X4" s="17">
        <f>85/$E$2*X3-3</f>
        <v>19.085048010973935</v>
      </c>
      <c r="Y4" s="17">
        <f>85/$E$2*Y3-1</f>
        <v>3.3038408779149515</v>
      </c>
      <c r="Z4" s="17">
        <f t="shared" si="0"/>
        <v>0.34293552812071332</v>
      </c>
      <c r="AA4" s="17">
        <f>85/$E$2*AA3+4</f>
        <v>48.855967078189302</v>
      </c>
      <c r="AB4" s="17">
        <f t="shared" si="0"/>
        <v>18.089849108367627</v>
      </c>
      <c r="AC4" s="17">
        <f t="shared" si="0"/>
        <v>0</v>
      </c>
      <c r="AD4" s="16">
        <f t="shared" si="0"/>
        <v>16.803840877914954</v>
      </c>
      <c r="AE4" s="17">
        <v>0</v>
      </c>
      <c r="AF4" s="17">
        <v>0</v>
      </c>
      <c r="AG4" s="17">
        <v>0</v>
      </c>
      <c r="AH4" s="16">
        <v>0</v>
      </c>
      <c r="AI4" s="17">
        <v>0</v>
      </c>
      <c r="AJ4" s="17">
        <v>0</v>
      </c>
      <c r="AK4" s="17">
        <v>0</v>
      </c>
      <c r="AL4" s="17">
        <v>0</v>
      </c>
      <c r="AM4" s="16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4"/>
  <sheetViews>
    <sheetView workbookViewId="0"/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 t="s">
        <v>74</v>
      </c>
      <c r="B3">
        <v>99</v>
      </c>
    </row>
    <row r="4" spans="1:2" x14ac:dyDescent="0.25">
      <c r="A4">
        <v>3</v>
      </c>
      <c r="B4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/>
  </sheetViews>
  <sheetFormatPr defaultRowHeight="15" x14ac:dyDescent="0.25"/>
  <sheetData>
    <row r="1" spans="1:2" x14ac:dyDescent="0.25">
      <c r="A1" s="1" t="s">
        <v>17</v>
      </c>
      <c r="B1" s="1" t="s">
        <v>21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35</v>
      </c>
      <c r="B8">
        <v>5</v>
      </c>
    </row>
    <row r="9" spans="1:2" x14ac:dyDescent="0.25">
      <c r="A9" t="s">
        <v>36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15</vt:i4>
      </vt:variant>
    </vt:vector>
  </HeadingPairs>
  <TitlesOfParts>
    <vt:vector size="15" baseType="lpstr">
      <vt:lpstr>struct_sf16_eng</vt:lpstr>
      <vt:lpstr>struct_sf16_nld</vt:lpstr>
      <vt:lpstr>outline_sf16_eng</vt:lpstr>
      <vt:lpstr>levelmax_sf16_995</vt:lpstr>
      <vt:lpstr>levelmax_sf16_993</vt:lpstr>
      <vt:lpstr>ex1_data</vt:lpstr>
      <vt:lpstr>ex2_data</vt:lpstr>
      <vt:lpstr>ex3_struct</vt:lpstr>
      <vt:lpstr>ex3_struct_test</vt:lpstr>
      <vt:lpstr>ex3_data</vt:lpstr>
      <vt:lpstr>outline_exceptions</vt:lpstr>
      <vt:lpstr>ex3_data_test</vt:lpstr>
      <vt:lpstr>ex3_data (2)</vt:lpstr>
      <vt:lpstr>ex3_levelmax</vt:lpstr>
      <vt:lpstr>ex3_levelmax_test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2018-09-27T11:04:06Z</dcterms:modified>
</cp:coreProperties>
</file>