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C:\Users\sofis\Downloads\"/>
    </mc:Choice>
  </mc:AlternateContent>
  <xr:revisionPtr revIDLastSave="0" documentId="8_{468BB364-8D19-4C37-8BA6-1623A0C617AE}" xr6:coauthVersionLast="47" xr6:coauthVersionMax="47" xr10:uidLastSave="{00000000-0000-0000-0000-000000000000}"/>
  <bookViews>
    <workbookView xWindow="-120" yWindow="-120" windowWidth="20730" windowHeight="11040" tabRatio="1000" xr2:uid="{00000000-000D-0000-FFFF-FFFF00000000}"/>
  </bookViews>
  <sheets>
    <sheet name="LA" sheetId="2" r:id="rId1"/>
    <sheet name="Salarios por horas" sheetId="4" r:id="rId2"/>
    <sheet name="ET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7" i="2" l="1"/>
  <c r="H2" i="4"/>
  <c r="H3" i="4"/>
  <c r="H4" i="4"/>
  <c r="H5" i="4"/>
  <c r="H6" i="4"/>
  <c r="H7" i="4"/>
  <c r="H8" i="4"/>
  <c r="H9" i="4"/>
  <c r="H10" i="4"/>
  <c r="H11" i="4"/>
  <c r="G2" i="4"/>
  <c r="K19" i="2"/>
  <c r="L19" i="2"/>
  <c r="K83" i="2"/>
  <c r="L83" i="2" s="1"/>
  <c r="K84" i="2"/>
  <c r="L84" i="2" s="1"/>
  <c r="K85" i="2"/>
  <c r="L85" i="2" s="1"/>
  <c r="K86" i="2"/>
  <c r="L86" i="2" s="1"/>
  <c r="K82" i="2"/>
  <c r="L82" i="2" s="1"/>
  <c r="M82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73" i="2"/>
  <c r="L73" i="2" s="1"/>
  <c r="M73" i="2" s="1"/>
  <c r="K68" i="2"/>
  <c r="L68" i="2" s="1"/>
  <c r="K69" i="2"/>
  <c r="L69" i="2" s="1"/>
  <c r="K70" i="2"/>
  <c r="L70" i="2" s="1"/>
  <c r="K71" i="2"/>
  <c r="L71" i="2" s="1"/>
  <c r="K67" i="2"/>
  <c r="L67" i="2" s="1"/>
  <c r="M67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59" i="2"/>
  <c r="L59" i="2" s="1"/>
  <c r="M59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1" i="2"/>
  <c r="L51" i="2" s="1"/>
  <c r="M51" i="2" s="1"/>
  <c r="K46" i="2"/>
  <c r="L46" i="2" s="1"/>
  <c r="K47" i="2"/>
  <c r="L47" i="2" s="1"/>
  <c r="K48" i="2"/>
  <c r="L48" i="2" s="1"/>
  <c r="K49" i="2"/>
  <c r="L49" i="2" s="1"/>
  <c r="K45" i="2"/>
  <c r="L45" i="2" s="1"/>
  <c r="M45" i="2" s="1"/>
  <c r="K20" i="2"/>
  <c r="L20" i="2" s="1"/>
  <c r="K21" i="2"/>
  <c r="L21" i="2" s="1"/>
  <c r="K22" i="2"/>
  <c r="L22" i="2" s="1"/>
  <c r="K23" i="2"/>
  <c r="L23" i="2" s="1"/>
  <c r="K13" i="2"/>
  <c r="L13" i="2" s="1"/>
  <c r="K14" i="2"/>
  <c r="L14" i="2" s="1"/>
  <c r="K15" i="2"/>
  <c r="L15" i="2" s="1"/>
  <c r="K16" i="2"/>
  <c r="L16" i="2" s="1"/>
  <c r="K17" i="2"/>
  <c r="L17" i="2" s="1"/>
  <c r="K12" i="2"/>
  <c r="L12" i="2" s="1"/>
  <c r="M12" i="2" s="1"/>
  <c r="G11" i="4"/>
  <c r="G10" i="4"/>
  <c r="G9" i="4"/>
  <c r="G8" i="4"/>
  <c r="G7" i="4"/>
  <c r="G6" i="4"/>
  <c r="G5" i="4"/>
  <c r="G4" i="4"/>
  <c r="G3" i="4"/>
  <c r="M19" i="2" l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25" i="2"/>
  <c r="L25" i="2" s="1"/>
  <c r="M25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36" i="2"/>
  <c r="L36" i="2" s="1"/>
  <c r="M36" i="2" s="1"/>
  <c r="M87" i="2"/>
</calcChain>
</file>

<file path=xl/sharedStrings.xml><?xml version="1.0" encoding="utf-8"?>
<sst xmlns="http://schemas.openxmlformats.org/spreadsheetml/2006/main" count="202" uniqueCount="161">
  <si>
    <t>CONTROL DE VERSIONES</t>
  </si>
  <si>
    <t xml:space="preserve">Versión </t>
  </si>
  <si>
    <t>Hecha por:</t>
  </si>
  <si>
    <t>Revisada por</t>
  </si>
  <si>
    <t>Aprobada por</t>
  </si>
  <si>
    <t>Fecha</t>
  </si>
  <si>
    <t>Motivo:</t>
  </si>
  <si>
    <t>0.1</t>
  </si>
  <si>
    <t>LB</t>
  </si>
  <si>
    <t>DT</t>
  </si>
  <si>
    <t>Version Original</t>
  </si>
  <si>
    <t>LISTA DE ACTIVIDADES</t>
  </si>
  <si>
    <t>NOMBRE DEL PROYECTO</t>
  </si>
  <si>
    <t>SIGLAS DEL PROYECTO</t>
  </si>
  <si>
    <t>Face check</t>
  </si>
  <si>
    <t>F.C</t>
  </si>
  <si>
    <t>ACTIVIDAD</t>
  </si>
  <si>
    <t>ID</t>
  </si>
  <si>
    <t xml:space="preserve">N° de personas	</t>
  </si>
  <si>
    <t>EDT</t>
  </si>
  <si>
    <t>RECURSOS</t>
  </si>
  <si>
    <t>DESCRIPCIÓN</t>
  </si>
  <si>
    <t>HORAS</t>
  </si>
  <si>
    <t>VALOR HORA</t>
  </si>
  <si>
    <t>HORA*VALOR</t>
  </si>
  <si>
    <t>TOTAL MO</t>
  </si>
  <si>
    <t>PREDECESORAS</t>
  </si>
  <si>
    <t>SUCESORAS</t>
  </si>
  <si>
    <t>ADELANTO</t>
  </si>
  <si>
    <t>RETRASO</t>
  </si>
  <si>
    <t>RELACIÓN DE PRECEDENCIA</t>
  </si>
  <si>
    <t>Gestión de proyecto (Project Manager)</t>
  </si>
  <si>
    <t>11.000.000</t>
  </si>
  <si>
    <t>Elabora plan de proyecto (alcance, cronograma, presupuesto).</t>
  </si>
  <si>
    <t>Analista de requisitos. ID 0.2</t>
  </si>
  <si>
    <t>Inicio – Inicio (I–I) ID 0.1</t>
  </si>
  <si>
    <t>Define hitos y entregables.</t>
  </si>
  <si>
    <t>Coordina reuniones de seguimiento y asignar tareas.</t>
  </si>
  <si>
    <t>Supervisa cumplimiento de presupuesto y tiempos.</t>
  </si>
  <si>
    <t>Gestiona riesgos y cambios en el alcance.</t>
  </si>
  <si>
    <t>Elabora informes de avance y cierre.</t>
  </si>
  <si>
    <t>Análisis de requisitos (Analista de requisitos)</t>
  </si>
  <si>
    <t>4.000.000</t>
  </si>
  <si>
    <t>Dialoga con todos los stakeholders</t>
  </si>
  <si>
    <t>Proyect manager ID 0.1</t>
  </si>
  <si>
    <t>Arquitecto de software ID 0.3</t>
  </si>
  <si>
    <t>Fin – Inicio (F–I) ID 0.2</t>
  </si>
  <si>
    <t xml:space="preserve">Clasifica los requisitos funcionales y no funcionales </t>
  </si>
  <si>
    <t>Crea casos de uso, historias de usuario y diagramas UML</t>
  </si>
  <si>
    <t>Revisa los requisitos con los stakeholders y asegura la calidad</t>
  </si>
  <si>
    <t>Controla cambios, traza requisitos a diseño, desarrollo y pruebas</t>
  </si>
  <si>
    <t>Arquitectura de software (Arquitecto de software)</t>
  </si>
  <si>
    <t>5.000.000</t>
  </si>
  <si>
    <t>Elige el tipo de arquitectura por eje, microservicios y establece los componentes principales</t>
  </si>
  <si>
    <t>Analista de requisitos ID 0.2</t>
  </si>
  <si>
    <t>Diseñador UI/UX ID 0.4</t>
  </si>
  <si>
    <t>Fin – Inicio (F–I) ID 0.3</t>
  </si>
  <si>
    <t>Elige lenguajes y frameworks y asi mismo la base datos y la seguridad</t>
  </si>
  <si>
    <t>Define cómo se almacenarán los datos biométricos (encriptados)</t>
  </si>
  <si>
    <t>Diseña la autenticación y autorización de usuarios. Tambien Protección contra accesos no autorizados</t>
  </si>
  <si>
    <t>Integra con camaras o dispositivos de reconocimiento facial</t>
  </si>
  <si>
    <t xml:space="preserve">Integra con plataforma de notificaciones </t>
  </si>
  <si>
    <t xml:space="preserve">Establece estandares de codificacion, pruebas unitarias y de integracion </t>
  </si>
  <si>
    <t>Revisa el manejo de errores y la respuesta rapida de la identificacion de rostros</t>
  </si>
  <si>
    <t>Crea un diagrama de arquitectura general</t>
  </si>
  <si>
    <t xml:space="preserve">Crea un diagrama de flujo de datos </t>
  </si>
  <si>
    <t>Diseño UI/UX (Diseñador UI/UX)</t>
  </si>
  <si>
    <t>5.500.000</t>
  </si>
  <si>
    <t>Investigación de usuarios y análisis de requisitos de diseño</t>
  </si>
  <si>
    <t>Desarrollador backend ID 0.5</t>
  </si>
  <si>
    <t>Fin – Inicio (F–I) ID 0.4</t>
  </si>
  <si>
    <t>Define arquitectura de información y flujos de navegación</t>
  </si>
  <si>
    <t>Crea wireframes y prototipos de interfaces</t>
  </si>
  <si>
    <t>Diseña una interfaz amigable para registro y control de asistencia</t>
  </si>
  <si>
    <t>Define guías de estilo (paleta de colores, tipografías, componentes)</t>
  </si>
  <si>
    <t>Valida accesibilidad y diseño responsive (móviles, tablets, PCs)</t>
  </si>
  <si>
    <t>Realiza pruebas de usabilidad con prototipos</t>
  </si>
  <si>
    <t>Ajusta el diseño según retroalimentación y preparar recursos para el desarrollo</t>
  </si>
  <si>
    <t xml:space="preserve">Desarrollo Backend (Desarrollador Backend) </t>
  </si>
  <si>
    <t>7.000.000</t>
  </si>
  <si>
    <t>Configura servidor, base de datos y API REST.</t>
  </si>
  <si>
    <t>Desarrollador frontend ID 0.6</t>
  </si>
  <si>
    <t>Fin – Inicio (F–I) ID 0.5</t>
  </si>
  <si>
    <t>Implementa módulos de autenticación y manejo de usuarios.</t>
  </si>
  <si>
    <t>Integra el servicio de reconocimiento facial (procesamiento de imágenes, comparación).</t>
  </si>
  <si>
    <t>Gestiona almacenamiento seguro de datos faciales y registros de asistencia.</t>
  </si>
  <si>
    <t>Desarrolla generación de reportes.</t>
  </si>
  <si>
    <t>Desarrollo Frontend (Desarrollador frontend)</t>
  </si>
  <si>
    <t>3.100.000</t>
  </si>
  <si>
    <t>Implementa interfaces web según prototipos aprobados.</t>
  </si>
  <si>
    <t>Ingeniero en inteligencia artificial ID 0.7</t>
  </si>
  <si>
    <t>Fin – Inicio (F–I) ID 0.6</t>
  </si>
  <si>
    <t>Conecta el frontend con las API del backend.</t>
  </si>
  <si>
    <t>Integra captura de cámara para reconocimiento facial.</t>
  </si>
  <si>
    <t>Asegura compatibilidad multi-navegador y diseño responsive.</t>
  </si>
  <si>
    <t>Implementa validaciones y retroalimentación al usuario</t>
  </si>
  <si>
    <t>Optimización de rendimiento</t>
  </si>
  <si>
    <t>Pruebas de funcionalidad en el frontend</t>
  </si>
  <si>
    <t>Inteligencia Artificial / Reconocimiento facial</t>
  </si>
  <si>
    <t>10.000.000</t>
  </si>
  <si>
    <t>Selecciona el modelo de reconococimiento facial</t>
  </si>
  <si>
    <t>Tester/ QA Engineer (Quality Assurance) ID 0.8</t>
  </si>
  <si>
    <t>Fin – Inicio (F–I) ID 0.7</t>
  </si>
  <si>
    <t>Recopila imágenes de los rostros de estudiantes</t>
  </si>
  <si>
    <t>Preprocesa las imágenes:Detección de rostro, alineamiento, normalización de tamaño, color, etc.</t>
  </si>
  <si>
    <t>Divide el dataset para pruebas</t>
  </si>
  <si>
    <t>Diseña arquitectura (CNN, embeddings) Entrena con los rostros recolectados</t>
  </si>
  <si>
    <t>Mide métricas claves: Precisión (accuracy) y el tiempo de reconocimiento</t>
  </si>
  <si>
    <t>Asegura que el sistema reconoce en diferentes condiciones: Iluminación, ángulos, etc</t>
  </si>
  <si>
    <t xml:space="preserve">Tester/ QA Engineer (Quality Assurance) </t>
  </si>
  <si>
    <t>2.500.000</t>
  </si>
  <si>
    <t>Diseña plan de pruebas (unitarias, integración, sistema, aceptación).</t>
  </si>
  <si>
    <t>Ingeniero en inteligencia artificial  ID 0.7</t>
  </si>
  <si>
    <t>IngenieroDevOps ID 0.9</t>
  </si>
  <si>
    <t>Fin – Inicio (F–I) ID 0.8</t>
  </si>
  <si>
    <t>Valida captura facial, listado de asistencia y generación de reportes.</t>
  </si>
  <si>
    <t>Ejecuta pruebas de usabilidad y accesibilidad</t>
  </si>
  <si>
    <t>Realiza pruebas de compatibilidad en diferentes navegadores y dispositivos</t>
  </si>
  <si>
    <t>Reporta errores y verificar correcciones</t>
  </si>
  <si>
    <t>Ingeniero DevOps</t>
  </si>
  <si>
    <t>Configura entornos de desarrollo, pruebas y producción</t>
  </si>
  <si>
    <t>Especialista en seguridad ID 0-10</t>
  </si>
  <si>
    <t>Fin – Inicio (F–I) ID 0.9</t>
  </si>
  <si>
    <t>Implementa CI/CD para despliegues automatizados</t>
  </si>
  <si>
    <t>Configura hosting, dominios y certificados de seguridad</t>
  </si>
  <si>
    <t>Supervisa logs, monitoreo y alertas en producción</t>
  </si>
  <si>
    <t>Automatiza backups y recuperación ante desastres</t>
  </si>
  <si>
    <t>Gestiona versiones y control de releases</t>
  </si>
  <si>
    <t>Optimiza infraestructura para escalabilidad y rendimiento</t>
  </si>
  <si>
    <t>Implementa herramientas de monitoreo</t>
  </si>
  <si>
    <t xml:space="preserve">Especialista en seguridad </t>
  </si>
  <si>
    <t>3.700.000</t>
  </si>
  <si>
    <t>Asegura que las imágenes faciales y embeddings estén cifrados en almacenamiento</t>
  </si>
  <si>
    <t>Fin – Fin (F–F) ID 0.10</t>
  </si>
  <si>
    <t>Verifica que el sistema cumpla con leyes de protección de datos personales</t>
  </si>
  <si>
    <t>Prepara consentimiento informado y tratamiento de datos</t>
  </si>
  <si>
    <t>Implementa control de acceso y asegura que solo personal autorizado acceda a los datos biométricos</t>
  </si>
  <si>
    <t>Verifica seguridad en frontend, backend y APIs</t>
  </si>
  <si>
    <t>EMPLEADOS</t>
  </si>
  <si>
    <t>SALARIO BASE</t>
  </si>
  <si>
    <t>30 DIAS</t>
  </si>
  <si>
    <t xml:space="preserve">40 HORAS </t>
  </si>
  <si>
    <t>Project Manager</t>
  </si>
  <si>
    <t>Analista de requisitos</t>
  </si>
  <si>
    <t>Arquitecto de software</t>
  </si>
  <si>
    <t>Diseñador UI/UX</t>
  </si>
  <si>
    <t>Desarrollador Backend</t>
  </si>
  <si>
    <t>Desarrollador frontend</t>
  </si>
  <si>
    <t>Quality Assurance</t>
  </si>
  <si>
    <t>Especialista en seguridad</t>
  </si>
  <si>
    <t>ESTIMACIÓN DE TIEMPOS</t>
  </si>
  <si>
    <t>ACTIVIDAD/PAQUETE DE TRABAJO/ENTREGABLE</t>
  </si>
  <si>
    <t>UNIDAD DE MEDIDA</t>
  </si>
  <si>
    <t>ESTIMACIÓN ANALOGA (RENDIMIENTOS)</t>
  </si>
  <si>
    <t>ESTIMACIÓN POR TRES VALORES</t>
  </si>
  <si>
    <t>ESTIMACIÓN PARAMETRICA</t>
  </si>
  <si>
    <t>cO</t>
  </si>
  <si>
    <t>cM</t>
  </si>
  <si>
    <t>cP</t>
  </si>
  <si>
    <t>cE</t>
  </si>
  <si>
    <t>VALOR/UNIDAD DE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</si>
</sst>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240A]\ * #,##0_-;\-[$$-240A]\ * #,##0_-;_-[$$-240A]\ * &quot;-&quot;??_-;_-@_-"/>
  </numFmts>
  <fonts count="14">
    <font>
      <sz val="11"/>
      <color theme="1"/>
      <name val="Arial"/>
    </font>
    <font>
      <sz val="11"/>
      <color theme="1"/>
      <name val="Calibri"/>
      <scheme val="minor"/>
    </font>
    <font>
      <sz val="11"/>
      <name val="Arial"/>
    </font>
    <font>
      <sz val="11"/>
      <color theme="1"/>
      <name val="Calibri"/>
    </font>
    <font>
      <b/>
      <sz val="14"/>
      <color theme="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6"/>
      <color theme="1"/>
      <name val="Calibri"/>
    </font>
    <font>
      <b/>
      <sz val="22"/>
      <color rgb="FF808000"/>
      <name val="Arial"/>
    </font>
    <font>
      <b/>
      <sz val="18"/>
      <color theme="0"/>
      <name val="Calibri"/>
    </font>
    <font>
      <b/>
      <sz val="11"/>
      <color theme="1"/>
      <name val="Arial"/>
    </font>
    <font>
      <sz val="11"/>
      <color rgb="FF000000"/>
      <name val="Calibri"/>
      <scheme val="minor"/>
    </font>
    <font>
      <sz val="11"/>
      <name val="Calibri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</fills>
  <borders count="5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7">
    <xf numFmtId="0" fontId="0" fillId="0" borderId="0" xfId="0"/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4" fontId="6" fillId="3" borderId="6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9" fillId="0" borderId="0" xfId="0" applyFont="1" applyAlignment="1">
      <alignment horizontal="center" vertical="center"/>
    </xf>
    <xf numFmtId="0" fontId="5" fillId="0" borderId="0" xfId="0" applyFont="1"/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7" fillId="0" borderId="37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26" xfId="0" applyFont="1" applyBorder="1"/>
    <xf numFmtId="0" fontId="3" fillId="0" borderId="6" xfId="0" applyFont="1" applyBorder="1"/>
    <xf numFmtId="0" fontId="5" fillId="0" borderId="6" xfId="0" applyFont="1" applyBorder="1"/>
    <xf numFmtId="0" fontId="3" fillId="0" borderId="43" xfId="0" applyFont="1" applyBorder="1"/>
    <xf numFmtId="0" fontId="7" fillId="0" borderId="43" xfId="0" applyFont="1" applyBorder="1" applyAlignment="1">
      <alignment horizontal="center" vertical="center" wrapText="1"/>
    </xf>
    <xf numFmtId="2" fontId="3" fillId="0" borderId="0" xfId="0" applyNumberFormat="1" applyFont="1"/>
    <xf numFmtId="0" fontId="10" fillId="3" borderId="45" xfId="0" applyFont="1" applyFill="1" applyBorder="1" applyAlignment="1">
      <alignment horizontal="center" vertical="center" wrapText="1"/>
    </xf>
    <xf numFmtId="0" fontId="6" fillId="3" borderId="4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3" fillId="0" borderId="26" xfId="0" applyNumberFormat="1" applyFont="1" applyBorder="1"/>
    <xf numFmtId="2" fontId="3" fillId="0" borderId="6" xfId="0" applyNumberFormat="1" applyFont="1" applyBorder="1"/>
    <xf numFmtId="2" fontId="5" fillId="0" borderId="6" xfId="0" applyNumberFormat="1" applyFont="1" applyBorder="1"/>
    <xf numFmtId="2" fontId="3" fillId="0" borderId="43" xfId="0" applyNumberFormat="1" applyFont="1" applyBorder="1"/>
    <xf numFmtId="2" fontId="5" fillId="0" borderId="0" xfId="0" applyNumberFormat="1" applyFont="1"/>
    <xf numFmtId="2" fontId="5" fillId="0" borderId="6" xfId="0" applyNumberFormat="1" applyFont="1" applyBorder="1" applyAlignment="1">
      <alignment horizontal="center" vertical="center"/>
    </xf>
    <xf numFmtId="2" fontId="6" fillId="3" borderId="6" xfId="0" applyNumberFormat="1" applyFont="1" applyFill="1" applyBorder="1" applyAlignment="1">
      <alignment horizontal="center" vertical="center" wrapText="1"/>
    </xf>
    <xf numFmtId="2" fontId="10" fillId="3" borderId="45" xfId="0" applyNumberFormat="1" applyFont="1" applyFill="1" applyBorder="1" applyAlignment="1">
      <alignment horizontal="center" vertical="center" wrapText="1"/>
    </xf>
    <xf numFmtId="2" fontId="7" fillId="0" borderId="37" xfId="0" applyNumberFormat="1" applyFont="1" applyBorder="1" applyAlignment="1">
      <alignment horizontal="center" vertical="center" wrapText="1"/>
    </xf>
    <xf numFmtId="0" fontId="3" fillId="0" borderId="38" xfId="0" applyFont="1" applyBorder="1" applyAlignment="1">
      <alignment vertical="center"/>
    </xf>
    <xf numFmtId="0" fontId="11" fillId="0" borderId="40" xfId="0" applyFont="1" applyBorder="1" applyAlignment="1">
      <alignment vertical="center"/>
    </xf>
    <xf numFmtId="0" fontId="12" fillId="0" borderId="40" xfId="0" applyFont="1" applyBorder="1" applyAlignment="1">
      <alignment vertical="center"/>
    </xf>
    <xf numFmtId="0" fontId="12" fillId="0" borderId="42" xfId="0" applyFont="1" applyBorder="1" applyAlignment="1">
      <alignment vertical="center"/>
    </xf>
    <xf numFmtId="0" fontId="11" fillId="0" borderId="45" xfId="0" applyFont="1" applyBorder="1" applyAlignment="1">
      <alignment vertical="center"/>
    </xf>
    <xf numFmtId="0" fontId="12" fillId="0" borderId="40" xfId="0" applyFont="1" applyBorder="1" applyAlignment="1">
      <alignment horizontal="left" vertical="center"/>
    </xf>
    <xf numFmtId="2" fontId="5" fillId="0" borderId="46" xfId="0" applyNumberFormat="1" applyFont="1" applyBorder="1"/>
    <xf numFmtId="0" fontId="12" fillId="0" borderId="45" xfId="0" applyFont="1" applyBorder="1" applyAlignment="1">
      <alignment horizontal="left" vertical="center"/>
    </xf>
    <xf numFmtId="2" fontId="5" fillId="0" borderId="40" xfId="0" applyNumberFormat="1" applyFont="1" applyBorder="1"/>
    <xf numFmtId="0" fontId="12" fillId="0" borderId="40" xfId="0" applyFont="1" applyBorder="1"/>
    <xf numFmtId="0" fontId="12" fillId="0" borderId="42" xfId="0" applyFont="1" applyBorder="1"/>
    <xf numFmtId="0" fontId="3" fillId="0" borderId="38" xfId="0" applyFont="1" applyBorder="1"/>
    <xf numFmtId="0" fontId="12" fillId="0" borderId="40" xfId="0" applyFont="1" applyBorder="1" applyAlignment="1">
      <alignment wrapText="1"/>
    </xf>
    <xf numFmtId="0" fontId="2" fillId="0" borderId="12" xfId="0" applyFont="1" applyBorder="1"/>
    <xf numFmtId="0" fontId="3" fillId="0" borderId="38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0" fontId="7" fillId="0" borderId="24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0" fontId="13" fillId="0" borderId="45" xfId="0" applyFont="1" applyBorder="1"/>
    <xf numFmtId="0" fontId="11" fillId="0" borderId="45" xfId="0" applyFont="1" applyBorder="1"/>
    <xf numFmtId="2" fontId="0" fillId="0" borderId="45" xfId="0" applyNumberFormat="1" applyBorder="1"/>
    <xf numFmtId="0" fontId="0" fillId="0" borderId="23" xfId="0" applyBorder="1"/>
    <xf numFmtId="0" fontId="12" fillId="0" borderId="40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/>
    </xf>
    <xf numFmtId="0" fontId="12" fillId="0" borderId="42" xfId="0" applyFont="1" applyBorder="1" applyAlignment="1">
      <alignment horizontal="center"/>
    </xf>
    <xf numFmtId="0" fontId="12" fillId="0" borderId="40" xfId="0" applyFont="1" applyBorder="1" applyAlignment="1">
      <alignment horizontal="center" wrapText="1"/>
    </xf>
    <xf numFmtId="0" fontId="12" fillId="0" borderId="2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3" fillId="0" borderId="45" xfId="0" applyFont="1" applyBorder="1"/>
    <xf numFmtId="0" fontId="7" fillId="0" borderId="47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3" fillId="0" borderId="22" xfId="0" applyFont="1" applyBorder="1"/>
    <xf numFmtId="0" fontId="0" fillId="0" borderId="47" xfId="0" applyBorder="1" applyAlignment="1">
      <alignment horizontal="center"/>
    </xf>
    <xf numFmtId="0" fontId="0" fillId="0" borderId="22" xfId="0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3" fillId="0" borderId="1" xfId="0" applyFont="1" applyBorder="1"/>
    <xf numFmtId="0" fontId="3" fillId="0" borderId="41" xfId="0" applyFont="1" applyBorder="1"/>
    <xf numFmtId="164" fontId="0" fillId="0" borderId="36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3" fillId="0" borderId="22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12" fillId="0" borderId="44" xfId="0" applyFont="1" applyBorder="1"/>
    <xf numFmtId="0" fontId="12" fillId="0" borderId="21" xfId="0" applyFont="1" applyBorder="1"/>
    <xf numFmtId="0" fontId="11" fillId="0" borderId="21" xfId="0" applyFont="1" applyBorder="1" applyAlignment="1">
      <alignment horizontal="center"/>
    </xf>
    <xf numFmtId="164" fontId="11" fillId="0" borderId="21" xfId="0" applyNumberFormat="1" applyFont="1" applyBorder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11" fillId="0" borderId="40" xfId="0" applyNumberFormat="1" applyFont="1" applyBorder="1" applyAlignment="1">
      <alignment horizontal="center"/>
    </xf>
    <xf numFmtId="164" fontId="11" fillId="0" borderId="42" xfId="0" applyNumberFormat="1" applyFont="1" applyBorder="1" applyAlignment="1">
      <alignment horizontal="center"/>
    </xf>
    <xf numFmtId="164" fontId="0" fillId="0" borderId="6" xfId="0" applyNumberFormat="1" applyBorder="1"/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164" fontId="3" fillId="0" borderId="22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/>
    </xf>
    <xf numFmtId="164" fontId="11" fillId="0" borderId="49" xfId="0" applyNumberFormat="1" applyFont="1" applyBorder="1" applyAlignment="1">
      <alignment horizontal="center"/>
    </xf>
    <xf numFmtId="164" fontId="11" fillId="0" borderId="22" xfId="0" applyNumberFormat="1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0" borderId="38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" fillId="0" borderId="38" xfId="0" applyFont="1" applyBorder="1" applyAlignment="1">
      <alignment vertical="center"/>
    </xf>
    <xf numFmtId="0" fontId="1" fillId="0" borderId="38" xfId="0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38" xfId="0" applyFont="1" applyBorder="1" applyAlignment="1">
      <alignment horizontal="left" vertical="center"/>
    </xf>
    <xf numFmtId="0" fontId="1" fillId="0" borderId="32" xfId="0" applyFont="1" applyBorder="1" applyAlignment="1">
      <alignment horizontal="center" vertical="center"/>
    </xf>
    <xf numFmtId="0" fontId="1" fillId="0" borderId="45" xfId="0" applyFont="1" applyBorder="1"/>
    <xf numFmtId="0" fontId="1" fillId="0" borderId="38" xfId="0" applyFont="1" applyBorder="1" applyAlignment="1">
      <alignment horizontal="left"/>
    </xf>
    <xf numFmtId="0" fontId="1" fillId="0" borderId="38" xfId="0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0" fontId="1" fillId="0" borderId="38" xfId="0" applyFont="1" applyBorder="1"/>
    <xf numFmtId="0" fontId="2" fillId="0" borderId="3" xfId="0" applyFont="1" applyBorder="1" applyAlignment="1"/>
    <xf numFmtId="0" fontId="2" fillId="0" borderId="28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7" xfId="0" applyFont="1" applyBorder="1" applyAlignment="1"/>
    <xf numFmtId="0" fontId="2" fillId="0" borderId="34" xfId="0" applyFont="1" applyBorder="1" applyAlignment="1"/>
    <xf numFmtId="0" fontId="2" fillId="0" borderId="13" xfId="0" applyFont="1" applyBorder="1" applyAlignment="1"/>
    <xf numFmtId="0" fontId="2" fillId="0" borderId="45" xfId="0" applyFont="1" applyBorder="1" applyAlignment="1"/>
    <xf numFmtId="0" fontId="2" fillId="0" borderId="35" xfId="0" applyFont="1" applyBorder="1" applyAlignment="1"/>
    <xf numFmtId="0" fontId="2" fillId="0" borderId="4" xfId="0" applyFont="1" applyBorder="1" applyAlignment="1"/>
    <xf numFmtId="0" fontId="2" fillId="0" borderId="16" xfId="0" applyFont="1" applyBorder="1" applyAlignment="1"/>
    <xf numFmtId="0" fontId="2" fillId="0" borderId="15" xfId="0" applyFont="1" applyBorder="1" applyAlignment="1"/>
    <xf numFmtId="0" fontId="2" fillId="0" borderId="30" xfId="0" applyFont="1" applyBorder="1" applyAlignment="1"/>
    <xf numFmtId="0" fontId="2" fillId="0" borderId="11" xfId="0" applyFont="1" applyBorder="1" applyAlignment="1"/>
    <xf numFmtId="0" fontId="2" fillId="0" borderId="32" xfId="0" applyFont="1" applyBorder="1" applyAlignment="1"/>
    <xf numFmtId="0" fontId="2" fillId="0" borderId="19" xfId="0" applyFont="1" applyBorder="1" applyAlignment="1"/>
    <xf numFmtId="0" fontId="2" fillId="0" borderId="1" xfId="0" applyFont="1" applyBorder="1" applyAlignment="1"/>
    <xf numFmtId="0" fontId="2" fillId="0" borderId="41" xfId="0" applyFont="1" applyBorder="1" applyAlignment="1"/>
    <xf numFmtId="0" fontId="2" fillId="0" borderId="42" xfId="0" applyFont="1" applyBorder="1" applyAlignment="1"/>
    <xf numFmtId="0" fontId="0" fillId="0" borderId="0" xfId="0" applyAlignment="1"/>
    <xf numFmtId="0" fontId="2" fillId="0" borderId="18" xfId="0" applyFont="1" applyBorder="1" applyAlignment="1"/>
    <xf numFmtId="0" fontId="2" fillId="0" borderId="22" xfId="0" applyFont="1" applyBorder="1" applyAlignment="1"/>
    <xf numFmtId="0" fontId="2" fillId="0" borderId="40" xfId="0" applyFont="1" applyBorder="1" applyAlignment="1"/>
    <xf numFmtId="0" fontId="2" fillId="0" borderId="21" xfId="0" applyFont="1" applyBorder="1" applyAlignment="1"/>
    <xf numFmtId="0" fontId="2" fillId="0" borderId="44" xfId="0" applyFont="1" applyBorder="1" applyAlignment="1"/>
    <xf numFmtId="0" fontId="2" fillId="0" borderId="2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7A56"/>
      <color rgb="FFFA85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1016"/>
  <sheetViews>
    <sheetView tabSelected="1" topLeftCell="A10" zoomScale="91" zoomScaleNormal="91" workbookViewId="0">
      <selection activeCell="X28" sqref="X28"/>
    </sheetView>
  </sheetViews>
  <sheetFormatPr defaultColWidth="12.625" defaultRowHeight="15" customHeight="1"/>
  <cols>
    <col min="1" max="1" width="6.875" customWidth="1"/>
    <col min="2" max="2" width="6.875" bestFit="1" customWidth="1"/>
    <col min="3" max="3" width="13" customWidth="1"/>
    <col min="4" max="4" width="62" customWidth="1"/>
    <col min="5" max="5" width="4.25" customWidth="1"/>
    <col min="6" max="6" width="11.375" customWidth="1"/>
    <col min="7" max="7" width="11.375" bestFit="1" customWidth="1"/>
    <col min="8" max="8" width="12.875" style="22" bestFit="1" customWidth="1"/>
    <col min="9" max="9" width="79.125" customWidth="1"/>
    <col min="10" max="13" width="14.125" customWidth="1"/>
    <col min="14" max="14" width="32" customWidth="1"/>
    <col min="15" max="15" width="30.25" customWidth="1"/>
    <col min="16" max="16" width="13.25" bestFit="1" customWidth="1"/>
    <col min="17" max="17" width="11.375" bestFit="1" customWidth="1"/>
    <col min="18" max="18" width="6.875" customWidth="1"/>
    <col min="19" max="19" width="9.375" customWidth="1"/>
    <col min="20" max="20" width="9.125" customWidth="1"/>
    <col min="21" max="31" width="10" customWidth="1"/>
  </cols>
  <sheetData>
    <row r="1" spans="1:31" ht="32.25" customHeight="1">
      <c r="A1" s="5"/>
      <c r="B1" s="6"/>
      <c r="C1" s="6"/>
      <c r="D1" s="6"/>
      <c r="E1" s="6"/>
      <c r="F1" s="6"/>
      <c r="G1" s="6"/>
      <c r="H1" s="27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31" ht="14.25" customHeight="1">
      <c r="B2" s="134" t="s">
        <v>0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6"/>
    </row>
    <row r="3" spans="1:31" ht="14.25" customHeight="1">
      <c r="B3" s="1" t="s">
        <v>1</v>
      </c>
      <c r="C3" s="137" t="s">
        <v>2</v>
      </c>
      <c r="D3" s="138"/>
      <c r="E3" s="139"/>
      <c r="F3" s="45"/>
      <c r="G3" s="2" t="s">
        <v>3</v>
      </c>
      <c r="H3" s="28" t="s">
        <v>4</v>
      </c>
      <c r="I3" s="2" t="s">
        <v>5</v>
      </c>
      <c r="J3" s="48"/>
      <c r="K3" s="48"/>
      <c r="L3" s="48"/>
      <c r="M3" s="48"/>
      <c r="N3" s="140" t="s">
        <v>6</v>
      </c>
      <c r="O3" s="141"/>
      <c r="P3" s="141"/>
      <c r="Q3" s="141"/>
      <c r="R3" s="141"/>
      <c r="S3" s="141"/>
      <c r="T3" s="142"/>
    </row>
    <row r="4" spans="1:31" ht="14.25" customHeight="1">
      <c r="B4" s="7" t="s">
        <v>7</v>
      </c>
      <c r="C4" s="143" t="s">
        <v>8</v>
      </c>
      <c r="D4" s="144"/>
      <c r="E4" s="145"/>
      <c r="F4" s="45"/>
      <c r="G4" s="8" t="s">
        <v>9</v>
      </c>
      <c r="H4" s="29" t="s">
        <v>9</v>
      </c>
      <c r="I4" s="3">
        <v>45885</v>
      </c>
      <c r="J4" s="53"/>
      <c r="K4" s="53"/>
      <c r="L4" s="53"/>
      <c r="M4" s="53"/>
      <c r="N4" s="143" t="s">
        <v>10</v>
      </c>
      <c r="O4" s="144"/>
      <c r="P4" s="144"/>
      <c r="Q4" s="144"/>
      <c r="R4" s="144"/>
      <c r="S4" s="144"/>
      <c r="T4" s="146"/>
    </row>
    <row r="5" spans="1:31" ht="14.25" customHeight="1">
      <c r="B5" s="147" t="s">
        <v>11</v>
      </c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9"/>
    </row>
    <row r="6" spans="1:31" ht="14.25" customHeight="1">
      <c r="B6" s="150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2"/>
    </row>
    <row r="7" spans="1:31" ht="14.25" customHeight="1">
      <c r="B7" s="134" t="s">
        <v>12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56"/>
      <c r="O7" s="153" t="s">
        <v>13</v>
      </c>
      <c r="P7" s="154"/>
      <c r="Q7" s="154"/>
      <c r="R7" s="154"/>
      <c r="S7" s="154"/>
      <c r="T7" s="155"/>
    </row>
    <row r="8" spans="1:31" ht="14.25" customHeight="1">
      <c r="B8" s="157" t="s">
        <v>14</v>
      </c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9"/>
      <c r="O8" s="160" t="s">
        <v>15</v>
      </c>
      <c r="P8" s="161"/>
      <c r="Q8" s="161"/>
      <c r="R8" s="161"/>
      <c r="S8" s="161"/>
      <c r="T8" s="162"/>
    </row>
    <row r="9" spans="1:31" ht="18">
      <c r="B9" s="18"/>
      <c r="C9" s="18"/>
      <c r="D9" s="18"/>
      <c r="E9" s="18"/>
      <c r="F9" s="18"/>
      <c r="G9" s="18"/>
      <c r="H9" s="30"/>
      <c r="I9" s="18"/>
      <c r="J9" s="18"/>
      <c r="K9" s="18"/>
      <c r="L9" s="18"/>
      <c r="M9" s="18"/>
      <c r="N9" s="18"/>
      <c r="O9" s="19"/>
      <c r="P9" s="19"/>
      <c r="Q9" s="19"/>
      <c r="R9" s="19"/>
      <c r="S9" s="19"/>
      <c r="T9" s="19"/>
    </row>
    <row r="10" spans="1:31" ht="42" customHeight="1">
      <c r="A10" s="9"/>
      <c r="B10" s="163" t="s">
        <v>16</v>
      </c>
      <c r="C10" s="164"/>
      <c r="D10" s="165"/>
      <c r="E10" s="10" t="s">
        <v>17</v>
      </c>
      <c r="F10" s="10" t="s">
        <v>18</v>
      </c>
      <c r="G10" s="10" t="s">
        <v>19</v>
      </c>
      <c r="H10" s="31" t="s">
        <v>20</v>
      </c>
      <c r="I10" s="10" t="s">
        <v>21</v>
      </c>
      <c r="J10" s="70" t="s">
        <v>22</v>
      </c>
      <c r="K10" s="68" t="s">
        <v>23</v>
      </c>
      <c r="L10" s="51" t="s">
        <v>24</v>
      </c>
      <c r="M10" s="69" t="s">
        <v>25</v>
      </c>
      <c r="N10" s="52" t="s">
        <v>26</v>
      </c>
      <c r="O10" s="10" t="s">
        <v>27</v>
      </c>
      <c r="P10" s="10" t="s">
        <v>28</v>
      </c>
      <c r="Q10" s="10" t="s">
        <v>29</v>
      </c>
      <c r="R10" s="166" t="s">
        <v>30</v>
      </c>
      <c r="S10" s="167"/>
      <c r="T10" s="168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7.5" customHeight="1">
      <c r="B11" s="169"/>
      <c r="C11" s="169"/>
      <c r="D11" s="169"/>
      <c r="E11" s="11"/>
      <c r="F11" s="11"/>
      <c r="G11" s="4"/>
      <c r="H11" s="17"/>
      <c r="I11" s="4"/>
      <c r="J11" s="71"/>
      <c r="K11" s="75"/>
      <c r="L11" s="75"/>
      <c r="M11" s="76"/>
      <c r="N11" s="67"/>
      <c r="O11" s="4"/>
      <c r="P11" s="4"/>
      <c r="Q11" s="4"/>
      <c r="R11" s="4"/>
      <c r="S11" s="4"/>
      <c r="T11" s="4"/>
    </row>
    <row r="12" spans="1:31" ht="14.25" customHeight="1">
      <c r="B12" s="118" t="s">
        <v>31</v>
      </c>
      <c r="C12" s="119"/>
      <c r="D12" s="120"/>
      <c r="E12" s="109">
        <v>0.1</v>
      </c>
      <c r="F12" s="91">
        <v>1</v>
      </c>
      <c r="G12" s="112"/>
      <c r="H12" s="23" t="s">
        <v>32</v>
      </c>
      <c r="I12" s="187" t="s">
        <v>33</v>
      </c>
      <c r="J12" s="188">
        <v>70</v>
      </c>
      <c r="K12" s="189">
        <f>'Salarios por horas'!$H$2</f>
        <v>6416.6666666666661</v>
      </c>
      <c r="L12" s="189">
        <f>J12*K12</f>
        <v>449166.66666666663</v>
      </c>
      <c r="M12" s="190">
        <f>L12+L13+L14+L15+L16+L17</f>
        <v>3593333.333333333</v>
      </c>
      <c r="N12" s="115"/>
      <c r="O12" s="112" t="s">
        <v>34</v>
      </c>
      <c r="P12" s="112"/>
      <c r="Q12" s="112"/>
      <c r="R12" s="127" t="s">
        <v>35</v>
      </c>
      <c r="S12" s="119"/>
      <c r="T12" s="128"/>
    </row>
    <row r="13" spans="1:31" ht="14.25" customHeight="1">
      <c r="B13" s="121"/>
      <c r="C13" s="122"/>
      <c r="D13" s="123"/>
      <c r="E13" s="110"/>
      <c r="F13" s="92"/>
      <c r="G13" s="113"/>
      <c r="H13" s="24"/>
      <c r="I13" s="34" t="s">
        <v>36</v>
      </c>
      <c r="J13" s="191">
        <v>35</v>
      </c>
      <c r="K13" s="189">
        <f>'Salarios por horas'!$H$2</f>
        <v>6416.6666666666661</v>
      </c>
      <c r="L13" s="189">
        <f t="shared" ref="L13:L17" si="0">J13*K13</f>
        <v>224583.33333333331</v>
      </c>
      <c r="M13" s="190"/>
      <c r="N13" s="116"/>
      <c r="O13" s="113"/>
      <c r="P13" s="113"/>
      <c r="Q13" s="113"/>
      <c r="R13" s="129"/>
      <c r="S13" s="122"/>
      <c r="T13" s="130"/>
    </row>
    <row r="14" spans="1:31" ht="14.25" customHeight="1">
      <c r="B14" s="121"/>
      <c r="C14" s="122"/>
      <c r="D14" s="123"/>
      <c r="E14" s="110"/>
      <c r="F14" s="92"/>
      <c r="G14" s="113"/>
      <c r="H14" s="24"/>
      <c r="I14" s="33" t="s">
        <v>37</v>
      </c>
      <c r="J14" s="191">
        <v>112</v>
      </c>
      <c r="K14" s="189">
        <f>'Salarios por horas'!$H$2</f>
        <v>6416.6666666666661</v>
      </c>
      <c r="L14" s="189">
        <f t="shared" si="0"/>
        <v>718666.66666666663</v>
      </c>
      <c r="M14" s="190"/>
      <c r="N14" s="116"/>
      <c r="O14" s="113"/>
      <c r="P14" s="113"/>
      <c r="Q14" s="113"/>
      <c r="R14" s="129"/>
      <c r="S14" s="122"/>
      <c r="T14" s="130"/>
    </row>
    <row r="15" spans="1:31" ht="14.25" customHeight="1">
      <c r="B15" s="121"/>
      <c r="C15" s="122"/>
      <c r="D15" s="123"/>
      <c r="E15" s="110"/>
      <c r="F15" s="92"/>
      <c r="G15" s="113"/>
      <c r="H15" s="24"/>
      <c r="I15" s="36" t="s">
        <v>38</v>
      </c>
      <c r="J15" s="192">
        <v>140</v>
      </c>
      <c r="K15" s="189">
        <f>'Salarios por horas'!$H$2</f>
        <v>6416.6666666666661</v>
      </c>
      <c r="L15" s="189">
        <f t="shared" si="0"/>
        <v>898333.33333333326</v>
      </c>
      <c r="M15" s="190"/>
      <c r="N15" s="116"/>
      <c r="O15" s="113"/>
      <c r="P15" s="113"/>
      <c r="Q15" s="113"/>
      <c r="R15" s="129"/>
      <c r="S15" s="122"/>
      <c r="T15" s="130"/>
    </row>
    <row r="16" spans="1:31" ht="14.25" customHeight="1">
      <c r="B16" s="121"/>
      <c r="C16" s="122"/>
      <c r="D16" s="123"/>
      <c r="E16" s="110"/>
      <c r="F16" s="92"/>
      <c r="G16" s="113"/>
      <c r="H16" s="25"/>
      <c r="I16" s="56" t="s">
        <v>39</v>
      </c>
      <c r="J16" s="192">
        <v>70</v>
      </c>
      <c r="K16" s="189">
        <f>'Salarios por horas'!$H$2</f>
        <v>6416.6666666666661</v>
      </c>
      <c r="L16" s="189">
        <f t="shared" si="0"/>
        <v>449166.66666666663</v>
      </c>
      <c r="M16" s="190"/>
      <c r="N16" s="116"/>
      <c r="O16" s="113"/>
      <c r="P16" s="113"/>
      <c r="Q16" s="113"/>
      <c r="R16" s="129"/>
      <c r="S16" s="122"/>
      <c r="T16" s="130"/>
    </row>
    <row r="17" spans="2:24" ht="14.25" customHeight="1">
      <c r="B17" s="124"/>
      <c r="C17" s="125"/>
      <c r="D17" s="126"/>
      <c r="E17" s="111"/>
      <c r="F17" s="93"/>
      <c r="G17" s="114"/>
      <c r="H17" s="26"/>
      <c r="I17" s="35" t="s">
        <v>40</v>
      </c>
      <c r="J17" s="191">
        <v>133</v>
      </c>
      <c r="K17" s="189">
        <f>'Salarios por horas'!$H$2</f>
        <v>6416.6666666666661</v>
      </c>
      <c r="L17" s="189">
        <f t="shared" si="0"/>
        <v>853416.66666666663</v>
      </c>
      <c r="M17" s="190"/>
      <c r="N17" s="117"/>
      <c r="O17" s="114"/>
      <c r="P17" s="114"/>
      <c r="Q17" s="114"/>
      <c r="R17" s="131"/>
      <c r="S17" s="125"/>
      <c r="T17" s="132"/>
    </row>
    <row r="18" spans="2:24" ht="4.5" customHeight="1">
      <c r="B18" s="21"/>
      <c r="C18" s="21"/>
      <c r="D18" s="21"/>
      <c r="E18" s="20"/>
      <c r="F18" s="20"/>
      <c r="I18" s="54"/>
      <c r="J18" s="72"/>
      <c r="K18" s="77"/>
      <c r="L18" s="77"/>
      <c r="M18" s="77"/>
      <c r="N18" s="54"/>
      <c r="R18" s="20"/>
      <c r="S18" s="20"/>
      <c r="T18" s="20"/>
    </row>
    <row r="19" spans="2:24" ht="14.25" customHeight="1">
      <c r="B19" s="118" t="s">
        <v>41</v>
      </c>
      <c r="C19" s="119"/>
      <c r="D19" s="120"/>
      <c r="E19" s="109">
        <v>0.2</v>
      </c>
      <c r="F19" s="109">
        <v>2</v>
      </c>
      <c r="G19" s="112"/>
      <c r="H19" s="23" t="s">
        <v>42</v>
      </c>
      <c r="I19" s="187" t="s">
        <v>43</v>
      </c>
      <c r="J19" s="73">
        <v>40</v>
      </c>
      <c r="K19" s="78">
        <f>'Salarios por horas'!$H$3</f>
        <v>5416.6666666666661</v>
      </c>
      <c r="L19" s="78">
        <f>J19*K19</f>
        <v>216666.66666666663</v>
      </c>
      <c r="M19" s="170">
        <f>L19+L20+L21+L22+L23</f>
        <v>1299999.9999999995</v>
      </c>
      <c r="N19" s="115" t="s">
        <v>44</v>
      </c>
      <c r="O19" s="112" t="s">
        <v>45</v>
      </c>
      <c r="P19" s="112"/>
      <c r="Q19" s="112"/>
      <c r="R19" s="127" t="s">
        <v>46</v>
      </c>
      <c r="S19" s="119"/>
      <c r="T19" s="128"/>
    </row>
    <row r="20" spans="2:24" ht="14.25" customHeight="1">
      <c r="B20" s="121"/>
      <c r="C20" s="122"/>
      <c r="D20" s="123"/>
      <c r="E20" s="110"/>
      <c r="F20" s="110"/>
      <c r="G20" s="113"/>
      <c r="H20" s="24" t="s">
        <v>42</v>
      </c>
      <c r="I20" s="34" t="s">
        <v>47</v>
      </c>
      <c r="J20" s="73">
        <v>40</v>
      </c>
      <c r="K20" s="78">
        <f>'Salarios por horas'!$H$3</f>
        <v>5416.6666666666661</v>
      </c>
      <c r="L20" s="78">
        <f t="shared" ref="L20:L23" si="1">J20*K20</f>
        <v>216666.66666666663</v>
      </c>
      <c r="M20" s="171"/>
      <c r="N20" s="116"/>
      <c r="O20" s="113"/>
      <c r="P20" s="113"/>
      <c r="Q20" s="113"/>
      <c r="R20" s="129"/>
      <c r="S20" s="122"/>
      <c r="T20" s="130"/>
      <c r="X20" s="188">
        <v>70</v>
      </c>
    </row>
    <row r="21" spans="2:24" ht="14.25" customHeight="1">
      <c r="B21" s="121"/>
      <c r="C21" s="122"/>
      <c r="D21" s="123"/>
      <c r="E21" s="110"/>
      <c r="F21" s="110"/>
      <c r="G21" s="113"/>
      <c r="H21" s="24"/>
      <c r="I21" s="34" t="s">
        <v>48</v>
      </c>
      <c r="J21" s="59">
        <v>80</v>
      </c>
      <c r="K21" s="78">
        <f>'Salarios por horas'!$H$3</f>
        <v>5416.6666666666661</v>
      </c>
      <c r="L21" s="78">
        <f t="shared" si="1"/>
        <v>433333.33333333326</v>
      </c>
      <c r="M21" s="171"/>
      <c r="N21" s="116"/>
      <c r="O21" s="113"/>
      <c r="P21" s="113"/>
      <c r="Q21" s="113"/>
      <c r="R21" s="129"/>
      <c r="S21" s="122"/>
      <c r="T21" s="130"/>
      <c r="X21" s="191">
        <v>35</v>
      </c>
    </row>
    <row r="22" spans="2:24" ht="14.25" customHeight="1">
      <c r="B22" s="121"/>
      <c r="C22" s="122"/>
      <c r="D22" s="123"/>
      <c r="E22" s="110"/>
      <c r="F22" s="110"/>
      <c r="G22" s="113"/>
      <c r="H22" s="25"/>
      <c r="I22" s="34" t="s">
        <v>49</v>
      </c>
      <c r="J22" s="59">
        <v>40</v>
      </c>
      <c r="K22" s="78">
        <f>'Salarios por horas'!$H$3</f>
        <v>5416.6666666666661</v>
      </c>
      <c r="L22" s="78">
        <f t="shared" si="1"/>
        <v>216666.66666666663</v>
      </c>
      <c r="M22" s="171"/>
      <c r="N22" s="116"/>
      <c r="O22" s="113"/>
      <c r="P22" s="113"/>
      <c r="Q22" s="113"/>
      <c r="R22" s="129"/>
      <c r="S22" s="122"/>
      <c r="T22" s="130"/>
      <c r="X22" s="191">
        <v>112</v>
      </c>
    </row>
    <row r="23" spans="2:24">
      <c r="B23" s="124"/>
      <c r="C23" s="125"/>
      <c r="D23" s="126"/>
      <c r="E23" s="111"/>
      <c r="F23" s="111"/>
      <c r="G23" s="114"/>
      <c r="H23" s="26"/>
      <c r="I23" s="35" t="s">
        <v>50</v>
      </c>
      <c r="J23" s="60">
        <v>40</v>
      </c>
      <c r="K23" s="78">
        <f>'Salarios por horas'!$H$3</f>
        <v>5416.6666666666661</v>
      </c>
      <c r="L23" s="78">
        <f t="shared" si="1"/>
        <v>216666.66666666663</v>
      </c>
      <c r="M23" s="172"/>
      <c r="N23" s="117"/>
      <c r="O23" s="114"/>
      <c r="P23" s="114"/>
      <c r="Q23" s="114"/>
      <c r="R23" s="131"/>
      <c r="S23" s="125"/>
      <c r="T23" s="132"/>
      <c r="X23" s="192">
        <v>140</v>
      </c>
    </row>
    <row r="24" spans="2:24" ht="3.75" customHeight="1">
      <c r="B24" s="21"/>
      <c r="C24" s="21"/>
      <c r="D24" s="21"/>
      <c r="E24" s="20"/>
      <c r="F24" s="20"/>
      <c r="J24" s="73"/>
      <c r="K24" s="77"/>
      <c r="L24" s="77"/>
      <c r="M24" s="77"/>
      <c r="N24" s="54"/>
      <c r="R24" s="20"/>
      <c r="S24" s="20"/>
      <c r="T24" s="20"/>
      <c r="X24" s="192">
        <v>70</v>
      </c>
    </row>
    <row r="25" spans="2:24" ht="14.25" customHeight="1">
      <c r="B25" s="103" t="s">
        <v>51</v>
      </c>
      <c r="C25" s="95"/>
      <c r="D25" s="104"/>
      <c r="E25" s="109">
        <v>0.3</v>
      </c>
      <c r="F25" s="91">
        <v>2</v>
      </c>
      <c r="G25" s="112"/>
      <c r="H25" s="24" t="s">
        <v>52</v>
      </c>
      <c r="I25" s="32" t="s">
        <v>53</v>
      </c>
      <c r="J25" s="46">
        <v>30</v>
      </c>
      <c r="K25" s="79">
        <f>'Salarios por horas'!$H$4</f>
        <v>5000</v>
      </c>
      <c r="L25" s="79">
        <f>J25*K25</f>
        <v>150000</v>
      </c>
      <c r="M25" s="173">
        <f>L25+L26+L27+L28+L29+L30+L31+L32+L33+L34</f>
        <v>1400000</v>
      </c>
      <c r="N25" s="115" t="s">
        <v>54</v>
      </c>
      <c r="O25" s="112" t="s">
        <v>55</v>
      </c>
      <c r="P25" s="112"/>
      <c r="Q25" s="112"/>
      <c r="R25" s="94" t="s">
        <v>56</v>
      </c>
      <c r="S25" s="95"/>
      <c r="T25" s="96"/>
      <c r="X25" s="191">
        <v>133</v>
      </c>
    </row>
    <row r="26" spans="2:24" ht="14.25" customHeight="1">
      <c r="B26" s="105"/>
      <c r="C26" s="98"/>
      <c r="D26" s="106"/>
      <c r="E26" s="110"/>
      <c r="F26" s="92"/>
      <c r="G26" s="113"/>
      <c r="H26" s="24" t="s">
        <v>52</v>
      </c>
      <c r="I26" s="34" t="s">
        <v>57</v>
      </c>
      <c r="J26" s="59">
        <v>30</v>
      </c>
      <c r="K26" s="79">
        <f>'Salarios por horas'!$H$4</f>
        <v>5000</v>
      </c>
      <c r="L26" s="79">
        <f t="shared" ref="L26:L34" si="2">J26*K26</f>
        <v>150000</v>
      </c>
      <c r="M26" s="173"/>
      <c r="N26" s="116"/>
      <c r="O26" s="113"/>
      <c r="P26" s="113"/>
      <c r="Q26" s="113"/>
      <c r="R26" s="97"/>
      <c r="S26" s="98"/>
      <c r="T26" s="99"/>
    </row>
    <row r="27" spans="2:24" ht="14.25" customHeight="1">
      <c r="B27" s="105"/>
      <c r="C27" s="98"/>
      <c r="D27" s="106"/>
      <c r="E27" s="110"/>
      <c r="F27" s="92"/>
      <c r="G27" s="113"/>
      <c r="H27" s="24" t="s">
        <v>52</v>
      </c>
      <c r="I27" s="34" t="s">
        <v>58</v>
      </c>
      <c r="J27" s="59">
        <v>25</v>
      </c>
      <c r="K27" s="79">
        <f>'Salarios por horas'!$H$4</f>
        <v>5000</v>
      </c>
      <c r="L27" s="79">
        <f t="shared" si="2"/>
        <v>125000</v>
      </c>
      <c r="M27" s="173"/>
      <c r="N27" s="116"/>
      <c r="O27" s="113"/>
      <c r="P27" s="113"/>
      <c r="Q27" s="113"/>
      <c r="R27" s="97"/>
      <c r="S27" s="98"/>
      <c r="T27" s="99"/>
      <c r="X27">
        <f>SUM(X20:X26)</f>
        <v>560</v>
      </c>
    </row>
    <row r="28" spans="2:24" ht="14.25" customHeight="1">
      <c r="B28" s="105"/>
      <c r="C28" s="98"/>
      <c r="D28" s="106"/>
      <c r="E28" s="110"/>
      <c r="F28" s="92"/>
      <c r="G28" s="113"/>
      <c r="H28" s="24" t="s">
        <v>52</v>
      </c>
      <c r="I28" s="34" t="s">
        <v>59</v>
      </c>
      <c r="J28" s="59">
        <v>25</v>
      </c>
      <c r="K28" s="79">
        <f>'Salarios por horas'!$H$4</f>
        <v>5000</v>
      </c>
      <c r="L28" s="79">
        <f t="shared" si="2"/>
        <v>125000</v>
      </c>
      <c r="M28" s="173"/>
      <c r="N28" s="116"/>
      <c r="O28" s="113"/>
      <c r="P28" s="113"/>
      <c r="Q28" s="113"/>
      <c r="R28" s="97"/>
      <c r="S28" s="98"/>
      <c r="T28" s="99"/>
    </row>
    <row r="29" spans="2:24" ht="14.25" customHeight="1">
      <c r="B29" s="105"/>
      <c r="C29" s="98"/>
      <c r="D29" s="106"/>
      <c r="E29" s="110"/>
      <c r="F29" s="92"/>
      <c r="G29" s="113"/>
      <c r="H29" s="24" t="s">
        <v>52</v>
      </c>
      <c r="I29" s="34" t="s">
        <v>60</v>
      </c>
      <c r="J29" s="59">
        <v>25</v>
      </c>
      <c r="K29" s="79">
        <f>'Salarios por horas'!$H$4</f>
        <v>5000</v>
      </c>
      <c r="L29" s="79">
        <f t="shared" si="2"/>
        <v>125000</v>
      </c>
      <c r="M29" s="173"/>
      <c r="N29" s="116"/>
      <c r="O29" s="113"/>
      <c r="P29" s="113"/>
      <c r="Q29" s="113"/>
      <c r="R29" s="97"/>
      <c r="S29" s="98"/>
      <c r="T29" s="99"/>
    </row>
    <row r="30" spans="2:24" ht="14.25" customHeight="1">
      <c r="B30" s="105"/>
      <c r="C30" s="98"/>
      <c r="D30" s="106"/>
      <c r="E30" s="110"/>
      <c r="F30" s="92"/>
      <c r="G30" s="113"/>
      <c r="H30" s="25"/>
      <c r="I30" s="34" t="s">
        <v>61</v>
      </c>
      <c r="J30" s="59">
        <v>20</v>
      </c>
      <c r="K30" s="79">
        <f>'Salarios por horas'!$H$4</f>
        <v>5000</v>
      </c>
      <c r="L30" s="79">
        <f t="shared" si="2"/>
        <v>100000</v>
      </c>
      <c r="M30" s="173"/>
      <c r="N30" s="116"/>
      <c r="O30" s="113"/>
      <c r="P30" s="113"/>
      <c r="Q30" s="113"/>
      <c r="R30" s="97"/>
      <c r="S30" s="98"/>
      <c r="T30" s="99"/>
    </row>
    <row r="31" spans="2:24" ht="14.25" customHeight="1">
      <c r="B31" s="105"/>
      <c r="C31" s="98"/>
      <c r="D31" s="106"/>
      <c r="E31" s="110"/>
      <c r="F31" s="92"/>
      <c r="G31" s="113"/>
      <c r="H31" s="38"/>
      <c r="I31" s="34" t="s">
        <v>62</v>
      </c>
      <c r="J31" s="59">
        <v>30</v>
      </c>
      <c r="K31" s="79">
        <f>'Salarios por horas'!$H$4</f>
        <v>5000</v>
      </c>
      <c r="L31" s="79">
        <f t="shared" si="2"/>
        <v>150000</v>
      </c>
      <c r="M31" s="173"/>
      <c r="N31" s="116"/>
      <c r="O31" s="113"/>
      <c r="P31" s="113"/>
      <c r="Q31" s="113"/>
      <c r="R31" s="97"/>
      <c r="S31" s="98"/>
      <c r="T31" s="99"/>
    </row>
    <row r="32" spans="2:24" ht="14.25" customHeight="1">
      <c r="B32" s="105"/>
      <c r="C32" s="98"/>
      <c r="D32" s="106"/>
      <c r="E32" s="110"/>
      <c r="F32" s="92"/>
      <c r="G32" s="113"/>
      <c r="H32" s="38"/>
      <c r="I32" s="34" t="s">
        <v>63</v>
      </c>
      <c r="J32" s="59">
        <v>25</v>
      </c>
      <c r="K32" s="79">
        <f>'Salarios por horas'!$H$4</f>
        <v>5000</v>
      </c>
      <c r="L32" s="79">
        <f t="shared" si="2"/>
        <v>125000</v>
      </c>
      <c r="M32" s="173"/>
      <c r="N32" s="116"/>
      <c r="O32" s="113"/>
      <c r="P32" s="113"/>
      <c r="Q32" s="113"/>
      <c r="R32" s="97"/>
      <c r="S32" s="98"/>
      <c r="T32" s="99"/>
    </row>
    <row r="33" spans="2:31" ht="14.25" customHeight="1">
      <c r="B33" s="105"/>
      <c r="C33" s="98"/>
      <c r="D33" s="106"/>
      <c r="E33" s="110"/>
      <c r="F33" s="92"/>
      <c r="G33" s="113"/>
      <c r="H33" s="38"/>
      <c r="I33" s="34" t="s">
        <v>64</v>
      </c>
      <c r="J33" s="59">
        <v>35</v>
      </c>
      <c r="K33" s="79">
        <f>'Salarios por horas'!$H$4</f>
        <v>5000</v>
      </c>
      <c r="L33" s="79">
        <f t="shared" si="2"/>
        <v>175000</v>
      </c>
      <c r="M33" s="173"/>
      <c r="N33" s="116"/>
      <c r="O33" s="113"/>
      <c r="P33" s="113"/>
      <c r="Q33" s="113"/>
      <c r="R33" s="97"/>
      <c r="S33" s="98"/>
      <c r="T33" s="99"/>
    </row>
    <row r="34" spans="2:31" ht="14.25" customHeight="1">
      <c r="B34" s="107"/>
      <c r="C34" s="101"/>
      <c r="D34" s="108"/>
      <c r="E34" s="111"/>
      <c r="F34" s="93"/>
      <c r="G34" s="114"/>
      <c r="H34" s="26"/>
      <c r="I34" s="35" t="s">
        <v>65</v>
      </c>
      <c r="J34" s="60">
        <v>35</v>
      </c>
      <c r="K34" s="79">
        <f>'Salarios por horas'!$H$4</f>
        <v>5000</v>
      </c>
      <c r="L34" s="79">
        <f t="shared" si="2"/>
        <v>175000</v>
      </c>
      <c r="M34" s="173"/>
      <c r="N34" s="117"/>
      <c r="O34" s="114"/>
      <c r="P34" s="114"/>
      <c r="Q34" s="114"/>
      <c r="R34" s="100"/>
      <c r="S34" s="101"/>
      <c r="T34" s="102"/>
    </row>
    <row r="35" spans="2:31" ht="4.5" customHeight="1">
      <c r="B35" s="21"/>
      <c r="C35" s="21"/>
      <c r="D35" s="21"/>
      <c r="E35" s="20"/>
      <c r="F35" s="20"/>
      <c r="J35" s="73"/>
      <c r="K35" s="77"/>
      <c r="L35" s="77"/>
      <c r="M35" s="77"/>
      <c r="N35" s="54"/>
      <c r="R35" s="20"/>
      <c r="S35" s="20"/>
      <c r="T35" s="20"/>
    </row>
    <row r="36" spans="2:31" ht="14.25" customHeight="1">
      <c r="B36" s="103" t="s">
        <v>66</v>
      </c>
      <c r="C36" s="95"/>
      <c r="D36" s="104"/>
      <c r="E36" s="109">
        <v>0.4</v>
      </c>
      <c r="F36" s="91">
        <v>1</v>
      </c>
      <c r="G36" s="112"/>
      <c r="H36" s="23" t="s">
        <v>67</v>
      </c>
      <c r="I36" s="193" t="s">
        <v>68</v>
      </c>
      <c r="J36" s="194">
        <v>25</v>
      </c>
      <c r="K36" s="189">
        <f>'Salarios por horas'!$H$5</f>
        <v>4583.3333333333339</v>
      </c>
      <c r="L36" s="189">
        <f>J36*K36</f>
        <v>114583.33333333334</v>
      </c>
      <c r="M36" s="190">
        <f>L36+L37+L38+L39+L40+L41+L42+L43</f>
        <v>779166.66666666674</v>
      </c>
      <c r="N36" s="115" t="s">
        <v>45</v>
      </c>
      <c r="O36" s="112" t="s">
        <v>69</v>
      </c>
      <c r="P36" s="112"/>
      <c r="Q36" s="112"/>
      <c r="R36" s="94" t="s">
        <v>70</v>
      </c>
      <c r="S36" s="95"/>
      <c r="T36" s="96"/>
    </row>
    <row r="37" spans="2:31" ht="14.25" customHeight="1">
      <c r="B37" s="105"/>
      <c r="C37" s="98"/>
      <c r="D37" s="106"/>
      <c r="E37" s="110"/>
      <c r="F37" s="92"/>
      <c r="G37" s="113"/>
      <c r="H37" s="24" t="s">
        <v>67</v>
      </c>
      <c r="I37" s="37" t="s">
        <v>71</v>
      </c>
      <c r="J37" s="61">
        <v>20</v>
      </c>
      <c r="K37" s="189">
        <f>'Salarios por horas'!$H$5</f>
        <v>4583.3333333333339</v>
      </c>
      <c r="L37" s="189">
        <f t="shared" ref="L37:L43" si="3">J37*K37</f>
        <v>91666.666666666686</v>
      </c>
      <c r="M37" s="190"/>
      <c r="N37" s="116"/>
      <c r="O37" s="113"/>
      <c r="P37" s="113"/>
      <c r="Q37" s="113"/>
      <c r="R37" s="97"/>
      <c r="S37" s="98"/>
      <c r="T37" s="99"/>
    </row>
    <row r="38" spans="2:31" ht="14.25" customHeight="1">
      <c r="B38" s="105"/>
      <c r="C38" s="98"/>
      <c r="D38" s="106"/>
      <c r="E38" s="110"/>
      <c r="F38" s="92"/>
      <c r="G38" s="113"/>
      <c r="H38" s="24" t="s">
        <v>67</v>
      </c>
      <c r="I38" s="37" t="s">
        <v>72</v>
      </c>
      <c r="J38" s="61">
        <v>30</v>
      </c>
      <c r="K38" s="189">
        <f>'Salarios por horas'!$H$5</f>
        <v>4583.3333333333339</v>
      </c>
      <c r="L38" s="189">
        <f t="shared" si="3"/>
        <v>137500.00000000003</v>
      </c>
      <c r="M38" s="190"/>
      <c r="N38" s="116"/>
      <c r="O38" s="113"/>
      <c r="P38" s="113"/>
      <c r="Q38" s="113"/>
      <c r="R38" s="97"/>
      <c r="S38" s="98"/>
      <c r="T38" s="99"/>
    </row>
    <row r="39" spans="2:31" ht="14.25" customHeight="1">
      <c r="B39" s="105"/>
      <c r="C39" s="98"/>
      <c r="D39" s="106"/>
      <c r="E39" s="110"/>
      <c r="F39" s="92"/>
      <c r="G39" s="113"/>
      <c r="H39" s="38"/>
      <c r="I39" s="37" t="s">
        <v>73</v>
      </c>
      <c r="J39" s="61">
        <v>25</v>
      </c>
      <c r="K39" s="189">
        <f>'Salarios por horas'!$H$5</f>
        <v>4583.3333333333339</v>
      </c>
      <c r="L39" s="189">
        <f t="shared" si="3"/>
        <v>114583.33333333334</v>
      </c>
      <c r="M39" s="190"/>
      <c r="N39" s="116"/>
      <c r="O39" s="113"/>
      <c r="P39" s="113"/>
      <c r="Q39" s="113"/>
      <c r="R39" s="97"/>
      <c r="S39" s="98"/>
      <c r="T39" s="99"/>
    </row>
    <row r="40" spans="2:31" ht="14.25" customHeight="1">
      <c r="B40" s="105"/>
      <c r="C40" s="98"/>
      <c r="D40" s="106"/>
      <c r="E40" s="110"/>
      <c r="F40" s="92"/>
      <c r="G40" s="113"/>
      <c r="H40" s="25"/>
      <c r="I40" s="39" t="s">
        <v>74</v>
      </c>
      <c r="J40" s="59">
        <v>20</v>
      </c>
      <c r="K40" s="189">
        <f>'Salarios por horas'!$H$5</f>
        <v>4583.3333333333339</v>
      </c>
      <c r="L40" s="189">
        <f t="shared" si="3"/>
        <v>91666.666666666686</v>
      </c>
      <c r="M40" s="190"/>
      <c r="N40" s="116"/>
      <c r="O40" s="113"/>
      <c r="P40" s="113"/>
      <c r="Q40" s="113"/>
      <c r="R40" s="97"/>
      <c r="S40" s="98"/>
      <c r="T40" s="99"/>
    </row>
    <row r="41" spans="2:31" ht="14.25" customHeight="1">
      <c r="B41" s="105"/>
      <c r="C41" s="98"/>
      <c r="D41" s="106"/>
      <c r="E41" s="110"/>
      <c r="F41" s="92"/>
      <c r="G41" s="113"/>
      <c r="H41" s="40"/>
      <c r="I41" s="37" t="s">
        <v>75</v>
      </c>
      <c r="J41" s="61">
        <v>20</v>
      </c>
      <c r="K41" s="189">
        <f>'Salarios por horas'!$H$5</f>
        <v>4583.3333333333339</v>
      </c>
      <c r="L41" s="189">
        <f t="shared" si="3"/>
        <v>91666.666666666686</v>
      </c>
      <c r="M41" s="190"/>
      <c r="N41" s="116"/>
      <c r="O41" s="113"/>
      <c r="P41" s="113"/>
      <c r="Q41" s="113"/>
      <c r="R41" s="97"/>
      <c r="S41" s="98"/>
      <c r="T41" s="99"/>
    </row>
    <row r="42" spans="2:31" ht="14.25" customHeight="1">
      <c r="B42" s="105"/>
      <c r="C42" s="98"/>
      <c r="D42" s="106"/>
      <c r="E42" s="110"/>
      <c r="F42" s="92"/>
      <c r="G42" s="113"/>
      <c r="H42" s="40"/>
      <c r="I42" s="195" t="s">
        <v>76</v>
      </c>
      <c r="J42" s="192">
        <v>15</v>
      </c>
      <c r="K42" s="189">
        <f>'Salarios por horas'!$H$5</f>
        <v>4583.3333333333339</v>
      </c>
      <c r="L42" s="189">
        <f t="shared" si="3"/>
        <v>68750.000000000015</v>
      </c>
      <c r="M42" s="190"/>
      <c r="N42" s="116"/>
      <c r="O42" s="113"/>
      <c r="P42" s="113"/>
      <c r="Q42" s="113"/>
      <c r="R42" s="97"/>
      <c r="S42" s="98"/>
      <c r="T42" s="99"/>
    </row>
    <row r="43" spans="2:31" ht="14.25" customHeight="1">
      <c r="B43" s="107"/>
      <c r="C43" s="101"/>
      <c r="D43" s="108"/>
      <c r="E43" s="111"/>
      <c r="F43" s="93"/>
      <c r="G43" s="114"/>
      <c r="H43" s="26"/>
      <c r="I43" s="195" t="s">
        <v>77</v>
      </c>
      <c r="J43" s="192">
        <v>15</v>
      </c>
      <c r="K43" s="189">
        <f>'Salarios por horas'!$H$5</f>
        <v>4583.3333333333339</v>
      </c>
      <c r="L43" s="189">
        <f t="shared" si="3"/>
        <v>68750.000000000015</v>
      </c>
      <c r="M43" s="190"/>
      <c r="N43" s="117"/>
      <c r="O43" s="114"/>
      <c r="P43" s="114"/>
      <c r="Q43" s="114"/>
      <c r="R43" s="100"/>
      <c r="S43" s="101"/>
      <c r="T43" s="102"/>
    </row>
    <row r="44" spans="2:31" ht="3.75" customHeight="1">
      <c r="B44" s="21"/>
      <c r="C44" s="21"/>
      <c r="D44" s="21"/>
      <c r="E44" s="20"/>
      <c r="F44" s="20"/>
      <c r="J44" s="73"/>
      <c r="K44" s="77"/>
      <c r="L44" s="77"/>
      <c r="M44" s="77"/>
      <c r="N44" s="54"/>
      <c r="R44" s="20"/>
      <c r="S44" s="20"/>
      <c r="T44" s="20"/>
    </row>
    <row r="45" spans="2:31" ht="14.25" customHeight="1">
      <c r="B45" s="103" t="s">
        <v>78</v>
      </c>
      <c r="C45" s="95"/>
      <c r="D45" s="104"/>
      <c r="E45" s="109">
        <v>0.5</v>
      </c>
      <c r="F45" s="91">
        <v>3</v>
      </c>
      <c r="G45" s="112"/>
      <c r="H45" s="23" t="s">
        <v>79</v>
      </c>
      <c r="I45" s="196" t="s">
        <v>80</v>
      </c>
      <c r="J45" s="197">
        <v>90</v>
      </c>
      <c r="K45" s="198">
        <f>'Salarios por horas'!$H$6</f>
        <v>7083.333333333333</v>
      </c>
      <c r="L45" s="198">
        <f>J45*K45</f>
        <v>637500</v>
      </c>
      <c r="M45" s="199">
        <f>L45+L46+L47+L48+L49</f>
        <v>2479166.6666666665</v>
      </c>
      <c r="N45" s="115" t="s">
        <v>55</v>
      </c>
      <c r="O45" s="112" t="s">
        <v>81</v>
      </c>
      <c r="P45" s="112"/>
      <c r="Q45" s="112"/>
      <c r="R45" s="94" t="s">
        <v>82</v>
      </c>
      <c r="S45" s="95"/>
      <c r="T45" s="96"/>
      <c r="X45" s="133"/>
      <c r="Y45" s="133"/>
      <c r="Z45" s="133"/>
      <c r="AA45" s="133"/>
      <c r="AB45" s="133"/>
      <c r="AC45" s="133"/>
      <c r="AD45" s="133"/>
      <c r="AE45" s="133"/>
    </row>
    <row r="46" spans="2:31" ht="14.25" customHeight="1">
      <c r="B46" s="105"/>
      <c r="C46" s="98"/>
      <c r="D46" s="106"/>
      <c r="E46" s="110"/>
      <c r="F46" s="92"/>
      <c r="G46" s="113"/>
      <c r="H46" s="24" t="s">
        <v>79</v>
      </c>
      <c r="I46" s="41" t="s">
        <v>83</v>
      </c>
      <c r="J46" s="62">
        <v>70</v>
      </c>
      <c r="K46" s="198">
        <f>'Salarios por horas'!$H$6</f>
        <v>7083.333333333333</v>
      </c>
      <c r="L46" s="198">
        <f t="shared" ref="L46:L49" si="4">J46*K46</f>
        <v>495833.33333333331</v>
      </c>
      <c r="M46" s="199"/>
      <c r="N46" s="116"/>
      <c r="O46" s="113"/>
      <c r="P46" s="113"/>
      <c r="Q46" s="113"/>
      <c r="R46" s="97"/>
      <c r="S46" s="98"/>
      <c r="T46" s="99"/>
      <c r="X46" s="133"/>
      <c r="Y46" s="133"/>
      <c r="Z46" s="133"/>
      <c r="AA46" s="133"/>
      <c r="AB46" s="133"/>
      <c r="AC46" s="133"/>
      <c r="AD46" s="133"/>
      <c r="AE46" s="133"/>
    </row>
    <row r="47" spans="2:31" ht="14.25" customHeight="1">
      <c r="B47" s="105"/>
      <c r="C47" s="98"/>
      <c r="D47" s="106"/>
      <c r="E47" s="110"/>
      <c r="F47" s="92"/>
      <c r="G47" s="113"/>
      <c r="H47" s="24" t="s">
        <v>79</v>
      </c>
      <c r="I47" s="41" t="s">
        <v>84</v>
      </c>
      <c r="J47" s="62">
        <v>90</v>
      </c>
      <c r="K47" s="198">
        <f>'Salarios por horas'!$H$6</f>
        <v>7083.333333333333</v>
      </c>
      <c r="L47" s="198">
        <f t="shared" si="4"/>
        <v>637500</v>
      </c>
      <c r="M47" s="199"/>
      <c r="N47" s="116"/>
      <c r="O47" s="113"/>
      <c r="P47" s="113"/>
      <c r="Q47" s="113"/>
      <c r="R47" s="97"/>
      <c r="S47" s="98"/>
      <c r="T47" s="99"/>
      <c r="X47" s="133"/>
      <c r="Y47" s="133"/>
      <c r="Z47" s="133"/>
      <c r="AA47" s="133"/>
      <c r="AB47" s="133"/>
      <c r="AC47" s="133"/>
      <c r="AD47" s="133"/>
      <c r="AE47" s="133"/>
    </row>
    <row r="48" spans="2:31" ht="14.25" customHeight="1">
      <c r="B48" s="105"/>
      <c r="C48" s="98"/>
      <c r="D48" s="106"/>
      <c r="E48" s="110"/>
      <c r="F48" s="92"/>
      <c r="G48" s="113"/>
      <c r="H48" s="25"/>
      <c r="I48" s="41" t="s">
        <v>85</v>
      </c>
      <c r="J48" s="62">
        <v>50</v>
      </c>
      <c r="K48" s="198">
        <f>'Salarios por horas'!$H$6</f>
        <v>7083.333333333333</v>
      </c>
      <c r="L48" s="198">
        <f t="shared" si="4"/>
        <v>354166.66666666663</v>
      </c>
      <c r="M48" s="199"/>
      <c r="N48" s="116"/>
      <c r="O48" s="113"/>
      <c r="P48" s="113"/>
      <c r="Q48" s="113"/>
      <c r="R48" s="97"/>
      <c r="S48" s="98"/>
      <c r="T48" s="99"/>
      <c r="X48" s="133"/>
      <c r="Y48" s="133"/>
      <c r="Z48" s="133"/>
      <c r="AA48" s="133"/>
      <c r="AB48" s="133"/>
      <c r="AC48" s="133"/>
      <c r="AD48" s="133"/>
      <c r="AE48" s="133"/>
    </row>
    <row r="49" spans="2:31" ht="14.25" customHeight="1">
      <c r="B49" s="107"/>
      <c r="C49" s="101"/>
      <c r="D49" s="108"/>
      <c r="E49" s="111"/>
      <c r="F49" s="93"/>
      <c r="G49" s="114"/>
      <c r="H49" s="26"/>
      <c r="I49" s="42" t="s">
        <v>86</v>
      </c>
      <c r="J49" s="63">
        <v>50</v>
      </c>
      <c r="K49" s="198">
        <f>'Salarios por horas'!$H$6</f>
        <v>7083.333333333333</v>
      </c>
      <c r="L49" s="198">
        <f t="shared" si="4"/>
        <v>354166.66666666663</v>
      </c>
      <c r="M49" s="199"/>
      <c r="N49" s="117"/>
      <c r="O49" s="114"/>
      <c r="P49" s="114"/>
      <c r="Q49" s="114"/>
      <c r="R49" s="100"/>
      <c r="S49" s="101"/>
      <c r="T49" s="102"/>
      <c r="X49" s="133"/>
      <c r="Y49" s="133"/>
      <c r="Z49" s="133"/>
      <c r="AA49" s="133"/>
      <c r="AB49" s="133"/>
      <c r="AC49" s="133"/>
      <c r="AD49" s="133"/>
      <c r="AE49" s="133"/>
    </row>
    <row r="50" spans="2:31" ht="6" customHeight="1">
      <c r="B50" s="21"/>
      <c r="C50" s="21"/>
      <c r="D50" s="21"/>
      <c r="E50" s="20"/>
      <c r="F50" s="20"/>
      <c r="J50" s="73"/>
      <c r="K50" s="77"/>
      <c r="L50" s="77"/>
      <c r="M50" s="77"/>
      <c r="N50" s="54"/>
      <c r="R50" s="20"/>
      <c r="S50" s="20"/>
      <c r="T50" s="20"/>
      <c r="X50" s="133"/>
      <c r="Y50" s="133"/>
      <c r="Z50" s="133"/>
      <c r="AA50" s="133"/>
      <c r="AB50" s="133"/>
      <c r="AC50" s="133"/>
      <c r="AD50" s="133"/>
      <c r="AE50" s="133"/>
    </row>
    <row r="51" spans="2:31" ht="14.25" customHeight="1">
      <c r="B51" s="103" t="s">
        <v>87</v>
      </c>
      <c r="C51" s="95"/>
      <c r="D51" s="104"/>
      <c r="E51" s="109">
        <v>0.6</v>
      </c>
      <c r="F51" s="91">
        <v>2</v>
      </c>
      <c r="G51" s="112"/>
      <c r="H51" s="23" t="s">
        <v>88</v>
      </c>
      <c r="I51" s="200" t="s">
        <v>89</v>
      </c>
      <c r="J51" s="197">
        <v>50</v>
      </c>
      <c r="K51" s="198">
        <f>'Salarios por horas'!$H$7</f>
        <v>7083.333333333333</v>
      </c>
      <c r="L51" s="198">
        <f>J51*K51</f>
        <v>354166.66666666663</v>
      </c>
      <c r="M51" s="199">
        <f>L51+L52+L53+L54+L55+L56+L57</f>
        <v>2125000</v>
      </c>
      <c r="N51" s="115" t="s">
        <v>69</v>
      </c>
      <c r="O51" s="112" t="s">
        <v>90</v>
      </c>
      <c r="P51" s="112"/>
      <c r="Q51" s="112"/>
      <c r="R51" s="94" t="s">
        <v>91</v>
      </c>
      <c r="S51" s="95"/>
      <c r="T51" s="96"/>
      <c r="X51" s="133"/>
      <c r="Y51" s="133"/>
      <c r="Z51" s="133"/>
      <c r="AA51" s="133"/>
      <c r="AB51" s="133"/>
      <c r="AC51" s="133"/>
      <c r="AD51" s="133"/>
      <c r="AE51" s="133"/>
    </row>
    <row r="52" spans="2:31" ht="14.25" customHeight="1">
      <c r="B52" s="105"/>
      <c r="C52" s="98"/>
      <c r="D52" s="106"/>
      <c r="E52" s="110"/>
      <c r="F52" s="92"/>
      <c r="G52" s="113"/>
      <c r="H52" s="24" t="s">
        <v>88</v>
      </c>
      <c r="I52" s="41" t="s">
        <v>92</v>
      </c>
      <c r="J52" s="62">
        <v>50</v>
      </c>
      <c r="K52" s="198">
        <f>'Salarios por horas'!$H$7</f>
        <v>7083.333333333333</v>
      </c>
      <c r="L52" s="198">
        <f t="shared" ref="L52:L57" si="5">J52*K52</f>
        <v>354166.66666666663</v>
      </c>
      <c r="M52" s="199"/>
      <c r="N52" s="116"/>
      <c r="O52" s="113"/>
      <c r="P52" s="113"/>
      <c r="Q52" s="113"/>
      <c r="R52" s="97"/>
      <c r="S52" s="98"/>
      <c r="T52" s="99"/>
      <c r="X52" s="133"/>
      <c r="Y52" s="133"/>
      <c r="Z52" s="133"/>
      <c r="AA52" s="133"/>
      <c r="AB52" s="133"/>
      <c r="AC52" s="133"/>
      <c r="AD52" s="133"/>
      <c r="AE52" s="133"/>
    </row>
    <row r="53" spans="2:31" ht="14.25" customHeight="1">
      <c r="B53" s="105"/>
      <c r="C53" s="98"/>
      <c r="D53" s="106"/>
      <c r="E53" s="110"/>
      <c r="F53" s="92"/>
      <c r="G53" s="113"/>
      <c r="H53" s="24" t="s">
        <v>88</v>
      </c>
      <c r="I53" s="41" t="s">
        <v>93</v>
      </c>
      <c r="J53" s="62">
        <v>60</v>
      </c>
      <c r="K53" s="198">
        <f>'Salarios por horas'!$H$7</f>
        <v>7083.333333333333</v>
      </c>
      <c r="L53" s="198">
        <f t="shared" si="5"/>
        <v>425000</v>
      </c>
      <c r="M53" s="199"/>
      <c r="N53" s="116"/>
      <c r="O53" s="113"/>
      <c r="P53" s="113"/>
      <c r="Q53" s="113"/>
      <c r="R53" s="97"/>
      <c r="S53" s="98"/>
      <c r="T53" s="99"/>
      <c r="X53" s="133"/>
      <c r="Y53" s="133"/>
      <c r="Z53" s="133"/>
      <c r="AA53" s="133"/>
      <c r="AB53" s="133"/>
      <c r="AC53" s="133"/>
      <c r="AD53" s="133"/>
      <c r="AE53" s="133"/>
    </row>
    <row r="54" spans="2:31" ht="14.25" customHeight="1">
      <c r="B54" s="105"/>
      <c r="C54" s="98"/>
      <c r="D54" s="106"/>
      <c r="E54" s="110"/>
      <c r="F54" s="92"/>
      <c r="G54" s="113"/>
      <c r="H54" s="25" t="s">
        <v>88</v>
      </c>
      <c r="I54" s="41" t="s">
        <v>94</v>
      </c>
      <c r="J54" s="62">
        <v>40</v>
      </c>
      <c r="K54" s="198">
        <f>'Salarios por horas'!$H$7</f>
        <v>7083.333333333333</v>
      </c>
      <c r="L54" s="198">
        <f t="shared" si="5"/>
        <v>283333.33333333331</v>
      </c>
      <c r="M54" s="199"/>
      <c r="N54" s="116"/>
      <c r="O54" s="113"/>
      <c r="P54" s="113"/>
      <c r="Q54" s="113"/>
      <c r="R54" s="97"/>
      <c r="S54" s="98"/>
      <c r="T54" s="99"/>
      <c r="X54" s="133"/>
      <c r="Y54" s="133"/>
      <c r="Z54" s="133"/>
      <c r="AA54" s="133"/>
      <c r="AB54" s="133"/>
      <c r="AC54" s="133"/>
      <c r="AD54" s="133"/>
      <c r="AE54" s="133"/>
    </row>
    <row r="55" spans="2:31" ht="14.25" customHeight="1">
      <c r="B55" s="105"/>
      <c r="C55" s="98"/>
      <c r="D55" s="106"/>
      <c r="E55" s="110"/>
      <c r="F55" s="92"/>
      <c r="G55" s="113"/>
      <c r="H55" s="38"/>
      <c r="I55" s="41" t="s">
        <v>95</v>
      </c>
      <c r="J55" s="62">
        <v>40</v>
      </c>
      <c r="K55" s="198">
        <f>'Salarios por horas'!$H$7</f>
        <v>7083.333333333333</v>
      </c>
      <c r="L55" s="198">
        <f t="shared" si="5"/>
        <v>283333.33333333331</v>
      </c>
      <c r="M55" s="199"/>
      <c r="N55" s="116"/>
      <c r="O55" s="113"/>
      <c r="P55" s="113"/>
      <c r="Q55" s="113"/>
      <c r="R55" s="97"/>
      <c r="S55" s="98"/>
      <c r="T55" s="99"/>
      <c r="X55" s="133"/>
      <c r="Y55" s="133"/>
      <c r="Z55" s="133"/>
      <c r="AA55" s="133"/>
      <c r="AB55" s="133"/>
      <c r="AC55" s="133"/>
      <c r="AD55" s="133"/>
      <c r="AE55" s="133"/>
    </row>
    <row r="56" spans="2:31" ht="14.25" customHeight="1">
      <c r="B56" s="105"/>
      <c r="C56" s="98"/>
      <c r="D56" s="106"/>
      <c r="E56" s="110"/>
      <c r="F56" s="92"/>
      <c r="G56" s="113"/>
      <c r="H56" s="38"/>
      <c r="I56" s="41" t="s">
        <v>96</v>
      </c>
      <c r="J56" s="62">
        <v>30</v>
      </c>
      <c r="K56" s="198">
        <f>'Salarios por horas'!$H$7</f>
        <v>7083.333333333333</v>
      </c>
      <c r="L56" s="198">
        <f t="shared" si="5"/>
        <v>212500</v>
      </c>
      <c r="M56" s="199"/>
      <c r="N56" s="116"/>
      <c r="O56" s="113"/>
      <c r="P56" s="113"/>
      <c r="Q56" s="113"/>
      <c r="R56" s="97"/>
      <c r="S56" s="98"/>
      <c r="T56" s="99"/>
      <c r="X56" s="133"/>
      <c r="Y56" s="133"/>
      <c r="Z56" s="133"/>
      <c r="AA56" s="133"/>
      <c r="AB56" s="133"/>
      <c r="AC56" s="133"/>
      <c r="AD56" s="133"/>
      <c r="AE56" s="133"/>
    </row>
    <row r="57" spans="2:31" ht="14.25" customHeight="1">
      <c r="B57" s="107"/>
      <c r="C57" s="101"/>
      <c r="D57" s="108"/>
      <c r="E57" s="111"/>
      <c r="F57" s="93"/>
      <c r="G57" s="114"/>
      <c r="H57" s="26"/>
      <c r="I57" s="42" t="s">
        <v>97</v>
      </c>
      <c r="J57" s="63">
        <v>30</v>
      </c>
      <c r="K57" s="198">
        <f>'Salarios por horas'!$H$7</f>
        <v>7083.333333333333</v>
      </c>
      <c r="L57" s="198">
        <f t="shared" si="5"/>
        <v>212500</v>
      </c>
      <c r="M57" s="199"/>
      <c r="N57" s="117"/>
      <c r="O57" s="114"/>
      <c r="P57" s="114"/>
      <c r="Q57" s="114"/>
      <c r="R57" s="100"/>
      <c r="S57" s="101"/>
      <c r="T57" s="102"/>
      <c r="X57" s="133"/>
      <c r="Y57" s="133"/>
      <c r="Z57" s="133"/>
      <c r="AA57" s="133"/>
      <c r="AB57" s="133"/>
      <c r="AC57" s="133"/>
      <c r="AD57" s="133"/>
      <c r="AE57" s="133"/>
    </row>
    <row r="58" spans="2:31" ht="4.5" customHeight="1">
      <c r="B58" s="21"/>
      <c r="C58" s="21"/>
      <c r="D58" s="21"/>
      <c r="E58" s="20"/>
      <c r="F58" s="20"/>
      <c r="J58" s="73"/>
      <c r="K58" s="77"/>
      <c r="L58" s="77"/>
      <c r="M58" s="77"/>
      <c r="N58" s="54"/>
      <c r="R58" s="20"/>
      <c r="S58" s="20"/>
      <c r="T58" s="20"/>
      <c r="X58" s="133"/>
      <c r="Y58" s="133"/>
      <c r="Z58" s="133"/>
      <c r="AA58" s="133"/>
      <c r="AB58" s="133"/>
      <c r="AC58" s="133"/>
      <c r="AD58" s="133"/>
      <c r="AE58" s="133"/>
    </row>
    <row r="59" spans="2:31" ht="14.25" customHeight="1">
      <c r="B59" s="103" t="s">
        <v>98</v>
      </c>
      <c r="C59" s="95"/>
      <c r="D59" s="104"/>
      <c r="E59" s="109">
        <v>0.7</v>
      </c>
      <c r="F59" s="91">
        <v>1</v>
      </c>
      <c r="G59" s="112"/>
      <c r="H59" s="23" t="s">
        <v>99</v>
      </c>
      <c r="I59" s="43" t="s">
        <v>100</v>
      </c>
      <c r="J59" s="47">
        <v>40</v>
      </c>
      <c r="K59" s="80">
        <f>'Salarios por horas'!$H$8</f>
        <v>7916.666666666667</v>
      </c>
      <c r="L59" s="80">
        <f>J59*K59</f>
        <v>316666.66666666669</v>
      </c>
      <c r="M59" s="174">
        <f>L59+L60+L61+L62+L63+L64+L65</f>
        <v>2216666.666666667</v>
      </c>
      <c r="N59" s="115" t="s">
        <v>81</v>
      </c>
      <c r="O59" s="112" t="s">
        <v>101</v>
      </c>
      <c r="P59" s="112"/>
      <c r="Q59" s="112"/>
      <c r="R59" s="94" t="s">
        <v>102</v>
      </c>
      <c r="S59" s="95"/>
      <c r="T59" s="96"/>
    </row>
    <row r="60" spans="2:31" ht="14.25" customHeight="1">
      <c r="B60" s="105"/>
      <c r="C60" s="98"/>
      <c r="D60" s="106"/>
      <c r="E60" s="110"/>
      <c r="F60" s="92"/>
      <c r="G60" s="113"/>
      <c r="H60" s="24"/>
      <c r="I60" s="41" t="s">
        <v>103</v>
      </c>
      <c r="J60" s="62">
        <v>30</v>
      </c>
      <c r="K60" s="80">
        <f>'Salarios por horas'!$H$8</f>
        <v>7916.666666666667</v>
      </c>
      <c r="L60" s="80">
        <f t="shared" ref="L60:L65" si="6">J60*K60</f>
        <v>237500</v>
      </c>
      <c r="M60" s="174"/>
      <c r="N60" s="116"/>
      <c r="O60" s="113"/>
      <c r="P60" s="113"/>
      <c r="Q60" s="113"/>
      <c r="R60" s="97"/>
      <c r="S60" s="98"/>
      <c r="T60" s="99"/>
    </row>
    <row r="61" spans="2:31" ht="14.25" customHeight="1">
      <c r="B61" s="105"/>
      <c r="C61" s="98"/>
      <c r="D61" s="106"/>
      <c r="E61" s="110"/>
      <c r="F61" s="92"/>
      <c r="G61" s="113"/>
      <c r="H61" s="24"/>
      <c r="I61" s="41" t="s">
        <v>104</v>
      </c>
      <c r="J61" s="62">
        <v>30</v>
      </c>
      <c r="K61" s="80">
        <f>'Salarios por horas'!$H$8</f>
        <v>7916.666666666667</v>
      </c>
      <c r="L61" s="80">
        <f t="shared" si="6"/>
        <v>237500</v>
      </c>
      <c r="M61" s="174"/>
      <c r="N61" s="116"/>
      <c r="O61" s="113"/>
      <c r="P61" s="113"/>
      <c r="Q61" s="113"/>
      <c r="R61" s="97"/>
      <c r="S61" s="98"/>
      <c r="T61" s="99"/>
    </row>
    <row r="62" spans="2:31" ht="14.25" customHeight="1">
      <c r="B62" s="105"/>
      <c r="C62" s="98"/>
      <c r="D62" s="106"/>
      <c r="E62" s="110"/>
      <c r="F62" s="92"/>
      <c r="G62" s="113"/>
      <c r="H62" s="25"/>
      <c r="I62" s="41" t="s">
        <v>105</v>
      </c>
      <c r="J62" s="62">
        <v>60</v>
      </c>
      <c r="K62" s="80">
        <f>'Salarios por horas'!$H$8</f>
        <v>7916.666666666667</v>
      </c>
      <c r="L62" s="80">
        <f t="shared" si="6"/>
        <v>475000</v>
      </c>
      <c r="M62" s="174"/>
      <c r="N62" s="116"/>
      <c r="O62" s="113"/>
      <c r="P62" s="113"/>
      <c r="Q62" s="113"/>
      <c r="R62" s="97"/>
      <c r="S62" s="98"/>
      <c r="T62" s="99"/>
    </row>
    <row r="63" spans="2:31" ht="14.25" customHeight="1">
      <c r="B63" s="105"/>
      <c r="C63" s="98"/>
      <c r="D63" s="106"/>
      <c r="E63" s="110"/>
      <c r="F63" s="92"/>
      <c r="G63" s="113"/>
      <c r="H63" s="38"/>
      <c r="I63" s="55" t="s">
        <v>106</v>
      </c>
      <c r="J63" s="74">
        <v>60</v>
      </c>
      <c r="K63" s="80">
        <f>'Salarios por horas'!$H$8</f>
        <v>7916.666666666667</v>
      </c>
      <c r="L63" s="80">
        <f t="shared" si="6"/>
        <v>475000</v>
      </c>
      <c r="M63" s="174"/>
      <c r="N63" s="116"/>
      <c r="O63" s="113"/>
      <c r="P63" s="113"/>
      <c r="Q63" s="113"/>
      <c r="R63" s="97"/>
      <c r="S63" s="98"/>
      <c r="T63" s="99"/>
    </row>
    <row r="64" spans="2:31" ht="14.25" customHeight="1">
      <c r="B64" s="105"/>
      <c r="C64" s="98"/>
      <c r="D64" s="106"/>
      <c r="E64" s="110"/>
      <c r="F64" s="92"/>
      <c r="G64" s="113"/>
      <c r="H64" s="38"/>
      <c r="I64" s="44" t="s">
        <v>107</v>
      </c>
      <c r="J64" s="64">
        <v>30</v>
      </c>
      <c r="K64" s="80">
        <f>'Salarios por horas'!$H$8</f>
        <v>7916.666666666667</v>
      </c>
      <c r="L64" s="80">
        <f t="shared" si="6"/>
        <v>237500</v>
      </c>
      <c r="M64" s="174"/>
      <c r="N64" s="116"/>
      <c r="O64" s="113"/>
      <c r="P64" s="113"/>
      <c r="Q64" s="113"/>
      <c r="R64" s="97"/>
      <c r="S64" s="98"/>
      <c r="T64" s="99"/>
    </row>
    <row r="65" spans="2:20" ht="14.25" customHeight="1">
      <c r="B65" s="107"/>
      <c r="C65" s="101"/>
      <c r="D65" s="108"/>
      <c r="E65" s="111"/>
      <c r="F65" s="93"/>
      <c r="G65" s="114"/>
      <c r="H65" s="26"/>
      <c r="I65" s="42" t="s">
        <v>108</v>
      </c>
      <c r="J65" s="63">
        <v>30</v>
      </c>
      <c r="K65" s="80">
        <f>'Salarios por horas'!$H$8</f>
        <v>7916.666666666667</v>
      </c>
      <c r="L65" s="80">
        <f t="shared" si="6"/>
        <v>237500</v>
      </c>
      <c r="M65" s="174"/>
      <c r="N65" s="117"/>
      <c r="O65" s="114"/>
      <c r="P65" s="114"/>
      <c r="Q65" s="114"/>
      <c r="R65" s="100"/>
      <c r="S65" s="101"/>
      <c r="T65" s="102"/>
    </row>
    <row r="66" spans="2:20" ht="4.5" customHeight="1">
      <c r="B66" s="21"/>
      <c r="C66" s="21"/>
      <c r="D66" s="21"/>
      <c r="E66" s="20"/>
      <c r="F66" s="20"/>
      <c r="J66" s="73"/>
      <c r="K66" s="77"/>
      <c r="L66" s="77"/>
      <c r="M66" s="77"/>
      <c r="N66" s="54"/>
      <c r="R66" s="20"/>
      <c r="S66" s="20"/>
      <c r="T66" s="20"/>
    </row>
    <row r="67" spans="2:20" ht="14.25" customHeight="1">
      <c r="B67" s="103" t="s">
        <v>109</v>
      </c>
      <c r="C67" s="95"/>
      <c r="D67" s="104"/>
      <c r="E67" s="109">
        <v>0.8</v>
      </c>
      <c r="F67" s="91">
        <v>1</v>
      </c>
      <c r="G67" s="112"/>
      <c r="H67" s="23" t="s">
        <v>110</v>
      </c>
      <c r="I67" s="196" t="s">
        <v>111</v>
      </c>
      <c r="J67" s="197">
        <v>40</v>
      </c>
      <c r="K67" s="198">
        <f>'Salarios por horas'!$H$9</f>
        <v>4583.3333333333339</v>
      </c>
      <c r="L67" s="198">
        <f>J67*K67</f>
        <v>183333.33333333337</v>
      </c>
      <c r="M67" s="199">
        <f>L67+L68+L69+L70+L71</f>
        <v>916666.66666666686</v>
      </c>
      <c r="N67" s="115" t="s">
        <v>112</v>
      </c>
      <c r="O67" s="112" t="s">
        <v>113</v>
      </c>
      <c r="P67" s="112"/>
      <c r="Q67" s="112"/>
      <c r="R67" s="94" t="s">
        <v>114</v>
      </c>
      <c r="S67" s="95"/>
      <c r="T67" s="96"/>
    </row>
    <row r="68" spans="2:20" ht="14.25" customHeight="1">
      <c r="B68" s="105"/>
      <c r="C68" s="98"/>
      <c r="D68" s="106"/>
      <c r="E68" s="110"/>
      <c r="F68" s="92"/>
      <c r="G68" s="113"/>
      <c r="H68" s="24" t="s">
        <v>110</v>
      </c>
      <c r="I68" s="41" t="s">
        <v>115</v>
      </c>
      <c r="J68" s="62">
        <v>50</v>
      </c>
      <c r="K68" s="198">
        <f>'Salarios por horas'!$H$9</f>
        <v>4583.3333333333339</v>
      </c>
      <c r="L68" s="198">
        <f t="shared" ref="L68:L71" si="7">J68*K68</f>
        <v>229166.66666666669</v>
      </c>
      <c r="M68" s="199"/>
      <c r="N68" s="116"/>
      <c r="O68" s="113"/>
      <c r="P68" s="113"/>
      <c r="Q68" s="113"/>
      <c r="R68" s="97"/>
      <c r="S68" s="98"/>
      <c r="T68" s="99"/>
    </row>
    <row r="69" spans="2:20" ht="14.25" customHeight="1">
      <c r="B69" s="105"/>
      <c r="C69" s="98"/>
      <c r="D69" s="106"/>
      <c r="E69" s="110"/>
      <c r="F69" s="92"/>
      <c r="G69" s="113"/>
      <c r="H69" s="24" t="s">
        <v>110</v>
      </c>
      <c r="I69" s="41" t="s">
        <v>116</v>
      </c>
      <c r="J69" s="62">
        <v>70</v>
      </c>
      <c r="K69" s="198">
        <f>'Salarios por horas'!$H$9</f>
        <v>4583.3333333333339</v>
      </c>
      <c r="L69" s="198">
        <f t="shared" si="7"/>
        <v>320833.33333333337</v>
      </c>
      <c r="M69" s="199"/>
      <c r="N69" s="116"/>
      <c r="O69" s="113"/>
      <c r="P69" s="113"/>
      <c r="Q69" s="113"/>
      <c r="R69" s="97"/>
      <c r="S69" s="98"/>
      <c r="T69" s="99"/>
    </row>
    <row r="70" spans="2:20" ht="14.25" customHeight="1">
      <c r="B70" s="105"/>
      <c r="C70" s="98"/>
      <c r="D70" s="106"/>
      <c r="E70" s="110"/>
      <c r="F70" s="92"/>
      <c r="G70" s="113"/>
      <c r="H70" s="25"/>
      <c r="I70" s="41" t="s">
        <v>117</v>
      </c>
      <c r="J70" s="62">
        <v>30</v>
      </c>
      <c r="K70" s="198">
        <f>'Salarios por horas'!$H$9</f>
        <v>4583.3333333333339</v>
      </c>
      <c r="L70" s="198">
        <f t="shared" si="7"/>
        <v>137500.00000000003</v>
      </c>
      <c r="M70" s="199"/>
      <c r="N70" s="116"/>
      <c r="O70" s="113"/>
      <c r="P70" s="113"/>
      <c r="Q70" s="113"/>
      <c r="R70" s="97"/>
      <c r="S70" s="98"/>
      <c r="T70" s="99"/>
    </row>
    <row r="71" spans="2:20" ht="14.25" customHeight="1">
      <c r="B71" s="107"/>
      <c r="C71" s="101"/>
      <c r="D71" s="108"/>
      <c r="E71" s="111"/>
      <c r="F71" s="93"/>
      <c r="G71" s="114"/>
      <c r="H71" s="26"/>
      <c r="I71" s="42" t="s">
        <v>118</v>
      </c>
      <c r="J71" s="63">
        <v>10</v>
      </c>
      <c r="K71" s="198">
        <f>'Salarios por horas'!$H$9</f>
        <v>4583.3333333333339</v>
      </c>
      <c r="L71" s="198">
        <f t="shared" si="7"/>
        <v>45833.333333333343</v>
      </c>
      <c r="M71" s="199"/>
      <c r="N71" s="117"/>
      <c r="O71" s="114"/>
      <c r="P71" s="114"/>
      <c r="Q71" s="114"/>
      <c r="R71" s="100"/>
      <c r="S71" s="101"/>
      <c r="T71" s="102"/>
    </row>
    <row r="72" spans="2:20" ht="5.25" customHeight="1">
      <c r="B72" s="21"/>
      <c r="C72" s="21"/>
      <c r="D72" s="21"/>
      <c r="E72" s="20"/>
      <c r="F72" s="20"/>
      <c r="J72" s="73"/>
      <c r="K72" s="77"/>
      <c r="L72" s="77"/>
      <c r="M72" s="77"/>
      <c r="N72" s="54"/>
      <c r="R72" s="20"/>
      <c r="S72" s="20"/>
      <c r="T72" s="20"/>
    </row>
    <row r="73" spans="2:20" ht="14.25" customHeight="1">
      <c r="B73" s="103" t="s">
        <v>119</v>
      </c>
      <c r="C73" s="95"/>
      <c r="D73" s="104"/>
      <c r="E73" s="109">
        <v>0.9</v>
      </c>
      <c r="F73" s="109">
        <v>2</v>
      </c>
      <c r="G73" s="112"/>
      <c r="H73" s="23" t="s">
        <v>79</v>
      </c>
      <c r="I73" s="200" t="s">
        <v>120</v>
      </c>
      <c r="J73" s="197">
        <v>70</v>
      </c>
      <c r="K73" s="198">
        <f>'Salarios por horas'!$H$10</f>
        <v>3666.6666666666665</v>
      </c>
      <c r="L73" s="198">
        <f>J73*K73</f>
        <v>256666.66666666666</v>
      </c>
      <c r="M73" s="199">
        <f>L73+L74+L75+L76+L77+L78+L79+L80</f>
        <v>1320000</v>
      </c>
      <c r="N73" s="115" t="s">
        <v>101</v>
      </c>
      <c r="O73" s="112" t="s">
        <v>121</v>
      </c>
      <c r="P73" s="112"/>
      <c r="Q73" s="112"/>
      <c r="R73" s="94" t="s">
        <v>122</v>
      </c>
      <c r="S73" s="95"/>
      <c r="T73" s="96"/>
    </row>
    <row r="74" spans="2:20" ht="14.25" customHeight="1">
      <c r="B74" s="105"/>
      <c r="C74" s="98"/>
      <c r="D74" s="106"/>
      <c r="E74" s="110"/>
      <c r="F74" s="110"/>
      <c r="G74" s="113"/>
      <c r="H74" s="24" t="s">
        <v>79</v>
      </c>
      <c r="I74" s="41" t="s">
        <v>123</v>
      </c>
      <c r="J74" s="62">
        <v>60</v>
      </c>
      <c r="K74" s="198">
        <f>'Salarios por horas'!$H$10</f>
        <v>3666.6666666666665</v>
      </c>
      <c r="L74" s="198">
        <f t="shared" ref="L74:L80" si="8">J74*K74</f>
        <v>220000</v>
      </c>
      <c r="M74" s="199"/>
      <c r="N74" s="116"/>
      <c r="O74" s="113"/>
      <c r="P74" s="113"/>
      <c r="Q74" s="113"/>
      <c r="R74" s="97"/>
      <c r="S74" s="98"/>
      <c r="T74" s="99"/>
    </row>
    <row r="75" spans="2:20" ht="14.25" customHeight="1">
      <c r="B75" s="105"/>
      <c r="C75" s="98"/>
      <c r="D75" s="106"/>
      <c r="E75" s="110"/>
      <c r="F75" s="110"/>
      <c r="G75" s="113"/>
      <c r="H75" s="24" t="s">
        <v>79</v>
      </c>
      <c r="I75" s="41" t="s">
        <v>124</v>
      </c>
      <c r="J75" s="62">
        <v>40</v>
      </c>
      <c r="K75" s="198">
        <f>'Salarios por horas'!$H$10</f>
        <v>3666.6666666666665</v>
      </c>
      <c r="L75" s="198">
        <f t="shared" si="8"/>
        <v>146666.66666666666</v>
      </c>
      <c r="M75" s="199"/>
      <c r="N75" s="116"/>
      <c r="O75" s="113"/>
      <c r="P75" s="113"/>
      <c r="Q75" s="113"/>
      <c r="R75" s="97"/>
      <c r="S75" s="98"/>
      <c r="T75" s="99"/>
    </row>
    <row r="76" spans="2:20" ht="14.25" customHeight="1">
      <c r="B76" s="105"/>
      <c r="C76" s="98"/>
      <c r="D76" s="106"/>
      <c r="E76" s="110"/>
      <c r="F76" s="110"/>
      <c r="G76" s="113"/>
      <c r="H76" s="25"/>
      <c r="I76" s="41" t="s">
        <v>125</v>
      </c>
      <c r="J76" s="62">
        <v>40</v>
      </c>
      <c r="K76" s="198">
        <f>'Salarios por horas'!$H$10</f>
        <v>3666.6666666666665</v>
      </c>
      <c r="L76" s="198">
        <f t="shared" si="8"/>
        <v>146666.66666666666</v>
      </c>
      <c r="M76" s="199"/>
      <c r="N76" s="116"/>
      <c r="O76" s="113"/>
      <c r="P76" s="113"/>
      <c r="Q76" s="113"/>
      <c r="R76" s="97"/>
      <c r="S76" s="98"/>
      <c r="T76" s="99"/>
    </row>
    <row r="77" spans="2:20" ht="14.25" customHeight="1">
      <c r="B77" s="105"/>
      <c r="C77" s="98"/>
      <c r="D77" s="106"/>
      <c r="E77" s="110"/>
      <c r="F77" s="110"/>
      <c r="G77" s="113"/>
      <c r="H77" s="38"/>
      <c r="I77" s="41" t="s">
        <v>126</v>
      </c>
      <c r="J77" s="62">
        <v>40</v>
      </c>
      <c r="K77" s="198">
        <f>'Salarios por horas'!$H$10</f>
        <v>3666.6666666666665</v>
      </c>
      <c r="L77" s="198">
        <f t="shared" si="8"/>
        <v>146666.66666666666</v>
      </c>
      <c r="M77" s="199"/>
      <c r="N77" s="116"/>
      <c r="O77" s="113"/>
      <c r="P77" s="113"/>
      <c r="Q77" s="113"/>
      <c r="R77" s="97"/>
      <c r="S77" s="98"/>
      <c r="T77" s="99"/>
    </row>
    <row r="78" spans="2:20" ht="14.25" customHeight="1">
      <c r="B78" s="105"/>
      <c r="C78" s="98"/>
      <c r="D78" s="106"/>
      <c r="E78" s="110"/>
      <c r="F78" s="110"/>
      <c r="G78" s="113"/>
      <c r="H78" s="38"/>
      <c r="I78" s="44" t="s">
        <v>127</v>
      </c>
      <c r="J78" s="64">
        <v>40</v>
      </c>
      <c r="K78" s="198">
        <f>'Salarios por horas'!$H$10</f>
        <v>3666.6666666666665</v>
      </c>
      <c r="L78" s="198">
        <f t="shared" si="8"/>
        <v>146666.66666666666</v>
      </c>
      <c r="M78" s="199"/>
      <c r="N78" s="116"/>
      <c r="O78" s="113"/>
      <c r="P78" s="113"/>
      <c r="Q78" s="113"/>
      <c r="R78" s="97"/>
      <c r="S78" s="98"/>
      <c r="T78" s="99"/>
    </row>
    <row r="79" spans="2:20" ht="14.25" customHeight="1">
      <c r="B79" s="105"/>
      <c r="C79" s="98"/>
      <c r="D79" s="106"/>
      <c r="E79" s="110"/>
      <c r="F79" s="110"/>
      <c r="G79" s="113"/>
      <c r="H79" s="38"/>
      <c r="I79" s="41" t="s">
        <v>128</v>
      </c>
      <c r="J79" s="62">
        <v>40</v>
      </c>
      <c r="K79" s="198">
        <f>'Salarios por horas'!$H$10</f>
        <v>3666.6666666666665</v>
      </c>
      <c r="L79" s="198">
        <f t="shared" si="8"/>
        <v>146666.66666666666</v>
      </c>
      <c r="M79" s="199"/>
      <c r="N79" s="116"/>
      <c r="O79" s="113"/>
      <c r="P79" s="113"/>
      <c r="Q79" s="113"/>
      <c r="R79" s="97"/>
      <c r="S79" s="98"/>
      <c r="T79" s="99"/>
    </row>
    <row r="80" spans="2:20" ht="14.25" customHeight="1">
      <c r="B80" s="107"/>
      <c r="C80" s="101"/>
      <c r="D80" s="108"/>
      <c r="E80" s="111"/>
      <c r="F80" s="111"/>
      <c r="G80" s="114"/>
      <c r="H80" s="26"/>
      <c r="I80" s="41" t="s">
        <v>129</v>
      </c>
      <c r="J80" s="62">
        <v>30</v>
      </c>
      <c r="K80" s="198">
        <f>'Salarios por horas'!$H$10</f>
        <v>3666.6666666666665</v>
      </c>
      <c r="L80" s="198">
        <f t="shared" si="8"/>
        <v>110000</v>
      </c>
      <c r="M80" s="199"/>
      <c r="N80" s="117"/>
      <c r="O80" s="114"/>
      <c r="P80" s="114"/>
      <c r="Q80" s="114"/>
      <c r="R80" s="100"/>
      <c r="S80" s="101"/>
      <c r="T80" s="102"/>
    </row>
    <row r="81" spans="2:20" ht="6.75" customHeight="1">
      <c r="B81" s="21"/>
      <c r="C81" s="21"/>
      <c r="D81" s="21"/>
      <c r="E81" s="20"/>
      <c r="F81" s="20"/>
      <c r="H81" s="57"/>
      <c r="I81" s="58"/>
      <c r="J81" s="72"/>
      <c r="K81" s="87"/>
      <c r="L81" s="50"/>
      <c r="M81" s="81"/>
      <c r="N81" s="54"/>
      <c r="R81" s="20"/>
      <c r="S81" s="20"/>
      <c r="T81" s="20"/>
    </row>
    <row r="82" spans="2:20" ht="14.25" customHeight="1">
      <c r="B82" s="103" t="s">
        <v>130</v>
      </c>
      <c r="C82" s="95"/>
      <c r="D82" s="104"/>
      <c r="E82" s="109">
        <v>0.1</v>
      </c>
      <c r="F82" s="91">
        <v>2</v>
      </c>
      <c r="G82" s="112"/>
      <c r="H82" s="23" t="s">
        <v>131</v>
      </c>
      <c r="I82" s="56" t="s">
        <v>132</v>
      </c>
      <c r="J82" s="84">
        <v>40</v>
      </c>
      <c r="K82" s="85">
        <f>'Salarios por horas'!$H$11</f>
        <v>4266.6666666666661</v>
      </c>
      <c r="L82" s="88">
        <f>J82*K82</f>
        <v>170666.66666666663</v>
      </c>
      <c r="M82" s="175">
        <f>L82+L83+L84+L85+L86</f>
        <v>767999.99999999988</v>
      </c>
      <c r="N82" s="115"/>
      <c r="O82" s="112"/>
      <c r="P82" s="112"/>
      <c r="Q82" s="112"/>
      <c r="R82" s="94" t="s">
        <v>133</v>
      </c>
      <c r="S82" s="95"/>
      <c r="T82" s="96"/>
    </row>
    <row r="83" spans="2:20" ht="14.25" customHeight="1">
      <c r="B83" s="105"/>
      <c r="C83" s="98"/>
      <c r="D83" s="106"/>
      <c r="E83" s="110"/>
      <c r="F83" s="92"/>
      <c r="G83" s="113"/>
      <c r="H83" s="24" t="s">
        <v>131</v>
      </c>
      <c r="I83" s="83" t="s">
        <v>134</v>
      </c>
      <c r="J83" s="65">
        <v>40</v>
      </c>
      <c r="K83" s="85">
        <f>'Salarios por horas'!$H$11</f>
        <v>4266.6666666666661</v>
      </c>
      <c r="L83" s="88">
        <f t="shared" ref="L83:L86" si="9">J83*K83</f>
        <v>170666.66666666663</v>
      </c>
      <c r="M83" s="176"/>
      <c r="N83" s="116"/>
      <c r="O83" s="113"/>
      <c r="P83" s="113"/>
      <c r="Q83" s="113"/>
      <c r="R83" s="97"/>
      <c r="S83" s="98"/>
      <c r="T83" s="99"/>
    </row>
    <row r="84" spans="2:20" ht="14.25" customHeight="1">
      <c r="B84" s="105"/>
      <c r="C84" s="98"/>
      <c r="D84" s="106"/>
      <c r="E84" s="110"/>
      <c r="F84" s="92"/>
      <c r="G84" s="113"/>
      <c r="H84" s="24"/>
      <c r="I84" s="83" t="s">
        <v>135</v>
      </c>
      <c r="J84" s="65">
        <v>20</v>
      </c>
      <c r="K84" s="85">
        <f>'Salarios por horas'!$H$11</f>
        <v>4266.6666666666661</v>
      </c>
      <c r="L84" s="88">
        <f t="shared" si="9"/>
        <v>85333.333333333314</v>
      </c>
      <c r="M84" s="176"/>
      <c r="N84" s="116"/>
      <c r="O84" s="113"/>
      <c r="P84" s="113"/>
      <c r="Q84" s="113"/>
      <c r="R84" s="97"/>
      <c r="S84" s="98"/>
      <c r="T84" s="99"/>
    </row>
    <row r="85" spans="2:20" ht="14.25" customHeight="1">
      <c r="B85" s="105"/>
      <c r="C85" s="98"/>
      <c r="D85" s="106"/>
      <c r="E85" s="110"/>
      <c r="F85" s="92"/>
      <c r="G85" s="113"/>
      <c r="H85" s="25"/>
      <c r="I85" s="83" t="s">
        <v>136</v>
      </c>
      <c r="J85" s="65">
        <v>40</v>
      </c>
      <c r="K85" s="85">
        <f>'Salarios por horas'!$H$11</f>
        <v>4266.6666666666661</v>
      </c>
      <c r="L85" s="88">
        <f t="shared" si="9"/>
        <v>170666.66666666663</v>
      </c>
      <c r="M85" s="176"/>
      <c r="N85" s="116"/>
      <c r="O85" s="113"/>
      <c r="P85" s="113"/>
      <c r="Q85" s="113"/>
      <c r="R85" s="97"/>
      <c r="S85" s="98"/>
      <c r="T85" s="99"/>
    </row>
    <row r="86" spans="2:20" ht="14.25" customHeight="1">
      <c r="B86" s="107"/>
      <c r="C86" s="101"/>
      <c r="D86" s="108"/>
      <c r="E86" s="111"/>
      <c r="F86" s="93"/>
      <c r="G86" s="114"/>
      <c r="H86" s="26"/>
      <c r="I86" s="82" t="s">
        <v>137</v>
      </c>
      <c r="J86" s="66">
        <v>40</v>
      </c>
      <c r="K86" s="86">
        <f>'Salarios por horas'!$H$11</f>
        <v>4266.6666666666661</v>
      </c>
      <c r="L86" s="89">
        <f t="shared" si="9"/>
        <v>170666.66666666663</v>
      </c>
      <c r="M86" s="176"/>
      <c r="N86" s="117"/>
      <c r="O86" s="114"/>
      <c r="P86" s="114"/>
      <c r="Q86" s="114"/>
      <c r="R86" s="100"/>
      <c r="S86" s="101"/>
      <c r="T86" s="102"/>
    </row>
    <row r="87" spans="2:20" ht="14.25" customHeight="1">
      <c r="J87" s="54"/>
      <c r="K87" s="54"/>
      <c r="L87" s="54"/>
      <c r="M87" s="90">
        <f>M12+M19+M25+M36+M45+M51+M59+M67+M73+M82</f>
        <v>16897999.999999996</v>
      </c>
      <c r="N87" s="54"/>
    </row>
    <row r="88" spans="2:20" ht="14.25" customHeight="1">
      <c r="M88" s="54"/>
    </row>
    <row r="89" spans="2:20" ht="14.25" customHeight="1"/>
    <row r="90" spans="2:20" ht="14.25" customHeight="1"/>
    <row r="91" spans="2:20" ht="14.25" customHeight="1"/>
    <row r="92" spans="2:20" ht="14.25" customHeight="1"/>
    <row r="93" spans="2:20" ht="14.25" customHeight="1"/>
    <row r="94" spans="2:20" ht="14.25" customHeight="1"/>
    <row r="95" spans="2:20" ht="14.25" customHeight="1"/>
    <row r="96" spans="2:20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</sheetData>
  <mergeCells count="114">
    <mergeCell ref="M19:M23"/>
    <mergeCell ref="M25:M34"/>
    <mergeCell ref="M36:M43"/>
    <mergeCell ref="M45:M49"/>
    <mergeCell ref="M51:M57"/>
    <mergeCell ref="M59:M65"/>
    <mergeCell ref="M67:M71"/>
    <mergeCell ref="M73:M80"/>
    <mergeCell ref="M82:M86"/>
    <mergeCell ref="Q25:Q34"/>
    <mergeCell ref="R25:T34"/>
    <mergeCell ref="B25:D34"/>
    <mergeCell ref="B36:D43"/>
    <mergeCell ref="E36:E43"/>
    <mergeCell ref="G36:G43"/>
    <mergeCell ref="N36:N43"/>
    <mergeCell ref="O36:O43"/>
    <mergeCell ref="N25:N34"/>
    <mergeCell ref="O25:O34"/>
    <mergeCell ref="P25:P34"/>
    <mergeCell ref="Q45:Q49"/>
    <mergeCell ref="R45:T49"/>
    <mergeCell ref="B45:D49"/>
    <mergeCell ref="E45:E49"/>
    <mergeCell ref="G45:G49"/>
    <mergeCell ref="N45:N49"/>
    <mergeCell ref="O45:O49"/>
    <mergeCell ref="P45:P49"/>
    <mergeCell ref="P36:P43"/>
    <mergeCell ref="Q36:Q43"/>
    <mergeCell ref="R36:T43"/>
    <mergeCell ref="P59:P65"/>
    <mergeCell ref="Q51:Q57"/>
    <mergeCell ref="R51:T57"/>
    <mergeCell ref="B51:D57"/>
    <mergeCell ref="E51:E57"/>
    <mergeCell ref="G51:G57"/>
    <mergeCell ref="N51:N57"/>
    <mergeCell ref="O51:O57"/>
    <mergeCell ref="P51:P57"/>
    <mergeCell ref="R59:T65"/>
    <mergeCell ref="B59:D65"/>
    <mergeCell ref="E59:E65"/>
    <mergeCell ref="G59:G65"/>
    <mergeCell ref="N59:N65"/>
    <mergeCell ref="B2:T2"/>
    <mergeCell ref="C3:E3"/>
    <mergeCell ref="N3:T3"/>
    <mergeCell ref="C4:E4"/>
    <mergeCell ref="N4:T4"/>
    <mergeCell ref="B5:T6"/>
    <mergeCell ref="O7:T7"/>
    <mergeCell ref="O12:O17"/>
    <mergeCell ref="P12:P17"/>
    <mergeCell ref="Q12:Q17"/>
    <mergeCell ref="R12:T17"/>
    <mergeCell ref="G12:G17"/>
    <mergeCell ref="B7:N7"/>
    <mergeCell ref="B8:N8"/>
    <mergeCell ref="O8:T8"/>
    <mergeCell ref="B10:D10"/>
    <mergeCell ref="R10:T10"/>
    <mergeCell ref="B11:D11"/>
    <mergeCell ref="B12:D17"/>
    <mergeCell ref="N12:N17"/>
    <mergeCell ref="M12:M17"/>
    <mergeCell ref="N19:N23"/>
    <mergeCell ref="O19:O23"/>
    <mergeCell ref="P19:P23"/>
    <mergeCell ref="Q19:Q23"/>
    <mergeCell ref="E12:E17"/>
    <mergeCell ref="X45:AE58"/>
    <mergeCell ref="B73:D80"/>
    <mergeCell ref="E73:E80"/>
    <mergeCell ref="B82:D86"/>
    <mergeCell ref="E82:E86"/>
    <mergeCell ref="G82:G86"/>
    <mergeCell ref="N82:N86"/>
    <mergeCell ref="O82:O86"/>
    <mergeCell ref="P82:P86"/>
    <mergeCell ref="Q82:Q86"/>
    <mergeCell ref="R82:T86"/>
    <mergeCell ref="O67:O71"/>
    <mergeCell ref="P67:P71"/>
    <mergeCell ref="Q67:Q71"/>
    <mergeCell ref="R67:T71"/>
    <mergeCell ref="E67:E71"/>
    <mergeCell ref="G67:G71"/>
    <mergeCell ref="N67:N71"/>
    <mergeCell ref="Q59:Q65"/>
    <mergeCell ref="F82:F86"/>
    <mergeCell ref="F59:F65"/>
    <mergeCell ref="R73:T80"/>
    <mergeCell ref="B67:D71"/>
    <mergeCell ref="F12:F17"/>
    <mergeCell ref="F19:F23"/>
    <mergeCell ref="F25:F34"/>
    <mergeCell ref="F36:F43"/>
    <mergeCell ref="F45:F49"/>
    <mergeCell ref="F51:F57"/>
    <mergeCell ref="F67:F71"/>
    <mergeCell ref="F73:F80"/>
    <mergeCell ref="G73:G80"/>
    <mergeCell ref="N73:N80"/>
    <mergeCell ref="O73:O80"/>
    <mergeCell ref="P73:P80"/>
    <mergeCell ref="Q73:Q80"/>
    <mergeCell ref="B19:D23"/>
    <mergeCell ref="E19:E23"/>
    <mergeCell ref="G19:G23"/>
    <mergeCell ref="E25:E34"/>
    <mergeCell ref="G25:G34"/>
    <mergeCell ref="R19:T23"/>
    <mergeCell ref="O59:O65"/>
  </mergeCells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D588F-3B40-4806-B7FA-65FFEFB03B4B}">
  <dimension ref="A1:H11"/>
  <sheetViews>
    <sheetView workbookViewId="0">
      <selection activeCell="L13" sqref="L13"/>
    </sheetView>
  </sheetViews>
  <sheetFormatPr defaultRowHeight="14.25"/>
  <cols>
    <col min="6" max="6" width="14.75" bestFit="1" customWidth="1"/>
    <col min="7" max="7" width="10.375" bestFit="1" customWidth="1"/>
    <col min="8" max="8" width="10.75" bestFit="1" customWidth="1"/>
  </cols>
  <sheetData>
    <row r="1" spans="1:8">
      <c r="A1" s="178" t="s">
        <v>138</v>
      </c>
      <c r="B1" s="178"/>
      <c r="C1" s="178"/>
      <c r="D1" s="178"/>
      <c r="E1" s="178"/>
      <c r="F1" s="49" t="s">
        <v>139</v>
      </c>
      <c r="G1" s="49" t="s">
        <v>140</v>
      </c>
      <c r="H1" s="49" t="s">
        <v>141</v>
      </c>
    </row>
    <row r="2" spans="1:8" ht="15">
      <c r="A2" s="177" t="s">
        <v>142</v>
      </c>
      <c r="B2" s="177"/>
      <c r="C2" s="177"/>
      <c r="D2" s="177"/>
      <c r="E2" s="177"/>
      <c r="F2" s="50">
        <v>7700000</v>
      </c>
      <c r="G2" s="50">
        <f>F2/30</f>
        <v>256666.66666666666</v>
      </c>
      <c r="H2" s="50">
        <f>G2/40</f>
        <v>6416.6666666666661</v>
      </c>
    </row>
    <row r="3" spans="1:8" ht="15">
      <c r="A3" s="177" t="s">
        <v>143</v>
      </c>
      <c r="B3" s="177"/>
      <c r="C3" s="177"/>
      <c r="D3" s="177"/>
      <c r="E3" s="177"/>
      <c r="F3" s="50">
        <v>6500000</v>
      </c>
      <c r="G3" s="50">
        <f t="shared" ref="G3:G11" si="0">F3/30</f>
        <v>216666.66666666666</v>
      </c>
      <c r="H3" s="50">
        <f t="shared" ref="H3:H11" si="1">G3/40</f>
        <v>5416.6666666666661</v>
      </c>
    </row>
    <row r="4" spans="1:8" ht="15">
      <c r="A4" s="177" t="s">
        <v>144</v>
      </c>
      <c r="B4" s="177"/>
      <c r="C4" s="177"/>
      <c r="D4" s="177"/>
      <c r="E4" s="177"/>
      <c r="F4" s="50">
        <v>6000000</v>
      </c>
      <c r="G4" s="50">
        <f t="shared" si="0"/>
        <v>200000</v>
      </c>
      <c r="H4" s="50">
        <f t="shared" si="1"/>
        <v>5000</v>
      </c>
    </row>
    <row r="5" spans="1:8" ht="15">
      <c r="A5" s="177" t="s">
        <v>145</v>
      </c>
      <c r="B5" s="177"/>
      <c r="C5" s="177"/>
      <c r="D5" s="177"/>
      <c r="E5" s="177"/>
      <c r="F5" s="50">
        <v>5500000</v>
      </c>
      <c r="G5" s="50">
        <f t="shared" si="0"/>
        <v>183333.33333333334</v>
      </c>
      <c r="H5" s="50">
        <f t="shared" si="1"/>
        <v>4583.3333333333339</v>
      </c>
    </row>
    <row r="6" spans="1:8" ht="15">
      <c r="A6" s="177" t="s">
        <v>146</v>
      </c>
      <c r="B6" s="177"/>
      <c r="C6" s="177"/>
      <c r="D6" s="177"/>
      <c r="E6" s="177"/>
      <c r="F6" s="50">
        <v>8500000</v>
      </c>
      <c r="G6" s="50">
        <f t="shared" si="0"/>
        <v>283333.33333333331</v>
      </c>
      <c r="H6" s="50">
        <f t="shared" si="1"/>
        <v>7083.333333333333</v>
      </c>
    </row>
    <row r="7" spans="1:8" ht="15">
      <c r="A7" s="177" t="s">
        <v>147</v>
      </c>
      <c r="B7" s="177"/>
      <c r="C7" s="177"/>
      <c r="D7" s="177"/>
      <c r="E7" s="177"/>
      <c r="F7" s="50">
        <v>8500000</v>
      </c>
      <c r="G7" s="50">
        <f t="shared" si="0"/>
        <v>283333.33333333331</v>
      </c>
      <c r="H7" s="50">
        <f t="shared" si="1"/>
        <v>7083.333333333333</v>
      </c>
    </row>
    <row r="8" spans="1:8" ht="15">
      <c r="A8" s="177" t="s">
        <v>98</v>
      </c>
      <c r="B8" s="177"/>
      <c r="C8" s="177"/>
      <c r="D8" s="177"/>
      <c r="E8" s="177"/>
      <c r="F8" s="50">
        <v>9500000</v>
      </c>
      <c r="G8" s="50">
        <f t="shared" si="0"/>
        <v>316666.66666666669</v>
      </c>
      <c r="H8" s="50">
        <f t="shared" si="1"/>
        <v>7916.666666666667</v>
      </c>
    </row>
    <row r="9" spans="1:8" ht="15">
      <c r="A9" s="177" t="s">
        <v>148</v>
      </c>
      <c r="B9" s="177"/>
      <c r="C9" s="177"/>
      <c r="D9" s="177"/>
      <c r="E9" s="177"/>
      <c r="F9" s="50">
        <v>5500000</v>
      </c>
      <c r="G9" s="50">
        <f t="shared" si="0"/>
        <v>183333.33333333334</v>
      </c>
      <c r="H9" s="50">
        <f t="shared" si="1"/>
        <v>4583.3333333333339</v>
      </c>
    </row>
    <row r="10" spans="1:8" ht="15">
      <c r="A10" s="177" t="s">
        <v>119</v>
      </c>
      <c r="B10" s="177"/>
      <c r="C10" s="177"/>
      <c r="D10" s="177"/>
      <c r="E10" s="177"/>
      <c r="F10" s="50">
        <v>4400000</v>
      </c>
      <c r="G10" s="50">
        <f t="shared" si="0"/>
        <v>146666.66666666666</v>
      </c>
      <c r="H10" s="50">
        <f t="shared" si="1"/>
        <v>3666.6666666666665</v>
      </c>
    </row>
    <row r="11" spans="1:8" ht="15">
      <c r="A11" s="177" t="s">
        <v>149</v>
      </c>
      <c r="B11" s="177"/>
      <c r="C11" s="177"/>
      <c r="D11" s="177"/>
      <c r="E11" s="177"/>
      <c r="F11" s="50">
        <v>5120000</v>
      </c>
      <c r="G11" s="50">
        <f t="shared" si="0"/>
        <v>170666.66666666666</v>
      </c>
      <c r="H11" s="50">
        <f t="shared" si="1"/>
        <v>4266.6666666666661</v>
      </c>
    </row>
  </sheetData>
  <mergeCells count="11">
    <mergeCell ref="A7:E7"/>
    <mergeCell ref="A8:E8"/>
    <mergeCell ref="A9:E9"/>
    <mergeCell ref="A10:E10"/>
    <mergeCell ref="A11:E11"/>
    <mergeCell ref="A6:E6"/>
    <mergeCell ref="A1:E1"/>
    <mergeCell ref="A2:E2"/>
    <mergeCell ref="A3:E3"/>
    <mergeCell ref="A4:E4"/>
    <mergeCell ref="A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000"/>
  <sheetViews>
    <sheetView workbookViewId="0"/>
  </sheetViews>
  <sheetFormatPr defaultColWidth="12.625" defaultRowHeight="15" customHeight="1"/>
  <cols>
    <col min="1" max="1" width="6.625" customWidth="1"/>
    <col min="2" max="2" width="13.25" customWidth="1"/>
    <col min="3" max="3" width="13" customWidth="1"/>
    <col min="4" max="4" width="13.125" customWidth="1"/>
    <col min="5" max="5" width="16" customWidth="1"/>
    <col min="6" max="6" width="34.625" customWidth="1"/>
    <col min="7" max="7" width="40.625" customWidth="1"/>
    <col min="8" max="8" width="11.25" customWidth="1"/>
    <col min="9" max="10" width="10" customWidth="1"/>
    <col min="11" max="11" width="11.75" customWidth="1"/>
    <col min="12" max="12" width="6.875" customWidth="1"/>
    <col min="13" max="13" width="10.75" customWidth="1"/>
    <col min="14" max="14" width="11.75" customWidth="1"/>
    <col min="15" max="26" width="10" customWidth="1"/>
  </cols>
  <sheetData>
    <row r="1" spans="1:14" ht="30.75" customHeight="1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4.25" customHeight="1">
      <c r="B2" s="134" t="s">
        <v>0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2"/>
    </row>
    <row r="3" spans="1:14" ht="14.25" customHeight="1">
      <c r="B3" s="1" t="s">
        <v>1</v>
      </c>
      <c r="C3" s="2" t="s">
        <v>2</v>
      </c>
      <c r="D3" s="2"/>
      <c r="E3" s="2" t="s">
        <v>3</v>
      </c>
      <c r="F3" s="2" t="s">
        <v>4</v>
      </c>
      <c r="G3" s="2" t="s">
        <v>5</v>
      </c>
      <c r="H3" s="140" t="s">
        <v>6</v>
      </c>
      <c r="I3" s="203"/>
      <c r="J3" s="203"/>
      <c r="K3" s="203"/>
      <c r="L3" s="203"/>
      <c r="M3" s="203"/>
      <c r="N3" s="204"/>
    </row>
    <row r="4" spans="1:14" ht="14.25" customHeight="1">
      <c r="B4" s="7" t="s">
        <v>7</v>
      </c>
      <c r="C4" s="8" t="s">
        <v>8</v>
      </c>
      <c r="D4" s="8"/>
      <c r="E4" s="8" t="s">
        <v>9</v>
      </c>
      <c r="F4" s="8" t="s">
        <v>9</v>
      </c>
      <c r="G4" s="3">
        <v>43528</v>
      </c>
      <c r="H4" s="143" t="s">
        <v>10</v>
      </c>
      <c r="I4" s="203"/>
      <c r="J4" s="203"/>
      <c r="K4" s="203"/>
      <c r="L4" s="203"/>
      <c r="M4" s="203"/>
      <c r="N4" s="204"/>
    </row>
    <row r="5" spans="1:14" ht="14.25" customHeight="1">
      <c r="B5" s="147" t="s">
        <v>150</v>
      </c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6"/>
    </row>
    <row r="6" spans="1:14" ht="14.25" customHeight="1">
      <c r="B6" s="207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9"/>
    </row>
    <row r="7" spans="1:14" ht="14.25" customHeight="1">
      <c r="B7" s="134" t="s">
        <v>12</v>
      </c>
      <c r="C7" s="201"/>
      <c r="D7" s="201"/>
      <c r="E7" s="201"/>
      <c r="F7" s="201"/>
      <c r="G7" s="201"/>
      <c r="H7" s="210"/>
      <c r="I7" s="153" t="s">
        <v>13</v>
      </c>
      <c r="J7" s="201"/>
      <c r="K7" s="201"/>
      <c r="L7" s="201"/>
      <c r="M7" s="201"/>
      <c r="N7" s="202"/>
    </row>
    <row r="8" spans="1:14" ht="14.25" customHeight="1">
      <c r="B8" s="157"/>
      <c r="C8" s="211"/>
      <c r="D8" s="211"/>
      <c r="E8" s="211"/>
      <c r="F8" s="211"/>
      <c r="G8" s="211"/>
      <c r="H8" s="212"/>
      <c r="I8" s="160"/>
      <c r="J8" s="211"/>
      <c r="K8" s="211"/>
      <c r="L8" s="211"/>
      <c r="M8" s="211"/>
      <c r="N8" s="213"/>
    </row>
    <row r="9" spans="1:14" ht="14.25" customHeight="1">
      <c r="B9" s="18"/>
      <c r="C9" s="18"/>
      <c r="D9" s="18"/>
      <c r="E9" s="18"/>
      <c r="F9" s="18"/>
      <c r="G9" s="18"/>
      <c r="H9" s="18"/>
      <c r="I9" s="19"/>
      <c r="J9" s="19"/>
      <c r="K9" s="19"/>
      <c r="L9" s="19"/>
      <c r="M9" s="19"/>
      <c r="N9" s="19"/>
    </row>
    <row r="10" spans="1:14" ht="42" customHeight="1">
      <c r="B10" s="181" t="s">
        <v>151</v>
      </c>
      <c r="C10" s="214"/>
      <c r="D10" s="215"/>
      <c r="E10" s="183" t="s">
        <v>152</v>
      </c>
      <c r="F10" s="183" t="s">
        <v>20</v>
      </c>
      <c r="G10" s="183" t="s">
        <v>153</v>
      </c>
      <c r="H10" s="184" t="s">
        <v>154</v>
      </c>
      <c r="I10" s="201"/>
      <c r="J10" s="201"/>
      <c r="K10" s="210"/>
      <c r="L10" s="185" t="s">
        <v>155</v>
      </c>
      <c r="M10" s="201"/>
      <c r="N10" s="202"/>
    </row>
    <row r="11" spans="1:14" ht="55.5" customHeight="1">
      <c r="B11" s="216"/>
      <c r="C11" s="217"/>
      <c r="D11" s="218"/>
      <c r="E11" s="219"/>
      <c r="F11" s="219"/>
      <c r="G11" s="219"/>
      <c r="H11" s="16" t="s">
        <v>156</v>
      </c>
      <c r="I11" s="16" t="s">
        <v>157</v>
      </c>
      <c r="J11" s="16" t="s">
        <v>158</v>
      </c>
      <c r="K11" s="16" t="s">
        <v>159</v>
      </c>
      <c r="L11" s="186" t="s">
        <v>160</v>
      </c>
      <c r="M11" s="211"/>
      <c r="N11" s="213"/>
    </row>
    <row r="12" spans="1:14" ht="7.5" customHeight="1">
      <c r="B12" s="182"/>
      <c r="C12" s="220"/>
      <c r="D12" s="220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4.25" customHeight="1">
      <c r="B13" s="180"/>
      <c r="C13" s="214"/>
      <c r="D13" s="215"/>
      <c r="E13" s="112"/>
      <c r="F13" s="12"/>
      <c r="G13" s="112"/>
      <c r="H13" s="112"/>
      <c r="I13" s="112"/>
      <c r="J13" s="112"/>
      <c r="K13" s="112"/>
      <c r="L13" s="179"/>
      <c r="M13" s="214"/>
      <c r="N13" s="221"/>
    </row>
    <row r="14" spans="1:14" ht="14.25" customHeight="1">
      <c r="B14" s="207"/>
      <c r="C14" s="220"/>
      <c r="D14" s="222"/>
      <c r="E14" s="223"/>
      <c r="F14" s="13"/>
      <c r="G14" s="223"/>
      <c r="H14" s="223"/>
      <c r="I14" s="223"/>
      <c r="J14" s="223"/>
      <c r="K14" s="223"/>
      <c r="L14" s="224"/>
      <c r="M14" s="220"/>
      <c r="N14" s="209"/>
    </row>
    <row r="15" spans="1:14" ht="14.25" customHeight="1">
      <c r="B15" s="207"/>
      <c r="C15" s="220"/>
      <c r="D15" s="222"/>
      <c r="E15" s="223"/>
      <c r="F15" s="13"/>
      <c r="G15" s="223"/>
      <c r="H15" s="223"/>
      <c r="I15" s="223"/>
      <c r="J15" s="223"/>
      <c r="K15" s="223"/>
      <c r="L15" s="224"/>
      <c r="M15" s="220"/>
      <c r="N15" s="209"/>
    </row>
    <row r="16" spans="1:14" ht="14.25" customHeight="1">
      <c r="B16" s="207"/>
      <c r="C16" s="220"/>
      <c r="D16" s="222"/>
      <c r="E16" s="223"/>
      <c r="F16" s="14"/>
      <c r="G16" s="223"/>
      <c r="H16" s="223"/>
      <c r="I16" s="223"/>
      <c r="J16" s="223"/>
      <c r="K16" s="223"/>
      <c r="L16" s="224"/>
      <c r="M16" s="220"/>
      <c r="N16" s="209"/>
    </row>
    <row r="17" spans="2:14" ht="14.25" customHeight="1">
      <c r="B17" s="216"/>
      <c r="C17" s="217"/>
      <c r="D17" s="218"/>
      <c r="E17" s="219"/>
      <c r="F17" s="15"/>
      <c r="G17" s="219"/>
      <c r="H17" s="219"/>
      <c r="I17" s="219"/>
      <c r="J17" s="219"/>
      <c r="K17" s="219"/>
      <c r="L17" s="225"/>
      <c r="M17" s="217"/>
      <c r="N17" s="226"/>
    </row>
    <row r="18" spans="2:14" ht="7.5" customHeight="1"/>
    <row r="19" spans="2:14" ht="14.25" customHeight="1">
      <c r="B19" s="180"/>
      <c r="C19" s="214"/>
      <c r="D19" s="215"/>
      <c r="E19" s="112"/>
      <c r="F19" s="12"/>
      <c r="G19" s="112"/>
      <c r="H19" s="112"/>
      <c r="I19" s="112"/>
      <c r="J19" s="112"/>
      <c r="K19" s="112"/>
      <c r="L19" s="179"/>
      <c r="M19" s="214"/>
      <c r="N19" s="221"/>
    </row>
    <row r="20" spans="2:14" ht="14.25" customHeight="1">
      <c r="B20" s="207"/>
      <c r="C20" s="220"/>
      <c r="D20" s="222"/>
      <c r="E20" s="223"/>
      <c r="F20" s="13"/>
      <c r="G20" s="223"/>
      <c r="H20" s="223"/>
      <c r="I20" s="223"/>
      <c r="J20" s="223"/>
      <c r="K20" s="223"/>
      <c r="L20" s="224"/>
      <c r="M20" s="220"/>
      <c r="N20" s="209"/>
    </row>
    <row r="21" spans="2:14" ht="14.25" customHeight="1">
      <c r="B21" s="207"/>
      <c r="C21" s="220"/>
      <c r="D21" s="222"/>
      <c r="E21" s="223"/>
      <c r="F21" s="13"/>
      <c r="G21" s="223"/>
      <c r="H21" s="223"/>
      <c r="I21" s="223"/>
      <c r="J21" s="223"/>
      <c r="K21" s="223"/>
      <c r="L21" s="224"/>
      <c r="M21" s="220"/>
      <c r="N21" s="209"/>
    </row>
    <row r="22" spans="2:14" ht="14.25" customHeight="1">
      <c r="B22" s="207"/>
      <c r="C22" s="220"/>
      <c r="D22" s="222"/>
      <c r="E22" s="223"/>
      <c r="F22" s="14"/>
      <c r="G22" s="223"/>
      <c r="H22" s="223"/>
      <c r="I22" s="223"/>
      <c r="J22" s="223"/>
      <c r="K22" s="223"/>
      <c r="L22" s="224"/>
      <c r="M22" s="220"/>
      <c r="N22" s="209"/>
    </row>
    <row r="23" spans="2:14" ht="14.25" customHeight="1">
      <c r="B23" s="216"/>
      <c r="C23" s="217"/>
      <c r="D23" s="218"/>
      <c r="E23" s="219"/>
      <c r="F23" s="15"/>
      <c r="G23" s="219"/>
      <c r="H23" s="219"/>
      <c r="I23" s="219"/>
      <c r="J23" s="219"/>
      <c r="K23" s="219"/>
      <c r="L23" s="225"/>
      <c r="M23" s="217"/>
      <c r="N23" s="226"/>
    </row>
    <row r="24" spans="2:14" ht="3.75" customHeight="1"/>
    <row r="25" spans="2:14" ht="14.25" customHeight="1">
      <c r="B25" s="180"/>
      <c r="C25" s="214"/>
      <c r="D25" s="215"/>
      <c r="E25" s="112"/>
      <c r="F25" s="12"/>
      <c r="G25" s="112"/>
      <c r="H25" s="112"/>
      <c r="I25" s="112"/>
      <c r="J25" s="112"/>
      <c r="K25" s="112"/>
      <c r="L25" s="179"/>
      <c r="M25" s="214"/>
      <c r="N25" s="221"/>
    </row>
    <row r="26" spans="2:14" ht="14.25" customHeight="1">
      <c r="B26" s="207"/>
      <c r="C26" s="220"/>
      <c r="D26" s="222"/>
      <c r="E26" s="223"/>
      <c r="F26" s="13"/>
      <c r="G26" s="223"/>
      <c r="H26" s="223"/>
      <c r="I26" s="223"/>
      <c r="J26" s="223"/>
      <c r="K26" s="223"/>
      <c r="L26" s="224"/>
      <c r="M26" s="220"/>
      <c r="N26" s="209"/>
    </row>
    <row r="27" spans="2:14" ht="14.25" customHeight="1">
      <c r="B27" s="207"/>
      <c r="C27" s="220"/>
      <c r="D27" s="222"/>
      <c r="E27" s="223"/>
      <c r="F27" s="13"/>
      <c r="G27" s="223"/>
      <c r="H27" s="223"/>
      <c r="I27" s="223"/>
      <c r="J27" s="223"/>
      <c r="K27" s="223"/>
      <c r="L27" s="224"/>
      <c r="M27" s="220"/>
      <c r="N27" s="209"/>
    </row>
    <row r="28" spans="2:14" ht="14.25" customHeight="1">
      <c r="B28" s="207"/>
      <c r="C28" s="220"/>
      <c r="D28" s="222"/>
      <c r="E28" s="223"/>
      <c r="F28" s="14"/>
      <c r="G28" s="223"/>
      <c r="H28" s="223"/>
      <c r="I28" s="223"/>
      <c r="J28" s="223"/>
      <c r="K28" s="223"/>
      <c r="L28" s="224"/>
      <c r="M28" s="220"/>
      <c r="N28" s="209"/>
    </row>
    <row r="29" spans="2:14" ht="14.25" customHeight="1">
      <c r="B29" s="216"/>
      <c r="C29" s="217"/>
      <c r="D29" s="218"/>
      <c r="E29" s="219"/>
      <c r="F29" s="15"/>
      <c r="G29" s="219"/>
      <c r="H29" s="219"/>
      <c r="I29" s="219"/>
      <c r="J29" s="219"/>
      <c r="K29" s="219"/>
      <c r="L29" s="225"/>
      <c r="M29" s="217"/>
      <c r="N29" s="226"/>
    </row>
    <row r="30" spans="2:14" ht="4.5" customHeight="1"/>
    <row r="31" spans="2:14" ht="14.25" customHeight="1">
      <c r="B31" s="180"/>
      <c r="C31" s="214"/>
      <c r="D31" s="215"/>
      <c r="E31" s="112"/>
      <c r="F31" s="12"/>
      <c r="G31" s="112"/>
      <c r="H31" s="112"/>
      <c r="I31" s="112"/>
      <c r="J31" s="112"/>
      <c r="K31" s="112"/>
      <c r="L31" s="179"/>
      <c r="M31" s="214"/>
      <c r="N31" s="221"/>
    </row>
    <row r="32" spans="2:14" ht="14.25" customHeight="1">
      <c r="B32" s="207"/>
      <c r="C32" s="220"/>
      <c r="D32" s="222"/>
      <c r="E32" s="223"/>
      <c r="F32" s="13"/>
      <c r="G32" s="223"/>
      <c r="H32" s="223"/>
      <c r="I32" s="223"/>
      <c r="J32" s="223"/>
      <c r="K32" s="223"/>
      <c r="L32" s="224"/>
      <c r="M32" s="220"/>
      <c r="N32" s="209"/>
    </row>
    <row r="33" spans="2:14" ht="14.25" customHeight="1">
      <c r="B33" s="207"/>
      <c r="C33" s="220"/>
      <c r="D33" s="222"/>
      <c r="E33" s="223"/>
      <c r="F33" s="13"/>
      <c r="G33" s="223"/>
      <c r="H33" s="223"/>
      <c r="I33" s="223"/>
      <c r="J33" s="223"/>
      <c r="K33" s="223"/>
      <c r="L33" s="224"/>
      <c r="M33" s="220"/>
      <c r="N33" s="209"/>
    </row>
    <row r="34" spans="2:14" ht="14.25" customHeight="1">
      <c r="B34" s="207"/>
      <c r="C34" s="220"/>
      <c r="D34" s="222"/>
      <c r="E34" s="223"/>
      <c r="F34" s="14"/>
      <c r="G34" s="223"/>
      <c r="H34" s="223"/>
      <c r="I34" s="223"/>
      <c r="J34" s="223"/>
      <c r="K34" s="223"/>
      <c r="L34" s="224"/>
      <c r="M34" s="220"/>
      <c r="N34" s="209"/>
    </row>
    <row r="35" spans="2:14" ht="14.25" customHeight="1">
      <c r="B35" s="216"/>
      <c r="C35" s="217"/>
      <c r="D35" s="218"/>
      <c r="E35" s="219"/>
      <c r="F35" s="15"/>
      <c r="G35" s="219"/>
      <c r="H35" s="219"/>
      <c r="I35" s="219"/>
      <c r="J35" s="219"/>
      <c r="K35" s="219"/>
      <c r="L35" s="225"/>
      <c r="M35" s="217"/>
      <c r="N35" s="226"/>
    </row>
    <row r="36" spans="2:14" ht="3.75" customHeight="1"/>
    <row r="37" spans="2:14" ht="14.25" customHeight="1">
      <c r="B37" s="180"/>
      <c r="C37" s="214"/>
      <c r="D37" s="215"/>
      <c r="E37" s="112"/>
      <c r="F37" s="12"/>
      <c r="G37" s="112"/>
      <c r="H37" s="112"/>
      <c r="I37" s="112"/>
      <c r="J37" s="112"/>
      <c r="K37" s="112"/>
      <c r="L37" s="179"/>
      <c r="M37" s="214"/>
      <c r="N37" s="221"/>
    </row>
    <row r="38" spans="2:14" ht="14.25" customHeight="1">
      <c r="B38" s="207"/>
      <c r="C38" s="220"/>
      <c r="D38" s="222"/>
      <c r="E38" s="223"/>
      <c r="F38" s="13"/>
      <c r="G38" s="223"/>
      <c r="H38" s="223"/>
      <c r="I38" s="223"/>
      <c r="J38" s="223"/>
      <c r="K38" s="223"/>
      <c r="L38" s="224"/>
      <c r="M38" s="220"/>
      <c r="N38" s="209"/>
    </row>
    <row r="39" spans="2:14" ht="14.25" customHeight="1">
      <c r="B39" s="207"/>
      <c r="C39" s="220"/>
      <c r="D39" s="222"/>
      <c r="E39" s="223"/>
      <c r="F39" s="13"/>
      <c r="G39" s="223"/>
      <c r="H39" s="223"/>
      <c r="I39" s="223"/>
      <c r="J39" s="223"/>
      <c r="K39" s="223"/>
      <c r="L39" s="224"/>
      <c r="M39" s="220"/>
      <c r="N39" s="209"/>
    </row>
    <row r="40" spans="2:14" ht="14.25" customHeight="1">
      <c r="B40" s="207"/>
      <c r="C40" s="220"/>
      <c r="D40" s="222"/>
      <c r="E40" s="223"/>
      <c r="F40" s="14"/>
      <c r="G40" s="223"/>
      <c r="H40" s="223"/>
      <c r="I40" s="223"/>
      <c r="J40" s="223"/>
      <c r="K40" s="223"/>
      <c r="L40" s="224"/>
      <c r="M40" s="220"/>
      <c r="N40" s="209"/>
    </row>
    <row r="41" spans="2:14" ht="14.25" customHeight="1">
      <c r="B41" s="216"/>
      <c r="C41" s="217"/>
      <c r="D41" s="218"/>
      <c r="E41" s="219"/>
      <c r="F41" s="15"/>
      <c r="G41" s="219"/>
      <c r="H41" s="219"/>
      <c r="I41" s="219"/>
      <c r="J41" s="219"/>
      <c r="K41" s="219"/>
      <c r="L41" s="225"/>
      <c r="M41" s="217"/>
      <c r="N41" s="226"/>
    </row>
    <row r="42" spans="2:14" ht="6" customHeight="1"/>
    <row r="43" spans="2:14" ht="14.25" customHeight="1">
      <c r="B43" s="180"/>
      <c r="C43" s="214"/>
      <c r="D43" s="215"/>
      <c r="E43" s="112"/>
      <c r="F43" s="12"/>
      <c r="G43" s="112"/>
      <c r="H43" s="112"/>
      <c r="I43" s="112"/>
      <c r="J43" s="112"/>
      <c r="K43" s="112"/>
      <c r="L43" s="179"/>
      <c r="M43" s="214"/>
      <c r="N43" s="221"/>
    </row>
    <row r="44" spans="2:14" ht="14.25" customHeight="1">
      <c r="B44" s="207"/>
      <c r="C44" s="220"/>
      <c r="D44" s="222"/>
      <c r="E44" s="223"/>
      <c r="F44" s="13"/>
      <c r="G44" s="223"/>
      <c r="H44" s="223"/>
      <c r="I44" s="223"/>
      <c r="J44" s="223"/>
      <c r="K44" s="223"/>
      <c r="L44" s="224"/>
      <c r="M44" s="220"/>
      <c r="N44" s="209"/>
    </row>
    <row r="45" spans="2:14" ht="14.25" customHeight="1">
      <c r="B45" s="207"/>
      <c r="C45" s="220"/>
      <c r="D45" s="222"/>
      <c r="E45" s="223"/>
      <c r="F45" s="13"/>
      <c r="G45" s="223"/>
      <c r="H45" s="223"/>
      <c r="I45" s="223"/>
      <c r="J45" s="223"/>
      <c r="K45" s="223"/>
      <c r="L45" s="224"/>
      <c r="M45" s="220"/>
      <c r="N45" s="209"/>
    </row>
    <row r="46" spans="2:14" ht="14.25" customHeight="1">
      <c r="B46" s="207"/>
      <c r="C46" s="220"/>
      <c r="D46" s="222"/>
      <c r="E46" s="223"/>
      <c r="F46" s="14"/>
      <c r="G46" s="223"/>
      <c r="H46" s="223"/>
      <c r="I46" s="223"/>
      <c r="J46" s="223"/>
      <c r="K46" s="223"/>
      <c r="L46" s="224"/>
      <c r="M46" s="220"/>
      <c r="N46" s="209"/>
    </row>
    <row r="47" spans="2:14" ht="14.25" customHeight="1">
      <c r="B47" s="216"/>
      <c r="C47" s="217"/>
      <c r="D47" s="218"/>
      <c r="E47" s="219"/>
      <c r="F47" s="15"/>
      <c r="G47" s="219"/>
      <c r="H47" s="219"/>
      <c r="I47" s="219"/>
      <c r="J47" s="219"/>
      <c r="K47" s="219"/>
      <c r="L47" s="225"/>
      <c r="M47" s="217"/>
      <c r="N47" s="226"/>
    </row>
    <row r="48" spans="2:14" ht="4.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4">
    <mergeCell ref="B19:D23"/>
    <mergeCell ref="B25:D29"/>
    <mergeCell ref="E25:E29"/>
    <mergeCell ref="G25:G29"/>
    <mergeCell ref="H25:H29"/>
    <mergeCell ref="E19:E23"/>
    <mergeCell ref="G19:G23"/>
    <mergeCell ref="H19:H23"/>
    <mergeCell ref="B31:D35"/>
    <mergeCell ref="B37:D41"/>
    <mergeCell ref="E37:E41"/>
    <mergeCell ref="G37:G41"/>
    <mergeCell ref="H37:H41"/>
    <mergeCell ref="E31:E35"/>
    <mergeCell ref="G31:G35"/>
    <mergeCell ref="H31:H35"/>
    <mergeCell ref="I8:N8"/>
    <mergeCell ref="B8:H8"/>
    <mergeCell ref="E10:E11"/>
    <mergeCell ref="F10:F11"/>
    <mergeCell ref="G10:G11"/>
    <mergeCell ref="H10:K10"/>
    <mergeCell ref="L10:N10"/>
    <mergeCell ref="L11:N11"/>
    <mergeCell ref="B2:N2"/>
    <mergeCell ref="H3:N3"/>
    <mergeCell ref="H4:N4"/>
    <mergeCell ref="B5:N6"/>
    <mergeCell ref="B7:H7"/>
    <mergeCell ref="I7:N7"/>
    <mergeCell ref="J13:J17"/>
    <mergeCell ref="K13:K17"/>
    <mergeCell ref="L13:N17"/>
    <mergeCell ref="B10:D11"/>
    <mergeCell ref="B12:D12"/>
    <mergeCell ref="B13:D17"/>
    <mergeCell ref="E13:E17"/>
    <mergeCell ref="G13:G17"/>
    <mergeCell ref="H13:H17"/>
    <mergeCell ref="I13:I17"/>
    <mergeCell ref="I19:I23"/>
    <mergeCell ref="J19:J23"/>
    <mergeCell ref="K19:K23"/>
    <mergeCell ref="L19:N23"/>
    <mergeCell ref="K37:K41"/>
    <mergeCell ref="L37:N41"/>
    <mergeCell ref="I37:I41"/>
    <mergeCell ref="J37:J41"/>
    <mergeCell ref="K25:K29"/>
    <mergeCell ref="L25:N29"/>
    <mergeCell ref="I31:I35"/>
    <mergeCell ref="J31:J35"/>
    <mergeCell ref="K31:K35"/>
    <mergeCell ref="L31:N35"/>
    <mergeCell ref="I25:I29"/>
    <mergeCell ref="J25:J29"/>
    <mergeCell ref="J43:J47"/>
    <mergeCell ref="K43:K47"/>
    <mergeCell ref="L43:N47"/>
    <mergeCell ref="B43:D47"/>
    <mergeCell ref="E43:E47"/>
    <mergeCell ref="G43:G47"/>
    <mergeCell ref="H43:H47"/>
    <mergeCell ref="I43:I47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2023-09-29T01:14:10Z</dcterms:created>
  <dcterms:modified xsi:type="dcterms:W3CDTF">2025-09-12T19:12:02Z</dcterms:modified>
  <cp:category/>
  <cp:contentStatus/>
</cp:coreProperties>
</file>