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uciane\Desktop\"/>
    </mc:Choice>
  </mc:AlternateContent>
  <xr:revisionPtr revIDLastSave="0" documentId="13_ncr:1_{7AF16AFA-B457-4B26-9D39-76A3C5358B07}" xr6:coauthVersionLast="47" xr6:coauthVersionMax="47" xr10:uidLastSave="{00000000-0000-0000-0000-000000000000}"/>
  <bookViews>
    <workbookView xWindow="-120" yWindow="-120" windowWidth="20730" windowHeight="11160" xr2:uid="{00000000-000D-0000-FFFF-FFFF00000000}"/>
  </bookViews>
  <sheets>
    <sheet name="Portfólio" sheetId="1" r:id="rId1"/>
    <sheet name="Decisões" sheetId="3" r:id="rId2"/>
    <sheet name="Projetos Finalizados" sheetId="6" r:id="rId3"/>
    <sheet name="5-FV Cereais " sheetId="4" state="hidden" r:id="rId4"/>
    <sheet name="1-JUMP - Pluma" sheetId="5" state="hidden" r:id="rId5"/>
  </sheets>
  <definedNames>
    <definedName name="_xlnm._FilterDatabase" localSheetId="1" hidden="1">Decisões!$A$1:$K$73</definedName>
    <definedName name="_xlnm._FilterDatabase" localSheetId="0" hidden="1">Portfólio!$A$7:$AT$38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20" i="1" l="1"/>
  <c r="D8" i="1"/>
  <c r="AB9" i="1" l="1"/>
  <c r="AO35" i="1" l="1"/>
  <c r="AO27" i="1"/>
  <c r="Q23" i="6" l="1"/>
  <c r="R23" i="6" s="1"/>
  <c r="B23" i="6" s="1"/>
  <c r="AB23" i="6"/>
  <c r="AS23" i="6" s="1"/>
  <c r="AG23" i="6"/>
  <c r="AJ23" i="6"/>
  <c r="AL23" i="6"/>
  <c r="AN23" i="6" s="1"/>
  <c r="C23" i="6" s="1"/>
  <c r="AM23" i="6"/>
  <c r="AR23" i="6"/>
  <c r="AP23" i="6" l="1"/>
  <c r="AK23" i="6"/>
  <c r="AM9" i="1" l="1"/>
  <c r="R13" i="1" l="1"/>
  <c r="R8" i="1"/>
  <c r="AR22" i="6"/>
  <c r="AM22" i="6"/>
  <c r="AL22" i="6"/>
  <c r="AP22" i="6" s="1"/>
  <c r="AJ22" i="6"/>
  <c r="AK22" i="6" s="1"/>
  <c r="AG22" i="6"/>
  <c r="AN22" i="6" s="1"/>
  <c r="AB22" i="6"/>
  <c r="Q22" i="6"/>
  <c r="R22" i="6" s="1"/>
  <c r="B22" i="6" s="1"/>
  <c r="AM21" i="6"/>
  <c r="AR21" i="6" s="1"/>
  <c r="AL21" i="6"/>
  <c r="AP21" i="6" s="1"/>
  <c r="AJ21" i="6"/>
  <c r="AG21" i="6"/>
  <c r="AB21" i="6"/>
  <c r="AS21" i="6" s="1"/>
  <c r="Q21" i="6"/>
  <c r="R21" i="6" s="1"/>
  <c r="B21" i="6" s="1"/>
  <c r="AN21" i="6" l="1"/>
  <c r="AS22" i="6"/>
  <c r="C22" i="6"/>
  <c r="AK21" i="6"/>
  <c r="C21" i="6"/>
  <c r="AH22" i="1" l="1"/>
  <c r="AN14" i="1" l="1"/>
  <c r="AS26" i="1"/>
  <c r="AN26" i="1"/>
  <c r="AM26" i="1"/>
  <c r="AK26" i="1"/>
  <c r="AH26" i="1"/>
  <c r="AC26" i="1"/>
  <c r="R26" i="1"/>
  <c r="AS24" i="1"/>
  <c r="AN24" i="1"/>
  <c r="AM24" i="1"/>
  <c r="AK24" i="1"/>
  <c r="AH24" i="1"/>
  <c r="AC24" i="1"/>
  <c r="R24" i="1"/>
  <c r="AO24" i="1" l="1"/>
  <c r="AO26" i="1"/>
  <c r="AQ26" i="1"/>
  <c r="AQ24" i="1"/>
  <c r="AT26" i="1"/>
  <c r="AT24" i="1"/>
  <c r="AL24" i="1"/>
  <c r="AL26" i="1"/>
  <c r="AS30" i="1"/>
  <c r="AQ30" i="1"/>
  <c r="AN30" i="1"/>
  <c r="AM30" i="1"/>
  <c r="AK30" i="1"/>
  <c r="AH30" i="1"/>
  <c r="AC30" i="1"/>
  <c r="R30" i="1"/>
  <c r="AS29" i="1"/>
  <c r="AQ29" i="1"/>
  <c r="AN29" i="1"/>
  <c r="AM29" i="1"/>
  <c r="AK29" i="1"/>
  <c r="AH29" i="1"/>
  <c r="AC29" i="1"/>
  <c r="R29" i="1"/>
  <c r="AS28" i="1"/>
  <c r="AQ28" i="1"/>
  <c r="AN28" i="1"/>
  <c r="AM28" i="1"/>
  <c r="AO28" i="1" s="1"/>
  <c r="AK28" i="1"/>
  <c r="AH28" i="1"/>
  <c r="AC28" i="1"/>
  <c r="R28" i="1"/>
  <c r="AQ23" i="1"/>
  <c r="AN23" i="1"/>
  <c r="AS23" i="1" s="1"/>
  <c r="AM23" i="1"/>
  <c r="AK23" i="1"/>
  <c r="AH23" i="1"/>
  <c r="AC23" i="1"/>
  <c r="R23" i="1"/>
  <c r="R20" i="1"/>
  <c r="R19" i="1"/>
  <c r="AC19" i="1"/>
  <c r="AH19" i="1"/>
  <c r="AK19" i="1"/>
  <c r="AM19" i="1"/>
  <c r="AN19" i="1"/>
  <c r="AS19" i="1" s="1"/>
  <c r="D26" i="1" l="1"/>
  <c r="AO23" i="1"/>
  <c r="AO29" i="1"/>
  <c r="D29" i="1" s="1"/>
  <c r="AO30" i="1"/>
  <c r="D30" i="1" s="1"/>
  <c r="AT19" i="1"/>
  <c r="AO19" i="1"/>
  <c r="AQ19" i="1"/>
  <c r="AT23" i="1"/>
  <c r="D28" i="1"/>
  <c r="D24" i="1"/>
  <c r="AL28" i="1"/>
  <c r="AT29" i="1"/>
  <c r="AT30" i="1"/>
  <c r="AT28" i="1"/>
  <c r="AL29" i="1"/>
  <c r="AL30" i="1"/>
  <c r="AL23" i="1"/>
  <c r="AL19" i="1"/>
  <c r="D19" i="1" l="1"/>
  <c r="D23" i="1"/>
  <c r="AP20" i="6"/>
  <c r="AM20" i="6"/>
  <c r="AR20" i="6" s="1"/>
  <c r="AL20" i="6"/>
  <c r="AJ20" i="6"/>
  <c r="AG20" i="6"/>
  <c r="AB20" i="6"/>
  <c r="Q20" i="6"/>
  <c r="AP19" i="6"/>
  <c r="AM19" i="6"/>
  <c r="AR19" i="6" s="1"/>
  <c r="AL19" i="6"/>
  <c r="AJ19" i="6"/>
  <c r="AG19" i="6"/>
  <c r="AB19" i="6"/>
  <c r="L19" i="6"/>
  <c r="Q19" i="6" s="1"/>
  <c r="R19" i="6" s="1"/>
  <c r="B19" i="6" s="1"/>
  <c r="AP18" i="6"/>
  <c r="AM18" i="6"/>
  <c r="AR18" i="6" s="1"/>
  <c r="AL18" i="6"/>
  <c r="AJ18" i="6"/>
  <c r="AG18" i="6"/>
  <c r="AB18" i="6"/>
  <c r="L18" i="6"/>
  <c r="Q18" i="6" s="1"/>
  <c r="R18" i="6" s="1"/>
  <c r="B18" i="6" s="1"/>
  <c r="AP17" i="6"/>
  <c r="AM17" i="6"/>
  <c r="AR17" i="6" s="1"/>
  <c r="AL17" i="6"/>
  <c r="AJ17" i="6"/>
  <c r="AG17" i="6"/>
  <c r="AB17" i="6"/>
  <c r="L17" i="6"/>
  <c r="Q17" i="6" s="1"/>
  <c r="R17" i="6" s="1"/>
  <c r="B17" i="6" s="1"/>
  <c r="AP16" i="6"/>
  <c r="AM16" i="6"/>
  <c r="AR16" i="6" s="1"/>
  <c r="AL16" i="6"/>
  <c r="AJ16" i="6"/>
  <c r="AG16" i="6"/>
  <c r="Q16" i="6"/>
  <c r="AP15" i="6"/>
  <c r="AM15" i="6"/>
  <c r="AR15" i="6" s="1"/>
  <c r="AL15" i="6"/>
  <c r="AJ15" i="6"/>
  <c r="AG15" i="6"/>
  <c r="AB15" i="6"/>
  <c r="L15" i="6"/>
  <c r="Q15" i="6" s="1"/>
  <c r="R15" i="6" s="1"/>
  <c r="B15" i="6" s="1"/>
  <c r="AP14" i="6"/>
  <c r="AM14" i="6"/>
  <c r="AR14" i="6" s="1"/>
  <c r="AL14" i="6"/>
  <c r="AJ14" i="6"/>
  <c r="AB14" i="6"/>
  <c r="L14" i="6"/>
  <c r="Q14" i="6" s="1"/>
  <c r="R14" i="6" s="1"/>
  <c r="B14" i="6" s="1"/>
  <c r="AP13" i="6"/>
  <c r="AM13" i="6"/>
  <c r="AR13" i="6" s="1"/>
  <c r="AL13" i="6"/>
  <c r="AJ13" i="6"/>
  <c r="AB13" i="6"/>
  <c r="L13" i="6"/>
  <c r="Q13" i="6" s="1"/>
  <c r="R13" i="6" s="1"/>
  <c r="B13" i="6" s="1"/>
  <c r="AP12" i="6"/>
  <c r="AM12" i="6"/>
  <c r="AR12" i="6" s="1"/>
  <c r="AL12" i="6"/>
  <c r="AJ12" i="6"/>
  <c r="AG12" i="6"/>
  <c r="AB12" i="6"/>
  <c r="L12" i="6"/>
  <c r="Q12" i="6" s="1"/>
  <c r="R12" i="6" s="1"/>
  <c r="B12" i="6" s="1"/>
  <c r="AP11" i="6"/>
  <c r="AM11" i="6"/>
  <c r="AR11" i="6" s="1"/>
  <c r="AL11" i="6"/>
  <c r="AJ11" i="6"/>
  <c r="AB11" i="6"/>
  <c r="L11" i="6"/>
  <c r="Q11" i="6" s="1"/>
  <c r="R11" i="6" s="1"/>
  <c r="B11" i="6" s="1"/>
  <c r="AP10" i="6"/>
  <c r="AM10" i="6"/>
  <c r="AR10" i="6" s="1"/>
  <c r="AL10" i="6"/>
  <c r="AJ10" i="6"/>
  <c r="AG10" i="6"/>
  <c r="AB10" i="6"/>
  <c r="L10" i="6"/>
  <c r="Q10" i="6" s="1"/>
  <c r="R10" i="6" s="1"/>
  <c r="B10" i="6" s="1"/>
  <c r="AP9" i="6"/>
  <c r="AM9" i="6"/>
  <c r="AR9" i="6" s="1"/>
  <c r="AL9" i="6"/>
  <c r="AJ9" i="6"/>
  <c r="AG9" i="6"/>
  <c r="AB9" i="6"/>
  <c r="Q9" i="6"/>
  <c r="AP8" i="6"/>
  <c r="AM8" i="6"/>
  <c r="AR8" i="6" s="1"/>
  <c r="AL8" i="6"/>
  <c r="AJ8" i="6"/>
  <c r="AG8" i="6"/>
  <c r="AB8" i="6"/>
  <c r="Q8" i="6"/>
  <c r="AC8" i="1"/>
  <c r="AH8" i="1"/>
  <c r="AK8" i="1"/>
  <c r="AM8" i="1"/>
  <c r="AN8" i="1"/>
  <c r="AS8" i="1" s="1"/>
  <c r="R10" i="1"/>
  <c r="Z10" i="1"/>
  <c r="AC10" i="1" s="1"/>
  <c r="AH10" i="1"/>
  <c r="AK10" i="1"/>
  <c r="AM10" i="1"/>
  <c r="AN10" i="1"/>
  <c r="AS10" i="1" s="1"/>
  <c r="R11" i="1"/>
  <c r="AC11" i="1"/>
  <c r="AH11" i="1"/>
  <c r="AK11" i="1"/>
  <c r="AM11" i="1"/>
  <c r="AN11" i="1"/>
  <c r="AS11" i="1" s="1"/>
  <c r="AQ11" i="1"/>
  <c r="R12" i="1"/>
  <c r="AC12" i="1"/>
  <c r="AH12" i="1"/>
  <c r="AK12" i="1"/>
  <c r="AM12" i="1"/>
  <c r="AN12" i="1"/>
  <c r="AS12" i="1" s="1"/>
  <c r="AQ12" i="1"/>
  <c r="AC13" i="1"/>
  <c r="AH13" i="1"/>
  <c r="AK13" i="1"/>
  <c r="AM13" i="1"/>
  <c r="AN13" i="1"/>
  <c r="AS13" i="1"/>
  <c r="R15" i="1"/>
  <c r="AC15" i="1"/>
  <c r="AH15" i="1"/>
  <c r="AK15" i="1"/>
  <c r="AM15" i="1"/>
  <c r="AN15" i="1"/>
  <c r="AS15" i="1" s="1"/>
  <c r="AQ15" i="1"/>
  <c r="R16" i="1"/>
  <c r="AC16" i="1"/>
  <c r="AH16" i="1"/>
  <c r="AK16" i="1"/>
  <c r="AM16" i="1"/>
  <c r="AN16" i="1"/>
  <c r="AS16" i="1"/>
  <c r="R17" i="1"/>
  <c r="AC17" i="1"/>
  <c r="AH17" i="1"/>
  <c r="AK17" i="1"/>
  <c r="AM17" i="1"/>
  <c r="AN17" i="1"/>
  <c r="AS17" i="1" s="1"/>
  <c r="R18" i="1"/>
  <c r="AC18" i="1"/>
  <c r="AH18" i="1"/>
  <c r="AK18" i="1"/>
  <c r="AM18" i="1"/>
  <c r="AN18" i="1"/>
  <c r="AS18" i="1"/>
  <c r="R14" i="1"/>
  <c r="AC14" i="1"/>
  <c r="AH14" i="1"/>
  <c r="AK14" i="1"/>
  <c r="AM14" i="1"/>
  <c r="AO14" i="1" s="1"/>
  <c r="AS14" i="1"/>
  <c r="AC20" i="1"/>
  <c r="AH20" i="1"/>
  <c r="AK20" i="1"/>
  <c r="AM20" i="1"/>
  <c r="AS20" i="1"/>
  <c r="R22" i="1"/>
  <c r="AC22" i="1"/>
  <c r="AK22" i="1"/>
  <c r="AM22" i="1"/>
  <c r="AN22" i="1"/>
  <c r="AS22" i="1" s="1"/>
  <c r="AQ22" i="1"/>
  <c r="R25" i="1"/>
  <c r="AC25" i="1"/>
  <c r="AH25" i="1"/>
  <c r="AK25" i="1"/>
  <c r="AM25" i="1"/>
  <c r="AN25" i="1"/>
  <c r="AS25" i="1" s="1"/>
  <c r="AQ25" i="1"/>
  <c r="R9" i="1"/>
  <c r="AC9" i="1"/>
  <c r="AH9" i="1"/>
  <c r="AK9" i="1"/>
  <c r="AQ9" i="1"/>
  <c r="AN9" i="1"/>
  <c r="AO9" i="1" s="1"/>
  <c r="AS36" i="1"/>
  <c r="AQ36" i="1"/>
  <c r="AN36" i="1"/>
  <c r="AM36" i="1"/>
  <c r="AK36" i="1"/>
  <c r="AH36" i="1"/>
  <c r="AC36" i="1"/>
  <c r="R36" i="1"/>
  <c r="AS37" i="1"/>
  <c r="AQ37" i="1"/>
  <c r="AN37" i="1"/>
  <c r="AM37" i="1"/>
  <c r="AK37" i="1"/>
  <c r="AH37" i="1"/>
  <c r="AC37" i="1"/>
  <c r="R37" i="1"/>
  <c r="AS21" i="1"/>
  <c r="AQ21" i="1"/>
  <c r="AN21" i="1"/>
  <c r="AM21" i="1"/>
  <c r="AK21" i="1"/>
  <c r="AH21" i="1"/>
  <c r="AC21" i="1"/>
  <c r="R21" i="1"/>
  <c r="AS34" i="1"/>
  <c r="AQ34" i="1"/>
  <c r="AN34" i="1"/>
  <c r="AM34" i="1"/>
  <c r="AK34" i="1"/>
  <c r="AH34" i="1"/>
  <c r="AC34" i="1"/>
  <c r="R34" i="1"/>
  <c r="AS38" i="1"/>
  <c r="AQ38" i="1"/>
  <c r="AN38" i="1"/>
  <c r="AM38" i="1"/>
  <c r="AK38" i="1"/>
  <c r="AH38" i="1"/>
  <c r="AC38" i="1"/>
  <c r="R38" i="1"/>
  <c r="AS33" i="1"/>
  <c r="AQ33" i="1"/>
  <c r="AN33" i="1"/>
  <c r="AM33" i="1"/>
  <c r="AK33" i="1"/>
  <c r="AH33" i="1"/>
  <c r="AC33" i="1"/>
  <c r="R33" i="1"/>
  <c r="AS32" i="1"/>
  <c r="AQ32" i="1"/>
  <c r="AN32" i="1"/>
  <c r="AM32" i="1"/>
  <c r="AK32" i="1"/>
  <c r="AH32" i="1"/>
  <c r="AC32" i="1"/>
  <c r="R32" i="1"/>
  <c r="AT13" i="1" l="1"/>
  <c r="AO32" i="1"/>
  <c r="AO33" i="1"/>
  <c r="AO34" i="1"/>
  <c r="D34" i="1" s="1"/>
  <c r="AO21" i="1"/>
  <c r="AO25" i="1"/>
  <c r="AO20" i="1"/>
  <c r="AO18" i="1"/>
  <c r="AO10" i="1"/>
  <c r="AO16" i="1"/>
  <c r="AO12" i="1"/>
  <c r="AO8" i="1"/>
  <c r="AO13" i="1"/>
  <c r="AT25" i="1"/>
  <c r="AO22" i="1"/>
  <c r="AT20" i="1"/>
  <c r="AT18" i="1"/>
  <c r="AO17" i="1"/>
  <c r="AT10" i="1"/>
  <c r="AT22" i="1"/>
  <c r="AO15" i="1"/>
  <c r="AO11" i="1"/>
  <c r="AQ17" i="1"/>
  <c r="AO38" i="1"/>
  <c r="D38" i="1" s="1"/>
  <c r="AO37" i="1"/>
  <c r="D37" i="1" s="1"/>
  <c r="AO36" i="1"/>
  <c r="D36" i="1" s="1"/>
  <c r="AS9" i="1"/>
  <c r="AT9" i="1"/>
  <c r="AQ20" i="1"/>
  <c r="AT14" i="1"/>
  <c r="AQ18" i="1"/>
  <c r="AT15" i="1"/>
  <c r="AQ13" i="1"/>
  <c r="AT11" i="1"/>
  <c r="AQ10" i="1"/>
  <c r="AQ14" i="1"/>
  <c r="AT16" i="1"/>
  <c r="AT12" i="1"/>
  <c r="AT8" i="1"/>
  <c r="AT21" i="1"/>
  <c r="AT17" i="1"/>
  <c r="AQ16" i="1"/>
  <c r="AQ8" i="1"/>
  <c r="AK13" i="6"/>
  <c r="AL17" i="1"/>
  <c r="AL25" i="1"/>
  <c r="AL8" i="1"/>
  <c r="AN14" i="6"/>
  <c r="AL15" i="1"/>
  <c r="AL11" i="1"/>
  <c r="AK10" i="6"/>
  <c r="AS15" i="6"/>
  <c r="AN16" i="6"/>
  <c r="AS20" i="6"/>
  <c r="AL20" i="1"/>
  <c r="AS19" i="6"/>
  <c r="AN8" i="6"/>
  <c r="AS9" i="6"/>
  <c r="AS12" i="6"/>
  <c r="AN17" i="6"/>
  <c r="AN11" i="6"/>
  <c r="AN13" i="6"/>
  <c r="AK15" i="6"/>
  <c r="AN15" i="6"/>
  <c r="AK16" i="6"/>
  <c r="AK17" i="6"/>
  <c r="AK18" i="6"/>
  <c r="AK20" i="6"/>
  <c r="AK8" i="6"/>
  <c r="AK9" i="6"/>
  <c r="AN10" i="6"/>
  <c r="AK12" i="6"/>
  <c r="AN18" i="6"/>
  <c r="AK19" i="6"/>
  <c r="AN20" i="6"/>
  <c r="C20" i="6" s="1"/>
  <c r="AK11" i="6"/>
  <c r="AS13" i="6"/>
  <c r="AS14" i="6"/>
  <c r="AS18" i="6"/>
  <c r="R9" i="6"/>
  <c r="B9" i="6" s="1"/>
  <c r="R16" i="6"/>
  <c r="B16" i="6" s="1"/>
  <c r="AN9" i="6"/>
  <c r="C9" i="6" s="1"/>
  <c r="AS11" i="6"/>
  <c r="C11" i="6" s="1"/>
  <c r="AN12" i="6"/>
  <c r="AN19" i="6"/>
  <c r="AS8" i="6"/>
  <c r="AK14" i="6"/>
  <c r="AS17" i="6"/>
  <c r="C17" i="6" s="1"/>
  <c r="AS10" i="6"/>
  <c r="AS16" i="6"/>
  <c r="C16" i="6" s="1"/>
  <c r="R20" i="6"/>
  <c r="B20" i="6" s="1"/>
  <c r="R8" i="6"/>
  <c r="B8" i="6" s="1"/>
  <c r="AL12" i="1"/>
  <c r="AL9" i="1"/>
  <c r="AL22" i="1"/>
  <c r="AL14" i="1"/>
  <c r="AL10" i="1"/>
  <c r="AL18" i="1"/>
  <c r="AL16" i="1"/>
  <c r="AL13" i="1"/>
  <c r="AT32" i="1"/>
  <c r="AT33" i="1"/>
  <c r="AT34" i="1"/>
  <c r="AT36" i="1"/>
  <c r="AL36" i="1"/>
  <c r="AL21" i="1"/>
  <c r="AL32" i="1"/>
  <c r="AL38" i="1"/>
  <c r="AT37" i="1"/>
  <c r="D32" i="1"/>
  <c r="AT38" i="1"/>
  <c r="AL34" i="1"/>
  <c r="AL33" i="1"/>
  <c r="AL37" i="1"/>
  <c r="D21" i="1" l="1"/>
  <c r="D9" i="1"/>
  <c r="C8" i="6"/>
  <c r="C14" i="6"/>
  <c r="C15" i="6"/>
  <c r="D10" i="1"/>
  <c r="D13" i="1"/>
  <c r="D16" i="1"/>
  <c r="D18" i="1"/>
  <c r="D20" i="1"/>
  <c r="D14" i="1"/>
  <c r="D25" i="1"/>
  <c r="D12" i="1"/>
  <c r="D17" i="1"/>
  <c r="D22" i="1"/>
  <c r="D11" i="1"/>
  <c r="C19" i="6"/>
  <c r="D15" i="1"/>
  <c r="C12" i="6"/>
  <c r="C13" i="6"/>
  <c r="C10" i="6"/>
  <c r="C18" i="6"/>
  <c r="AN31" i="1"/>
  <c r="AM31" i="1"/>
  <c r="I26" i="4"/>
  <c r="H46" i="4"/>
  <c r="H37" i="4"/>
  <c r="H51" i="5"/>
  <c r="H53" i="5" s="1"/>
  <c r="H27" i="5"/>
  <c r="H26" i="4"/>
  <c r="AO31" i="1" l="1"/>
  <c r="H48" i="4"/>
  <c r="AH31" i="1"/>
  <c r="AC31" i="1"/>
  <c r="AK31" i="1" l="1"/>
  <c r="AL31" i="1" l="1"/>
  <c r="R31" i="1"/>
  <c r="AS31" i="1"/>
  <c r="AQ31" i="1"/>
  <c r="S24" i="1" l="1"/>
  <c r="C24" i="1" s="1"/>
  <c r="S26" i="1"/>
  <c r="C26" i="1" s="1"/>
  <c r="S28" i="1"/>
  <c r="C28" i="1" s="1"/>
  <c r="S23" i="1"/>
  <c r="C23" i="1" s="1"/>
  <c r="S29" i="1"/>
  <c r="C29" i="1" s="1"/>
  <c r="S30" i="1"/>
  <c r="C30" i="1" s="1"/>
  <c r="S19" i="1"/>
  <c r="C19" i="1" s="1"/>
  <c r="S11" i="1"/>
  <c r="C11" i="1" s="1"/>
  <c r="S16" i="1"/>
  <c r="C16" i="1" s="1"/>
  <c r="S13" i="1"/>
  <c r="C13" i="1" s="1"/>
  <c r="S25" i="1"/>
  <c r="C25" i="1" s="1"/>
  <c r="S22" i="1"/>
  <c r="C22" i="1" s="1"/>
  <c r="S14" i="1"/>
  <c r="C14" i="1" s="1"/>
  <c r="S17" i="1"/>
  <c r="C17" i="1" s="1"/>
  <c r="S12" i="1"/>
  <c r="C12" i="1" s="1"/>
  <c r="S9" i="1"/>
  <c r="C9" i="1" s="1"/>
  <c r="S20" i="1"/>
  <c r="C20" i="1" s="1"/>
  <c r="S18" i="1"/>
  <c r="C18" i="1" s="1"/>
  <c r="S10" i="1"/>
  <c r="C10" i="1" s="1"/>
  <c r="S15" i="1"/>
  <c r="C15" i="1" s="1"/>
  <c r="S8" i="1"/>
  <c r="C8" i="1" s="1"/>
  <c r="S36" i="1"/>
  <c r="C36" i="1" s="1"/>
  <c r="S37" i="1"/>
  <c r="C37" i="1" s="1"/>
  <c r="S38" i="1"/>
  <c r="C38" i="1" s="1"/>
  <c r="S33" i="1"/>
  <c r="C33" i="1" s="1"/>
  <c r="S34" i="1"/>
  <c r="C34" i="1" s="1"/>
  <c r="S32" i="1"/>
  <c r="C32" i="1" s="1"/>
  <c r="S21" i="1"/>
  <c r="C21" i="1" s="1"/>
  <c r="S31" i="1"/>
  <c r="C31" i="1" s="1"/>
  <c r="D31" i="1"/>
  <c r="AT31" i="1"/>
  <c r="D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tc={3EFAC0F4-6E72-47B2-94D8-8BEBE44FA34E}</author>
    <author>tc={EC1A4CC6-6E31-4DC0-B448-F1C4A271148B}</author>
    <author>Juciane Lopes</author>
  </authors>
  <commentList>
    <comment ref="AL7" authorId="0" shapeId="0" xr:uid="{3EFAC0F4-6E72-47B2-94D8-8BEBE44FA34E}">
      <text>
        <t>[Comentário encadeado]
Sua versão do Excel permite que você leia este comentário encadeado, no entanto, as edições serão removidas se o arquivo for aberto em uma versão mais recente do Excel. Saiba mais: https://go.microsoft.com/fwlink/?linkid=870924
Comentário:
    Total de horas contratadas subtraida das horas realizadas+horas não cobradas.</t>
      </text>
    </comment>
    <comment ref="AA10" authorId="1" shapeId="0" xr:uid="{EC1A4CC6-6E31-4DC0-B448-F1C4A271148B}">
      <text>
        <t>[Comentário encadeado]
Sua versão do Excel permite que você leia este comentário encadeado, no entanto, as edições serão removidas se o arquivo for aberto em uma versão mais recente do Excel. Saiba mais: https://go.microsoft.com/fwlink/?linkid=870924
Comentário:
    Total do projeto  é de 5.200 horas + 250 de coordenação?</t>
      </text>
    </comment>
    <comment ref="AD17" authorId="2" shapeId="0" xr:uid="{228BA0F2-CF1F-4080-81FB-C61D93AA744F}">
      <text>
        <r>
          <rPr>
            <b/>
            <sz val="9"/>
            <color indexed="81"/>
            <rFont val="Segoe UI"/>
            <family val="2"/>
          </rPr>
          <t>Juciane Lopes:</t>
        </r>
        <r>
          <rPr>
            <sz val="9"/>
            <color indexed="81"/>
            <rFont val="Segoe UI"/>
            <family val="2"/>
          </rPr>
          <t xml:space="preserve">
Consideramos horas de ajuste da fabrica junto com implantação (25 hrs)</t>
        </r>
      </text>
    </comment>
    <comment ref="Y21" authorId="2" shapeId="0" xr:uid="{C07F29AC-F99C-4E06-81D5-DA074AEDA8D2}">
      <text>
        <r>
          <rPr>
            <b/>
            <sz val="9"/>
            <color indexed="81"/>
            <rFont val="Segoe UI"/>
            <family val="2"/>
          </rPr>
          <t>Juciane Lopes:</t>
        </r>
        <r>
          <rPr>
            <sz val="9"/>
            <color indexed="81"/>
            <rFont val="Segoe UI"/>
            <family val="2"/>
          </rPr>
          <t xml:space="preserve">
500 consultoria
1200 implantação
170 gerenciamento de projeto</t>
        </r>
      </text>
    </comment>
    <comment ref="Z21" authorId="2" shapeId="0" xr:uid="{B5346DE4-1D5D-4149-AB95-65F83A69585A}">
      <text>
        <r>
          <rPr>
            <b/>
            <sz val="9"/>
            <color indexed="81"/>
            <rFont val="Segoe UI"/>
            <family val="2"/>
          </rPr>
          <t>Juciane Lopes:</t>
        </r>
        <r>
          <rPr>
            <sz val="9"/>
            <color indexed="81"/>
            <rFont val="Segoe UI"/>
            <family val="2"/>
          </rPr>
          <t xml:space="preserve">
500 contratadas para desenvolvimento - porém a fábrica já antecipou que serão necessárias 2400 horas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tc={E37F33DC-7DA5-4DA0-85F6-12AAA191CFDD}</author>
  </authors>
  <commentList>
    <comment ref="AK7" authorId="0" shapeId="0" xr:uid="{E37F33DC-7DA5-4DA0-85F6-12AAA191CFDD}">
      <text>
        <t>[Comentário encadeado]
Sua versão do Excel permite que você leia este comentário encadeado, no entanto, as edições serão removidas se o arquivo for aberto em uma versão mais recente do Excel. Saiba mais: https://go.microsoft.com/fwlink/?linkid=870924
Comentário:
    Total de horas contratadas subtraida das horas realizadas+horas não cobradas.</t>
      </text>
    </comment>
  </commentList>
</comments>
</file>

<file path=xl/sharedStrings.xml><?xml version="1.0" encoding="utf-8"?>
<sst xmlns="http://schemas.openxmlformats.org/spreadsheetml/2006/main" count="1422" uniqueCount="706">
  <si>
    <t>Portfólio de Projetos Maxicon</t>
  </si>
  <si>
    <t>Pesos</t>
  </si>
  <si>
    <t>Início</t>
  </si>
  <si>
    <t>GoLive</t>
  </si>
  <si>
    <t>Critérios de Seleção</t>
  </si>
  <si>
    <t>Objetivos Estratégicos</t>
  </si>
  <si>
    <t>Esforço contratado (h)</t>
  </si>
  <si>
    <t xml:space="preserve"> horas adicionais não cobradas</t>
  </si>
  <si>
    <t>Esforço Realizado (h)</t>
  </si>
  <si>
    <t>Portfólio</t>
  </si>
  <si>
    <t>Projeto</t>
  </si>
  <si>
    <t>Ranking</t>
  </si>
  <si>
    <t xml:space="preserve">Efetividade </t>
  </si>
  <si>
    <t>Situação</t>
  </si>
  <si>
    <t>Previsto</t>
  </si>
  <si>
    <t>Realizado</t>
  </si>
  <si>
    <t>Oportunidade (CRM)</t>
  </si>
  <si>
    <t>Solicitação Agrupadora</t>
  </si>
  <si>
    <t>Complexidade</t>
  </si>
  <si>
    <t>Impacto positivo sobre a estratégia</t>
  </si>
  <si>
    <t>Gera resultado (ROI)</t>
  </si>
  <si>
    <t>Público Alvo</t>
  </si>
  <si>
    <t>Risco</t>
  </si>
  <si>
    <t>Impacto de não atender</t>
  </si>
  <si>
    <t>Pontuação</t>
  </si>
  <si>
    <t>Aumento de faturamento</t>
  </si>
  <si>
    <t>Melhorar a satisfação do cliente</t>
  </si>
  <si>
    <t>Inovação em produto</t>
  </si>
  <si>
    <t>Novos mercados</t>
  </si>
  <si>
    <t>Otimização de processos</t>
  </si>
  <si>
    <t>Implantação</t>
  </si>
  <si>
    <t>Fábrica</t>
  </si>
  <si>
    <t>Total contratado</t>
  </si>
  <si>
    <t>Desvio Total</t>
  </si>
  <si>
    <t>Realizado total</t>
  </si>
  <si>
    <t>Saldo de horas</t>
  </si>
  <si>
    <t>Esforço Realizado Implantação (%)</t>
  </si>
  <si>
    <t>Esforço Realizado Fábrica (%)</t>
  </si>
  <si>
    <t>Esforço Realizado (%)</t>
  </si>
  <si>
    <t>Completude Implantação %</t>
  </si>
  <si>
    <t>Efetividade Implantação %</t>
  </si>
  <si>
    <t>Completude Fábrica %</t>
  </si>
  <si>
    <t>Efetividade Fábrica %</t>
  </si>
  <si>
    <t>Completude  Projeto(%)</t>
  </si>
  <si>
    <t>Andamento</t>
  </si>
  <si>
    <t>Meridional</t>
  </si>
  <si>
    <t>Data Reunião</t>
  </si>
  <si>
    <t>Decisões tomadas</t>
  </si>
  <si>
    <t>Ação (Se houver)</t>
  </si>
  <si>
    <t>Por quê?</t>
  </si>
  <si>
    <t>Como?</t>
  </si>
  <si>
    <t>Data limite</t>
  </si>
  <si>
    <t>Responsável</t>
  </si>
  <si>
    <t>Conforme?</t>
  </si>
  <si>
    <t>Coagril</t>
  </si>
  <si>
    <t>Cooperalfa</t>
  </si>
  <si>
    <t>BSBIOS</t>
  </si>
  <si>
    <t>CJ - Trading</t>
  </si>
  <si>
    <t>Campo Real</t>
  </si>
  <si>
    <t>Condominio Rondon</t>
  </si>
  <si>
    <t>Bolson</t>
  </si>
  <si>
    <t>FV - Porto Murtinho</t>
  </si>
  <si>
    <t>Não Iniciado</t>
  </si>
  <si>
    <t>Copagri</t>
  </si>
  <si>
    <t>Soy Brasil</t>
  </si>
  <si>
    <t>Transdesk</t>
  </si>
  <si>
    <t xml:space="preserve"> 3mil horas de implantação;                   3 mil horas de dessenvolvimento.
Fora do Maxys.</t>
  </si>
  <si>
    <t>Prever contratação de pessoal.</t>
  </si>
  <si>
    <t>Fecoagro</t>
  </si>
  <si>
    <t>800 horas de projeto
?? Horas de desenvolvimento (integração)
Dunamis e Logtime (mesmo padrão Cooperalfa)</t>
  </si>
  <si>
    <t>Comercial enviar ficha do projeto para o setor de Projetos.</t>
  </si>
  <si>
    <t>Kleberson</t>
  </si>
  <si>
    <t>Polesi</t>
  </si>
  <si>
    <t>Separação de base entre Polesi e Enova.
Instalação de MUC, MKR, Maxys XML e Schema.</t>
  </si>
  <si>
    <t>Coordenação de Projetos</t>
  </si>
  <si>
    <t xml:space="preserve">Pontos de controle do projeto: 
- Integração de cadastros novos que precisam ser enviados para o Dunamis ;
- Peso necessário enviar o peso capturado pelo Dunamis;
- Classificação de grãos;
- Priorização de filas  por produto.
</t>
  </si>
  <si>
    <t xml:space="preserve"> - Verificar homologação  do que foi entregue; 
 - Mencionado pelo Kleberson ref. a 3 novos projetos e 1 nova planta da BSBios. Acionaram Comercial para apresentar projeto de expansão.  (Dunamis e Logtime). </t>
  </si>
  <si>
    <t>Pluma - JUMP</t>
  </si>
  <si>
    <t>TMS - Sotran</t>
  </si>
  <si>
    <t>Aguardando Parecer da squad sobre o status atualizado.</t>
  </si>
  <si>
    <t>Hugo</t>
  </si>
  <si>
    <t>??</t>
  </si>
  <si>
    <t>Sugerido por Kleberson, abrir uma sol de horas adicionais de projeto de 600 hrs.</t>
  </si>
  <si>
    <t xml:space="preserve"> - 88 solicitações abertas; 58 fechadas; 30 em aberto; Maioria originação - Problema ou intervenção;
 - 164266 - Nova Regra de Bloqueio no Recebimento (Peso Físico/Recebido);
164564 - Cálculo de Royalties </t>
  </si>
  <si>
    <t xml:space="preserve">Foi enviada proposta com desconto e está aguardando aprovação comercial. </t>
  </si>
  <si>
    <t>Condomínio Rondon - MBC</t>
  </si>
  <si>
    <t>Projeto está em atraso por falta de pessoal. 
Avaliação junto a diretoria de realizar horas extras para  retomar a datas combinadas. Obs.: Já houve renegociação de datas inicialmente combinados.</t>
  </si>
  <si>
    <t>Rafael Mascarello</t>
  </si>
  <si>
    <t>FV Cereais</t>
  </si>
  <si>
    <t>159504 - Feito 80% - Não temos data;
164577 - Aguardando Aprovação Comercial - Data??
159498 - Está em desenvolvimento e levará mais horas do que  o negociado. Data??
163018 - Refluxo - ver no detalhe da solicitação.</t>
  </si>
  <si>
    <t>166988 - GAP ref. a contigencia em fase de FET.</t>
  </si>
  <si>
    <t>Maurício</t>
  </si>
  <si>
    <t>Previsao de entrega??</t>
  </si>
  <si>
    <t>Desvios ref. as horas contratadas e o realizado: 
Contratado: 128 - Realizado: 330 hrs - 202 hrs de desvio</t>
  </si>
  <si>
    <t>Sodru - Pacote 2</t>
  </si>
  <si>
    <t>CJ  Trading - Rastreabilidade</t>
  </si>
  <si>
    <t>Concluído</t>
  </si>
  <si>
    <t xml:space="preserve">Sodru </t>
  </si>
  <si>
    <t>JRVS (Bolson)</t>
  </si>
  <si>
    <t>Poleze</t>
  </si>
  <si>
    <t>Fase de configuração</t>
  </si>
  <si>
    <t>159498 - feita nova LPN com novos ajustes - Algumas telas foram alteradas</t>
  </si>
  <si>
    <t>?</t>
  </si>
  <si>
    <t>Agrária</t>
  </si>
  <si>
    <t xml:space="preserve"> Equipe de Projetos terá agenda com cliente essa semana para definição (provavelmente na quarta-feira).</t>
  </si>
  <si>
    <t xml:space="preserve"> Há chances de no-go devido a dificuldades de treinamento e falta de tempo da equipe;
Falta de estrutura física para treinamentos .</t>
  </si>
  <si>
    <t>-</t>
  </si>
  <si>
    <t>Horas de reuniões de orientação à KPMG considerar separado das horas do projeto (evidenciar em solic à parte).</t>
  </si>
  <si>
    <t>Necessidade de contratação de pessoal</t>
  </si>
  <si>
    <t xml:space="preserve">Pontos de atenção:  
- Consultoria: KPMG
- Levantamento ref. ao fluxo de integração.
- Oracle não previu módulo de grãos.
- Data possível para go-live: jan/23
</t>
  </si>
  <si>
    <t>Aguardar o decorrer do mês e monitorar possibilidade de entrega até dezembro.</t>
  </si>
  <si>
    <t xml:space="preserve">
Solicitações de melhoria continuam atrasadas e há  dificuldades em dar andamento devido a falta de recurso; A equipe de P&amp;D está atendendo integrações e projetos novos
</t>
  </si>
  <si>
    <t>Não será dado continuidade</t>
  </si>
  <si>
    <t>Solicitações serão fechadas pelo  Escritório de Projetos</t>
  </si>
  <si>
    <t>Horas de Deslocamento</t>
  </si>
  <si>
    <t xml:space="preserve">
Solicitações de melhoria tiveram 2 entregas, mas voltaram com refluxo. Sinalizado pelo Zida que essa semana estarão atendendo a uma demanda de legislação.
</t>
  </si>
  <si>
    <t>Fagner</t>
  </si>
  <si>
    <t>Aguardando Comercial enviar proposta</t>
  </si>
  <si>
    <t>Enviar proposta comercial</t>
  </si>
  <si>
    <t>JRVS</t>
  </si>
  <si>
    <t>Contato para iniciar levantamento</t>
  </si>
  <si>
    <t>Fagner sinalizou que solicitaram iniciar o contato após o feriado do dia 15.</t>
  </si>
  <si>
    <t>Sodru</t>
  </si>
  <si>
    <t>Negociação Pacote 2</t>
  </si>
  <si>
    <t>Qual o status após reunião com Edson na quinta (04/11)</t>
  </si>
  <si>
    <t xml:space="preserve">Solicitações serão fechadas pelo  Escritório de Projetos </t>
  </si>
  <si>
    <t>Molina fará 2 horas extras/dia;
Haverá repasse de conhecimento para Kedssy (Originação);</t>
  </si>
  <si>
    <t>Como as solicitações de melhoria da BSBIOS estão adiantadas, será dado prioridade ao atendimento a Cooperalfa nessa sprint.</t>
  </si>
  <si>
    <t>Maikon</t>
  </si>
  <si>
    <t>Monitoramento</t>
  </si>
  <si>
    <t>Foi reagendado reunião para essa semana.</t>
  </si>
  <si>
    <t>Solicitações foram abertas e a Araceli passou para o Comercial.
Idas da Araceli foram previamente autorizadas pelo Comercial</t>
  </si>
  <si>
    <t>Fábrica - Problemas</t>
  </si>
  <si>
    <t>BSIOS</t>
  </si>
  <si>
    <t>Solicitação de melhorias do Logtime:167252</t>
  </si>
  <si>
    <t>Go-live adiado para 01/04/2022</t>
  </si>
  <si>
    <t>Fagner sinalizou que solicitaram iniciar o contato após o feriado do dia 15. P/Qdo?</t>
  </si>
  <si>
    <t xml:space="preserve">Agrária </t>
  </si>
  <si>
    <t>Quando será enviado proposta comercial ?
Reunião agendada para hoje com Spro. Aguardar definições.</t>
  </si>
  <si>
    <t>Rafael Klein</t>
  </si>
  <si>
    <t>Quando será oficializada a proposta comercial na solicitação??
Aguardando Ordem de Compra.</t>
  </si>
  <si>
    <t>Status: CML terá reunião essa semana com eles, porém estão esperando mais detalhes dos esforços do Approve e a conclusão do pacote 1 que conforme informado eles não irão fechar com solicitações ainda pendentes. (precisamos do relatório do previsto e realizado desse pacote 1 com certa urgência para sabermos o tamanho que foi o estouro de horas)</t>
  </si>
  <si>
    <t>Sodru - Pacote 1</t>
  </si>
  <si>
    <t>Atualização das horas até o momento</t>
  </si>
  <si>
    <t>Juciane</t>
  </si>
  <si>
    <t xml:space="preserve">
Será feita a  ficha de fechamento do projeto e enviado a todos os envolvidos.</t>
  </si>
  <si>
    <t>Será atualizado o relatório de horas previstas x realizadas do pacote 1.</t>
  </si>
  <si>
    <t>Molina fará 2 horas extras/dia;
Haverá repasse de conhecimento para Kedssy (Originação);
Qual o status?</t>
  </si>
  <si>
    <t xml:space="preserve">
Solicitações de melhoria tiveram 2 entregas, mas voltaram com refluxo. </t>
  </si>
  <si>
    <t>Solicitação interna 166333</t>
  </si>
  <si>
    <t>A entrega estava prevista para essa sprint que acabou na sexta - Qual o status?</t>
  </si>
  <si>
    <t>Vinicius/
Branchi</t>
  </si>
  <si>
    <t xml:space="preserve">Manter gaps do Fomento e Contábil em andamento </t>
  </si>
  <si>
    <t>PROJETO:</t>
  </si>
  <si>
    <t>GO-LIVE:</t>
  </si>
  <si>
    <t>Nº Sol</t>
  </si>
  <si>
    <t>Assunto</t>
  </si>
  <si>
    <t>Squad</t>
  </si>
  <si>
    <t>Status</t>
  </si>
  <si>
    <t>Dt_entrega</t>
  </si>
  <si>
    <t>Hs Estimadas</t>
  </si>
  <si>
    <t>Hs Realizadas</t>
  </si>
  <si>
    <t>% de Completude</t>
  </si>
  <si>
    <t>Impedimentos</t>
  </si>
  <si>
    <t>Solicitação Mestre de Projeto</t>
  </si>
  <si>
    <t>Gaps</t>
  </si>
  <si>
    <t>[GAP FV Cereais] - Controle de Ordem de Carregamento de Contratos</t>
  </si>
  <si>
    <t>ORIGINAÇÃO</t>
  </si>
  <si>
    <t>Em Desenvolvimento</t>
  </si>
  <si>
    <t>[GAP FV Cereais] - Relatório de Posição Long x Short</t>
  </si>
  <si>
    <t>Praticamente pronto</t>
  </si>
  <si>
    <t>[GAP FV Cereais] - Controle de Cessões de Crédito</t>
  </si>
  <si>
    <t>Houve necessidade de inclusão de macros cfe evolução da sol 163018</t>
  </si>
  <si>
    <t>Controle de Status de Documentos (Tratada na sol 16158 e na 167291 interna)</t>
  </si>
  <si>
    <t>Aguardando Geração de Pacote</t>
  </si>
  <si>
    <t>Filtro para considerar processos com status "Aguard. Ret. Bancário" no fluxo</t>
  </si>
  <si>
    <t>MOBILE/DUNAMIS/LOGTIME/FINANCEIRO</t>
  </si>
  <si>
    <t>Aguardando Análise de Teste</t>
  </si>
  <si>
    <t>[GAP FV Cereais] - Integração Recinto Alfandegado/CCT</t>
  </si>
  <si>
    <t>Aguardando Especificação</t>
  </si>
  <si>
    <t>[GAP FV Cereais] - Melhorias do GPE057</t>
  </si>
  <si>
    <t>Fechado</t>
  </si>
  <si>
    <t>Atualização da estrutura de Trade Slip</t>
  </si>
  <si>
    <t>VERIFICAÇÃO DE CAMPO VALOR DESCONTO  - TFI004 - IMPOSTO</t>
  </si>
  <si>
    <t>CONTÁBIL, FISCAL E DOCUMENTOS</t>
  </si>
  <si>
    <t>[GAP FV Cereais] - Melhorias do GPE058</t>
  </si>
  <si>
    <t>Aguardando Fechamento</t>
  </si>
  <si>
    <t>Importação folha de pagamento CORDILHEIRA</t>
  </si>
  <si>
    <t>[GAP FV Cereais] - Controle de Saltos para Pagamentos</t>
  </si>
  <si>
    <t>Ajuste no layout de remessa REM044 (Sicredi)</t>
  </si>
  <si>
    <t>FINANCEIRO E FOMENTO</t>
  </si>
  <si>
    <t>Atualização da base</t>
  </si>
  <si>
    <t>P&amp;D</t>
  </si>
  <si>
    <t>Pauta Fiscal</t>
  </si>
  <si>
    <t>Divergência validação remessa pag REM023 com boletos vinculados</t>
  </si>
  <si>
    <t>Carregar Clifor cadastrado após leitura de arquivo DDA</t>
  </si>
  <si>
    <t xml:space="preserve">INCLUSÃO DE OPERAÇÃO DE CONTRATOS DO GPE001 PARA TELA GPE057 </t>
  </si>
  <si>
    <t>Standby/2ª Onda</t>
  </si>
  <si>
    <t>Melhorias Financiamentos FCO</t>
  </si>
  <si>
    <t>Aguard. Coord. Área de Negócios</t>
  </si>
  <si>
    <t>Tela/Relatório acompanhamento de NDF`s (Derivativos)</t>
  </si>
  <si>
    <t>[GAP FV Cereais] - Acesso de Pessoas e Veículos (2ª onda)</t>
  </si>
  <si>
    <t>[GAP FV Cereais] - Portal RFB (2ª onda)</t>
  </si>
  <si>
    <t>[GAP FV Cereais] - CCT/Siscomex (2ª onda)</t>
  </si>
  <si>
    <t>[GAP FV Cereais] - Transbordo (2ª onda)</t>
  </si>
  <si>
    <t>[GAP FV Cereais] - Relatorios (2ª onda)</t>
  </si>
  <si>
    <t>[GAP FV Cereais] - LPN Geral do Processo (2ª onda)</t>
  </si>
  <si>
    <t>Problemas</t>
  </si>
  <si>
    <t>Erro leitura arquivo de retorno RET044 (Sicredi)</t>
  </si>
  <si>
    <t>Ajustes de local de entrega e local de retirada na impressão da NF através do GEX001</t>
  </si>
  <si>
    <t>Aguardando Atendimento/Informações</t>
  </si>
  <si>
    <t>Pauta fiscal ICMS - valor Outros incorreto</t>
  </si>
  <si>
    <t>IRRF calculado indevidamente no lançamento da tela REC001</t>
  </si>
  <si>
    <t> </t>
  </si>
  <si>
    <t>Total de horas da Fábrica</t>
  </si>
  <si>
    <t>3.000 hrs (Projetos)</t>
  </si>
  <si>
    <t>1.000  hrs de gaps (se necessário)</t>
  </si>
  <si>
    <t>Ver sols com orçamento aprovado</t>
  </si>
  <si>
    <t>JUMP - Pluma</t>
  </si>
  <si>
    <t>Fomento</t>
  </si>
  <si>
    <t>Tavares</t>
  </si>
  <si>
    <t>Dar prioridade para as solicitações na fábrica</t>
  </si>
  <si>
    <t>Fagner havia repassado início de 06 a 10/12 - Confirmar</t>
  </si>
  <si>
    <t xml:space="preserve">Criar sol para cobrança de horas adicionais diante de novo cenário  </t>
  </si>
  <si>
    <t>Cobrar horas adicionais do projeto</t>
  </si>
  <si>
    <t>Organizar o fluxo de solicitações entrantes de projeto</t>
  </si>
  <si>
    <t>Sodru  Pacote 2</t>
  </si>
  <si>
    <t>Status de andamento da Negociação Comercial</t>
  </si>
  <si>
    <t>Araceli está aguardando autorizaçao para startar</t>
  </si>
  <si>
    <t>Pluma  - JUMP</t>
  </si>
  <si>
    <t>Alinhado com Tavares. Será revisto o formato que necessita e aberta até 10/12.</t>
  </si>
  <si>
    <t>Transdesk - UNUS</t>
  </si>
  <si>
    <t xml:space="preserve">Demandas novas  </t>
  </si>
  <si>
    <t>Como fazer o Go-live previsto para 10/12??</t>
  </si>
  <si>
    <t>Demandas novas 
Go-live em 10/12??</t>
  </si>
  <si>
    <t>Aguardando Confirmação</t>
  </si>
  <si>
    <t>4 assuntos  da Originação na sprint - build 15/12</t>
  </si>
  <si>
    <t>Alinhar com Patrícia formato de planejamento a longo prazo</t>
  </si>
  <si>
    <t>Alinhar com Fagner para agilizar o que tem pra fábrica</t>
  </si>
  <si>
    <t>Coagril (1/2)</t>
  </si>
  <si>
    <t>Coagril (2/2)</t>
  </si>
  <si>
    <t>Verificar status atualizado de implantação</t>
  </si>
  <si>
    <t xml:space="preserve">CJ </t>
  </si>
  <si>
    <t>Solic 164386</t>
  </si>
  <si>
    <t xml:space="preserve">Verificar o andamento e retorno na solicitação cfe solicitação do Raffael </t>
  </si>
  <si>
    <t>Copagri  (1-Consultoria)</t>
  </si>
  <si>
    <t>Copagri(2-Melhorias ERP)</t>
  </si>
  <si>
    <t>Copagri (3-Trade)</t>
  </si>
  <si>
    <t>Ver Araceli - como fará o status resport dessa semana já que está na Agrária.</t>
  </si>
  <si>
    <t>Verificar o aceite do cliente qdo finalizada a homologação da solic do Biodiesel</t>
  </si>
  <si>
    <t>BSBIOS - LogTime e Dunamis</t>
  </si>
  <si>
    <t>BSBIOS - LogTime Biodiesel</t>
  </si>
  <si>
    <t>Cobrar 600 horas adicionais do projeto</t>
  </si>
  <si>
    <t xml:space="preserve">Alinhado com Kleberson sobre o formato. </t>
  </si>
  <si>
    <t>06/12: A empresa não tinha nenhum movimento, portanto, trata-se apenas de terminar a parametrização (que está por conta do usuário) e iniciar o faturamento pelo Maxys. Efetuaremos o acompanhamento neste "pós go live" e não há grandes impactos caso não rode nesta data prevista, pois, tudo está devidamente informado ao cliente. (E-mail Fagner)</t>
  </si>
  <si>
    <t>Está dependendo da finalizaçao do pacote 1</t>
  </si>
  <si>
    <t>Kleberson acionou  para ter resposta ainda essa semama.
07/12: Spro informou que estão em tratativa com a Agrária mas até o momento não tem retorno. Trarão novo status até 10/12.</t>
  </si>
  <si>
    <t>06/12: Conforme comentado em reuniões anteriores, o que se espera é um fluxo semanal de solicitações abertas, com LPN validada pelo cliente para posterior repasse de prazos para análise e atendimento considerando aprovações breves.(E-mail Fagner)</t>
  </si>
  <si>
    <t>06/12: O último status do dia 25-11 foi encaminhado para o cliente, para o Kleberson, para a Juciane e para a diretoria. Não entendi o que querem atualizar... Já tivemos treinamento da ferramenta, ela está instalada nos servidores da Cooperalfa, as integrações estão sendo validadas e aguardamos a confirmação do cliente quanto a compra de periféricos para a "filial Tomazelli". Não sei se é isso que desejavam, mas em tese é o que tenho a informar no momento... Favor especificar melhor o item. (E-mail Fagner)</t>
  </si>
  <si>
    <t>06/12: ainda não temos as especificações para encaminhar para a fábrica. Provavelmente só teremos as LPN's aprovadas em janeiro. (E-mail Fagner)</t>
  </si>
  <si>
    <t>06/12: Preciso organizar junto ao Paulo Silva todos os levantamentos que fizemos semana passada, para então, sentar com as squads e sugerir quais JSON's serão necessários para repassar à KPMG. No entanto, esta semana tanto eu, quanto o Paulo Silva estamos em viagem. Atividade será concluída, provavelmente na próxima semana.  (E-mail Fagner)</t>
  </si>
  <si>
    <t>Estou na Fecoagro fazendo a abertura do projeto com o Irwin e farei o possível para estar na Maxicon na próxima sexta feira e alinhar vários assuntos, pois, no domingo, embarco para o MT, onde farei uma rodada de visita em clientes e a abertura do projeto COOAZUL.</t>
  </si>
  <si>
    <t>A homologação está ocorrendo, e nessa semana eles já estão passando o novo sistema para a area de negocio la
está tudo dentro do previsto
para esse projeto do Biodiesel (Tratado com Araceli via chat em 08/12)</t>
  </si>
  <si>
    <t>Após a reunião feito contato com Hugo para ação.
Realizada evolução externa em  09/12 pelo Tailon.</t>
  </si>
  <si>
    <t>Resumo da  visita de abertura do projeto. Gaps para equipe da Araceli?</t>
  </si>
  <si>
    <t>Condomínio Rondon</t>
  </si>
  <si>
    <t>Sinalização de Integração de mobile x sales force (previsão de fechar em janeiro)</t>
  </si>
  <si>
    <t xml:space="preserve">Comercialmente está fechado com o cliente - avaliar juntamente com a fábrica qto as datas (março / junho) - Ver o que é aderente ao MKT - </t>
  </si>
  <si>
    <t>Sotran - TMS</t>
  </si>
  <si>
    <t>Revisar as horas do projeto</t>
  </si>
  <si>
    <t>Zida</t>
  </si>
  <si>
    <t>Transvale</t>
  </si>
  <si>
    <t>Alinhar comercial e diretoria - andamento do atendimento</t>
  </si>
  <si>
    <t>Incluir solicitações na planilha de Portfólio</t>
  </si>
  <si>
    <t xml:space="preserve">Incluir solicitações - </t>
  </si>
  <si>
    <t>Sotran  - TMOV Sodru</t>
  </si>
  <si>
    <t>Falta oficializar pelos clientes (Sotran e Sodru)</t>
  </si>
  <si>
    <t>Enviar e-mail para BSBios ref. projeto Biodiesel</t>
  </si>
  <si>
    <t>Solicitado reunião com comercial devido a atrasos de entrega  - estão solicitando liberação de mensalidade para 2022 por alegarem não terem conseguido utilizar a ferramenta em 2021.</t>
  </si>
  <si>
    <t>13/12: Estamos aguardando maiores informaçoes de escopo do projeto.</t>
  </si>
  <si>
    <t>15/12: realizada reunião com o cliente e constatado que não havia pendências por parte da fábrica, apenas alinhamento comercial qto a ferramenta e perspectivas para o próximo ano.</t>
  </si>
  <si>
    <t>Ok</t>
  </si>
  <si>
    <t>Daniel Jacob sinalizou que a aprovação irá demorar. Que está em análise</t>
  </si>
  <si>
    <t>Solicitação 165169  com mais de 100 hrs não estava vinculada.</t>
  </si>
  <si>
    <t>Copagri (2-Melhorias)</t>
  </si>
  <si>
    <t>Postar as LPNS nas solicitações</t>
  </si>
  <si>
    <t xml:space="preserve">20/12 - Sinalizado pelo Daniel que foi feita uma ação junto ao cliente. </t>
  </si>
  <si>
    <t>Pluma</t>
  </si>
  <si>
    <t>Aguardar reorganização que a Pluma está fazendo.
Retomar o envio dos e-mails  após as reuniões</t>
  </si>
  <si>
    <t>Solicitar posicionamento do Edson quanto as demandas levantadas do pacote 2</t>
  </si>
  <si>
    <t xml:space="preserve">Verificar como ficou a aprovação Comercial desses assuntos: 169065 e 169174 </t>
  </si>
  <si>
    <t>Fábrica continua aguardando autorizaçao para iniciar, sinalizando que não será possível atender ao prazo de maio/22</t>
  </si>
  <si>
    <t xml:space="preserve">Coagril </t>
  </si>
  <si>
    <t>Ainda aguardando o feedback da visita de abertura do projeto. Gaps para equipe da Araceli?</t>
  </si>
  <si>
    <t>Ainda aguardando o feedback da visitaao cliente.</t>
  </si>
  <si>
    <t>Com relação a reunião com a KPMG, pra variar, houve desentendimento por parte deles, onde não quiseram seguir com a avaliação dos Jsons que já havíamos disponibilizado (Clifor, Item e Receituário) pois, argumentam que precisam do desenho completo para "discutir" os pontos de integração e entender se eles vão ou não construir a integração ou alertar o cliente como será conduzido! Dessa forma, agendamos para a semana de 03-01-2022 apresentarmos os fluxos de processo (Equipe de Projetos) a LPN do processo geral e promover essa discussão. A Patrícia e o Zida participaram dessa reunião. (e-mail Fagner)</t>
  </si>
  <si>
    <t xml:space="preserve"> Como o pessoal do sistema entrará em férias coletiva e a Fecoagro também contará com alguns colaboradores em férias, os processos serão escritos a partir desta semana com o retorno do Irwin para apresentação a Fecoagro e a HS na semana de 03 a 07-01-2022. 
De momento, as atividades a serem realizadas é a instalação das ferramentas (Dunamis, Base Centralizada e Logtime) nos servidores do cliente e a escrita da documentação que será realizada pelo Irwin. Todos os acessos aos servidores para instalação já foram disponibilizados pelo TI do cliente e o Irwin providenciará o encaminhamento das solicitações.</t>
  </si>
  <si>
    <t>Status atualizado do GO-live</t>
  </si>
  <si>
    <t>Devido a processos internos e dificuldade de condução por parte do cliente, retomarão os assuntos em janeiro e o go-live não aconteceu.</t>
  </si>
  <si>
    <t>Cliente só falta homologar as sol 169174 entregue no dia 22/12. Demais todas entregues. Status Comercial?</t>
  </si>
  <si>
    <t>Como está  a aprovação comercial da solicitação de adicional de horas postada em 13/12 (168961)</t>
  </si>
  <si>
    <t>Copagri - Trade</t>
  </si>
  <si>
    <t>Foi aprovado as 350 hrs de Dunamis? Qual a previsão?</t>
  </si>
  <si>
    <t>Verificar se há alguma ação esperada da fábrica por parte do Projetos</t>
  </si>
  <si>
    <t>Conferir horas lançadas FET projetos e não comercial</t>
  </si>
  <si>
    <t>Não existe adicional aprovado. E não deve ser feito mais horas do que está previsto.</t>
  </si>
  <si>
    <t>Instalação logtime  no cliente. Após definições após retorno das férias coletivas será dado andamento nos processos</t>
  </si>
  <si>
    <t>Copagri (1- consultoria)</t>
  </si>
  <si>
    <t>Avaliação de homologação assistida</t>
  </si>
  <si>
    <t xml:space="preserve">Vale Grãos </t>
  </si>
  <si>
    <t>Cooazul</t>
  </si>
  <si>
    <t>Reunião realizada na semana passada. Houve uma aprovação para iniciar desenvolvimento contudo não tinha a ciência do Almir. Em stand by até na quinta-feira.  Avaliar cenário junto ao Fidelis</t>
  </si>
  <si>
    <t xml:space="preserve">Dia 29/12 háverá reunião de alinhamento interno entre fábrica e P&amp;D para tratar  fluxo de processo e posterior levantamento.
No mesmo dia Fagner  terá reunião de status com KPMG e Coagril </t>
  </si>
  <si>
    <t>ok</t>
  </si>
  <si>
    <t>Copagri - Fábrica de óleo</t>
  </si>
  <si>
    <t>Cobrar Fagner</t>
  </si>
  <si>
    <t>Copagri (4-Fábrica de Óleo)</t>
  </si>
  <si>
    <t>Sotran - TMOV  &amp; Sodru</t>
  </si>
  <si>
    <t>Sotran - TMOV &amp; Sodru</t>
  </si>
  <si>
    <t>Aprovada a proposta comercial na solic 169060 - Início do desenvolvimento nessa sprint. 
Acompanhamento de impeditivos</t>
  </si>
  <si>
    <t>Apesar do atraso e dificuldades nos processos internos por parte do cliente, qual a ação para retomada visto que o projeto está sinalizando % considerável de atraso - Comprometido (Go-live não ocorreu)</t>
  </si>
  <si>
    <t>Copagri (1-Consultoria)</t>
  </si>
  <si>
    <t>% de complitude é 70% mesmo?
100 hrs de deslocamento que ultrapassaram o previsto. Qual a ação?</t>
  </si>
  <si>
    <t>Fagner/Kleberson</t>
  </si>
  <si>
    <t>Solic 169080 - será tratada em conjunto (fat e originação) Devido a necessidade de inclusão de algunas pontos na LPN, foi sinalizado a alteração de data de entrega para 02/02. Precisa ser aprovada a LPN com urgência.</t>
  </si>
  <si>
    <t>Qual o status após a reunião  interna do dia 29 ref ao fluxo do processo, para levantamento?</t>
  </si>
  <si>
    <t xml:space="preserve">Foi aprovado as 350 hrs de Dunamis? </t>
  </si>
  <si>
    <t>FV CEREAIS</t>
  </si>
  <si>
    <t>Fidelis</t>
  </si>
  <si>
    <t>TMS Sotran</t>
  </si>
  <si>
    <t>TMOV - TMS (Fase 1)</t>
  </si>
  <si>
    <t>Atrasado</t>
  </si>
  <si>
    <t xml:space="preserve">Sinalizado pelo Fagner que irá abrir solics para a fábrica -  Verificar com Araceli se foram abertas.
</t>
  </si>
  <si>
    <t>Vale Grãos</t>
  </si>
  <si>
    <t>Soy Brasil (Dunamis / Transbordo)</t>
  </si>
  <si>
    <t>Apoio quanto a data de entrega da solicitação 169080 e 169016 - Copagri</t>
  </si>
  <si>
    <t>% Alterado para 90% e cfe sinalizado pelo Kleberson as horas de deslocamento que ultrapassaram serão ressarcidas.</t>
  </si>
  <si>
    <t>Oficialmente ainda não.</t>
  </si>
  <si>
    <t>Status do go-live</t>
  </si>
  <si>
    <t xml:space="preserve"> Go-live ocorreu com sucesso, está rodando e a operação está acontecendo dentro da normalidade, com os usuários conseguindo utilizar o sistema de forma tranquila. Saldos implantados com . Para as próximas reuniões estará no final do ranking apenas para acompanhamento nessas primeiras semanas pós go-live. Estão alinhados com o nosso Suporte para abertura de demandas/problemas.</t>
  </si>
  <si>
    <t>LPN Aprovada - Aguardando FET da Originação e Materiais. (Maikon e Tavares, peço que acompanhem pois estamos tendo conflito com o cliente com relação a data de início).</t>
  </si>
  <si>
    <t>Maikon/Tavares</t>
  </si>
  <si>
    <t>Acompanhar finalização do desenvolvimento da solic 168606 que houve sinalização da Clarinês qto a ultrapassar as horas estimadas.</t>
  </si>
  <si>
    <t xml:space="preserve">Definido reunião para validação em 04/01: será apresentado um desenho do fluxo para a KPMG avaliar e após retorno, será dado andamento a LPN e demais processos.  Já foi sinalizado para a Coagril data de go-live 01/07 (sugerido pela KPMG) e há ciência dada pela Kelly que não é possível essa data, devido ao volume de safra desse período. </t>
  </si>
  <si>
    <t>Sinalizado autorização para Araceli iniciar uma estrutura (Validar com Fidelis)</t>
  </si>
  <si>
    <t>Zida/Daniel</t>
  </si>
  <si>
    <t xml:space="preserve">Status atualizado do Projeto visto a data de go-live 01/05.
</t>
  </si>
  <si>
    <t xml:space="preserve">Sinalizado pelo Zida que está em atraso por parte da Sotran. A construção de itens novos está sendo burocrático. Dificuldade de Front-end devido a saida de uma pessoa. Data de finalização que era 01/05 não está mais sendo considerada. Será revisto.
</t>
  </si>
  <si>
    <t xml:space="preserve">Status do go-live (03/01)  após entregas feitas pela fábrica
</t>
  </si>
  <si>
    <t xml:space="preserve">Sinalizado que não teve o go-live devido a motivos internos, porém as entregas estão realizadas por parte da fábrica. Os treinamentos  estão congelados para aconterem anes da nova data de go-live prevista para março.
</t>
  </si>
  <si>
    <t>Após retorno das férias coletivas do cliente, serão revisto a data.</t>
  </si>
  <si>
    <t xml:space="preserve">Qual o status?
</t>
  </si>
  <si>
    <t xml:space="preserve">Sinalizado  pelo Fagner que precisará  mais 300 horas de consultoria, devido a treinamentos que será necessário refazer e apoio aos usuários devido ao adiamento do go-live. Negociação a ser feita pelo Comercial.
</t>
  </si>
  <si>
    <t xml:space="preserve">Qual a previsão de início?
</t>
  </si>
  <si>
    <t xml:space="preserve">Terá início em 05/01 - parametrização contábil
</t>
  </si>
  <si>
    <t>Projetos - 1º Semestre 2022</t>
  </si>
  <si>
    <t>LAR (Dunamis-Container) - 2.000 hrs</t>
  </si>
  <si>
    <t>Projetos - 2º Semestre 2022</t>
  </si>
  <si>
    <t>GT Foods - 600 hrs</t>
  </si>
  <si>
    <t>Bela Agrícola - 2.000 hrs</t>
  </si>
  <si>
    <t>Sodru - Pacote 2 - 2.000 hrs</t>
  </si>
  <si>
    <t>LDC - 3.000 hrs</t>
  </si>
  <si>
    <t>Cliente só falta homologar as sol 169174 entregue no dia 22/12 e a 169065 sobre as vagas extras foi homologado. Estão pendentes de cobrança das horas adicionais que seriam negociadas após a conclusão. Status Comercial?</t>
  </si>
  <si>
    <t>06/01: Informado pela Araceli na reunião de PO's que foi assumido o risco  desse primeiro desenvolvimento, que terá 76 hrs aprox.  (Alinhado entre elas e Fidelis)</t>
  </si>
  <si>
    <t>As Solicitações tem prazo para subir com a LPNS até 30/01.</t>
  </si>
  <si>
    <t>Reunião de Kickoff aconteceu em 04/01.</t>
  </si>
  <si>
    <t>07/01 - Eles definiram que irão contratar horas conforme necessidade, então sempre que haver demandas de horas é preciso ter a SOL, orçar e mandar para aprovação deles. (Kleberson)</t>
  </si>
  <si>
    <t>169080 - mantido para 02/02;
169016 - aguardando parecer do Hugo.</t>
  </si>
  <si>
    <t>Kleberson/Fagner/Juciane</t>
  </si>
  <si>
    <t>Revisão das horas alocadas por papel, para relacionar possíveis desvios.
Dash 73 - verificar filtro.</t>
  </si>
  <si>
    <t>Sodru Pacote 2</t>
  </si>
  <si>
    <t>Finalização do pacote 1  para negociação do pacote 2.</t>
  </si>
  <si>
    <t xml:space="preserve">Sinalizado que foi dado início hoje.
Verificar cronograma de levantamento com Fagner. Deadline para possíveis gaps.
</t>
  </si>
  <si>
    <t>Alerta para o saldo de horas das solicitações em pacote: 253 hrs estimadas pela fábrica/ 171 hrs realizadas até o momento. 
168401 - Originação e 168532 do Contábil</t>
  </si>
  <si>
    <t>Houve alinhamento de nova data ref.aos 4 assuntos pendentes em reunião das Squads (13/01 - Juciane)</t>
  </si>
  <si>
    <t>JUMP</t>
  </si>
  <si>
    <t>Aguardando Aprovação Comercial.
Status repassado pela Araceli com relação a estrutura inicial (76  hrs)</t>
  </si>
  <si>
    <t>Após sinalização de prorrogação do Go-live devido a motivos do cliente, houve alguma ação nossa?</t>
  </si>
  <si>
    <t>Na semana passada foram realizadas todas as homologações no cliente e está tudo funcionando. Um ponto de atenção para monitoramento é a validação de uma possível integração com equiptos fisicos. Novas informações serão confirmadas pelo Fagner.</t>
  </si>
  <si>
    <t>Sinalizado atendimento prioritário para Copagri para implantação de Dunamis/ Logtime  - sol 170210 - 80 hrs - Maikon verificar quanto a disponibilidade de atendimento para essa semana</t>
  </si>
  <si>
    <t>Verificado com a Araceli durante a reunião e há disponibilidade para o atendimento, assim que o assunto for para a fábrica.</t>
  </si>
  <si>
    <t>Como ficou o retorno quanto a última reunião realizada entre Maxicon e KPMG ?</t>
  </si>
  <si>
    <t xml:space="preserve">Estamos no aguardo de retorno ref. aos pontos do mapeamento realizado - previsão de mais 3 reuniões para finalizar o levantamento. Devemos ter retorno entre hoje e amanhã.  </t>
  </si>
  <si>
    <t>Dado início no projeto. Qual o cronograma a curto prazo?</t>
  </si>
  <si>
    <t>Início dos levantamentos na segunda quinzena de fevereiro e os possíveis gaps serão repassados às squads no início  de março.</t>
  </si>
  <si>
    <t>Validação das horas</t>
  </si>
  <si>
    <t>Aguardando Sabino voltar das férias para alteraçao do dash 73.
Juciane: Apresentado  número macro de horas realizadas. Contudo será refeito com base no papel e coordenação.</t>
  </si>
  <si>
    <t>Status após retomada no início de janeiro.</t>
  </si>
  <si>
    <t>Conforme informado pelo Fagner, o cliente está ciente de que somente após os levantamentos e estimativas é que poderemos confirmar qto a data de go-live, visto que há validações de integração com a HS.</t>
  </si>
  <si>
    <t>Sinalizado pelo Vinícius, a preocupação de cronograma dos levantamentos, para planejamento prévio dos assuntos  na squad de faturamento.</t>
  </si>
  <si>
    <t>No report dado pela Patrícia: conseguimos agendar todos os testes que estavam pendentes e foram alinhados outros assuntos que estavamaguardando a Ninecon. Os prazos não foram definidos mas está sendo cobrado. A tendência é mudar os status report  a cada 2 semanas. A equipe do fomento terá reunião com a Ninecon 2 x por semana p/ alinhamento. Tiveram reunião e agora parece  estar  desenrolando.</t>
  </si>
  <si>
    <t>Copagri (4- Fábrica de Óleo)</t>
  </si>
  <si>
    <t xml:space="preserve">Há sinalização da squad do Dunamis qto a data de go-live devido a integrações com Terceiro (HS)
Ponto de atenção: vinda das solicitaçõe para a fábrica para estimativa.
</t>
  </si>
  <si>
    <t>De momento, temos um risco adicional com o desligamento do gestor do projeto e a contratação/promoção de um novo. Temos ainda outros produtos a serem integrados que estão sendo negociados paralelamente ao projeto pelo nosso comercial, que também poderá impactar em prazos e disponibilizações para a Squad. Ainda não é possível, dessa forma, passar um prazo de quando teremos todas as solicitações com LPN aprovadas para as SQUADs estimarem, no entanto, temos como meta no cronograma a data de 31-01-2022 para terminar os levantamentos. Creio que não será possível com estas mudanças, mas, por enquanto, não alteramos o cronograma devido a entrada do novo gestor e novas definições e produtos.</t>
  </si>
  <si>
    <t>Aguardando Aprovação Comercial.
Finalizado o desenvolvimento da estrutura inicial. Fidelis, temos alguma informação a respeito da aprovação comercial, considerando a expectativa do cliente quanto ao go-live? 
"A SPRO irá pagar pela maior parte dos GAPs. Estamos apenas negociando uma taxa diferenciada, já que o investimento não virá pela cliente.
O projeto pode continuar normalmente."</t>
  </si>
  <si>
    <t>Masterlog</t>
  </si>
  <si>
    <t>O assunto foi discutido e reunão de Squads. 
Maikon sinalizou que o assunto terá desvio mesmo e que as horas serão consideradas oportunidade de aprendizado da equipe. 
Vinicius está tentando utilizar menor numero de horas no desenvolvimento da sol, para compensar as outras que ultrapassaram a estimativa.</t>
  </si>
  <si>
    <t>Tivemos retorno do cliente com relação aos pontos de mapeamento?</t>
  </si>
  <si>
    <t>Cronograma de implantação - Solicitação mestre</t>
  </si>
  <si>
    <t>Transvale - Vale Diesel</t>
  </si>
  <si>
    <t>Transvale - Central de Manifesto</t>
  </si>
  <si>
    <t>Transvale - Vérticce</t>
  </si>
  <si>
    <t>Transvale -  UPPER</t>
  </si>
  <si>
    <t xml:space="preserve">Masterlog </t>
  </si>
  <si>
    <t>Coambe</t>
  </si>
  <si>
    <t>Apontamento do P&amp;D na solic 170210 ref. instalação.</t>
  </si>
  <si>
    <t>Status de implantação em 50% - durante as férias do Pilger será validado os processos.</t>
  </si>
  <si>
    <t>Fagner e Kleberson</t>
  </si>
  <si>
    <t>Validação das horas gerais do projeto.</t>
  </si>
  <si>
    <t>Aguardando KPMG retornar quanto ao levantamento de integraçãoes que serão necessárias. Está alinhado com o cliente que somente após esse retorrno, podemos dar andamento.</t>
  </si>
  <si>
    <t>Validar o entendimento quanto ao % de completude do projeto, considerando que as horas apontadas são apenas da parte Maxicon. E o % é geral.</t>
  </si>
  <si>
    <t>Todos</t>
  </si>
  <si>
    <t>Validado com os participantes presentes na reunião (exceto Kleberson) que o % de completude que monitoramos no portfólio é referente ao andamento geral e não apenas da parte da Maxicon. Tanto nós quanto a Sotran estamos desenvolvendo front e back-end.</t>
  </si>
  <si>
    <t>Dados retirados do status report.</t>
  </si>
  <si>
    <t>Os processos serão validados durante as férias do Marcos Pilger e posterior isso será iniciada a implantação.</t>
  </si>
  <si>
    <t>Foram discutidos os números apresentados no status report do Fagner e  extração de banco de dados feita por Juciane. Como há uma diferença entre os dois formatos apresentados, faremos nova análise em agenda a combinar até sexta-feira (28/01), visto que encontramos dificuldades em desmembrar as horas por "TIPO" de cada solicitação, comprometendo a elaboração de uma visão mais assertiva  por depto.  Sinalizado pelo Fagner que as horas de desvio da implantação serão cobradas do cliente assim como há espaço para avaliação de cobrança de horas das solicitações de Porto Murtinho. 
No Dash 73 (visão utilizada para saber a rentabilidade) não está considerando orçamentos aprovados em solicitações filhas, o que também contribui para a redução do desvio quanto a valor. Mesmo que o projeto esteja demonstrando lucratividade de 19%, estamos revisando as horas para entender quanto deixamos de ganhar, bem como processos internos de padronização por tipo de solicitação.</t>
  </si>
  <si>
    <t>O saldo de implantação é de 25 horas, e o % de completude 76%, sinalizando que haverá estouro das horas.   Qual a ação?
Qual é a quantidade de horas realmente contratadas 300 ou 350?</t>
  </si>
  <si>
    <t>Copagri - Melhorias</t>
  </si>
  <si>
    <t>Copagri -Fábrica de óleo</t>
  </si>
  <si>
    <t>Sinalização de saldo insuficiente para finalizar os assuntos na fábrica.</t>
  </si>
  <si>
    <t>Avaliar em conjunto possibilidade de antecipar a entrega das solicitações:
 169016 - 25/05
168396 - 16/03 ou 30/03</t>
  </si>
  <si>
    <t>Sinalizado pela Araceli que poderá haver atraso na entrega, pois até a data prevista não dará tempo de realizar os testes.</t>
  </si>
  <si>
    <t>CAAP</t>
  </si>
  <si>
    <t>Agroamazônia - ? Hrs</t>
  </si>
  <si>
    <t xml:space="preserve">Sinalização de saída da Ninecon do projeto. </t>
  </si>
  <si>
    <t>Deixar em standby até entendimento do cenário e novas diretrizes por parte da Pluma. Patrícia está em tratativa com Schellbi.</t>
  </si>
  <si>
    <t>Demandas novas CAAP x correções (planilha enviada pelo Rogério)</t>
  </si>
  <si>
    <t>Equipe da Originação revisou planejamento, reajustando o cronograma para:  169016: 06/04 e 168396:  02/03
Feito reunião com o Flávio em 28/01 - alinhado.</t>
  </si>
  <si>
    <t>Reportado pelo Fidelis qto aos demais processos que serão integrados na mesma data de go-live, tendo a necessidade de priorização do desenvolvimento, para evitar atrasos na entrega esperada (01/05).
Há sinalização da fábrica (Maikon) que estão cientes  e alinhados com a equipe, quanto ao atendimento dessa demanda em data acordada. (Será alocado recurso em horas extras).</t>
  </si>
  <si>
    <t xml:space="preserve">Devido a dificuldade de andamento sinalizado pelo Fagner, será agendado reunião entre Comercial e Escritório de Projeto com o cliente para alinhamento do projeto e aprovação de horas. 
</t>
  </si>
  <si>
    <t>Granja Real</t>
  </si>
  <si>
    <t>Status atual</t>
  </si>
  <si>
    <t>Reunião agendada para 10/02 com intuito de revisar os gaps encontrados (previsto 500 hrs, podendo chegar em montante maior). Está em avaliação interna.</t>
  </si>
  <si>
    <t>Configuração de equipamentos</t>
  </si>
  <si>
    <t>Fagner/Kleberson/Maikon</t>
  </si>
  <si>
    <t>Os levantamentos serão iniciados em 07/02.</t>
  </si>
  <si>
    <t>Maikon: verificar  esforço necessário para que o Comercial possa iniciar a negociação com base em uma estimativa prévia.</t>
  </si>
  <si>
    <t>LPN's para a fábrica</t>
  </si>
  <si>
    <t>Aguardando Radamês retornar com a LPN macro assinada (documento com 50 páginas), para entendimento e divisão dos assuntos em solicitações.</t>
  </si>
  <si>
    <t>Será realizada ação comercial para entendimento das demandas prioritárias, do 3º pacote do MBC. Há correção na solicitação 165749 do Sped que precisa de prioridade já de ciência do Zida.</t>
  </si>
  <si>
    <t>JUMP - PLUMA</t>
  </si>
  <si>
    <t>Validação de horas</t>
  </si>
  <si>
    <t>Copagri - Fábrica de Óleo</t>
  </si>
  <si>
    <t>Aguardando estimativa da Araceli ref. a homologação dos equipamentos.</t>
  </si>
  <si>
    <t>Daniel</t>
  </si>
  <si>
    <t>Fase de configuração finalizada</t>
  </si>
  <si>
    <t>Soybrasil</t>
  </si>
  <si>
    <t>Informado pelo Fagner que será sugerido faseamento do projeto com intuito de organizar as entregas por demandas parciais.</t>
  </si>
  <si>
    <t>Qual a nova previsão das LPN's subirem para a fábrica?</t>
  </si>
  <si>
    <t>Aprovação de LPN até 14/02. Integração com a HS (ERP interno).</t>
  </si>
  <si>
    <t>Demontrado dash 73 com adequações feitas para melhoria de visualização do cenário de horas/resultado. No caso da FV, o cenário demonstrado, traz resultado de 26% de rentabilidade (desconsiderando LDU). Ainda será validado se o formato atende ao objetivo.</t>
  </si>
  <si>
    <t>Maikon sinalizou que ainda há dúvidas com relação ao % realizado até o momento. De qualquer forma o assunto está avançando no desenvolvimento ao longo dessa semana. Para a próxima semana há questões de integração com o Estadão, que ainda não foram definidas por parte da Copagri. Obs.: senha do Estadão para testes;
Houve retorno do Flávio que encaminharia as informações ainda hoje.</t>
  </si>
  <si>
    <t>Verificar prazo de entrega da FET: 170592, 170617, 170643 (não faz parte do projeto e não foi prometido data desses assuntos)</t>
  </si>
  <si>
    <t xml:space="preserve">Assuntos que entraram  para módulo Dunamis - melhorias solicitadas pelo cliente.  </t>
  </si>
  <si>
    <t>Sinalizado novamente quanto ao saldo negativo apresentado na planilha de portfólio.</t>
  </si>
  <si>
    <t xml:space="preserve"> Ainda há 300 horas do escritório de projetos, mas a fábrica consumiu parte disso para erros/correções. Analisar ajustes necessários como horas de projeto ou melhorias e cobrar do cliente. Avaliar conforme cada situação.</t>
  </si>
  <si>
    <t>Fagner/ Kleberson / Fábrica</t>
  </si>
  <si>
    <t>Status de andamento</t>
  </si>
  <si>
    <t>Assuntos que permanecem aguardardando aprovação de LPN: 169026
169086</t>
  </si>
  <si>
    <t>Dificuldade de entendimento do % de completude do assunto 168992 - Pricing.</t>
  </si>
  <si>
    <t>Cliente se posicionou na semana passada. Será dado andamento à negociação comercial.</t>
  </si>
  <si>
    <t xml:space="preserve"> Verificar nº da solicitação atendida pelo Mendes (interna?)</t>
  </si>
  <si>
    <t>Sotran- TMS Sodru</t>
  </si>
  <si>
    <t>MVP está rodando - e a próxima fase é iniciar novos desenvolvimentos.</t>
  </si>
  <si>
    <t>Go-live adiado para 01/04</t>
  </si>
  <si>
    <t>Fase atual</t>
  </si>
  <si>
    <t>Kleberson (Aprovação)
Maikon (Apoio nas datas)</t>
  </si>
  <si>
    <t>166215 e 168224</t>
  </si>
  <si>
    <t>O desenvolvimento está em 50%  e já estão finalizando alguns assuntos que iam ser iniciados nesse sprint que começa hoje Fase 1 – desenvolvimento 50% 
Todas as solicitações da próxima sprint serão finalizadas nessa. 
Testes da fase 1 iniciados - Cronograma adiantado.</t>
  </si>
  <si>
    <t>Squad  Dunamis - melhorias 
170592 (Aguardando Aprovação Comercial;
170617 (Aguardando  Aprovação Comercial
170643 (Aguardando  Aprovação Comercial</t>
  </si>
  <si>
    <t>Copagri - Consultoria</t>
  </si>
  <si>
    <t>Kleberson fará contato  com Eduardo da DLL, para entendimento do status.</t>
  </si>
  <si>
    <t>Saldo de desvio de horas</t>
  </si>
  <si>
    <t>Fagner / Kleberson</t>
  </si>
  <si>
    <t>Go-live reagendado para 01/04, com possibilidade de nova revisão, devido aos processos internos do cliente es</t>
  </si>
  <si>
    <r>
      <t xml:space="preserve">LPN's aprovadas e subiram para a fábrica na sexta. Serão consideradas para fet nessa sprint:
 170109, </t>
    </r>
    <r>
      <rPr>
        <sz val="11"/>
        <color theme="1"/>
        <rFont val="Calibri"/>
        <family val="2"/>
        <scheme val="minor"/>
      </rPr>
      <t>170061,</t>
    </r>
    <r>
      <rPr>
        <sz val="11"/>
        <rFont val="Calibri"/>
        <family val="2"/>
        <scheme val="minor"/>
      </rPr>
      <t xml:space="preserve"> 169748, 169746, 170522, 169912,
170531 é da integração do HS, cujos dados estão na 170061.</t>
    </r>
  </si>
  <si>
    <t>Verificar aprovação comercial das solicitação 170152 - relacionada a 166158.</t>
  </si>
  <si>
    <t>171114 Ajuste de Layout que virá pra fabrica.</t>
  </si>
  <si>
    <r>
      <t>Sinalizado pelo Maikon que todas estão planejadas para fet nessa sprint.</t>
    </r>
    <r>
      <rPr>
        <sz val="11"/>
        <color rgb="FFFF0000"/>
        <rFont val="Calibri"/>
        <family val="2"/>
        <scheme val="minor"/>
      </rPr>
      <t xml:space="preserve"> 
</t>
    </r>
    <r>
      <rPr>
        <sz val="11"/>
        <rFont val="Calibri"/>
        <family val="2"/>
        <scheme val="minor"/>
      </rPr>
      <t xml:space="preserve">Aguardando ajuste de LPN:
Solic 170522 - Integração - Recebimento de Informações 
</t>
    </r>
  </si>
  <si>
    <t>Há continuidade de desenvolvimento planejado para essa sprint (14/02 a 25/02).</t>
  </si>
  <si>
    <t>Horas pagas pelo cliente.</t>
  </si>
  <si>
    <t>Verificar atendimento da solicitação 165749 - Sped (planilha de assuntos CAAP).</t>
  </si>
  <si>
    <t>Verificar solicitação 152203 - único assunto do pacote 1 que precisa de ação da Maxicon. Demais assuntos estão  fechados ou Aguardando homologação do cliente.</t>
  </si>
  <si>
    <t>Feita a estimativa e enviada para o Comercial em 08/02.
 Solic 170507 - 52 hrs (dev+ testes)</t>
  </si>
  <si>
    <t>Orçamento enviado ao cliente e a estimativa de retorno é hoje. Cobrar  Comercial. (15/02)</t>
  </si>
  <si>
    <t>Sinalizado pelo Flavio que o esmagamento iniciará a partir de abril. A fábrica está  em funcionamento, porem há cobranças de prazo por parte do Flávio. Se aprovado até 25/02, previsão de entrada na sprint (28/02 a 11/02) entrega dia 16/02 (cfe informado pelo Maikon). Apenas precisará alinhar aplicação imediata com o suporte.</t>
  </si>
  <si>
    <t>Aguardar fechamento contábil que está sendo realizado essa semana. 
Horas gerais do projeto, para a próxima reunião.</t>
  </si>
  <si>
    <t>Monitorar assuntos com Clarinês:
- FET e previsão de entrega: 169026 e 169086.</t>
  </si>
  <si>
    <t xml:space="preserve">Sinalização de provável estouro de horas (Fagner). Considerando que houve atraso por parte do cliente.  </t>
  </si>
  <si>
    <t>LPN a ser aprovada até 18/02  ref. ao portal de contratos. Plano de contas enviado e aguardando retorno na mesma data. Consumidas 386 horas até 14/02. Foi sinalizado para o cliente que a fase atual está com certo atraso diante da data experada de go-live.</t>
  </si>
  <si>
    <t>Orçamento Aprovado - será iniciado na próxima sprint (28/02 a 11/03) - build 16/03?</t>
  </si>
  <si>
    <t>Verificar atendimento da solicitação 165749 - Sped (planilha de assuntos CAAP). LPN na 171207?? - Ver extração realizada na sexta-feira dos demais assuntos.</t>
  </si>
  <si>
    <t>Copagri (Trade)</t>
  </si>
  <si>
    <t>Há probabilidade de estouro de horas. Vendido 1.200 hrs para o pricing, porém foram inseridos assuntos adicionais, consumindo grande parte das horas (de 532 hrs já foram 316 e não temos segurança qto ao % realizado até o momento) . Qual ação comercial a ser tomada?</t>
  </si>
  <si>
    <t xml:space="preserve">Kleberson isentou - Verificar priorização com Clarinês.
</t>
  </si>
  <si>
    <t>Sotran - TMOV Sodru</t>
  </si>
  <si>
    <t>Solicitado visita da equipe para Uberlandia - na Sodru</t>
  </si>
  <si>
    <t>Agenda não autorizada pelo Fidelis. Assuntos sendo coordenados pelo Daniel.</t>
  </si>
  <si>
    <t>Está planejado para a próxima sprint, porém se for possível será iniciado ainda  essa semana devido a urgência do assunto e por concorrer com outros projetos.</t>
  </si>
  <si>
    <t>Feito acordo com Danilo, onde será dado prioridade para a solic.  167187 (XML) com entrega em 04/03 e 165749/171207 (Sped) para 11/02 (previsão). Demais assuntos da planilha estão sendo tratados paralelamente, porém sem acordo de  data de entrega.</t>
  </si>
  <si>
    <t>Sugerido pelo Kleberson: 
Criar solicitação mestre para o assunto Pricing (168992) + DRE (169080) e desvincular das melhorias centralizadas na solicitação 168489. 
 Maikon iniciar contato com Flávio para demonstração da tela de funcionalidades.
Com relação as horas, há necessidade de auditar as solicitações para melhor visualização de "ganhos" ou desvios de horas.</t>
  </si>
  <si>
    <t>Kleberson/Maikon/ Juciane/ Carol</t>
  </si>
  <si>
    <t>Se mantem aberta/adiada devido a ter sido consumido um montante de horas significativamente maior do que o previsto. Estamos aguardando resposta do Edson.</t>
  </si>
  <si>
    <r>
      <t>Sinalizado pelo Maikon que todas estão planejadas para fet nessa sprint até 25/02.</t>
    </r>
    <r>
      <rPr>
        <sz val="11"/>
        <color rgb="FFFF0000"/>
        <rFont val="Calibri"/>
        <family val="2"/>
        <scheme val="minor"/>
      </rPr>
      <t xml:space="preserve">
</t>
    </r>
    <r>
      <rPr>
        <sz val="11"/>
        <rFont val="Calibri"/>
        <family val="2"/>
        <scheme val="minor"/>
      </rPr>
      <t xml:space="preserve">Aguardando ajuste de LPN: Solic 170522 - Integração - Recebimento de Informações. Fagner informou que estão cobrando, mas ainda não tem previsão de retorno da Fecoagro. 
</t>
    </r>
  </si>
  <si>
    <t>Maikon/ Fagner</t>
  </si>
  <si>
    <t>Kleberson/Tavares</t>
  </si>
  <si>
    <t>O retorno está previsto para  hoje 21/02.</t>
  </si>
  <si>
    <t>Solicitações Dunamis:  170592, 170617, 170643, 
171592</t>
  </si>
  <si>
    <t xml:space="preserve">Projeto de implantação foi finalizado, estamos aguardando o fechamento de status report - até final dessa semana.
 Está sendo preparada, ata de fechamento. 
</t>
  </si>
  <si>
    <t>Transferir solicitações para "horas de projetos".</t>
  </si>
  <si>
    <t xml:space="preserve">Está em andamento satisfatório até o momento. E seguindo o cronograma alinhado com a Araceli. </t>
  </si>
  <si>
    <t>Ação qto a homologação de entregas feitas até  o momento.</t>
  </si>
  <si>
    <t>Kleberson/Juciane</t>
  </si>
  <si>
    <t xml:space="preserve">Atualizar cronograma  e cobrar retorno quanto as demandas em homologação.  Solicitar participação do Rafa Klein.
</t>
  </si>
  <si>
    <t>Status  e planejamento para sprint atual</t>
  </si>
  <si>
    <r>
      <t xml:space="preserve">FET e orçamentos nas solicitações.
 170109, </t>
    </r>
    <r>
      <rPr>
        <sz val="11"/>
        <color theme="1"/>
        <rFont val="Calibri"/>
        <family val="2"/>
        <scheme val="minor"/>
      </rPr>
      <t>170061,</t>
    </r>
    <r>
      <rPr>
        <sz val="11"/>
        <rFont val="Calibri"/>
        <family val="2"/>
        <scheme val="minor"/>
      </rPr>
      <t xml:space="preserve"> 169748, 169746, 169912
170522,  170531 integração do HS - Aguardando Escritório de Projetos</t>
    </r>
  </si>
  <si>
    <t>Prioridades alinhadas com  Danilo.
170296 (XML) - 04/03  (Em dev)
e 171207(ICMS) - 11/02 - Aguardando aprovação de orçamento de 60 hrs</t>
  </si>
  <si>
    <r>
      <t xml:space="preserve">Aguardando aprovação comercial 169026 e 169086 (Financeiro). Previsao de entrega repassado ao Flávio: 22/03 - Aplicação em base de homologação. </t>
    </r>
    <r>
      <rPr>
        <sz val="11"/>
        <color rgb="FFFF0000"/>
        <rFont val="Calibri"/>
        <family val="2"/>
        <scheme val="minor"/>
      </rPr>
      <t>Pq retornou p/ análise comercial?</t>
    </r>
  </si>
  <si>
    <t>168396  - Entrega em 02/03</t>
  </si>
  <si>
    <t xml:space="preserve">Granja Real </t>
  </si>
  <si>
    <t>Seria iniciado nessa sprint (28/02 a 11/03) - build 16/03? Confirmar. Solic 170507</t>
  </si>
  <si>
    <t>Desenvolvimento nessa sprint  e testes na próxima sprint - Entrega build 30/03.</t>
  </si>
  <si>
    <t xml:space="preserve">Kleberson irá verificar
</t>
  </si>
  <si>
    <t>Solicitações Dunamis:  170592, 170617, 170643 - Verificar se foi possível manter no cronograma e previsão de entrega. 
171592( Aguardando FET até 4/03)</t>
  </si>
  <si>
    <t>Houve adiantamento de 40 horas no planejamento da sprint. Até o momento não apresenta possibilidade de estouro de horas. No geral está sendo possivel desenvolver em menos tempo alguns assuntos, compensando outros  com maior consumo.</t>
  </si>
  <si>
    <t xml:space="preserve">Houve questionamento por parte do cliente quanto aos gaps que foram levantados, gerando conflito comercial. 
Previsão de solucionar ainda essa semana.  </t>
  </si>
  <si>
    <t>Kleberson/Fagner</t>
  </si>
  <si>
    <t>Kick-off no dia 03/03 - início em Abril</t>
  </si>
  <si>
    <t>447 hrs adicionais todas faturadas - 28% de rentabilidade
Enviado pacote de 500 hrs adicionais para consultoria. Também há proposta de pacote  de melhorias  em análise.</t>
  </si>
  <si>
    <t>Sinalizado pelo Daniel que foi enviado FET para proposta comercial (167747)</t>
  </si>
  <si>
    <t>Entrega comprometida -  Será prorrogada para o próximo build 16/03 - 14 hrs de dev + 20 hrs de testes. Ficou decidido que  aguardaremos até segunda-feira  07/03 para repassar um feedback para o Flávio, visto que ele está priorizamdo assuntos da Fábrica de Óleo, e esse não tem tanto impacto no financeiro.</t>
  </si>
  <si>
    <t>170617 entrega prevista para 30/03 - Com entrega parcial (desenvolvimento em 16/03). 
170592 e 170643 entrega em 16/03.</t>
  </si>
  <si>
    <t>Datas de entrega mantidas</t>
  </si>
  <si>
    <t xml:space="preserve">Projeto será iniciado </t>
  </si>
  <si>
    <t xml:space="preserve">Informado pelo Fagner que os assuntos estão com ele, e o cliente optou por não realizar as melhorias. 
Go-live foi adiado para 01/06.
</t>
  </si>
  <si>
    <t xml:space="preserve">E-mail Fagner (04/03) - nova data de Go-Live está prevista para 01/07/2022
Ações:
</t>
  </si>
  <si>
    <t>Kick-off no dia 03/03 - início em Abril - Verificar cronograma de andamento LPN</t>
  </si>
  <si>
    <t>Fagner
Maikon
Tavares</t>
  </si>
  <si>
    <t>Zida
Kleberson</t>
  </si>
  <si>
    <t>170296 - Entregue
171027 - em andamento
Demais (2 aguardando FET até 11/03 e 2 aguardando atendimento/especificação)</t>
  </si>
  <si>
    <t xml:space="preserve">Foi evoluído nas solicitações. Porém continua aguardando aprovação do Flávio. Sinalizado que as datas repassadas podem não se manter devido ao tempo de aprovação.
</t>
  </si>
  <si>
    <t>Aguardando Aprovação Comercial (167747)</t>
  </si>
  <si>
    <t>Aguardando aprovação comercial 169026 e 169086 (Financeiro). Previsao de entrega repassado ao Flávio: 22/03 - Aplicação em base de homologação. Pq retornou p/ análise comercial?</t>
  </si>
  <si>
    <t xml:space="preserve">Verificar com Fagner quantas horas serão necessárias para próximas ações (treinamento/consultoria/instalação de base). Kleberson sugeriu avaliar negociaçao de horas, mensaqtas horas dependendo dos processos pendentes. 
 Fagner disse que ainda há 256 hrs de projeto cfe status report do Fagner. 1.143 hrs utilizadas. Há horas de ajustes que não foram previstas por ter sido copiada a base da Rainha. Então deveria ser negociado </t>
  </si>
  <si>
    <t>Questionado estouro de horas na solicitação 166215. Ver parecer da Araceli. Quais  solicitações já foram finalizadas? OBS.: Considerar a solicitação 168224.</t>
  </si>
  <si>
    <t xml:space="preserve">Orçamento enviado por e-mail (162991) </t>
  </si>
  <si>
    <t>Status  e planejamento para sprint atual
Questionado estouro de horas na solicitação 166215. Ver parecer da Araceli. Quais  solicitações já foram finalizadas? OBS.: Considerar a solicitação 168224.</t>
  </si>
  <si>
    <t>Fagner (Irwin)</t>
  </si>
  <si>
    <t>BOCCHI</t>
  </si>
  <si>
    <t>170296 - Entregue
171027 - em andamento entrega 14/03
171680 - entrega 24/03
171213 - Aguardando comercial - previsão de entrega é de 15 a 17 dias úteis após aprovação comercial.
171301 - LPN refeita - Aguardando estimativa
167195 - Aguardando LPN - DLL</t>
  </si>
  <si>
    <t>Atendimento  de solicitações da lista enviada por e-mail.</t>
  </si>
  <si>
    <t>17/03: reuniao interna da Maxicon
21/03: Reunião agendada para dia 21/03 com KPMG ref. análise do fluxo de integração.</t>
  </si>
  <si>
    <t>Status / informações</t>
  </si>
  <si>
    <t>Sugestão feita após tratativas sobre Agrária e demandas em geral que ultrapassam horas estimadas</t>
  </si>
  <si>
    <t>Histórico de estimativas com estouro de horas: sugestão de revisar o coeficiente de cálculo dos pontos por função.  Iniciar estudo comparativo do dados da época que foi implantado para a realidade atual.  Hoje o Coeficiente é 3,737373
Exemplo de cálculo: 1000 pontos x 3,73737 / 60</t>
  </si>
  <si>
    <t>170507 - desenvolvimento finalizado. Os testes serão feitos  nessa sprint. 
Ainda aguardando a instalação dos equiptos que está programada p/ o final do mês. (Verificar c/ Irwin). No dia 09  o Irwin mandou para o Felipe que não poderia testar o HRF devido aos equiptos não estarem instalados.
Verificar com Irwin se a parte estrutural está pronta.</t>
  </si>
  <si>
    <t>Dashboards da solicitação 170025 prometidos em proposta comercial. Sem estimativas realizadas previamente. Qual a ação do Comercial e Projetos com relação ao assunto?
Datas de entrega.</t>
  </si>
  <si>
    <t>Kleberson
Fagner
Sabino</t>
  </si>
  <si>
    <t>FET e orçamentos nas solicitações.
 170109, 170061, 169748, 169746, 169912
Aprovada comercialmente e isentada)
170522,  170531 integração do HS - Aguardando Escritório de Projetos
171596</t>
  </si>
  <si>
    <t>As melhorias 169748, 169746 e 169912 serão revisadas após go-live, cuja data foi adiada para 01/06.
170109 - isentado - entrega 30/03 (priorizado na sprint).
170061 aprovado orçamento em 14/03  - priorizado na sprint atual  - entrega 13/04
170522,  170531 integração do HS - Aguardando Escritório de Projetos
171596 - Araceli irá analisar nessa sprint se os equiptos que foram adquiridos foram homologados ou não. Ou se será necessário desenvolver.</t>
  </si>
  <si>
    <t>Confirmado pela Araceli que está com 90% do desenvolvimento concluído e está adiantado, sem desvio de horas, considerando as 2 solicitações juntas. Serão iniciados os testes na próxima sprint. (28/03 a 08/04)</t>
  </si>
  <si>
    <t xml:space="preserve">Demanda priorizada pela equipe do Dunamis, estão sendo retornadas ao cliente. </t>
  </si>
  <si>
    <t>Kleberson/
Fagner
Sabino</t>
  </si>
  <si>
    <t>170296 - Entregue e fechada
171027 - Aguardando homologação do cliente
171680 - entrega 24/03
171213 - Aguardando comercial  (entrega 26/04)
171301 - Aguardando Comercial (entrega 04/05)
167195 - Aguardando Comercial (5 dias úteis após aprovação).</t>
  </si>
  <si>
    <t>Status da semana</t>
  </si>
  <si>
    <t>Maikon
Kleberson</t>
  </si>
  <si>
    <t>Demandas foram priorizadas pela Squad Dunamis. 171425 houve retorno e o cliente está há 1 semana sem homologar. Hoje o suporte fará acesso para acompanhar. 
Solicitação da Originação 169894 - está em estimativa - porém será isentada de acordo com informação do Rafa Klein</t>
  </si>
  <si>
    <t>Status /Informações</t>
  </si>
  <si>
    <t>Coapgri - Pricing 168992</t>
  </si>
  <si>
    <t>OBS.: Refazer acordos em casos de cliente que não esteja com estrutura ok.</t>
  </si>
  <si>
    <t>Projetos Transvale</t>
  </si>
  <si>
    <t>4 projetos em andamento.</t>
  </si>
  <si>
    <t>Visita a ser realizada na quarta-feira (23/03)  com objetivo de entendimento das demandas e plano de ação para apoio ao cliente. Não é uma visita de cunho comercial.</t>
  </si>
  <si>
    <t>Araceli está acompanhando e fará contato com Fernanda e Gabriela
Nossa equipe está tentando realizar acompanhamento remoto, para homologação da solicitação 171425.  
Demais assuntos ref. ao Dunamis continuam aguardando solicitante.</t>
  </si>
  <si>
    <t xml:space="preserve"> Kleberson fará contato com o cliente no sentido de compreender expectativas comerciais e ter uma percepção do cenário.</t>
  </si>
  <si>
    <t>170109 - isentado - entrega 30/03 (priorizado na sprint).
170061 aprovado orçamento em 14/03  - priorizado na sprint atual  - entrega 13/04
 170522 - está na sprint p/ FET
  170531  se der tempo irão fazer a FET nessa sprint.
171596 - Araceli irá analisar nessa sprint se os equiptos que foram adquiridos foram homologados ou não. Ou se será necessário desenvolver.
Ponte de Atenção: atentar para os feedbacks do cliente - e as datas de entrega acordadas.</t>
  </si>
  <si>
    <t>17/03: reuniao interna da Maxicon (realizada)
23/03: Reunião agendada  com KPMG ref. análise do fluxo de integração.
Verificar qual o cenário  pela perspectiva do Fagner</t>
  </si>
  <si>
    <t>Verificar quanto tempo se estima de atraso diante do novo alinhamento com Flavio e Samuel. (Rafael Klein está tratando com Roberto).
Mensurar o esforço e a nova estimativa de entrega.</t>
  </si>
  <si>
    <t xml:space="preserve">Sinalizado pelo Kleberson que está sendo informado o cliente, devido ao atraso no andamento e ter origem no tempo de definição do Boadcast. </t>
  </si>
  <si>
    <t>Alinhar com Sabino. Autorizar 1 dash para o Sabino desenvolver. Agenda com Sabino para entendimento de estimativa x necessidade do cliente.  (Definido que será 170784)</t>
  </si>
  <si>
    <t>Desenvolvimento em 90%.
 Os testes serão iniciados na próxima sprint - em torno de 80 hrs para finalizar  o desenvolvimento +  80 hrs para os testes. No momento o projeto está "parado" para atendimento a outras demandas urgentes. Será retomado  na próxima sprint.
Kleberson fará avaliação de horas que necessitem negociação / análise das horas utilizadas para gestão do projeto (ver extração de horas por papel) - Horas de gestãp e horas de atendimento mensal</t>
  </si>
  <si>
    <t>https://maxiconsystemscombr-my.sharepoint.com/:x:/r/personal/juciane_maxiconsystems_com_br/_layouts/15/Doc.aspx?sourcedoc=%7BDA549991-AC10-47E0-B210-4A5C5F453156%7D&amp;file=Condom%C3%ADnio%20Rondon%20-%20Extra%C3%A7%C3%A3o%20Status%2018.03.xlsx&amp;action=default&amp;mobileredirect=true&amp;DefaultItemOpen=1&amp;ct=1648147252593&amp;wdOrigin=OFFICECOM-WEB.MAIN.EDGEWORTH&amp;cid=7da52171-f2a5-478b-94ee-bf855d6334a1</t>
  </si>
  <si>
    <t>Status/ações</t>
  </si>
  <si>
    <t>As demandas foram atendidas e a maioria delas aguardando solicitante/ homologação.</t>
  </si>
  <si>
    <t>171213  e 167195  foram canceladas pelo cliente. 
Comercial fará ação para negociar e aprovar o desenvolvimento.</t>
  </si>
  <si>
    <t xml:space="preserve">
171027 - cobrando homologação
171680 - cobrando homologação
171301 - Aprovada - em desenvolvimento (entrega  para 04/05)
</t>
  </si>
  <si>
    <t>Visita  realizada na semana passada  com objetivo de entendimento das demandas e plano de ação para apoio ao cliente. 
Projeto Vale Diesel  foi aprovado e será elaborado cronograma  com as etapas da entrega - Previsão de entrega final: Build 08/06.
Integração VLI - Não será dado andamento devido a questões comerciais entre eles e VLI. Será retirado do Portfólio.</t>
  </si>
  <si>
    <t>Sinalizado que ainda serão necessárias 3 semanas para desenvolvimentos no assunto. Realizada reunião entre comercial e Flávio com o objetivo de reprogramar a data. Há previsão de estouro de horas estimadas para o desenvolvimento, contudo está sendo considerado utilização das horas vendidas pelo comercial (750 hrs).
Houve mudança de escopo pela parte do Samuel que também imapctou no prazo acordado inicialmente. Com a Copagri está  a integração com o datafeed, que está sendo cobrado retorno. Roberto voltou a trabalhar no assunto. Foi sinalizado pelo Rafael Klein que poderá haver novamente uma mudança de escopo com relação aos layouts. Assunto sendo conduzido pelo Rafael com visita pré agendada no cliente durante esse período de desenvolvimento e validação.</t>
  </si>
  <si>
    <t>Feedback das últimas reuniões:</t>
  </si>
  <si>
    <t>Tavares/ Zida</t>
  </si>
  <si>
    <r>
      <t xml:space="preserve">Pyc irá para uma visita ao cliente na 1ª semana de abril. Nos dias 29 e 31 haverá um treinamento com PYC e Claudia, sobre:  frango de corte,  matrizes, projeção de ovos e incubatório. (Fator importante: cliente tem acesso ao Schelbi)
</t>
    </r>
    <r>
      <rPr>
        <b/>
        <sz val="11"/>
        <rFont val="Calibri"/>
        <family val="2"/>
        <scheme val="minor"/>
      </rPr>
      <t>Na percepção do Kleberson esse período de visita ao cliente é insuficiente para realizar o levantamento - aguardar retorno do  Fagner</t>
    </r>
  </si>
  <si>
    <r>
      <t xml:space="preserve">Sinalizado pela Patrícia que todas as demandas necessárias para o inicio do processo de produção em 01/04 estão entregues, em 01/04. Paulo  está acompanhando.
</t>
    </r>
    <r>
      <rPr>
        <b/>
        <sz val="11"/>
        <rFont val="Calibri"/>
        <family val="2"/>
        <scheme val="minor"/>
      </rPr>
      <t>Avaliar horas consumidas até o momento.</t>
    </r>
  </si>
  <si>
    <t xml:space="preserve">Fábrica: Com relação a demanda na fábrica foi finalizada, aguardando a estrutura do cliente para poder homologar. Não apresenta tendência de desvio (90 horas previstas - 65 hrs consumidas até o momento. 15 hrs previstas para homologação)
Comercial: fez contato e estão aguardando o pessoal de infraestrutura e a chegada dos equipamentos. Não há data prevista e na visão deles não há pendências por parte da Maxicon a ser entregue.                          </t>
  </si>
  <si>
    <t>Posicionamento de assuntos com a Fábrica
 Kleberson fará contato com o cliente no sentido de compreender expectativas comerciais e ter uma percepção do cenário.</t>
  </si>
  <si>
    <r>
      <t xml:space="preserve">170109 - isentado - entrega 30/03 (priorizado na sprint).
170061 aprovado orçamento em 14/03  - priorizado na sprint atual  - entrega 13/04
 170522 - está na sprint p/ FET
  170531  se possível entregarão a FET nessa sprint.
171596 - Araceli irá analisar nessa sprint se os equiptos que foram adquiridos foram homologados ou não. Ou se será necessário desenvolver.
</t>
    </r>
    <r>
      <rPr>
        <b/>
        <sz val="11"/>
        <color rgb="FF000000"/>
        <rFont val="Calibri"/>
        <family val="2"/>
        <scheme val="minor"/>
      </rPr>
      <t>169746 e 169748 - há probabilidade de dar andamento utilizando horas de projeto -  
A ser negociado com o cliente.</t>
    </r>
  </si>
  <si>
    <t>Kleberson/
Fagner
Maikon/Tavares</t>
  </si>
  <si>
    <t>Kleberson
Maikon/Juciane</t>
  </si>
  <si>
    <r>
      <t xml:space="preserve">A 1ª LPN  ref. a solicitação 171907  foi aprovada e  está em análise pela Patrícia que deverá elaborar a FET até 01/04. 
</t>
    </r>
    <r>
      <rPr>
        <b/>
        <sz val="11"/>
        <rFont val="Calibri"/>
        <family val="2"/>
        <scheme val="minor"/>
      </rPr>
      <t>A 2ª LPN está em aprovação, sendo tratado pelo Radamez. Verificar prazo.</t>
    </r>
  </si>
  <si>
    <t>165522 - validar o faturamento das horas dessa solicitação.
Verificar apontamentos com papel de Help Desk, pois consumiram horas das solicitações de desenvolvimento (166215 e 168224).</t>
  </si>
  <si>
    <t>Desenvolvimento finalizado, restando 20 hrs de um ponto que está aguardando definição do cliente. Os testes foram iniciados nessa sprint.
Kleberson fará avaliação de horas que necessitem negociação / análise das horas utilizadas para gestão do projeto (ver extração de horas por papel) - Horas de gestão e horas de atendimento mensal.</t>
  </si>
  <si>
    <r>
      <t xml:space="preserve">Alinhado com Sabino para desenvolver o dash  170784  - previsão de entrega de parcial em 06/04.
</t>
    </r>
    <r>
      <rPr>
        <b/>
        <sz val="11"/>
        <rFont val="Calibri"/>
        <family val="2"/>
        <scheme val="minor"/>
      </rPr>
      <t xml:space="preserve">
Necessário aguardar o Fagner retornar, para alinhar visita no cliente.
Ação comercial com relação a mensalidade e valor da hora (Carol)
Apoio das Squads quanto as demandas pendentes. (Originação e Contábil-Financeiro)</t>
    </r>
  </si>
  <si>
    <t>Maikon/
Fagner (Irwin)/
Kleberson</t>
  </si>
  <si>
    <t xml:space="preserve">Será realizada viagem de acompanhamento nas unidades da Transvale para dar apoio no levantamento de melhorias dos processos.
Projeto Vale Diesel  está sendo iniciado o desenvolvimento nessa sprint. Previsto a entrega em duas etapas, sendo a última no build 08/06.
</t>
  </si>
  <si>
    <t>Copagri - Pricing 168992</t>
  </si>
  <si>
    <t>Após a reunião  da semana passada entre Maxicon, Coagril e KPM foi conversado internamente, Patrícia, Paulo, Maurício e Zida que não faria sentido ter o Maxys da forma que estava se desenhando por não existirem as integrações da parte da Oracle. 
Em nova reunião realizada ontem (28), Zida sinalizou que houve entendimento do porque faz sentido implantar o Maxys. Dessa forma será revisto o fluxo e devemos ter novo posicionamento por parte da Kelly. Entendemos que o andamento está aguardando o cliente retornar, e não temos ação pontual a ser tomada nesse momento.</t>
  </si>
  <si>
    <t>O saldo de horas negativas foram pagas pelo cliente. Projeto fechado com rentabilidade de 26 %.</t>
  </si>
  <si>
    <t>165522 - validar o faturamento das horas dessa solicitação.  (Análise das horas utilizadas para gestão do projeto / deslocamento).
Verificar apontamentos com papel de Help Desk, pois consumiram horas das solicitações de desenvolvimento (166215 e 168224).</t>
  </si>
  <si>
    <t xml:space="preserve">
 Aguardando Araceli fazer os ajustes dos apontamentos feitos nas solicitações de desenvolvimento.
Sugestão: criar uma solicitação principal para esse projeto.</t>
  </si>
  <si>
    <t>Dashboards da solicitação 170025 prometidos em proposta comercial. Sem estimativas realizadas previamente. Qual a ação do Comercial e Projetos com relação ao assunto?
Desenvolvido 170784 - Aguardando validação da FV.</t>
  </si>
  <si>
    <t xml:space="preserve">
Kleberson/
Fagner
</t>
  </si>
  <si>
    <t>Ficou acordado que o Projeto poderá ser retirado do Portfólio, por entendermos que a implantação está concluída. Apenas manteremos algumas demandas no radar, para monitoramento. 
Será agendada visita no cliente para alinhamento com relação aos dashs e demais pendências. (18 a 21/04)</t>
  </si>
  <si>
    <t>Utilização das horas de projeto para desenvolver 169746 e 169748 - considerando  utilizar no máximo 200 hrs nessas duas demandas. 
Verificar o de acordo da Araceli. Aguardar até quarta-feira</t>
  </si>
  <si>
    <t xml:space="preserve">Fábrica: Com relação a demanda na fábrica foi finalizada, aguardando a estrutura do cliente para poder homologar. Não apresenta tendência de desvio (90 horas previstas - 65 hrs consumidas até o momento. 15 hrs previstas para homologação)
Comercial: fez contato e estão aguardando a infraestrutura e a chegada dos equipamentos. Não há data prevista e na visão deles não há pendências por parte da Maxicon.                     </t>
  </si>
  <si>
    <t>Continua aguardando cliente.  Novo prazo informado: 15/04.</t>
  </si>
  <si>
    <t>1197 horas de implantação + 750 hrs de fábrica (sendo que 320 hrs é de erros / ajustes de base / utilização forms 12) - gap tecnológico. Não havia esse entendimento de cobrança de ajustes no início do projeto.</t>
  </si>
  <si>
    <t>Tavares
Fagner
Juciane</t>
  </si>
  <si>
    <t>Iniciado Processo de Produção em 01/04. 
Avaliar horas consumidas até o momento.</t>
  </si>
  <si>
    <t>A 1ª LPN  ref. a solicitação 171907  foi aprovada e  está em análise pela Patrícia que deverá elaborar a FET até 01/04.  Qual o status do assunto?</t>
  </si>
  <si>
    <t>Houve treinamento do Pyc e Claudia ref ao fomento. Há preocupação com relação a parametrização do módulo, devido a gaps de conhecimento. Sinalizado receio por parte do Fagner e Kleberson.  Agenda prevista para 2ª semana de abril.</t>
  </si>
  <si>
    <t>Sugestão de realizar visita à Pluma antes da ida a Granja Real.</t>
  </si>
  <si>
    <t>Após a ultima reunião (28/03) ficou definido que será revisto o fluxo e devemos ter novo posicionamento por parte da Kelly. Entendemos que o andamento está aguardando o cliente retornar, e não temos ação pontual a ser tomada nesse momento.
Assunto está com o cliente, contudo podemos avaliar com o Zida o que já pode ser verificado com relação a integrações.</t>
  </si>
  <si>
    <t>Kleberson
Maikon</t>
  </si>
  <si>
    <t>Tavares
 Zida</t>
  </si>
  <si>
    <t>Foi realizada a implantação do módulo “Fazendas” na data de 07/02 para equipe Poleze.
Seguindo nosso cronograma do escopo do projeto temos ainda algumas tarefas em aberto que precisamos executar. Foi enviado e-mail para o cliente em 16/03. Aguardando retorno desde então. Ver ação de cobrança de retorno.</t>
  </si>
  <si>
    <t>Rafael está na Copagri realizando homologação. Ainda estamos com pendência com relação ao acesso ao Estadão.  
Quais são os processos que serão homologados e o que ainda falta. Não há entendimento de % de completude. Verificar novamente com o Rafael.</t>
  </si>
  <si>
    <t>Patrícia: Em 08/04 sinalizou que a análise inicial foi feita e foi repartado ao Radamês  o que falta pra que seja possivel fazer o planejamento da primeira LPN. Há mais 3 LPNS</t>
  </si>
  <si>
    <t>Reunião realizada nessa semana, e processos foram aprovadas, faltou um processo de RPA que iriam validar, e na proxima sprint já temos escopo definido mas já é possivel fazer uma estimativa de desenvolvimento.</t>
  </si>
  <si>
    <t>Parecer sobre a homologação da semana passada acompanhado pelo Rafael.
Quais são os processos que serão homologados e o que ainda falta. Não há entendimento de % de completude. Verificar novamente com o Rafael.</t>
  </si>
  <si>
    <t>Houve ação com relação a visita dessa semana, cuja preocupação estava no processo de parametrização o módulo?
Sugestão de realizar visita à Pluma antes da ida a Granja Real.</t>
  </si>
  <si>
    <t>Copagri (Trade)- Pricing 168992</t>
  </si>
  <si>
    <t>Copagri - Melhorias 168489</t>
  </si>
  <si>
    <t>Fagner / Daniel</t>
  </si>
  <si>
    <t>Status do pós go-live</t>
  </si>
  <si>
    <t xml:space="preserve">
Kleberson/
Fagner/Fidelis
</t>
  </si>
  <si>
    <t>Fagner está no cliente realizando levantamento dos gaps. Aguardar Fagner repassar status.</t>
  </si>
  <si>
    <t>Está em homologação da primeira fase (são 600 hrs vendidas para esse projeto)</t>
  </si>
  <si>
    <t>Foram realizados ajustes pré e pós go-live, solicitações a serem enviadas para o comercial orçar. (Paulo Hubner acompanhou)</t>
  </si>
  <si>
    <t>Desenvolvimento e testes concluídos.
165522 - validar o faturamento das horas dessa solicitação.  (Análise das horas utilizadas para gestão do projeto / deslocamento). Solicitação principal 
173516  - solicitação para apontamentos da FASE 2. Diego está trabalhando na transferência das solics.</t>
  </si>
  <si>
    <t>Próximo passo: homologação/repasse para o cliente – Impeditivo: Spro não fez as integrações - não finalizou.
Verificar faturamentos feitos para Spro (Validação a ser feita pelo comercial)</t>
  </si>
  <si>
    <t xml:space="preserve">
Kleberson 
</t>
  </si>
  <si>
    <t>Visita no cliente para alinhamento com relação aos dashs 170025 e demais pendências.  
Assunto 171106 - Relatório de informações CCT/SISCOMEX-  (verificar entendimento para ação da fábrica ou comercial). Cliente alega que não era isso que havia pedido e não atende a necessidade. Querem reembolso e implementação da melhoria.</t>
  </si>
  <si>
    <t>Após visita ao cliente, ficou definido que os dashs serão revisados, e a intenção seria nova visita com o Sabino (uma semana, para otimizar o formato de relatório/visão. 
Kleberson irá reunir as partes e alinhar (Hugo e João).</t>
  </si>
  <si>
    <t>Utilização das horas de projeto para desenvolver 169746 e 169748 - considerando  utilizar  142,88 hrs  de projeto nessas duas demandas. (Horas já aprovadas na ficha de faturamento). Caso seja necessário mais horas, comunicar o Comercial.</t>
  </si>
  <si>
    <t>Araceli está refazendo a FET das integrações, devido a inclusão  dos dois assuntos mencionados. Após orçamento aprovado, será feito FET das solicitações 169746 e 169748).</t>
  </si>
  <si>
    <t>Fagner
Tavares</t>
  </si>
  <si>
    <t>Patrícia: Em 08/04 sinalizou que a análise inicial foi feita e foi repartado ao Radamês  o que falta pra que seja possivel fazer o planejamento da primeira LPN. Há mais 3 LPNS. 
Kleberson sinalizou que houve conflito  entre Transdesk e Sales Force. Verificar se há solicitações de integração na fábrica.</t>
  </si>
  <si>
    <t>Estava em análise do fluxo por parte do cliente.</t>
  </si>
  <si>
    <t>Sinalizado pelo Kleberson que estavam em reunião de demonstração do Maxys com possibilidade de troca de solução do Oracle pelo nosso ERP.
Análise de integração com Zida (aguardar notícias da Coagril)</t>
  </si>
  <si>
    <t xml:space="preserve">Desenvolvimento finalizado. Está faltando o desenvolvimento de Layout do Trade Slip (Roberto atuando no desenvolvimento).
Aguardando acesso ao Estadão - prometido para hoje. Após esse acesso teremos melhor visualização se ocorrer erros/refluxos  ao longo das próximas duas semanas. </t>
  </si>
  <si>
    <t>Kleberson ficou responsável por verificar o andamento da solicitação 169849, visto que está Aguardando Análise Comercial.</t>
  </si>
  <si>
    <t>Fagner
Comitê</t>
  </si>
  <si>
    <t xml:space="preserve">Verificar horas que ultrapassaram as contratadas para implantação e ação para retorno do cliente quanto as questões pendentes do contábil.
Ponto de atenção: Horas de implantação estão sendo somadas às horas de deslocamento na planilha de portfólio. Revisar o padrão utilizado.
</t>
  </si>
  <si>
    <t>Consumo de 3.134 horas - Qual a fase atual e % de completude?</t>
  </si>
  <si>
    <t>consumo de 252  horas  - Qual a fase atual e % de completude</t>
  </si>
  <si>
    <t>Status após aprovação da 3ª alteração/adição solicitada pelo cliente.</t>
  </si>
  <si>
    <t>Horas consumidas até o momento Considerando Pricing:  1194 hrs
     Saldo: 280 hrs
Solicitação "perdida": 169849 (#09 - GPE001 - Inserir previsão financeira dos contratos para composição de fluxo de caixa).</t>
  </si>
  <si>
    <t>Foi realizada a implantação do módulo “Fazendas” na data de 07/02 para equipe Poleze.
Seguindo nosso cronograma do escopo do projeto temos ainda algumas tarefas em aberto que precisamos executar. Foi enviado e-mail para o cliente em 16/03. Aguardando retorno desde então. 
Horas utilizadas: 389 hrs consumindo das horas de deslocamento. Saldo de 80 hrs.</t>
  </si>
  <si>
    <t xml:space="preserve">Foi realizada contratação de  1 pessoa para o front end.  Completude mantida em 20%.  Até o final da sprint teremos nova visualização de andamento, porém  é sabido que nessa fase há pouca evolução em %. </t>
  </si>
  <si>
    <t xml:space="preserve">Iniciado desenvolvimento na sprint passada. Previsão de entrega é de? (entrega em 08/06)  </t>
  </si>
  <si>
    <t>Desenvolvimento e testes concluídos.
165522 - validar o faturamento das horas dessa solicitação.  (Análise das horas utilizadas para gestão do projeto / deslocamento). Solicitação principal 
173516  - solicitação para apontamentos da FASE 2. Diego está trabalhando na transferência das solics.
Liberação de horas negociadas na solicitação 165522 que trata de deslocamento e workshops da fase I e II.</t>
  </si>
  <si>
    <t xml:space="preserve">
Kleberson 
Maikon
</t>
  </si>
  <si>
    <t>Após visita ao cliente, ficou definido que os dashs serão revisados, e a intenção seria nova visita com o Sabino (uma semana, para otimizar o formato de relatório/visão. (170025 - dashs)
Assunto 171106 - Relatório de informações CCT/SISCOMEX-  (Kleberson irá reunir as partes e alinhar (Hugo e João).</t>
  </si>
  <si>
    <t xml:space="preserve">Desenvolvimento finalizado. Está faltando o desenvolvimento de Layout do Trade Slip (Roberto atuando no desenvolvimento).
Aguardando acesso ao Estadão - prometido para 12/04. Após esse acesso teremos melhor visualização se ocorrer erros/refluxos  ao longo das próximas duas semanas. </t>
  </si>
  <si>
    <t>Kleberson ficou responsável por verificar o andamento da solicitação 169849, visto que está Aguardando Análise Comercial.
Sinalizado pelo Rafael Klein em 18/04 que essa demanda ainda está sendo analisada se é necessário dar andamento. Solicitou aguardar novo parecer.</t>
  </si>
  <si>
    <t xml:space="preserve">Verificar horas que ultrapassaram as contratadas para implantação e ação para retorno do cliente quanto as questões pendentes do contábil.
Ponto de atenção: Horas de implantação estão sendo somadas às horas de deslocamento na planilha de portfólio. Revisar o padrão utilizado.
</t>
  </si>
  <si>
    <t>MBC Condomínio Rondon</t>
  </si>
  <si>
    <t xml:space="preserve">Entregas realizadas e solicitações </t>
  </si>
  <si>
    <r>
      <t xml:space="preserve">Utilização das horas de projeto para desenvolver 169746 e 169748 - considerando  utilizar  142,88 hrs  de projeto nessas duas demandas. (Horas já aprovadas na ficha de faturamento). Caso seja necessário mais horas, comunicar o Comercial.
Fet das integrações será finalizada hoje. </t>
    </r>
    <r>
      <rPr>
        <b/>
        <sz val="11"/>
        <color rgb="FF201F1E"/>
        <rFont val="Calibri"/>
        <family val="2"/>
        <scheme val="minor"/>
      </rPr>
      <t>Necessário aprovação com urgência, para ser entregue e testado a tempo do Go-live em 31/05.</t>
    </r>
  </si>
  <si>
    <t>Estamos com falta de recurso para atendimento, será avaliado qual ação será mais viável. Sugestão de acionar o Paulo e juntamente com Kleberson verificar quais cenários são possíveis fazer.
Agenda a ser puxada pelo Kleberson.</t>
  </si>
  <si>
    <t xml:space="preserve">Kleberson
</t>
  </si>
  <si>
    <t>Levantados 36 pontos de gaps. Reunião realizada ontem com fomento. Ficou combinado com a squad abertura de 3 solicitações (INC, MAT, Back office). Deadline até o final da próxima semana para a Patrícia dar retorno após receber os números. Não será feita LPN, mas há documentação) - Retornaremos ao cliente na semana do dia 02/05, com a visualização dos gaps (prévia visão de investimento).</t>
  </si>
  <si>
    <t>Será levado para o comitê do cliente no sentido de avaliar a mudança ou não para o Maxys. Sinalizado pelo Kleberson que não há gaps em caso de atendimento via nosso ERP.
Deadline até final de abril retorno da Coagril.</t>
  </si>
  <si>
    <t>Acesso Estadão liberado, e sendo testada a integração. Durante a semana devemos ter sinalização interna qto ao teste.</t>
  </si>
  <si>
    <t>Verificar evolução na solicitação.</t>
  </si>
  <si>
    <t>Pode ser retirado do Portfólio. Projeto está concluído e foram cobradas 389 hrs.</t>
  </si>
  <si>
    <t>Verificar com a Araceli, qto a cobrar o retorno qto as integrações que não foram concluídas.</t>
  </si>
  <si>
    <t>Marechal será diluída. E as solicitações que estão em aberto na lista de pendentes serão paralisadas ou fechadas. Comercial irá avaliar.</t>
  </si>
  <si>
    <t>https://onedrive.live.com/view.aspx?resid=AA04D178C5C6AD57!293817&amp;ithint=file%2cxlsx&amp;authkey=!Aj0M0odiDdgoaso</t>
  </si>
  <si>
    <t>Aguardando retorno do Radames quanto as informações pendentes para fet da primeira LPN 171907 (20/04). De qq forma Patrícia criará as solicitações e fará avaliação da estrutura necessária. Verificar LPN's que estão com Projetos (3 LPN's)
Kleberson sinalizou que houve conflito  entre Transdesk e Sales Force. Verificar se há solicitações de integração na fábrica.</t>
  </si>
  <si>
    <t>Foram cobradas 389 horas referente ao projeto</t>
  </si>
  <si>
    <t xml:space="preserve">JRVS </t>
  </si>
  <si>
    <t>Área/Squad/Módulo</t>
  </si>
  <si>
    <t>Dunamis/Mobile</t>
  </si>
  <si>
    <t>Faturamento</t>
  </si>
  <si>
    <t>Maxys/Dunamis</t>
  </si>
  <si>
    <t>Originação</t>
  </si>
  <si>
    <t>Dunamis</t>
  </si>
  <si>
    <t>Será levado para o comitê do cliente no sentido de avaliar a mudança ou não para o Maxys. Sinalizado pelo Kleberson que não há gaps em caso de atendimento via nosso ERP.
Deadline até final de abril retorno da Coagril.
Sinalizado que não irão seguir com Oracle?</t>
  </si>
  <si>
    <t>Maxys</t>
  </si>
  <si>
    <t>Dunamis/Logtime</t>
  </si>
  <si>
    <t>Transportes</t>
  </si>
  <si>
    <t>Suspenso</t>
  </si>
  <si>
    <t>Ponto de atenção Fecoagro: testes integrados não foram feitos no cliente fazendo o processo. Programado para 11 a 22/04.</t>
  </si>
  <si>
    <t xml:space="preserve">Kleberson
</t>
  </si>
  <si>
    <t>Iniciadas as validações na Agrária - Semana in loco (Pettermann e Irwin)</t>
  </si>
  <si>
    <t>Status comercial/ início de exercício de prazo.</t>
  </si>
  <si>
    <t>Kleberson
Maikon/Tavares/
Daniel</t>
  </si>
  <si>
    <t>Iniciadas as validações na Agrária - Semana in loco (Pettermann e Irwin)
Ida para Agrária - fase de homologação  (90 horas na solicitação 165522)
Verificar onde serão acrescidas as 328 horas aprovadas para homologação e testes integrados
111 horas a mais ref a solicitação 166215 - devido a tempo de análise e LPN - Verificar se pode ser cobrado da Spro. Representa menos de 10% de desvio.</t>
  </si>
  <si>
    <r>
      <t xml:space="preserve">Será feita uma fet ref. a LPN da solicitação </t>
    </r>
    <r>
      <rPr>
        <b/>
        <sz val="11"/>
        <rFont val="Calibri"/>
        <family val="2"/>
        <scheme val="minor"/>
      </rPr>
      <t>171907</t>
    </r>
    <r>
      <rPr>
        <sz val="11"/>
        <rFont val="Calibri"/>
        <family val="2"/>
        <scheme val="minor"/>
      </rPr>
      <t xml:space="preserve"> – que tem 2 sols dependentes:
•	173924 – para desenvolvimento inicial do portal (para atender parte comercial da primeira LPN) Fet a ser feita até a próxima semana, só não foi feita ainda devido a parada de sistema da Rainha e outro cliente.
•	173952 – integração desse portal com qualquer outro ERP – falta manual de integração que o cliente precisa enviar para o Escritório de Projetos.
</t>
    </r>
    <r>
      <rPr>
        <b/>
        <sz val="11"/>
        <rFont val="Calibri"/>
        <family val="2"/>
        <scheme val="minor"/>
      </rPr>
      <t>173836-</t>
    </r>
    <r>
      <rPr>
        <sz val="11"/>
        <rFont val="Calibri"/>
        <family val="2"/>
        <scheme val="minor"/>
      </rPr>
      <t xml:space="preserve"> está com Patrícia para leitura e conhecimento.</t>
    </r>
  </si>
  <si>
    <t>162991 e 173003</t>
  </si>
  <si>
    <t>169095 e 170210</t>
  </si>
  <si>
    <t>Solicitações de gaps paradas no comercial: 
171815, 171816, 171817,171818
Sinalizado que pode ter go-live adiado. Verificar prazo estimado devido a data prevista.</t>
  </si>
  <si>
    <t>Reunião com cliente no dia 11/05.</t>
  </si>
  <si>
    <t>Reunião realizada em 02/05 com o cliente - sinalizado que o projeto está suspenso com relação a integração Oracle. Em paralelo há proposta de implantação do Maxys. O Projeto será encerrado e aguardaremos retorno da Coagril dentro de 2 semanas qto a o ERP.</t>
  </si>
  <si>
    <t>André Rosa assumiu a especificação, com apoio da Patrícia...(obs)
Monitoramento da fet até 04/05 e demais solicitações (status) - data prevista  para o portal 01/07 (sujeito a mudança)</t>
  </si>
  <si>
    <t xml:space="preserve">Acesso liberado e testes internos realizados.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</si>
</sst>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
    <numFmt numFmtId="165" formatCode="[$-416]d\-mmm;@"/>
  </numFmts>
  <fonts count="39" x14ac:knownFonts="1">
    <font>
      <sz val="11"/>
      <color rgb="FF000000"/>
      <name val="Calibri"/>
    </font>
    <font>
      <sz val="11"/>
      <color theme="1"/>
      <name val="Calibri"/>
      <family val="2"/>
      <scheme val="minor"/>
    </font>
    <font>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rgb="FF000000"/>
      <name val="Calibri"/>
      <family val="2"/>
    </font>
    <font>
      <b/>
      <sz val="11"/>
      <color theme="1"/>
      <name val="Calibri"/>
      <family val="2"/>
      <scheme val="minor"/>
    </font>
    <font>
      <b/>
      <sz val="11"/>
      <color rgb="FF444444"/>
      <name val="Calibri"/>
      <family val="2"/>
      <charset val="1"/>
    </font>
    <font>
      <b/>
      <sz val="11"/>
      <color rgb="FFFFFFFF"/>
      <name val="Calibri"/>
      <family val="2"/>
    </font>
    <font>
      <sz val="10"/>
      <color rgb="FF000000"/>
      <name val="Calibri"/>
      <family val="2"/>
    </font>
    <font>
      <sz val="10"/>
      <color theme="1"/>
      <name val="Calibri"/>
      <family val="2"/>
    </font>
    <font>
      <b/>
      <sz val="10"/>
      <color rgb="FF000000"/>
      <name val="Calibri"/>
      <family val="2"/>
    </font>
    <font>
      <sz val="10"/>
      <color rgb="FFFF0000"/>
      <name val="Calibri"/>
      <family val="2"/>
    </font>
    <font>
      <sz val="10"/>
      <name val="Calibri"/>
      <family val="2"/>
    </font>
    <font>
      <b/>
      <sz val="10"/>
      <color theme="0" tint="-4.9989318521683403E-2"/>
      <name val="Calibri"/>
      <family val="2"/>
    </font>
    <font>
      <sz val="10"/>
      <color theme="0" tint="-4.9989318521683403E-2"/>
      <name val="Calibri"/>
      <family val="2"/>
    </font>
    <font>
      <b/>
      <sz val="10"/>
      <name val="Calibri"/>
      <family val="2"/>
    </font>
    <font>
      <sz val="10"/>
      <color rgb="FF000000"/>
      <name val="Arial"/>
      <family val="2"/>
    </font>
    <font>
      <sz val="10"/>
      <color theme="1"/>
      <name val="Arial"/>
      <family val="2"/>
    </font>
    <font>
      <b/>
      <sz val="10"/>
      <color theme="0" tint="-4.9989318521683403E-2"/>
      <name val="Arial"/>
      <family val="2"/>
    </font>
    <font>
      <b/>
      <sz val="10"/>
      <color rgb="FF000000"/>
      <name val="Arial"/>
      <family val="2"/>
    </font>
    <font>
      <u/>
      <sz val="10"/>
      <color rgb="FF0000FF"/>
      <name val="Calibri"/>
      <family val="2"/>
    </font>
    <font>
      <u/>
      <sz val="10"/>
      <color rgb="FF0000CC"/>
      <name val="Calibri"/>
      <family val="2"/>
    </font>
    <font>
      <b/>
      <sz val="16"/>
      <color rgb="FF000000"/>
      <name val="Calibri"/>
      <family val="2"/>
    </font>
    <font>
      <sz val="11"/>
      <color rgb="FF000000"/>
      <name val="Calibri"/>
      <family val="2"/>
      <scheme val="minor"/>
    </font>
    <font>
      <b/>
      <sz val="11"/>
      <name val="Calibri"/>
      <family val="2"/>
      <scheme val="minor"/>
    </font>
    <font>
      <sz val="11"/>
      <name val="Calibri"/>
      <family val="2"/>
      <scheme val="minor"/>
    </font>
    <font>
      <sz val="11"/>
      <color rgb="FF0000CC"/>
      <name val="Calibri"/>
      <family val="2"/>
      <scheme val="minor"/>
    </font>
    <font>
      <sz val="11"/>
      <color rgb="FF444444"/>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u/>
      <sz val="11"/>
      <color theme="10"/>
      <name val="Calibri"/>
      <family val="2"/>
    </font>
    <font>
      <sz val="11"/>
      <color rgb="FF201F1E"/>
      <name val="Calibri"/>
      <family val="2"/>
      <scheme val="minor"/>
    </font>
    <font>
      <u/>
      <sz val="11"/>
      <color theme="10"/>
      <name val="Calibri"/>
      <family val="2"/>
      <scheme val="minor"/>
    </font>
    <font>
      <b/>
      <sz val="11"/>
      <color rgb="FF201F1E"/>
      <name val="Calibri"/>
      <family val="2"/>
      <scheme val="minor"/>
    </font>
    <font>
      <sz val="9"/>
      <color indexed="81"/>
      <name val="Segoe UI"/>
      <family val="2"/>
    </font>
    <font>
      <b/>
      <sz val="9"/>
      <color indexed="81"/>
      <name val="Segoe UI"/>
      <family val="2"/>
    </font>
  </fonts>
  <fills count="44">
    <fill>
      <patternFill patternType="none"/>
    </fill>
    <fill>
      <patternFill patternType="gray125"/>
    </fill>
    <fill>
      <patternFill patternType="solid">
        <fgColor rgb="FFFFF2CC"/>
        <bgColor rgb="FFFFF2CC"/>
      </patternFill>
    </fill>
    <fill>
      <patternFill patternType="solid">
        <fgColor rgb="FFFFE599"/>
        <bgColor rgb="FFFFE599"/>
      </patternFill>
    </fill>
    <fill>
      <patternFill patternType="solid">
        <fgColor rgb="FFF7CB4D"/>
        <bgColor rgb="FFF7CB4D"/>
      </patternFill>
    </fill>
    <fill>
      <patternFill patternType="solid">
        <fgColor rgb="FFEA9999"/>
        <bgColor rgb="FFEA9999"/>
      </patternFill>
    </fill>
    <fill>
      <patternFill patternType="solid">
        <fgColor rgb="FFE6B8AF"/>
        <bgColor rgb="FFE6B8AF"/>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theme="9" tint="0.39997558519241921"/>
        <bgColor rgb="FFFEF8E3"/>
      </patternFill>
    </fill>
    <fill>
      <patternFill patternType="solid">
        <fgColor theme="9" tint="0.39997558519241921"/>
        <bgColor rgb="FFFFFFFF"/>
      </patternFill>
    </fill>
    <fill>
      <patternFill patternType="solid">
        <fgColor theme="0"/>
        <bgColor indexed="64"/>
      </patternFill>
    </fill>
    <fill>
      <patternFill patternType="solid">
        <fgColor theme="7" tint="0.79998168889431442"/>
        <bgColor rgb="FFFFFF00"/>
      </patternFill>
    </fill>
    <fill>
      <patternFill patternType="solid">
        <fgColor theme="9" tint="0.59999389629810485"/>
        <bgColor rgb="FF00FF00"/>
      </patternFill>
    </fill>
    <fill>
      <patternFill patternType="solid">
        <fgColor theme="9" tint="0.59999389629810485"/>
        <bgColor rgb="FFFFFF00"/>
      </patternFill>
    </fill>
    <fill>
      <patternFill patternType="solid">
        <fgColor theme="1" tint="0.34998626667073579"/>
        <bgColor rgb="FFFFF2CC"/>
      </patternFill>
    </fill>
    <fill>
      <patternFill patternType="solid">
        <fgColor theme="1" tint="0.34998626667073579"/>
        <bgColor indexed="64"/>
      </patternFill>
    </fill>
    <fill>
      <patternFill patternType="solid">
        <fgColor theme="1" tint="0.34998626667073579"/>
        <bgColor rgb="FFFFE599"/>
      </patternFill>
    </fill>
    <fill>
      <patternFill patternType="solid">
        <fgColor theme="1" tint="0.34998626667073579"/>
        <bgColor rgb="FFFFFF00"/>
      </patternFill>
    </fill>
    <fill>
      <patternFill patternType="solid">
        <fgColor theme="1" tint="0.34998626667073579"/>
        <bgColor rgb="FF00FF00"/>
      </patternFill>
    </fill>
    <fill>
      <patternFill patternType="solid">
        <fgColor theme="1" tint="0.34998626667073579"/>
        <bgColor rgb="FFD9EAD3"/>
      </patternFill>
    </fill>
    <fill>
      <patternFill patternType="solid">
        <fgColor theme="5" tint="0.79998168889431442"/>
        <bgColor rgb="FFD9EAD3"/>
      </patternFill>
    </fill>
    <fill>
      <patternFill patternType="solid">
        <fgColor theme="5"/>
        <bgColor rgb="FFD9EAD3"/>
      </patternFill>
    </fill>
    <fill>
      <patternFill patternType="solid">
        <fgColor theme="5"/>
        <bgColor indexed="64"/>
      </patternFill>
    </fill>
    <fill>
      <patternFill patternType="solid">
        <fgColor rgb="FF4472C4"/>
        <bgColor rgb="FF000000"/>
      </patternFill>
    </fill>
    <fill>
      <patternFill patternType="solid">
        <fgColor rgb="FFF8CBAD"/>
        <bgColor indexed="64"/>
      </patternFill>
    </fill>
    <fill>
      <patternFill patternType="solid">
        <fgColor rgb="FFFFFFFF"/>
        <bgColor indexed="64"/>
      </patternFill>
    </fill>
    <fill>
      <patternFill patternType="solid">
        <fgColor theme="0"/>
        <bgColor rgb="FFFFFFFF"/>
      </patternFill>
    </fill>
    <fill>
      <patternFill patternType="solid">
        <fgColor rgb="FFFFFF00"/>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0"/>
        <bgColor rgb="FFFFF2CC"/>
      </patternFill>
    </fill>
    <fill>
      <patternFill patternType="solid">
        <fgColor theme="0"/>
        <bgColor rgb="FFFCE5CD"/>
      </patternFill>
    </fill>
    <fill>
      <patternFill patternType="solid">
        <fgColor theme="0"/>
        <bgColor rgb="FFFFE599"/>
      </patternFill>
    </fill>
    <fill>
      <patternFill patternType="solid">
        <fgColor theme="0"/>
        <bgColor rgb="FFFFFF00"/>
      </patternFill>
    </fill>
    <fill>
      <patternFill patternType="solid">
        <fgColor theme="0"/>
        <bgColor rgb="FF00FF00"/>
      </patternFill>
    </fill>
    <fill>
      <patternFill patternType="solid">
        <fgColor theme="0"/>
        <bgColor rgb="FFD9EAD3"/>
      </patternFill>
    </fill>
    <fill>
      <patternFill patternType="solid">
        <fgColor theme="0"/>
        <bgColor rgb="FFEA9999"/>
      </patternFill>
    </fill>
    <fill>
      <patternFill patternType="solid">
        <fgColor theme="0"/>
        <bgColor rgb="FFE6B8AF"/>
      </patternFill>
    </fill>
    <fill>
      <patternFill patternType="solid">
        <fgColor theme="0"/>
        <bgColor rgb="FFFEF8E3"/>
      </patternFill>
    </fill>
    <fill>
      <patternFill patternType="solid">
        <fgColor theme="6" tint="0.39997558519241921"/>
        <bgColor indexed="64"/>
      </patternFill>
    </fill>
    <fill>
      <patternFill patternType="solid">
        <fgColor rgb="FFFFFF00"/>
        <bgColor rgb="FFFFFF00"/>
      </patternFill>
    </fill>
  </fills>
  <borders count="7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right style="thin">
        <color rgb="FFFFFFFF"/>
      </right>
      <top/>
      <bottom/>
      <diagonal/>
    </border>
    <border>
      <left style="medium">
        <color rgb="FF000000"/>
      </left>
      <right style="thin">
        <color indexed="64"/>
      </right>
      <top style="medium">
        <color rgb="FF000000"/>
      </top>
      <bottom style="thin">
        <color indexed="64"/>
      </bottom>
      <diagonal/>
    </border>
    <border>
      <left/>
      <right style="thin">
        <color indexed="64"/>
      </right>
      <top style="medium">
        <color rgb="FF000000"/>
      </top>
      <bottom style="thin">
        <color indexed="64"/>
      </bottom>
      <diagonal/>
    </border>
    <border>
      <left/>
      <right style="thin">
        <color indexed="64"/>
      </right>
      <top style="medium">
        <color rgb="FF000000"/>
      </top>
      <bottom/>
      <diagonal/>
    </border>
    <border>
      <left/>
      <right style="medium">
        <color rgb="FF000000"/>
      </right>
      <top style="medium">
        <color rgb="FF000000"/>
      </top>
      <bottom style="thin">
        <color indexed="64"/>
      </bottom>
      <diagonal/>
    </border>
    <border>
      <left style="medium">
        <color rgb="FF000000"/>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rgb="FF000000"/>
      </right>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bottom/>
      <diagonal/>
    </border>
    <border>
      <left/>
      <right style="thin">
        <color indexed="64"/>
      </right>
      <top/>
      <bottom/>
      <diagonal/>
    </border>
    <border>
      <left/>
      <right style="medium">
        <color rgb="FF000000"/>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indexed="64"/>
      </left>
      <right/>
      <top/>
      <bottom/>
      <diagonal/>
    </border>
    <border>
      <left style="thin">
        <color indexed="64"/>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diagonal/>
    </border>
    <border>
      <left/>
      <right style="medium">
        <color indexed="64"/>
      </right>
      <top style="thin">
        <color rgb="FF000000"/>
      </top>
      <bottom style="medium">
        <color indexed="64"/>
      </bottom>
      <diagonal/>
    </border>
    <border>
      <left/>
      <right style="medium">
        <color indexed="64"/>
      </right>
      <top/>
      <bottom/>
      <diagonal/>
    </border>
    <border>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thin">
        <color rgb="FF000000"/>
      </right>
      <top style="medium">
        <color indexed="64"/>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theme="0" tint="-0.14996795556505021"/>
      </left>
      <right style="thin">
        <color theme="0" tint="-0.14996795556505021"/>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rgb="FF000000"/>
      </left>
      <right style="thin">
        <color rgb="FF000000"/>
      </right>
      <top/>
      <bottom style="medium">
        <color indexed="64"/>
      </bottom>
      <diagonal/>
    </border>
    <border>
      <left/>
      <right style="thin">
        <color rgb="FF000000"/>
      </right>
      <top/>
      <bottom style="medium">
        <color indexed="64"/>
      </bottom>
      <diagonal/>
    </border>
  </borders>
  <cellStyleXfs count="4">
    <xf numFmtId="0" fontId="0" fillId="0" borderId="0"/>
    <xf numFmtId="9" fontId="6" fillId="0" borderId="0" applyFont="0" applyFill="0" applyBorder="0" applyAlignment="0" applyProtection="0"/>
    <xf numFmtId="0" fontId="2" fillId="0" borderId="0"/>
    <xf numFmtId="0" fontId="33" fillId="0" borderId="0" applyNumberFormat="0" applyFill="0" applyBorder="0" applyAlignment="0" applyProtection="0"/>
  </cellStyleXfs>
  <cellXfs count="479">
    <xf numFmtId="0" fontId="0" fillId="0" borderId="0" xfId="0" applyFont="1" applyAlignment="1"/>
    <xf numFmtId="0" fontId="2" fillId="0" borderId="0" xfId="2"/>
    <xf numFmtId="0" fontId="8" fillId="0" borderId="0" xfId="2" quotePrefix="1" applyFont="1" applyAlignment="1">
      <alignment horizontal="left"/>
    </xf>
    <xf numFmtId="14" fontId="2" fillId="0" borderId="0" xfId="2" applyNumberFormat="1" applyAlignment="1">
      <alignment horizontal="left"/>
    </xf>
    <xf numFmtId="0" fontId="8" fillId="0" borderId="0" xfId="2" quotePrefix="1" applyFont="1" applyAlignment="1">
      <alignment horizontal="right"/>
    </xf>
    <xf numFmtId="0" fontId="4" fillId="0" borderId="0" xfId="2" applyFont="1"/>
    <xf numFmtId="0" fontId="9" fillId="25" borderId="21" xfId="2" applyFont="1" applyFill="1" applyBorder="1"/>
    <xf numFmtId="0" fontId="9" fillId="25" borderId="22" xfId="2" applyFont="1" applyFill="1" applyBorder="1"/>
    <xf numFmtId="0" fontId="9" fillId="25" borderId="23" xfId="2" applyFont="1" applyFill="1" applyBorder="1"/>
    <xf numFmtId="0" fontId="4" fillId="0" borderId="0" xfId="2" applyFont="1" applyAlignment="1">
      <alignment horizontal="center" vertical="center"/>
    </xf>
    <xf numFmtId="0" fontId="9" fillId="25" borderId="24" xfId="2" applyFont="1" applyFill="1" applyBorder="1" applyAlignment="1">
      <alignment horizontal="center" vertical="center"/>
    </xf>
    <xf numFmtId="0" fontId="9" fillId="25" borderId="25" xfId="2" applyFont="1" applyFill="1" applyBorder="1" applyAlignment="1">
      <alignment horizontal="center" vertical="center"/>
    </xf>
    <xf numFmtId="0" fontId="9" fillId="25" borderId="25" xfId="2" applyFont="1" applyFill="1" applyBorder="1" applyAlignment="1">
      <alignment horizontal="center" vertical="center" wrapText="1"/>
    </xf>
    <xf numFmtId="0" fontId="2" fillId="0" borderId="0" xfId="2" applyAlignment="1">
      <alignment horizontal="center" vertical="center"/>
    </xf>
    <xf numFmtId="0" fontId="3" fillId="0" borderId="26" xfId="2" applyFont="1" applyBorder="1" applyAlignment="1">
      <alignment horizontal="center"/>
    </xf>
    <xf numFmtId="0" fontId="4" fillId="0" borderId="27" xfId="2" applyFont="1" applyBorder="1"/>
    <xf numFmtId="20" fontId="4" fillId="0" borderId="28" xfId="2" applyNumberFormat="1" applyFont="1" applyBorder="1"/>
    <xf numFmtId="0" fontId="4" fillId="0" borderId="29" xfId="2" applyFont="1" applyBorder="1"/>
    <xf numFmtId="0" fontId="3" fillId="0" borderId="30" xfId="2" applyFont="1" applyBorder="1" applyAlignment="1">
      <alignment horizontal="center"/>
    </xf>
    <xf numFmtId="0" fontId="4" fillId="0" borderId="31" xfId="2" applyFont="1" applyBorder="1"/>
    <xf numFmtId="0" fontId="4" fillId="0" borderId="32" xfId="2" applyFont="1" applyBorder="1"/>
    <xf numFmtId="0" fontId="4" fillId="0" borderId="4" xfId="2" applyFont="1" applyBorder="1"/>
    <xf numFmtId="0" fontId="4" fillId="0" borderId="33" xfId="2" applyFont="1" applyBorder="1"/>
    <xf numFmtId="0" fontId="4" fillId="26" borderId="30" xfId="2" applyFont="1" applyFill="1" applyBorder="1"/>
    <xf numFmtId="0" fontId="4" fillId="26" borderId="31" xfId="2" applyFont="1" applyFill="1" applyBorder="1"/>
    <xf numFmtId="14" fontId="4" fillId="26" borderId="31" xfId="2" applyNumberFormat="1" applyFont="1" applyFill="1" applyBorder="1"/>
    <xf numFmtId="46" fontId="4" fillId="26" borderId="31" xfId="2" applyNumberFormat="1" applyFont="1" applyFill="1" applyBorder="1"/>
    <xf numFmtId="46" fontId="4" fillId="26" borderId="4" xfId="2" applyNumberFormat="1" applyFont="1" applyFill="1" applyBorder="1"/>
    <xf numFmtId="9" fontId="4" fillId="26" borderId="31" xfId="2" applyNumberFormat="1" applyFont="1" applyFill="1" applyBorder="1"/>
    <xf numFmtId="46" fontId="4" fillId="26" borderId="32" xfId="2" applyNumberFormat="1" applyFont="1" applyFill="1" applyBorder="1"/>
    <xf numFmtId="0" fontId="7" fillId="26" borderId="34" xfId="2" applyFont="1" applyFill="1" applyBorder="1"/>
    <xf numFmtId="0" fontId="4" fillId="26" borderId="4" xfId="2" applyFont="1" applyFill="1" applyBorder="1"/>
    <xf numFmtId="0" fontId="3" fillId="26" borderId="4" xfId="2" applyFont="1" applyFill="1" applyBorder="1"/>
    <xf numFmtId="14" fontId="4" fillId="26" borderId="4" xfId="2" applyNumberFormat="1" applyFont="1" applyFill="1" applyBorder="1"/>
    <xf numFmtId="46" fontId="5" fillId="26" borderId="4" xfId="2" applyNumberFormat="1" applyFont="1" applyFill="1" applyBorder="1"/>
    <xf numFmtId="9" fontId="4" fillId="26" borderId="4" xfId="2" applyNumberFormat="1" applyFont="1" applyFill="1" applyBorder="1"/>
    <xf numFmtId="0" fontId="4" fillId="0" borderId="35" xfId="2" applyFont="1" applyBorder="1"/>
    <xf numFmtId="0" fontId="2" fillId="26" borderId="34" xfId="2" applyFill="1" applyBorder="1"/>
    <xf numFmtId="0" fontId="4" fillId="27" borderId="30" xfId="2" applyFont="1" applyFill="1" applyBorder="1"/>
    <xf numFmtId="46" fontId="4" fillId="0" borderId="4" xfId="2" applyNumberFormat="1" applyFont="1" applyBorder="1"/>
    <xf numFmtId="21" fontId="4" fillId="0" borderId="4" xfId="2" applyNumberFormat="1" applyFont="1" applyBorder="1"/>
    <xf numFmtId="21" fontId="4" fillId="0" borderId="31" xfId="2" applyNumberFormat="1" applyFont="1" applyBorder="1"/>
    <xf numFmtId="0" fontId="4" fillId="0" borderId="36" xfId="2" applyFont="1" applyBorder="1"/>
    <xf numFmtId="0" fontId="4" fillId="0" borderId="37" xfId="2" applyFont="1" applyBorder="1"/>
    <xf numFmtId="46" fontId="4" fillId="0" borderId="6" xfId="2" applyNumberFormat="1" applyFont="1" applyBorder="1"/>
    <xf numFmtId="0" fontId="4" fillId="0" borderId="38" xfId="2" applyFont="1" applyBorder="1"/>
    <xf numFmtId="0" fontId="4" fillId="0" borderId="34" xfId="2" applyFont="1" applyBorder="1"/>
    <xf numFmtId="0" fontId="2" fillId="0" borderId="39" xfId="2" applyBorder="1"/>
    <xf numFmtId="0" fontId="4" fillId="0" borderId="6" xfId="2" applyFont="1" applyBorder="1"/>
    <xf numFmtId="21" fontId="4" fillId="0" borderId="6" xfId="2" applyNumberFormat="1" applyFont="1" applyBorder="1"/>
    <xf numFmtId="0" fontId="4" fillId="0" borderId="40" xfId="2" applyFont="1" applyBorder="1"/>
    <xf numFmtId="0" fontId="4" fillId="0" borderId="41" xfId="2" applyFont="1" applyBorder="1"/>
    <xf numFmtId="0" fontId="4" fillId="0" borderId="2" xfId="2" applyFont="1" applyBorder="1"/>
    <xf numFmtId="46" fontId="3" fillId="0" borderId="2" xfId="2" applyNumberFormat="1" applyFont="1" applyBorder="1"/>
    <xf numFmtId="0" fontId="4" fillId="0" borderId="42" xfId="2" applyFont="1" applyBorder="1"/>
    <xf numFmtId="0" fontId="3" fillId="0" borderId="1" xfId="2" applyFont="1" applyBorder="1"/>
    <xf numFmtId="0" fontId="4" fillId="0" borderId="3" xfId="2" applyFont="1" applyBorder="1"/>
    <xf numFmtId="21" fontId="4" fillId="0" borderId="5" xfId="2" applyNumberFormat="1" applyFont="1" applyBorder="1"/>
    <xf numFmtId="21" fontId="4" fillId="0" borderId="37" xfId="2" applyNumberFormat="1" applyFont="1" applyBorder="1"/>
    <xf numFmtId="0" fontId="4" fillId="27" borderId="31" xfId="2" applyFont="1" applyFill="1" applyBorder="1"/>
    <xf numFmtId="21" fontId="4" fillId="27" borderId="4" xfId="2" applyNumberFormat="1" applyFont="1" applyFill="1" applyBorder="1"/>
    <xf numFmtId="0" fontId="4" fillId="0" borderId="39" xfId="2" applyFont="1" applyBorder="1"/>
    <xf numFmtId="0" fontId="3" fillId="0" borderId="43" xfId="2" applyFont="1" applyBorder="1"/>
    <xf numFmtId="0" fontId="2" fillId="0" borderId="4" xfId="2" applyBorder="1"/>
    <xf numFmtId="0" fontId="2" fillId="0" borderId="34" xfId="2" applyBorder="1"/>
    <xf numFmtId="0" fontId="9" fillId="27" borderId="4" xfId="2" applyFont="1" applyFill="1" applyBorder="1" applyAlignment="1">
      <alignment horizontal="center" vertical="center" wrapText="1"/>
    </xf>
    <xf numFmtId="0" fontId="2" fillId="0" borderId="35" xfId="2" applyBorder="1"/>
    <xf numFmtId="0" fontId="4" fillId="27" borderId="4" xfId="2" applyFont="1" applyFill="1" applyBorder="1"/>
    <xf numFmtId="0" fontId="2" fillId="0" borderId="43" xfId="2" applyBorder="1"/>
    <xf numFmtId="0" fontId="4" fillId="27" borderId="0" xfId="2" applyFont="1" applyFill="1"/>
    <xf numFmtId="0" fontId="2" fillId="0" borderId="38" xfId="2" applyBorder="1"/>
    <xf numFmtId="0" fontId="2" fillId="0" borderId="45" xfId="2" applyBorder="1"/>
    <xf numFmtId="46" fontId="7" fillId="0" borderId="45" xfId="2" applyNumberFormat="1" applyFont="1" applyBorder="1"/>
    <xf numFmtId="0" fontId="4" fillId="27" borderId="45" xfId="2" applyFont="1" applyFill="1" applyBorder="1"/>
    <xf numFmtId="0" fontId="2" fillId="0" borderId="46" xfId="2" applyBorder="1"/>
    <xf numFmtId="14" fontId="8" fillId="0" borderId="0" xfId="2" quotePrefix="1" applyNumberFormat="1" applyFont="1" applyAlignment="1">
      <alignment horizontal="left"/>
    </xf>
    <xf numFmtId="0" fontId="4" fillId="0" borderId="28" xfId="2" applyFont="1" applyBorder="1"/>
    <xf numFmtId="0" fontId="4" fillId="0" borderId="30" xfId="2" applyFont="1" applyBorder="1"/>
    <xf numFmtId="46" fontId="3" fillId="0" borderId="4" xfId="2" applyNumberFormat="1" applyFont="1" applyBorder="1"/>
    <xf numFmtId="0" fontId="4" fillId="0" borderId="43" xfId="2" applyFont="1" applyBorder="1"/>
    <xf numFmtId="46" fontId="3" fillId="0" borderId="0" xfId="2" applyNumberFormat="1" applyFont="1"/>
    <xf numFmtId="0" fontId="2" fillId="0" borderId="1" xfId="2" applyBorder="1"/>
    <xf numFmtId="0" fontId="2" fillId="27" borderId="3" xfId="2" applyFill="1" applyBorder="1"/>
    <xf numFmtId="9" fontId="4" fillId="0" borderId="2" xfId="1" applyFont="1" applyBorder="1"/>
    <xf numFmtId="9" fontId="4" fillId="0" borderId="31" xfId="2" applyNumberFormat="1" applyFont="1" applyBorder="1"/>
    <xf numFmtId="9" fontId="4" fillId="0" borderId="4" xfId="2" applyNumberFormat="1" applyFont="1" applyFill="1" applyBorder="1"/>
    <xf numFmtId="9" fontId="4" fillId="0" borderId="31" xfId="2" applyNumberFormat="1" applyFont="1" applyFill="1" applyBorder="1"/>
    <xf numFmtId="0" fontId="10" fillId="0" borderId="0" xfId="0" applyFont="1" applyAlignment="1"/>
    <xf numFmtId="0" fontId="11" fillId="0" borderId="0" xfId="0" applyFont="1" applyAlignment="1"/>
    <xf numFmtId="164" fontId="10" fillId="0" borderId="0" xfId="0" applyNumberFormat="1" applyFont="1" applyAlignment="1">
      <alignment horizontal="center"/>
    </xf>
    <xf numFmtId="0" fontId="10" fillId="0" borderId="0" xfId="0" applyFont="1" applyAlignment="1">
      <alignment horizontal="center"/>
    </xf>
    <xf numFmtId="10" fontId="10" fillId="0" borderId="0" xfId="0" applyNumberFormat="1" applyFont="1" applyAlignment="1"/>
    <xf numFmtId="0" fontId="13" fillId="0" borderId="0" xfId="0" applyFont="1" applyAlignment="1"/>
    <xf numFmtId="0" fontId="10" fillId="0" borderId="6" xfId="0" applyFont="1" applyBorder="1" applyAlignment="1"/>
    <xf numFmtId="0" fontId="10" fillId="0" borderId="0" xfId="0" applyFont="1" applyBorder="1" applyAlignment="1"/>
    <xf numFmtId="10" fontId="10" fillId="0" borderId="0" xfId="0" applyNumberFormat="1" applyFont="1" applyBorder="1" applyAlignment="1"/>
    <xf numFmtId="0" fontId="14" fillId="0" borderId="0" xfId="0" applyFont="1"/>
    <xf numFmtId="0" fontId="12" fillId="0" borderId="0" xfId="0" applyFont="1" applyAlignment="1">
      <alignment horizontal="center"/>
    </xf>
    <xf numFmtId="0" fontId="10" fillId="0" borderId="6" xfId="0" applyFont="1" applyBorder="1" applyAlignment="1">
      <alignment horizontal="center"/>
    </xf>
    <xf numFmtId="0" fontId="10" fillId="0" borderId="14" xfId="0" applyFont="1" applyBorder="1" applyAlignment="1">
      <alignment horizontal="center"/>
    </xf>
    <xf numFmtId="10" fontId="14" fillId="4" borderId="15" xfId="0" applyNumberFormat="1" applyFont="1" applyFill="1" applyBorder="1" applyAlignment="1">
      <alignment horizontal="center" vertical="center" wrapText="1"/>
    </xf>
    <xf numFmtId="0" fontId="18" fillId="4" borderId="15" xfId="0" applyFont="1" applyFill="1" applyBorder="1" applyAlignment="1">
      <alignment horizontal="center" vertical="center" wrapText="1"/>
    </xf>
    <xf numFmtId="0" fontId="19" fillId="4" borderId="15" xfId="0" applyFont="1" applyFill="1" applyBorder="1" applyAlignment="1">
      <alignment horizontal="center" vertical="center" wrapText="1"/>
    </xf>
    <xf numFmtId="164" fontId="18" fillId="4" borderId="15" xfId="0" applyNumberFormat="1" applyFont="1" applyFill="1" applyBorder="1" applyAlignment="1">
      <alignment horizontal="center" vertical="center" wrapText="1"/>
    </xf>
    <xf numFmtId="0" fontId="18" fillId="4" borderId="19"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8" borderId="18" xfId="0" applyFont="1" applyFill="1" applyBorder="1" applyAlignment="1">
      <alignment horizontal="center" vertical="center" wrapText="1"/>
    </xf>
    <xf numFmtId="0" fontId="20" fillId="19" borderId="18" xfId="0" applyFont="1" applyFill="1" applyBorder="1" applyAlignment="1">
      <alignment horizontal="center" vertical="center" wrapText="1"/>
    </xf>
    <xf numFmtId="0" fontId="20" fillId="20" borderId="18" xfId="0" applyFont="1" applyFill="1" applyBorder="1" applyAlignment="1">
      <alignment horizontal="center" vertical="center" wrapText="1"/>
    </xf>
    <xf numFmtId="0" fontId="20" fillId="21" borderId="18" xfId="0" applyFont="1" applyFill="1" applyBorder="1" applyAlignment="1">
      <alignment horizontal="center" vertical="center" wrapText="1"/>
    </xf>
    <xf numFmtId="0" fontId="21" fillId="5" borderId="20" xfId="0" applyFont="1" applyFill="1" applyBorder="1" applyAlignment="1">
      <alignment horizontal="center" vertical="center" textRotation="90" wrapText="1"/>
    </xf>
    <xf numFmtId="0" fontId="21" fillId="6" borderId="15" xfId="0" applyFont="1" applyFill="1" applyBorder="1" applyAlignment="1">
      <alignment horizontal="center" vertical="center" textRotation="90" wrapText="1"/>
    </xf>
    <xf numFmtId="0" fontId="21" fillId="0" borderId="15" xfId="0" applyFont="1" applyBorder="1" applyAlignment="1">
      <alignment horizontal="center" vertical="center" textRotation="90" wrapText="1"/>
    </xf>
    <xf numFmtId="0" fontId="21" fillId="7" borderId="15" xfId="0" applyFont="1" applyFill="1" applyBorder="1" applyAlignment="1">
      <alignment horizontal="center" vertical="center" textRotation="90" wrapText="1"/>
    </xf>
    <xf numFmtId="0" fontId="21" fillId="6" borderId="16" xfId="0" applyFont="1" applyFill="1" applyBorder="1" applyAlignment="1">
      <alignment horizontal="center" vertical="center" textRotation="90" wrapText="1"/>
    </xf>
    <xf numFmtId="0" fontId="12" fillId="11" borderId="7" xfId="0" applyFont="1" applyFill="1" applyBorder="1" applyAlignment="1">
      <alignment horizontal="center" vertical="center"/>
    </xf>
    <xf numFmtId="0" fontId="14" fillId="28" borderId="4" xfId="0" applyFont="1" applyFill="1" applyBorder="1" applyAlignment="1">
      <alignment horizontal="center" vertical="center"/>
    </xf>
    <xf numFmtId="10" fontId="11" fillId="0" borderId="4" xfId="0" applyNumberFormat="1" applyFont="1" applyFill="1" applyBorder="1" applyAlignment="1">
      <alignment horizontal="center" vertical="center"/>
    </xf>
    <xf numFmtId="0" fontId="14" fillId="0" borderId="4" xfId="0" applyFont="1" applyBorder="1" applyAlignment="1">
      <alignment horizontal="center" vertical="center"/>
    </xf>
    <xf numFmtId="164" fontId="10" fillId="0" borderId="4" xfId="0" applyNumberFormat="1" applyFont="1" applyBorder="1" applyAlignment="1">
      <alignment horizontal="center" vertical="center"/>
    </xf>
    <xf numFmtId="0" fontId="10" fillId="0" borderId="4" xfId="0" applyFont="1" applyBorder="1" applyAlignment="1">
      <alignment horizontal="center" vertical="center"/>
    </xf>
    <xf numFmtId="0" fontId="22" fillId="0" borderId="3" xfId="0" applyFont="1" applyBorder="1" applyAlignment="1">
      <alignment horizontal="center" vertical="center"/>
    </xf>
    <xf numFmtId="0" fontId="10" fillId="2" borderId="4" xfId="0" applyFont="1" applyFill="1" applyBorder="1" applyAlignment="1">
      <alignment horizontal="center" vertical="center"/>
    </xf>
    <xf numFmtId="0" fontId="10" fillId="7" borderId="4" xfId="0" applyFont="1" applyFill="1" applyBorder="1" applyAlignment="1">
      <alignment horizontal="center" vertical="center"/>
    </xf>
    <xf numFmtId="0" fontId="12" fillId="2" borderId="4" xfId="0" applyFont="1" applyFill="1" applyBorder="1" applyAlignment="1">
      <alignment horizontal="center" vertical="center"/>
    </xf>
    <xf numFmtId="0" fontId="12" fillId="7" borderId="4" xfId="0" applyFont="1" applyFill="1" applyBorder="1" applyAlignment="1">
      <alignment horizontal="center" vertical="center"/>
    </xf>
    <xf numFmtId="0" fontId="10" fillId="3" borderId="4" xfId="0" applyFont="1" applyFill="1" applyBorder="1" applyAlignment="1">
      <alignment horizontal="center" vertical="center"/>
    </xf>
    <xf numFmtId="3" fontId="10" fillId="13" borderId="3" xfId="0" applyNumberFormat="1" applyFont="1" applyFill="1" applyBorder="1" applyAlignment="1">
      <alignment horizontal="center" vertical="center"/>
    </xf>
    <xf numFmtId="3" fontId="10" fillId="13" borderId="4" xfId="0" applyNumberFormat="1" applyFont="1" applyFill="1" applyBorder="1" applyAlignment="1">
      <alignment horizontal="center" vertical="center"/>
    </xf>
    <xf numFmtId="3" fontId="10" fillId="14" borderId="3" xfId="0" applyNumberFormat="1" applyFont="1" applyFill="1" applyBorder="1" applyAlignment="1">
      <alignment horizontal="center" vertical="center"/>
    </xf>
    <xf numFmtId="3" fontId="10" fillId="15" borderId="3"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10" fillId="22" borderId="3" xfId="0" applyNumberFormat="1" applyFont="1" applyFill="1" applyBorder="1" applyAlignment="1">
      <alignment horizontal="center" vertical="center"/>
    </xf>
    <xf numFmtId="3" fontId="14" fillId="22" borderId="4" xfId="0" applyNumberFormat="1" applyFont="1" applyFill="1" applyBorder="1" applyAlignment="1">
      <alignment horizontal="center" vertical="center"/>
    </xf>
    <xf numFmtId="3" fontId="10" fillId="5" borderId="3" xfId="0" applyNumberFormat="1" applyFont="1" applyFill="1" applyBorder="1" applyAlignment="1">
      <alignment horizontal="center" vertical="center"/>
    </xf>
    <xf numFmtId="9" fontId="14" fillId="6" borderId="4" xfId="0" applyNumberFormat="1" applyFont="1" applyFill="1" applyBorder="1" applyAlignment="1">
      <alignment horizontal="center" vertical="center"/>
    </xf>
    <xf numFmtId="9" fontId="14" fillId="0" borderId="3" xfId="0" applyNumberFormat="1" applyFont="1" applyBorder="1" applyAlignment="1">
      <alignment horizontal="center" vertical="center"/>
    </xf>
    <xf numFmtId="10" fontId="14" fillId="7" borderId="4" xfId="0" applyNumberFormat="1" applyFont="1" applyFill="1" applyBorder="1" applyAlignment="1">
      <alignment horizontal="center" vertical="center"/>
    </xf>
    <xf numFmtId="10" fontId="14" fillId="7" borderId="3" xfId="0" applyNumberFormat="1" applyFont="1" applyFill="1" applyBorder="1" applyAlignment="1">
      <alignment horizontal="center" vertical="center"/>
    </xf>
    <xf numFmtId="10" fontId="14" fillId="6" borderId="17" xfId="0" applyNumberFormat="1" applyFont="1" applyFill="1" applyBorder="1" applyAlignment="1">
      <alignment horizontal="center" vertical="center"/>
    </xf>
    <xf numFmtId="9" fontId="10" fillId="6" borderId="3" xfId="0" applyNumberFormat="1" applyFont="1" applyFill="1" applyBorder="1" applyAlignment="1">
      <alignment horizontal="center" vertical="center"/>
    </xf>
    <xf numFmtId="0" fontId="12" fillId="10" borderId="7" xfId="0" applyFont="1" applyFill="1" applyBorder="1" applyAlignment="1">
      <alignment horizontal="center" vertical="center"/>
    </xf>
    <xf numFmtId="9" fontId="10" fillId="6" borderId="4" xfId="0" applyNumberFormat="1" applyFont="1" applyFill="1" applyBorder="1" applyAlignment="1">
      <alignment horizontal="center" vertical="center"/>
    </xf>
    <xf numFmtId="10" fontId="11" fillId="0" borderId="4" xfId="0" applyNumberFormat="1" applyFont="1" applyBorder="1" applyAlignment="1">
      <alignment horizontal="center" vertical="center"/>
    </xf>
    <xf numFmtId="164" fontId="11" fillId="0" borderId="4" xfId="0" applyNumberFormat="1" applyFont="1" applyBorder="1" applyAlignment="1">
      <alignment horizontal="center" vertical="center"/>
    </xf>
    <xf numFmtId="4" fontId="10" fillId="13" borderId="3" xfId="0" applyNumberFormat="1" applyFont="1" applyFill="1" applyBorder="1" applyAlignment="1">
      <alignment horizontal="center" vertical="center"/>
    </xf>
    <xf numFmtId="164" fontId="14" fillId="0" borderId="4" xfId="0" applyNumberFormat="1" applyFont="1" applyBorder="1" applyAlignment="1">
      <alignment horizontal="center" vertical="center"/>
    </xf>
    <xf numFmtId="0" fontId="23" fillId="0" borderId="3" xfId="0" applyFont="1" applyBorder="1" applyAlignment="1">
      <alignment horizontal="center" vertical="center"/>
    </xf>
    <xf numFmtId="4" fontId="10" fillId="14" borderId="3" xfId="0" applyNumberFormat="1" applyFont="1" applyFill="1" applyBorder="1" applyAlignment="1">
      <alignment horizontal="center" vertical="center"/>
    </xf>
    <xf numFmtId="10" fontId="11" fillId="0" borderId="4" xfId="0" applyNumberFormat="1" applyFont="1" applyFill="1" applyBorder="1" applyAlignment="1" applyProtection="1">
      <alignment horizontal="center" vertical="center"/>
      <protection locked="0"/>
    </xf>
    <xf numFmtId="0" fontId="17" fillId="11" borderId="7" xfId="0" applyFont="1" applyFill="1" applyBorder="1" applyAlignment="1">
      <alignment horizontal="center" vertical="center"/>
    </xf>
    <xf numFmtId="0" fontId="14" fillId="28" borderId="6" xfId="0" applyFont="1" applyFill="1" applyBorder="1" applyAlignment="1">
      <alignment horizontal="center" vertical="center"/>
    </xf>
    <xf numFmtId="10" fontId="11" fillId="0" borderId="6" xfId="0" applyNumberFormat="1" applyFont="1" applyFill="1" applyBorder="1" applyAlignment="1">
      <alignment horizontal="center" vertical="center"/>
    </xf>
    <xf numFmtId="0" fontId="14" fillId="0" borderId="6" xfId="0" applyFont="1" applyBorder="1" applyAlignment="1">
      <alignment horizontal="center" vertical="center"/>
    </xf>
    <xf numFmtId="164" fontId="10" fillId="0" borderId="6" xfId="0" applyNumberFormat="1" applyFont="1" applyBorder="1" applyAlignment="1">
      <alignment horizontal="center" vertical="center"/>
    </xf>
    <xf numFmtId="0" fontId="10" fillId="0" borderId="6" xfId="0" applyFont="1" applyBorder="1" applyAlignment="1">
      <alignment horizontal="center" vertical="center"/>
    </xf>
    <xf numFmtId="0" fontId="22" fillId="0" borderId="13" xfId="0" applyFont="1" applyBorder="1" applyAlignment="1">
      <alignment horizontal="center" vertical="center"/>
    </xf>
    <xf numFmtId="3" fontId="10" fillId="5" borderId="13" xfId="0" applyNumberFormat="1" applyFont="1" applyFill="1" applyBorder="1" applyAlignment="1">
      <alignment horizontal="center" vertical="center"/>
    </xf>
    <xf numFmtId="9" fontId="14" fillId="6" borderId="6" xfId="0" applyNumberFormat="1" applyFont="1" applyFill="1" applyBorder="1" applyAlignment="1">
      <alignment horizontal="center" vertical="center"/>
    </xf>
    <xf numFmtId="9" fontId="10" fillId="6" borderId="13" xfId="0" applyNumberFormat="1" applyFont="1" applyFill="1" applyBorder="1" applyAlignment="1">
      <alignment horizontal="center" vertical="center"/>
    </xf>
    <xf numFmtId="9" fontId="14" fillId="0" borderId="13" xfId="0" applyNumberFormat="1" applyFont="1" applyBorder="1" applyAlignment="1">
      <alignment horizontal="center" vertical="center"/>
    </xf>
    <xf numFmtId="10" fontId="14" fillId="7" borderId="6" xfId="0" applyNumberFormat="1" applyFont="1" applyFill="1" applyBorder="1" applyAlignment="1">
      <alignment horizontal="center" vertical="center"/>
    </xf>
    <xf numFmtId="10" fontId="14" fillId="7" borderId="13" xfId="0" applyNumberFormat="1" applyFont="1" applyFill="1" applyBorder="1" applyAlignment="1">
      <alignment horizontal="center" vertical="center"/>
    </xf>
    <xf numFmtId="10" fontId="14" fillId="6" borderId="49" xfId="0" applyNumberFormat="1" applyFont="1" applyFill="1" applyBorder="1" applyAlignment="1">
      <alignment horizontal="center" vertical="center"/>
    </xf>
    <xf numFmtId="0" fontId="10" fillId="2" borderId="6" xfId="0" applyFont="1" applyFill="1" applyBorder="1" applyAlignment="1">
      <alignment horizontal="center" vertical="center"/>
    </xf>
    <xf numFmtId="0" fontId="10" fillId="7" borderId="6" xfId="0" applyFont="1" applyFill="1" applyBorder="1" applyAlignment="1">
      <alignment horizontal="center" vertical="center"/>
    </xf>
    <xf numFmtId="0" fontId="12" fillId="2" borderId="6" xfId="0" applyFont="1" applyFill="1" applyBorder="1" applyAlignment="1">
      <alignment horizontal="center" vertical="center"/>
    </xf>
    <xf numFmtId="0" fontId="12" fillId="7" borderId="6" xfId="0" applyFont="1" applyFill="1" applyBorder="1" applyAlignment="1">
      <alignment horizontal="center" vertical="center"/>
    </xf>
    <xf numFmtId="0" fontId="10" fillId="3" borderId="6" xfId="0" applyFont="1" applyFill="1" applyBorder="1" applyAlignment="1">
      <alignment horizontal="center" vertical="center"/>
    </xf>
    <xf numFmtId="3" fontId="10" fillId="13" borderId="13" xfId="0" applyNumberFormat="1" applyFont="1" applyFill="1" applyBorder="1" applyAlignment="1">
      <alignment horizontal="center" vertical="center"/>
    </xf>
    <xf numFmtId="4" fontId="10" fillId="13" borderId="13" xfId="0" applyNumberFormat="1" applyFont="1" applyFill="1" applyBorder="1" applyAlignment="1">
      <alignment horizontal="center" vertical="center"/>
    </xf>
    <xf numFmtId="3" fontId="10" fillId="13" borderId="6" xfId="0" applyNumberFormat="1" applyFont="1" applyFill="1" applyBorder="1" applyAlignment="1">
      <alignment horizontal="center" vertical="center"/>
    </xf>
    <xf numFmtId="4" fontId="10" fillId="14" borderId="13" xfId="0" applyNumberFormat="1" applyFont="1" applyFill="1" applyBorder="1" applyAlignment="1">
      <alignment horizontal="center" vertical="center"/>
    </xf>
    <xf numFmtId="3" fontId="10" fillId="14" borderId="13" xfId="0" applyNumberFormat="1" applyFont="1" applyFill="1" applyBorder="1" applyAlignment="1">
      <alignment horizontal="center" vertical="center"/>
    </xf>
    <xf numFmtId="3" fontId="10" fillId="15" borderId="13" xfId="0" applyNumberFormat="1" applyFont="1" applyFill="1" applyBorder="1" applyAlignment="1">
      <alignment horizontal="center" vertical="center"/>
    </xf>
    <xf numFmtId="3" fontId="10" fillId="15" borderId="6" xfId="0" applyNumberFormat="1" applyFont="1" applyFill="1" applyBorder="1" applyAlignment="1">
      <alignment horizontal="center" vertical="center"/>
    </xf>
    <xf numFmtId="3" fontId="10" fillId="22" borderId="13" xfId="0" applyNumberFormat="1" applyFont="1" applyFill="1" applyBorder="1" applyAlignment="1">
      <alignment horizontal="center" vertical="center"/>
    </xf>
    <xf numFmtId="3" fontId="14" fillId="22" borderId="6" xfId="0" applyNumberFormat="1" applyFont="1" applyFill="1" applyBorder="1" applyAlignment="1">
      <alignment horizontal="center" vertical="center"/>
    </xf>
    <xf numFmtId="10" fontId="11" fillId="0" borderId="7" xfId="0" applyNumberFormat="1" applyFont="1" applyBorder="1" applyAlignment="1">
      <alignment horizontal="center" vertical="center"/>
    </xf>
    <xf numFmtId="0" fontId="14" fillId="0" borderId="7" xfId="0" applyFont="1" applyBorder="1" applyAlignment="1">
      <alignment horizontal="center" vertical="center"/>
    </xf>
    <xf numFmtId="164" fontId="10" fillId="0" borderId="7" xfId="0" applyNumberFormat="1" applyFont="1" applyBorder="1" applyAlignment="1">
      <alignment horizontal="center" vertical="center"/>
    </xf>
    <xf numFmtId="0" fontId="10" fillId="0" borderId="7" xfId="0" applyFont="1" applyBorder="1" applyAlignment="1">
      <alignment horizontal="center" vertical="center"/>
    </xf>
    <xf numFmtId="0" fontId="22" fillId="0" borderId="7" xfId="0" applyFont="1" applyBorder="1" applyAlignment="1">
      <alignment horizontal="center" vertical="center"/>
    </xf>
    <xf numFmtId="0" fontId="10" fillId="2" borderId="7" xfId="0" applyFont="1" applyFill="1" applyBorder="1" applyAlignment="1">
      <alignment horizontal="center" vertical="center"/>
    </xf>
    <xf numFmtId="0" fontId="10" fillId="7" borderId="7" xfId="0" applyFont="1" applyFill="1" applyBorder="1" applyAlignment="1">
      <alignment horizontal="center" vertical="center"/>
    </xf>
    <xf numFmtId="0" fontId="12" fillId="2" borderId="7" xfId="0" applyFont="1" applyFill="1" applyBorder="1" applyAlignment="1">
      <alignment horizontal="center" vertical="center"/>
    </xf>
    <xf numFmtId="0" fontId="12" fillId="7" borderId="7" xfId="0" applyFont="1" applyFill="1" applyBorder="1" applyAlignment="1">
      <alignment horizontal="center" vertical="center"/>
    </xf>
    <xf numFmtId="0" fontId="10" fillId="3" borderId="7" xfId="0" applyFont="1" applyFill="1" applyBorder="1" applyAlignment="1">
      <alignment horizontal="center" vertical="center"/>
    </xf>
    <xf numFmtId="3" fontId="10" fillId="13" borderId="7" xfId="0" applyNumberFormat="1" applyFont="1" applyFill="1" applyBorder="1" applyAlignment="1">
      <alignment horizontal="center" vertical="center"/>
    </xf>
    <xf numFmtId="4" fontId="10" fillId="13" borderId="7" xfId="0" applyNumberFormat="1" applyFont="1" applyFill="1" applyBorder="1" applyAlignment="1">
      <alignment horizontal="center" vertical="center"/>
    </xf>
    <xf numFmtId="4" fontId="10" fillId="14" borderId="7" xfId="0" applyNumberFormat="1" applyFont="1" applyFill="1" applyBorder="1" applyAlignment="1">
      <alignment horizontal="center" vertical="center"/>
    </xf>
    <xf numFmtId="3" fontId="10" fillId="14" borderId="7" xfId="0" applyNumberFormat="1" applyFont="1" applyFill="1" applyBorder="1" applyAlignment="1">
      <alignment horizontal="center" vertical="center"/>
    </xf>
    <xf numFmtId="3" fontId="10" fillId="15" borderId="7" xfId="0" applyNumberFormat="1" applyFont="1" applyFill="1" applyBorder="1" applyAlignment="1">
      <alignment horizontal="center" vertical="center"/>
    </xf>
    <xf numFmtId="3" fontId="10" fillId="22" borderId="7" xfId="0" applyNumberFormat="1" applyFont="1" applyFill="1" applyBorder="1" applyAlignment="1">
      <alignment horizontal="center" vertical="center"/>
    </xf>
    <xf numFmtId="3" fontId="14" fillId="22" borderId="7" xfId="0" applyNumberFormat="1" applyFont="1" applyFill="1" applyBorder="1" applyAlignment="1">
      <alignment horizontal="center" vertical="center"/>
    </xf>
    <xf numFmtId="3" fontId="10" fillId="5" borderId="7" xfId="0" applyNumberFormat="1" applyFont="1" applyFill="1" applyBorder="1" applyAlignment="1">
      <alignment horizontal="center" vertical="center"/>
    </xf>
    <xf numFmtId="9" fontId="14" fillId="6" borderId="7" xfId="0" applyNumberFormat="1" applyFont="1" applyFill="1" applyBorder="1" applyAlignment="1">
      <alignment horizontal="center" vertical="center"/>
    </xf>
    <xf numFmtId="9" fontId="10" fillId="6" borderId="7" xfId="0" applyNumberFormat="1" applyFont="1" applyFill="1" applyBorder="1" applyAlignment="1">
      <alignment horizontal="center" vertical="center"/>
    </xf>
    <xf numFmtId="9" fontId="14" fillId="0" borderId="7" xfId="0" applyNumberFormat="1" applyFont="1" applyBorder="1" applyAlignment="1">
      <alignment horizontal="center" vertical="center"/>
    </xf>
    <xf numFmtId="10" fontId="14" fillId="7" borderId="7" xfId="0" applyNumberFormat="1" applyFont="1" applyFill="1" applyBorder="1" applyAlignment="1">
      <alignment horizontal="center" vertical="center"/>
    </xf>
    <xf numFmtId="10" fontId="14" fillId="6" borderId="51" xfId="0" applyNumberFormat="1" applyFont="1" applyFill="1" applyBorder="1" applyAlignment="1">
      <alignment horizontal="center" vertical="center"/>
    </xf>
    <xf numFmtId="0" fontId="10" fillId="41" borderId="50" xfId="0" applyFont="1" applyFill="1" applyBorder="1" applyAlignment="1">
      <alignment horizontal="center" vertical="center"/>
    </xf>
    <xf numFmtId="0" fontId="14" fillId="28" borderId="7" xfId="0" applyFont="1" applyFill="1" applyBorder="1" applyAlignment="1">
      <alignment horizontal="center" vertical="center"/>
    </xf>
    <xf numFmtId="0" fontId="12" fillId="0" borderId="0" xfId="0" applyFont="1" applyAlignment="1">
      <alignment horizontal="center"/>
    </xf>
    <xf numFmtId="3" fontId="13" fillId="5" borderId="3" xfId="0" applyNumberFormat="1" applyFont="1" applyFill="1" applyBorder="1" applyAlignment="1">
      <alignment horizontal="center" vertical="center"/>
    </xf>
    <xf numFmtId="0" fontId="12" fillId="11" borderId="48" xfId="0" applyFont="1" applyFill="1" applyBorder="1" applyAlignment="1">
      <alignment horizontal="center" vertical="center"/>
    </xf>
    <xf numFmtId="0" fontId="14" fillId="28" borderId="52" xfId="0" applyFont="1" applyFill="1" applyBorder="1" applyAlignment="1">
      <alignment horizontal="center" vertical="center"/>
    </xf>
    <xf numFmtId="10" fontId="11" fillId="0" borderId="52" xfId="0" applyNumberFormat="1" applyFont="1" applyFill="1" applyBorder="1" applyAlignment="1">
      <alignment horizontal="center" vertical="center"/>
    </xf>
    <xf numFmtId="0" fontId="14" fillId="0" borderId="52" xfId="0" applyFont="1" applyBorder="1" applyAlignment="1">
      <alignment horizontal="center" vertical="center"/>
    </xf>
    <xf numFmtId="164" fontId="10" fillId="0" borderId="52" xfId="0" applyNumberFormat="1" applyFont="1" applyBorder="1" applyAlignment="1">
      <alignment horizontal="center" vertical="center"/>
    </xf>
    <xf numFmtId="0" fontId="10" fillId="0" borderId="52" xfId="0" applyFont="1" applyBorder="1" applyAlignment="1">
      <alignment horizontal="center" vertical="center"/>
    </xf>
    <xf numFmtId="0" fontId="22" fillId="0" borderId="53" xfId="0" applyFont="1" applyBorder="1" applyAlignment="1">
      <alignment horizontal="center" vertical="center"/>
    </xf>
    <xf numFmtId="0" fontId="10" fillId="2" borderId="52" xfId="0" applyFont="1" applyFill="1" applyBorder="1" applyAlignment="1">
      <alignment horizontal="center" vertical="center"/>
    </xf>
    <xf numFmtId="0" fontId="10" fillId="7" borderId="52" xfId="0" applyFont="1" applyFill="1" applyBorder="1" applyAlignment="1">
      <alignment horizontal="center" vertical="center"/>
    </xf>
    <xf numFmtId="0" fontId="12" fillId="2" borderId="52" xfId="0" applyFont="1" applyFill="1" applyBorder="1" applyAlignment="1">
      <alignment horizontal="center" vertical="center"/>
    </xf>
    <xf numFmtId="0" fontId="12" fillId="7" borderId="52" xfId="0" applyFont="1" applyFill="1" applyBorder="1" applyAlignment="1">
      <alignment horizontal="center" vertical="center"/>
    </xf>
    <xf numFmtId="0" fontId="10" fillId="3" borderId="52" xfId="0" applyFont="1" applyFill="1" applyBorder="1" applyAlignment="1">
      <alignment horizontal="center" vertical="center"/>
    </xf>
    <xf numFmtId="4" fontId="10" fillId="13" borderId="53" xfId="0" applyNumberFormat="1" applyFont="1" applyFill="1" applyBorder="1" applyAlignment="1">
      <alignment horizontal="center" vertical="center"/>
    </xf>
    <xf numFmtId="3" fontId="10" fillId="13" borderId="53" xfId="0" applyNumberFormat="1" applyFont="1" applyFill="1" applyBorder="1" applyAlignment="1">
      <alignment horizontal="center" vertical="center"/>
    </xf>
    <xf numFmtId="3" fontId="10" fillId="13" borderId="52" xfId="0" applyNumberFormat="1" applyFont="1" applyFill="1" applyBorder="1" applyAlignment="1">
      <alignment horizontal="center" vertical="center"/>
    </xf>
    <xf numFmtId="4" fontId="10" fillId="14" borderId="53" xfId="0" applyNumberFormat="1" applyFont="1" applyFill="1" applyBorder="1" applyAlignment="1">
      <alignment horizontal="center" vertical="center"/>
    </xf>
    <xf numFmtId="3" fontId="10" fillId="14" borderId="53" xfId="0" applyNumberFormat="1" applyFont="1" applyFill="1" applyBorder="1" applyAlignment="1">
      <alignment horizontal="center" vertical="center"/>
    </xf>
    <xf numFmtId="3" fontId="10" fillId="15" borderId="53" xfId="0" applyNumberFormat="1" applyFont="1" applyFill="1" applyBorder="1" applyAlignment="1">
      <alignment horizontal="center" vertical="center"/>
    </xf>
    <xf numFmtId="3" fontId="10" fillId="15" borderId="52" xfId="0" applyNumberFormat="1" applyFont="1" applyFill="1" applyBorder="1" applyAlignment="1">
      <alignment horizontal="center" vertical="center"/>
    </xf>
    <xf numFmtId="3" fontId="10" fillId="22" borderId="53" xfId="0" applyNumberFormat="1" applyFont="1" applyFill="1" applyBorder="1" applyAlignment="1">
      <alignment horizontal="center" vertical="center"/>
    </xf>
    <xf numFmtId="3" fontId="14" fillId="22" borderId="52" xfId="0" applyNumberFormat="1" applyFont="1" applyFill="1" applyBorder="1" applyAlignment="1">
      <alignment horizontal="center" vertical="center"/>
    </xf>
    <xf numFmtId="3" fontId="10" fillId="5" borderId="53" xfId="0" applyNumberFormat="1" applyFont="1" applyFill="1" applyBorder="1" applyAlignment="1">
      <alignment horizontal="center" vertical="center"/>
    </xf>
    <xf numFmtId="9" fontId="14" fillId="6" borderId="52" xfId="0" applyNumberFormat="1" applyFont="1" applyFill="1" applyBorder="1" applyAlignment="1">
      <alignment horizontal="center" vertical="center"/>
    </xf>
    <xf numFmtId="9" fontId="10" fillId="6" borderId="53" xfId="0" applyNumberFormat="1" applyFont="1" applyFill="1" applyBorder="1" applyAlignment="1">
      <alignment horizontal="center" vertical="center"/>
    </xf>
    <xf numFmtId="9" fontId="14" fillId="0" borderId="53" xfId="0" applyNumberFormat="1" applyFont="1" applyBorder="1" applyAlignment="1">
      <alignment horizontal="center" vertical="center"/>
    </xf>
    <xf numFmtId="10" fontId="14" fillId="7" borderId="52" xfId="0" applyNumberFormat="1" applyFont="1" applyFill="1" applyBorder="1" applyAlignment="1">
      <alignment horizontal="center" vertical="center"/>
    </xf>
    <xf numFmtId="10" fontId="14" fillId="7" borderId="53" xfId="0" applyNumberFormat="1" applyFont="1" applyFill="1" applyBorder="1" applyAlignment="1">
      <alignment horizontal="center" vertical="center"/>
    </xf>
    <xf numFmtId="10" fontId="14" fillId="6" borderId="54" xfId="0" applyNumberFormat="1" applyFont="1" applyFill="1" applyBorder="1" applyAlignment="1">
      <alignment horizontal="center" vertical="center"/>
    </xf>
    <xf numFmtId="0" fontId="25" fillId="0" borderId="0" xfId="0" applyFont="1" applyAlignment="1"/>
    <xf numFmtId="0" fontId="26" fillId="0" borderId="0" xfId="0" applyFont="1"/>
    <xf numFmtId="0" fontId="26" fillId="0" borderId="4" xfId="0" applyFont="1" applyBorder="1" applyAlignment="1"/>
    <xf numFmtId="0" fontId="27" fillId="0" borderId="4" xfId="0" applyFont="1" applyBorder="1"/>
    <xf numFmtId="0" fontId="25" fillId="12" borderId="0" xfId="0" applyFont="1" applyFill="1" applyAlignment="1"/>
    <xf numFmtId="0" fontId="25" fillId="0" borderId="7" xfId="0" applyFont="1" applyBorder="1" applyAlignment="1">
      <alignment horizontal="center" wrapText="1"/>
    </xf>
    <xf numFmtId="0" fontId="25" fillId="0" borderId="7" xfId="0" applyFont="1" applyBorder="1" applyAlignment="1">
      <alignment horizontal="center"/>
    </xf>
    <xf numFmtId="0" fontId="25" fillId="0" borderId="0" xfId="0" applyFont="1" applyAlignment="1">
      <alignment horizontal="center"/>
    </xf>
    <xf numFmtId="0" fontId="25" fillId="0" borderId="7" xfId="0" applyFont="1" applyBorder="1" applyAlignment="1">
      <alignment horizontal="center" vertical="center"/>
    </xf>
    <xf numFmtId="0" fontId="25" fillId="0" borderId="7" xfId="0" applyFont="1" applyBorder="1" applyAlignment="1">
      <alignment horizontal="center" vertical="center" wrapText="1"/>
    </xf>
    <xf numFmtId="0" fontId="25" fillId="31" borderId="0" xfId="0" applyFont="1" applyFill="1" applyAlignment="1"/>
    <xf numFmtId="0" fontId="25" fillId="31" borderId="7" xfId="0" applyFont="1" applyFill="1" applyBorder="1" applyAlignment="1">
      <alignment horizontal="center" vertical="center"/>
    </xf>
    <xf numFmtId="0" fontId="25" fillId="30" borderId="7" xfId="0" applyFont="1" applyFill="1" applyBorder="1" applyAlignment="1">
      <alignment horizontal="center" vertical="center" wrapText="1"/>
    </xf>
    <xf numFmtId="0" fontId="25" fillId="0" borderId="0" xfId="0" applyFont="1" applyAlignment="1">
      <alignment horizontal="center" vertical="center"/>
    </xf>
    <xf numFmtId="165" fontId="27" fillId="0" borderId="0" xfId="0" applyNumberFormat="1" applyFont="1" applyAlignment="1">
      <alignment horizontal="center" vertical="center"/>
    </xf>
    <xf numFmtId="0" fontId="27" fillId="0" borderId="0" xfId="0" applyFont="1" applyAlignment="1">
      <alignment horizontal="center" vertical="top" wrapText="1"/>
    </xf>
    <xf numFmtId="0" fontId="27" fillId="0" borderId="0" xfId="0" applyFont="1" applyAlignment="1">
      <alignment horizontal="center" vertical="center" wrapText="1"/>
    </xf>
    <xf numFmtId="0" fontId="28" fillId="0" borderId="7" xfId="0" applyFont="1" applyBorder="1" applyAlignment="1">
      <alignment horizontal="center" wrapText="1"/>
    </xf>
    <xf numFmtId="0" fontId="25" fillId="0" borderId="0" xfId="0" applyFont="1" applyAlignment="1">
      <alignment vertical="center"/>
    </xf>
    <xf numFmtId="0" fontId="25" fillId="42" borderId="0" xfId="0" applyFont="1" applyFill="1" applyAlignment="1">
      <alignment horizontal="center" vertical="center"/>
    </xf>
    <xf numFmtId="165" fontId="27" fillId="42" borderId="0" xfId="0" applyNumberFormat="1" applyFont="1" applyFill="1" applyAlignment="1">
      <alignment horizontal="center" vertical="center"/>
    </xf>
    <xf numFmtId="0" fontId="27" fillId="42" borderId="0" xfId="0" applyFont="1" applyFill="1" applyAlignment="1">
      <alignment horizontal="center" vertical="top" wrapText="1"/>
    </xf>
    <xf numFmtId="0" fontId="27" fillId="42" borderId="0" xfId="0" applyFont="1" applyFill="1" applyAlignment="1">
      <alignment horizontal="center" vertical="center" wrapText="1"/>
    </xf>
    <xf numFmtId="0" fontId="25" fillId="42" borderId="0" xfId="0" applyFont="1" applyFill="1" applyAlignment="1"/>
    <xf numFmtId="0" fontId="27" fillId="0" borderId="7" xfId="0" applyFont="1" applyBorder="1" applyAlignment="1">
      <alignment horizontal="center" vertical="top" wrapText="1"/>
    </xf>
    <xf numFmtId="0" fontId="27" fillId="0" borderId="7" xfId="0" applyFont="1" applyBorder="1" applyAlignment="1">
      <alignment horizontal="center" vertical="center" wrapText="1"/>
    </xf>
    <xf numFmtId="0" fontId="29" fillId="0" borderId="0" xfId="0" applyFont="1" applyAlignment="1">
      <alignment vertical="center" wrapText="1"/>
    </xf>
    <xf numFmtId="165" fontId="25" fillId="0" borderId="0" xfId="0" applyNumberFormat="1" applyFont="1" applyAlignment="1">
      <alignment horizontal="center" vertical="center"/>
    </xf>
    <xf numFmtId="0" fontId="25" fillId="0" borderId="0" xfId="0" applyFont="1" applyAlignment="1">
      <alignment horizontal="center" vertical="top"/>
    </xf>
    <xf numFmtId="0" fontId="26" fillId="9" borderId="4" xfId="0" applyFont="1" applyFill="1" applyBorder="1" applyAlignment="1">
      <alignment horizontal="center" vertical="center"/>
    </xf>
    <xf numFmtId="165" fontId="26" fillId="9" borderId="4" xfId="0" applyNumberFormat="1" applyFont="1" applyFill="1" applyBorder="1" applyAlignment="1">
      <alignment horizontal="center" vertical="center" wrapText="1"/>
    </xf>
    <xf numFmtId="0" fontId="26" fillId="9" borderId="4" xfId="0" applyFont="1" applyFill="1" applyBorder="1" applyAlignment="1">
      <alignment horizontal="center" vertical="center" wrapText="1"/>
    </xf>
    <xf numFmtId="0" fontId="26" fillId="9" borderId="1" xfId="0" applyFont="1" applyFill="1" applyBorder="1" applyAlignment="1">
      <alignment horizontal="center" vertical="center" wrapText="1"/>
    </xf>
    <xf numFmtId="0" fontId="26" fillId="9" borderId="7" xfId="0" applyFont="1" applyFill="1" applyBorder="1" applyAlignment="1">
      <alignment horizontal="center" vertical="center" wrapText="1"/>
    </xf>
    <xf numFmtId="0" fontId="27" fillId="0" borderId="9" xfId="0" applyFont="1" applyBorder="1" applyAlignment="1">
      <alignment horizontal="center" vertical="center"/>
    </xf>
    <xf numFmtId="165" fontId="27" fillId="0" borderId="9" xfId="0" applyNumberFormat="1" applyFont="1" applyBorder="1" applyAlignment="1">
      <alignment horizontal="center" vertical="center"/>
    </xf>
    <xf numFmtId="0" fontId="27" fillId="0" borderId="9" xfId="0" applyFont="1" applyBorder="1" applyAlignment="1">
      <alignment horizontal="center" vertical="top" wrapText="1"/>
    </xf>
    <xf numFmtId="0" fontId="27" fillId="0" borderId="9" xfId="0" applyFont="1" applyBorder="1" applyAlignment="1">
      <alignment horizontal="center" vertical="center" wrapText="1"/>
    </xf>
    <xf numFmtId="0" fontId="27" fillId="0" borderId="7" xfId="0" applyFont="1" applyBorder="1" applyAlignment="1">
      <alignment horizontal="center" vertical="center"/>
    </xf>
    <xf numFmtId="165" fontId="27" fillId="0" borderId="7" xfId="0" applyNumberFormat="1" applyFont="1" applyBorder="1" applyAlignment="1">
      <alignment horizontal="center" vertical="center"/>
    </xf>
    <xf numFmtId="0" fontId="25" fillId="0" borderId="8" xfId="0" applyFont="1" applyBorder="1" applyAlignment="1">
      <alignment horizontal="center" vertical="center"/>
    </xf>
    <xf numFmtId="0" fontId="27" fillId="0" borderId="8" xfId="0" applyFont="1" applyBorder="1" applyAlignment="1">
      <alignment horizontal="center" vertical="top" wrapText="1"/>
    </xf>
    <xf numFmtId="0" fontId="27" fillId="0" borderId="8" xfId="0" applyFont="1" applyBorder="1" applyAlignment="1">
      <alignment horizontal="center" vertical="center" wrapText="1"/>
    </xf>
    <xf numFmtId="16" fontId="27" fillId="0" borderId="7" xfId="0" applyNumberFormat="1" applyFont="1" applyBorder="1" applyAlignment="1">
      <alignment horizontal="center" vertical="center" wrapText="1"/>
    </xf>
    <xf numFmtId="16" fontId="27" fillId="0" borderId="9" xfId="0" applyNumberFormat="1" applyFont="1" applyBorder="1" applyAlignment="1">
      <alignment horizontal="center" vertical="center" wrapText="1"/>
    </xf>
    <xf numFmtId="0" fontId="25" fillId="0" borderId="0" xfId="0" applyFont="1" applyAlignment="1">
      <alignment horizontal="left" vertical="top" wrapText="1"/>
    </xf>
    <xf numFmtId="0" fontId="25" fillId="29" borderId="7" xfId="0" applyFont="1" applyFill="1" applyBorder="1" applyAlignment="1">
      <alignment horizontal="center" vertical="center"/>
    </xf>
    <xf numFmtId="0" fontId="27" fillId="12" borderId="7" xfId="0" applyFont="1" applyFill="1" applyBorder="1" applyAlignment="1">
      <alignment horizontal="center" vertical="center" wrapText="1"/>
    </xf>
    <xf numFmtId="0" fontId="25" fillId="0" borderId="7" xfId="0" applyFont="1" applyBorder="1" applyAlignment="1">
      <alignment wrapText="1"/>
    </xf>
    <xf numFmtId="16" fontId="27" fillId="29" borderId="7" xfId="0" applyNumberFormat="1" applyFont="1" applyFill="1" applyBorder="1" applyAlignment="1">
      <alignment horizontal="center" vertical="center" wrapText="1"/>
    </xf>
    <xf numFmtId="0" fontId="25" fillId="12" borderId="7" xfId="0" applyFont="1" applyFill="1" applyBorder="1" applyAlignment="1">
      <alignment horizontal="center" vertical="center"/>
    </xf>
    <xf numFmtId="0" fontId="25" fillId="31" borderId="0" xfId="0" applyFont="1" applyFill="1" applyAlignment="1">
      <alignment horizontal="center" vertical="center"/>
    </xf>
    <xf numFmtId="165" fontId="27" fillId="31" borderId="0" xfId="0" applyNumberFormat="1" applyFont="1" applyFill="1" applyAlignment="1">
      <alignment horizontal="center" vertical="center"/>
    </xf>
    <xf numFmtId="0" fontId="27" fillId="31" borderId="0" xfId="0" applyFont="1" applyFill="1" applyAlignment="1">
      <alignment horizontal="center" vertical="top" wrapText="1"/>
    </xf>
    <xf numFmtId="0" fontId="27" fillId="31" borderId="0" xfId="0" applyFont="1" applyFill="1" applyAlignment="1">
      <alignment horizontal="center" vertical="center" wrapText="1"/>
    </xf>
    <xf numFmtId="0" fontId="25" fillId="30" borderId="7" xfId="0" applyFont="1" applyFill="1" applyBorder="1" applyAlignment="1">
      <alignment horizontal="center" vertical="center"/>
    </xf>
    <xf numFmtId="16" fontId="27" fillId="12" borderId="7" xfId="0" applyNumberFormat="1" applyFont="1" applyFill="1" applyBorder="1" applyAlignment="1">
      <alignment horizontal="center" vertical="center" wrapText="1"/>
    </xf>
    <xf numFmtId="0" fontId="25" fillId="28" borderId="7" xfId="0" applyFont="1" applyFill="1" applyBorder="1" applyAlignment="1">
      <alignment horizontal="center" vertical="center" wrapText="1"/>
    </xf>
    <xf numFmtId="0" fontId="25" fillId="32" borderId="7" xfId="0" applyFont="1" applyFill="1" applyBorder="1" applyAlignment="1">
      <alignment horizontal="center" vertical="center" wrapText="1"/>
    </xf>
    <xf numFmtId="165" fontId="27" fillId="31" borderId="7" xfId="0" applyNumberFormat="1" applyFont="1" applyFill="1" applyBorder="1" applyAlignment="1">
      <alignment horizontal="center" vertical="center"/>
    </xf>
    <xf numFmtId="0" fontId="27" fillId="31" borderId="7" xfId="0" applyFont="1" applyFill="1" applyBorder="1" applyAlignment="1">
      <alignment horizontal="center" vertical="top" wrapText="1"/>
    </xf>
    <xf numFmtId="0" fontId="27" fillId="31" borderId="7" xfId="0" applyFont="1" applyFill="1" applyBorder="1" applyAlignment="1">
      <alignment horizontal="center" vertical="center" wrapText="1"/>
    </xf>
    <xf numFmtId="16" fontId="27" fillId="31" borderId="7" xfId="0" applyNumberFormat="1" applyFont="1" applyFill="1" applyBorder="1" applyAlignment="1">
      <alignment horizontal="center" vertical="center" wrapText="1"/>
    </xf>
    <xf numFmtId="0" fontId="25" fillId="0" borderId="7" xfId="0" applyFont="1" applyBorder="1" applyAlignment="1">
      <alignment horizontal="center" vertical="top" wrapText="1"/>
    </xf>
    <xf numFmtId="165" fontId="27" fillId="30" borderId="7" xfId="0" applyNumberFormat="1" applyFont="1" applyFill="1" applyBorder="1" applyAlignment="1">
      <alignment horizontal="center" vertical="center"/>
    </xf>
    <xf numFmtId="0" fontId="27" fillId="30" borderId="7" xfId="0" applyFont="1" applyFill="1" applyBorder="1" applyAlignment="1">
      <alignment horizontal="center" vertical="top" wrapText="1"/>
    </xf>
    <xf numFmtId="0" fontId="27" fillId="30" borderId="7" xfId="0" applyFont="1" applyFill="1" applyBorder="1" applyAlignment="1">
      <alignment horizontal="center" vertical="center" wrapText="1"/>
    </xf>
    <xf numFmtId="16" fontId="27" fillId="30" borderId="7" xfId="0" applyNumberFormat="1" applyFont="1" applyFill="1" applyBorder="1" applyAlignment="1">
      <alignment horizontal="center" vertical="center" wrapText="1"/>
    </xf>
    <xf numFmtId="0" fontId="25" fillId="12" borderId="7" xfId="0" applyFont="1" applyFill="1" applyBorder="1" applyAlignment="1">
      <alignment horizontal="center" vertical="center" wrapText="1"/>
    </xf>
    <xf numFmtId="0" fontId="30" fillId="12" borderId="7" xfId="0" applyFont="1" applyFill="1" applyBorder="1" applyAlignment="1">
      <alignment horizontal="center" vertical="center"/>
    </xf>
    <xf numFmtId="0" fontId="30" fillId="12" borderId="7" xfId="0" applyFont="1" applyFill="1" applyBorder="1" applyAlignment="1">
      <alignment horizontal="center" vertical="center" wrapText="1"/>
    </xf>
    <xf numFmtId="0" fontId="30" fillId="28" borderId="7" xfId="0" applyFont="1" applyFill="1" applyBorder="1" applyAlignment="1">
      <alignment horizontal="center" vertical="center" wrapText="1"/>
    </xf>
    <xf numFmtId="0" fontId="27" fillId="0" borderId="7" xfId="0" applyFont="1" applyBorder="1" applyAlignment="1">
      <alignment horizontal="center" wrapText="1"/>
    </xf>
    <xf numFmtId="9" fontId="14" fillId="12" borderId="7" xfId="0" applyNumberFormat="1" applyFont="1" applyFill="1" applyBorder="1" applyAlignment="1">
      <alignment horizontal="center" vertical="center"/>
    </xf>
    <xf numFmtId="0" fontId="12" fillId="11" borderId="50" xfId="0" applyFont="1" applyFill="1" applyBorder="1" applyAlignment="1">
      <alignment horizontal="center" vertical="center"/>
    </xf>
    <xf numFmtId="0" fontId="12" fillId="10" borderId="50" xfId="0" applyFont="1" applyFill="1" applyBorder="1" applyAlignment="1">
      <alignment horizontal="center" vertical="center"/>
    </xf>
    <xf numFmtId="10" fontId="14" fillId="6" borderId="56" xfId="0" applyNumberFormat="1" applyFont="1" applyFill="1" applyBorder="1" applyAlignment="1">
      <alignment horizontal="center" vertical="center"/>
    </xf>
    <xf numFmtId="10" fontId="14" fillId="6" borderId="57" xfId="0" applyNumberFormat="1" applyFont="1" applyFill="1" applyBorder="1" applyAlignment="1">
      <alignment horizontal="center" vertical="center"/>
    </xf>
    <xf numFmtId="10" fontId="14" fillId="6" borderId="58" xfId="0" applyNumberFormat="1" applyFont="1" applyFill="1" applyBorder="1" applyAlignment="1">
      <alignment horizontal="center" vertical="center"/>
    </xf>
    <xf numFmtId="0" fontId="14" fillId="28" borderId="8" xfId="0" applyFont="1" applyFill="1" applyBorder="1" applyAlignment="1">
      <alignment horizontal="center" vertical="center"/>
    </xf>
    <xf numFmtId="3" fontId="13" fillId="14" borderId="3" xfId="0" applyNumberFormat="1" applyFont="1" applyFill="1" applyBorder="1" applyAlignment="1">
      <alignment horizontal="center" vertical="center"/>
    </xf>
    <xf numFmtId="3" fontId="13" fillId="15" borderId="3" xfId="0" applyNumberFormat="1" applyFont="1" applyFill="1" applyBorder="1" applyAlignment="1">
      <alignment horizontal="center" vertical="center"/>
    </xf>
    <xf numFmtId="0" fontId="32" fillId="28" borderId="7" xfId="0" applyFont="1" applyFill="1" applyBorder="1" applyAlignment="1">
      <alignment horizontal="center" vertical="center" wrapText="1"/>
    </xf>
    <xf numFmtId="0" fontId="26" fillId="28" borderId="7" xfId="0" applyFont="1" applyFill="1" applyBorder="1" applyAlignment="1">
      <alignment horizontal="center" vertical="center" wrapText="1"/>
    </xf>
    <xf numFmtId="0" fontId="14" fillId="41" borderId="50" xfId="0" applyFont="1" applyFill="1" applyBorder="1" applyAlignment="1">
      <alignment horizontal="center" vertical="center"/>
    </xf>
    <xf numFmtId="0" fontId="23" fillId="41" borderId="59" xfId="0" applyFont="1" applyFill="1" applyBorder="1" applyAlignment="1">
      <alignment horizontal="center" vertical="center"/>
    </xf>
    <xf numFmtId="10" fontId="11" fillId="0" borderId="7" xfId="0" applyNumberFormat="1" applyFont="1" applyFill="1" applyBorder="1" applyAlignment="1">
      <alignment horizontal="center" vertical="center"/>
    </xf>
    <xf numFmtId="10" fontId="11" fillId="12" borderId="8" xfId="0" applyNumberFormat="1" applyFont="1" applyFill="1" applyBorder="1" applyAlignment="1">
      <alignment horizontal="center" vertical="center"/>
    </xf>
    <xf numFmtId="0" fontId="14" fillId="12" borderId="8" xfId="0" applyFont="1" applyFill="1" applyBorder="1" applyAlignment="1">
      <alignment horizontal="center" vertical="center"/>
    </xf>
    <xf numFmtId="164" fontId="10" fillId="12" borderId="8" xfId="0" applyNumberFormat="1" applyFont="1" applyFill="1" applyBorder="1" applyAlignment="1">
      <alignment horizontal="center" vertical="center"/>
    </xf>
    <xf numFmtId="0" fontId="10" fillId="12" borderId="8" xfId="0" applyFont="1" applyFill="1" applyBorder="1" applyAlignment="1">
      <alignment horizontal="center" vertical="center"/>
    </xf>
    <xf numFmtId="0" fontId="22" fillId="12" borderId="8" xfId="0" applyFont="1" applyFill="1" applyBorder="1" applyAlignment="1">
      <alignment horizontal="center" vertical="center"/>
    </xf>
    <xf numFmtId="0" fontId="10" fillId="33" borderId="8" xfId="0" applyFont="1" applyFill="1" applyBorder="1" applyAlignment="1">
      <alignment horizontal="center" vertical="center"/>
    </xf>
    <xf numFmtId="0" fontId="10" fillId="34" borderId="8" xfId="0" applyFont="1" applyFill="1" applyBorder="1" applyAlignment="1">
      <alignment horizontal="center" vertical="center"/>
    </xf>
    <xf numFmtId="0" fontId="12" fillId="33" borderId="8" xfId="0" applyFont="1" applyFill="1" applyBorder="1" applyAlignment="1">
      <alignment horizontal="center" vertical="center"/>
    </xf>
    <xf numFmtId="0" fontId="12" fillId="34" borderId="8" xfId="0" applyFont="1" applyFill="1" applyBorder="1" applyAlignment="1">
      <alignment horizontal="center" vertical="center"/>
    </xf>
    <xf numFmtId="0" fontId="10" fillId="35" borderId="8" xfId="0" applyFont="1" applyFill="1" applyBorder="1" applyAlignment="1">
      <alignment horizontal="center" vertical="center"/>
    </xf>
    <xf numFmtId="4" fontId="10" fillId="36" borderId="8" xfId="0" applyNumberFormat="1" applyFont="1" applyFill="1" applyBorder="1" applyAlignment="1">
      <alignment horizontal="center" vertical="center"/>
    </xf>
    <xf numFmtId="3" fontId="10" fillId="36" borderId="8" xfId="0" applyNumberFormat="1" applyFont="1" applyFill="1" applyBorder="1" applyAlignment="1">
      <alignment horizontal="center" vertical="center"/>
    </xf>
    <xf numFmtId="3" fontId="13" fillId="14" borderId="7" xfId="0" applyNumberFormat="1" applyFont="1" applyFill="1" applyBorder="1" applyAlignment="1">
      <alignment horizontal="center" vertical="center"/>
    </xf>
    <xf numFmtId="4" fontId="10" fillId="37" borderId="8" xfId="0" applyNumberFormat="1" applyFont="1" applyFill="1" applyBorder="1" applyAlignment="1">
      <alignment horizontal="center" vertical="center"/>
    </xf>
    <xf numFmtId="3" fontId="10" fillId="37" borderId="8" xfId="0" applyNumberFormat="1" applyFont="1" applyFill="1" applyBorder="1" applyAlignment="1">
      <alignment horizontal="center" vertical="center"/>
    </xf>
    <xf numFmtId="3" fontId="13" fillId="15" borderId="7" xfId="0" applyNumberFormat="1" applyFont="1" applyFill="1" applyBorder="1" applyAlignment="1">
      <alignment horizontal="center" vertical="center"/>
    </xf>
    <xf numFmtId="3" fontId="10" fillId="38" borderId="8" xfId="0" applyNumberFormat="1" applyFont="1" applyFill="1" applyBorder="1" applyAlignment="1">
      <alignment horizontal="center" vertical="center"/>
    </xf>
    <xf numFmtId="3" fontId="14" fillId="38" borderId="8" xfId="0" applyNumberFormat="1" applyFont="1" applyFill="1" applyBorder="1" applyAlignment="1">
      <alignment horizontal="center" vertical="center"/>
    </xf>
    <xf numFmtId="3" fontId="13" fillId="5" borderId="7" xfId="0" applyNumberFormat="1" applyFont="1" applyFill="1" applyBorder="1" applyAlignment="1">
      <alignment horizontal="center" vertical="center"/>
    </xf>
    <xf numFmtId="3" fontId="10" fillId="39" borderId="8" xfId="0" applyNumberFormat="1" applyFont="1" applyFill="1" applyBorder="1" applyAlignment="1">
      <alignment horizontal="center" vertical="center"/>
    </xf>
    <xf numFmtId="9" fontId="14" fillId="40" borderId="8" xfId="0" applyNumberFormat="1" applyFont="1" applyFill="1" applyBorder="1" applyAlignment="1">
      <alignment horizontal="center" vertical="center"/>
    </xf>
    <xf numFmtId="9" fontId="10" fillId="40" borderId="8" xfId="0" applyNumberFormat="1" applyFont="1" applyFill="1" applyBorder="1" applyAlignment="1">
      <alignment horizontal="center" vertical="center"/>
    </xf>
    <xf numFmtId="9" fontId="14" fillId="12" borderId="8" xfId="0" applyNumberFormat="1" applyFont="1" applyFill="1" applyBorder="1" applyAlignment="1">
      <alignment horizontal="center" vertical="center"/>
    </xf>
    <xf numFmtId="10" fontId="14" fillId="34" borderId="8" xfId="0" applyNumberFormat="1" applyFont="1" applyFill="1" applyBorder="1" applyAlignment="1">
      <alignment horizontal="center" vertical="center"/>
    </xf>
    <xf numFmtId="10" fontId="14" fillId="40" borderId="60" xfId="0" applyNumberFormat="1" applyFont="1" applyFill="1" applyBorder="1" applyAlignment="1">
      <alignment horizontal="center" vertical="center"/>
    </xf>
    <xf numFmtId="0" fontId="26" fillId="0" borderId="7" xfId="0" applyFont="1" applyBorder="1" applyAlignment="1">
      <alignment horizontal="center" vertical="center" wrapText="1"/>
    </xf>
    <xf numFmtId="0" fontId="30" fillId="0" borderId="7" xfId="0" applyFont="1" applyBorder="1" applyAlignment="1">
      <alignment horizontal="center" vertical="center" wrapText="1"/>
    </xf>
    <xf numFmtId="3" fontId="11" fillId="13" borderId="3" xfId="0" applyNumberFormat="1" applyFont="1" applyFill="1" applyBorder="1" applyAlignment="1">
      <alignment horizontal="center" vertical="center"/>
    </xf>
    <xf numFmtId="0" fontId="34" fillId="0" borderId="0" xfId="0" applyFont="1" applyAlignment="1">
      <alignment vertical="center" wrapText="1"/>
    </xf>
    <xf numFmtId="0" fontId="35" fillId="0" borderId="0" xfId="3" applyFont="1" applyAlignment="1">
      <alignment wrapText="1"/>
    </xf>
    <xf numFmtId="0" fontId="34" fillId="0" borderId="7" xfId="0" applyFont="1" applyBorder="1" applyAlignment="1">
      <alignment vertical="center" wrapText="1"/>
    </xf>
    <xf numFmtId="0" fontId="34" fillId="0" borderId="7" xfId="0" applyFont="1" applyBorder="1" applyAlignment="1">
      <alignment horizontal="center" vertical="center" wrapText="1"/>
    </xf>
    <xf numFmtId="0" fontId="34" fillId="0" borderId="7" xfId="0" applyFont="1" applyBorder="1" applyAlignment="1">
      <alignment horizontal="center" wrapText="1"/>
    </xf>
    <xf numFmtId="0" fontId="33" fillId="0" borderId="7" xfId="3" applyBorder="1" applyAlignment="1">
      <alignment horizontal="center" vertical="center" wrapText="1"/>
    </xf>
    <xf numFmtId="0" fontId="15" fillId="20" borderId="55" xfId="0" applyFont="1" applyFill="1" applyBorder="1" applyAlignment="1">
      <alignment horizontal="center"/>
    </xf>
    <xf numFmtId="0" fontId="16" fillId="17" borderId="55" xfId="0" applyFont="1" applyFill="1" applyBorder="1" applyAlignment="1"/>
    <xf numFmtId="0" fontId="12" fillId="0" borderId="0" xfId="0" applyFont="1" applyBorder="1" applyAlignment="1">
      <alignment horizontal="center"/>
    </xf>
    <xf numFmtId="0" fontId="14" fillId="0" borderId="0" xfId="0" applyFont="1" applyBorder="1"/>
    <xf numFmtId="0" fontId="17" fillId="23" borderId="55" xfId="0" applyFont="1" applyFill="1" applyBorder="1" applyAlignment="1">
      <alignment horizontal="center"/>
    </xf>
    <xf numFmtId="0" fontId="14" fillId="24" borderId="55" xfId="0" applyFont="1" applyFill="1" applyBorder="1" applyAlignment="1"/>
    <xf numFmtId="0" fontId="15" fillId="19" borderId="55" xfId="0" applyFont="1" applyFill="1" applyBorder="1" applyAlignment="1">
      <alignment horizontal="center"/>
    </xf>
    <xf numFmtId="0" fontId="15" fillId="18" borderId="55" xfId="0" applyFont="1" applyFill="1" applyBorder="1" applyAlignment="1">
      <alignment horizontal="center"/>
    </xf>
    <xf numFmtId="0" fontId="24" fillId="0" borderId="0" xfId="0" applyFont="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xf>
    <xf numFmtId="164" fontId="12" fillId="0" borderId="14" xfId="0" applyNumberFormat="1" applyFont="1" applyBorder="1" applyAlignment="1">
      <alignment horizontal="center"/>
    </xf>
    <xf numFmtId="0" fontId="14" fillId="0" borderId="13" xfId="0" applyFont="1" applyBorder="1"/>
    <xf numFmtId="164" fontId="12" fillId="0" borderId="12" xfId="0" applyNumberFormat="1" applyFont="1" applyBorder="1" applyAlignment="1">
      <alignment horizontal="center"/>
    </xf>
    <xf numFmtId="0" fontId="15" fillId="16" borderId="55" xfId="0" applyFont="1" applyFill="1" applyBorder="1" applyAlignment="1">
      <alignment horizontal="center"/>
    </xf>
    <xf numFmtId="0" fontId="29" fillId="0" borderId="0" xfId="0" applyFont="1" applyAlignment="1">
      <alignment horizontal="left" vertical="center" wrapText="1"/>
    </xf>
    <xf numFmtId="0" fontId="30" fillId="0" borderId="0" xfId="0" applyFont="1" applyAlignment="1">
      <alignment horizontal="left" vertical="center"/>
    </xf>
    <xf numFmtId="0" fontId="27" fillId="0" borderId="6" xfId="0" applyFont="1" applyBorder="1" applyAlignment="1">
      <alignment horizontal="center" vertical="center"/>
    </xf>
    <xf numFmtId="0" fontId="27" fillId="0" borderId="10" xfId="0" applyFont="1" applyBorder="1" applyAlignment="1">
      <alignment horizontal="center" vertical="center"/>
    </xf>
    <xf numFmtId="165" fontId="27" fillId="0" borderId="6" xfId="0" applyNumberFormat="1" applyFont="1" applyBorder="1" applyAlignment="1">
      <alignment horizontal="center" vertical="center"/>
    </xf>
    <xf numFmtId="165" fontId="27" fillId="0" borderId="10" xfId="0" applyNumberFormat="1" applyFont="1" applyBorder="1" applyAlignment="1">
      <alignment horizontal="center" vertical="center"/>
    </xf>
    <xf numFmtId="0" fontId="27" fillId="0" borderId="6" xfId="0" applyFont="1" applyBorder="1" applyAlignment="1">
      <alignment horizontal="center" vertical="top" wrapText="1"/>
    </xf>
    <xf numFmtId="0" fontId="27" fillId="0" borderId="10" xfId="0" applyFont="1" applyBorder="1" applyAlignment="1">
      <alignment horizontal="center" vertical="top" wrapText="1"/>
    </xf>
    <xf numFmtId="0" fontId="27" fillId="0" borderId="6" xfId="0" applyFont="1" applyBorder="1" applyAlignment="1">
      <alignment horizontal="center" vertical="center" wrapText="1"/>
    </xf>
    <xf numFmtId="0" fontId="27" fillId="0" borderId="10" xfId="0" applyFont="1" applyBorder="1" applyAlignment="1">
      <alignment horizontal="center" vertical="center" wrapText="1"/>
    </xf>
    <xf numFmtId="16" fontId="27" fillId="0" borderId="6" xfId="0" applyNumberFormat="1" applyFont="1" applyBorder="1" applyAlignment="1">
      <alignment horizontal="center" vertical="center" wrapText="1"/>
    </xf>
    <xf numFmtId="16" fontId="27" fillId="0" borderId="10" xfId="0" applyNumberFormat="1" applyFont="1" applyBorder="1" applyAlignment="1">
      <alignment horizontal="center" vertical="center" wrapText="1"/>
    </xf>
    <xf numFmtId="0" fontId="27" fillId="0" borderId="6" xfId="0" applyFont="1" applyBorder="1" applyAlignment="1">
      <alignment horizontal="center" wrapText="1"/>
    </xf>
    <xf numFmtId="0" fontId="27" fillId="0" borderId="10" xfId="0" applyFont="1" applyBorder="1" applyAlignment="1">
      <alignment horizontal="center" wrapText="1"/>
    </xf>
    <xf numFmtId="0" fontId="27" fillId="0" borderId="11" xfId="0" applyFont="1" applyBorder="1" applyAlignment="1">
      <alignment horizontal="center" vertical="center"/>
    </xf>
    <xf numFmtId="165" fontId="27" fillId="0" borderId="11" xfId="0" applyNumberFormat="1" applyFont="1" applyBorder="1" applyAlignment="1">
      <alignment horizontal="center" vertical="center"/>
    </xf>
    <xf numFmtId="0" fontId="27" fillId="0" borderId="11" xfId="0" applyFont="1" applyBorder="1" applyAlignment="1">
      <alignment horizontal="center" vertical="top" wrapText="1"/>
    </xf>
    <xf numFmtId="0" fontId="27" fillId="0" borderId="11" xfId="0" applyFont="1" applyBorder="1" applyAlignment="1">
      <alignment horizontal="center" vertical="center" wrapText="1"/>
    </xf>
    <xf numFmtId="16" fontId="27" fillId="0" borderId="11" xfId="0" applyNumberFormat="1" applyFont="1" applyBorder="1" applyAlignment="1">
      <alignment horizontal="center" vertical="center" wrapText="1"/>
    </xf>
    <xf numFmtId="0" fontId="27" fillId="0" borderId="5" xfId="0" applyFont="1" applyBorder="1" applyAlignment="1">
      <alignment horizontal="center" vertical="center"/>
    </xf>
    <xf numFmtId="0" fontId="27" fillId="0" borderId="5" xfId="0" applyFont="1" applyBorder="1" applyAlignment="1">
      <alignment horizontal="center" vertical="center" wrapText="1"/>
    </xf>
    <xf numFmtId="165" fontId="27" fillId="0" borderId="5" xfId="0" applyNumberFormat="1" applyFont="1" applyBorder="1" applyAlignment="1">
      <alignment horizontal="center" vertical="center"/>
    </xf>
    <xf numFmtId="0" fontId="27" fillId="0" borderId="5" xfId="0" applyFont="1" applyBorder="1" applyAlignment="1">
      <alignment horizontal="center" vertical="top" wrapText="1"/>
    </xf>
    <xf numFmtId="0" fontId="25" fillId="0" borderId="47" xfId="0" applyFont="1" applyBorder="1" applyAlignment="1">
      <alignment horizontal="center" vertical="top" wrapText="1"/>
    </xf>
    <xf numFmtId="0" fontId="15" fillId="19" borderId="18" xfId="0" applyFont="1" applyFill="1" applyBorder="1" applyAlignment="1">
      <alignment horizontal="center"/>
    </xf>
    <xf numFmtId="0" fontId="16" fillId="17" borderId="18" xfId="0" applyFont="1" applyFill="1" applyBorder="1" applyAlignment="1"/>
    <xf numFmtId="0" fontId="15" fillId="20" borderId="18" xfId="0" applyFont="1" applyFill="1" applyBorder="1" applyAlignment="1">
      <alignment horizontal="center"/>
    </xf>
    <xf numFmtId="0" fontId="17" fillId="23" borderId="18" xfId="0" applyFont="1" applyFill="1" applyBorder="1" applyAlignment="1">
      <alignment horizontal="center"/>
    </xf>
    <xf numFmtId="0" fontId="14" fillId="24" borderId="18" xfId="0" applyFont="1" applyFill="1" applyBorder="1" applyAlignment="1"/>
    <xf numFmtId="0" fontId="12" fillId="0" borderId="0" xfId="0" applyFont="1" applyAlignment="1">
      <alignment horizontal="center"/>
    </xf>
    <xf numFmtId="0" fontId="15" fillId="16" borderId="18" xfId="0" applyFont="1" applyFill="1" applyBorder="1" applyAlignment="1">
      <alignment horizontal="center"/>
    </xf>
    <xf numFmtId="0" fontId="15" fillId="18" borderId="18" xfId="0" applyFont="1" applyFill="1" applyBorder="1" applyAlignment="1">
      <alignment horizontal="center"/>
    </xf>
    <xf numFmtId="0" fontId="7" fillId="0" borderId="44" xfId="2" applyFont="1" applyBorder="1" applyAlignment="1">
      <alignment horizontal="left"/>
    </xf>
    <xf numFmtId="0" fontId="7" fillId="0" borderId="45" xfId="2" applyFont="1" applyBorder="1" applyAlignment="1">
      <alignment horizontal="left"/>
    </xf>
    <xf numFmtId="0" fontId="9" fillId="25" borderId="21" xfId="2" applyFont="1" applyFill="1" applyBorder="1" applyAlignment="1">
      <alignment horizontal="center"/>
    </xf>
    <xf numFmtId="0" fontId="9" fillId="25" borderId="22" xfId="2" applyFont="1" applyFill="1" applyBorder="1" applyAlignment="1">
      <alignment horizontal="center"/>
    </xf>
    <xf numFmtId="0" fontId="9" fillId="25" borderId="23" xfId="2" applyFont="1" applyFill="1" applyBorder="1" applyAlignment="1">
      <alignment horizontal="center"/>
    </xf>
    <xf numFmtId="0" fontId="23" fillId="41" borderId="31" xfId="0" applyFont="1" applyFill="1" applyBorder="1" applyAlignment="1">
      <alignment horizontal="center" vertical="center"/>
    </xf>
    <xf numFmtId="0" fontId="23" fillId="41" borderId="61" xfId="0" applyFont="1" applyFill="1" applyBorder="1" applyAlignment="1">
      <alignment horizontal="center" vertical="center"/>
    </xf>
    <xf numFmtId="0" fontId="10" fillId="41" borderId="54" xfId="0" applyFont="1" applyFill="1" applyBorder="1" applyAlignment="1">
      <alignment horizontal="center" vertical="center"/>
    </xf>
    <xf numFmtId="0" fontId="14" fillId="41" borderId="54" xfId="0" applyFont="1" applyFill="1" applyBorder="1" applyAlignment="1">
      <alignment horizontal="center" vertical="center"/>
    </xf>
    <xf numFmtId="0" fontId="26" fillId="28" borderId="0" xfId="0" applyFont="1" applyFill="1" applyBorder="1" applyAlignment="1">
      <alignment horizontal="center" vertical="center" wrapText="1"/>
    </xf>
    <xf numFmtId="16" fontId="27" fillId="12" borderId="0" xfId="0" applyNumberFormat="1" applyFont="1" applyFill="1" applyBorder="1" applyAlignment="1">
      <alignment horizontal="center" vertical="center" wrapText="1"/>
    </xf>
    <xf numFmtId="0" fontId="27" fillId="0" borderId="0" xfId="0" applyFont="1" applyBorder="1" applyAlignment="1">
      <alignment horizontal="center" vertical="center" wrapText="1"/>
    </xf>
    <xf numFmtId="10" fontId="14" fillId="4" borderId="62" xfId="0" applyNumberFormat="1" applyFont="1" applyFill="1" applyBorder="1" applyAlignment="1">
      <alignment horizontal="center" vertical="center" wrapText="1"/>
    </xf>
    <xf numFmtId="10" fontId="14" fillId="4" borderId="63" xfId="0" applyNumberFormat="1" applyFont="1" applyFill="1" applyBorder="1" applyAlignment="1">
      <alignment horizontal="center" vertical="center" wrapText="1"/>
    </xf>
    <xf numFmtId="0" fontId="18" fillId="4" borderId="64" xfId="0" applyFont="1" applyFill="1" applyBorder="1" applyAlignment="1">
      <alignment horizontal="center" vertical="center" wrapText="1"/>
    </xf>
    <xf numFmtId="0" fontId="19" fillId="4" borderId="64" xfId="0" applyFont="1" applyFill="1" applyBorder="1" applyAlignment="1">
      <alignment horizontal="center" vertical="center" wrapText="1"/>
    </xf>
    <xf numFmtId="164" fontId="18" fillId="4" borderId="64" xfId="0" applyNumberFormat="1" applyFont="1" applyFill="1" applyBorder="1" applyAlignment="1">
      <alignment horizontal="center" vertical="center" wrapText="1"/>
    </xf>
    <xf numFmtId="0" fontId="18" fillId="4" borderId="65" xfId="0" applyFont="1" applyFill="1" applyBorder="1" applyAlignment="1">
      <alignment horizontal="center" vertical="center" wrapText="1"/>
    </xf>
    <xf numFmtId="0" fontId="20" fillId="16" borderId="66" xfId="0" applyFont="1" applyFill="1" applyBorder="1" applyAlignment="1">
      <alignment horizontal="center" vertical="center" wrapText="1"/>
    </xf>
    <xf numFmtId="0" fontId="20" fillId="18" borderId="66" xfId="0" applyFont="1" applyFill="1" applyBorder="1" applyAlignment="1">
      <alignment horizontal="center" vertical="center" wrapText="1"/>
    </xf>
    <xf numFmtId="0" fontId="20" fillId="19" borderId="66" xfId="0" applyFont="1" applyFill="1" applyBorder="1" applyAlignment="1">
      <alignment horizontal="center" vertical="center" wrapText="1"/>
    </xf>
    <xf numFmtId="0" fontId="20" fillId="20" borderId="66" xfId="0" applyFont="1" applyFill="1" applyBorder="1" applyAlignment="1">
      <alignment horizontal="center" vertical="center" wrapText="1"/>
    </xf>
    <xf numFmtId="0" fontId="20" fillId="21" borderId="66" xfId="0" applyFont="1" applyFill="1" applyBorder="1" applyAlignment="1">
      <alignment horizontal="center" vertical="center" wrapText="1"/>
    </xf>
    <xf numFmtId="0" fontId="21" fillId="5" borderId="62" xfId="0" applyFont="1" applyFill="1" applyBorder="1" applyAlignment="1">
      <alignment horizontal="center" vertical="center" textRotation="90" wrapText="1"/>
    </xf>
    <xf numFmtId="0" fontId="21" fillId="6" borderId="64" xfId="0" applyFont="1" applyFill="1" applyBorder="1" applyAlignment="1">
      <alignment horizontal="center" vertical="center" textRotation="90" wrapText="1"/>
    </xf>
    <xf numFmtId="0" fontId="21" fillId="0" borderId="64" xfId="0" applyFont="1" applyBorder="1" applyAlignment="1">
      <alignment horizontal="center" vertical="center" textRotation="90" wrapText="1"/>
    </xf>
    <xf numFmtId="0" fontId="21" fillId="7" borderId="64" xfId="0" applyFont="1" applyFill="1" applyBorder="1" applyAlignment="1">
      <alignment horizontal="center" vertical="center" textRotation="90" wrapText="1"/>
    </xf>
    <xf numFmtId="10" fontId="11" fillId="12" borderId="7" xfId="0" applyNumberFormat="1" applyFont="1" applyFill="1" applyBorder="1" applyAlignment="1">
      <alignment horizontal="center" vertical="center"/>
    </xf>
    <xf numFmtId="164" fontId="14" fillId="0" borderId="7" xfId="0" applyNumberFormat="1" applyFont="1" applyBorder="1" applyAlignment="1">
      <alignment horizontal="center" vertical="center"/>
    </xf>
    <xf numFmtId="0" fontId="14" fillId="8" borderId="7" xfId="0" applyFont="1" applyFill="1" applyBorder="1" applyAlignment="1">
      <alignment horizontal="center" vertical="center"/>
    </xf>
    <xf numFmtId="0" fontId="14" fillId="7" borderId="7" xfId="0" applyFont="1" applyFill="1" applyBorder="1" applyAlignment="1">
      <alignment horizontal="center" vertical="center"/>
    </xf>
    <xf numFmtId="0" fontId="14" fillId="2" borderId="7" xfId="0" applyFont="1" applyFill="1" applyBorder="1" applyAlignment="1">
      <alignment horizontal="center" vertical="center"/>
    </xf>
    <xf numFmtId="164" fontId="11" fillId="0" borderId="7" xfId="0" applyNumberFormat="1" applyFont="1" applyBorder="1" applyAlignment="1">
      <alignment horizontal="center" vertical="center"/>
    </xf>
    <xf numFmtId="3" fontId="13" fillId="13" borderId="7" xfId="0" applyNumberFormat="1" applyFont="1" applyFill="1" applyBorder="1" applyAlignment="1">
      <alignment horizontal="center" vertical="center"/>
    </xf>
    <xf numFmtId="0" fontId="23" fillId="0" borderId="7" xfId="0" applyFont="1" applyBorder="1" applyAlignment="1">
      <alignment horizontal="center" vertical="center"/>
    </xf>
    <xf numFmtId="3" fontId="11" fillId="5" borderId="7" xfId="0" applyNumberFormat="1" applyFont="1" applyFill="1" applyBorder="1" applyAlignment="1">
      <alignment horizontal="center" vertical="center"/>
    </xf>
    <xf numFmtId="164" fontId="13" fillId="0" borderId="7" xfId="0" applyNumberFormat="1" applyFont="1" applyBorder="1" applyAlignment="1">
      <alignment horizontal="center" vertical="center"/>
    </xf>
    <xf numFmtId="0" fontId="23" fillId="0" borderId="7" xfId="0" applyFont="1" applyBorder="1" applyAlignment="1">
      <alignment horizontal="center" vertical="center" wrapText="1"/>
    </xf>
    <xf numFmtId="3" fontId="14" fillId="13" borderId="7" xfId="0" applyNumberFormat="1" applyFont="1" applyFill="1" applyBorder="1" applyAlignment="1">
      <alignment horizontal="center" vertical="center"/>
    </xf>
    <xf numFmtId="10" fontId="14" fillId="34" borderId="7" xfId="0" applyNumberFormat="1" applyFont="1" applyFill="1" applyBorder="1" applyAlignment="1">
      <alignment horizontal="center" vertical="center"/>
    </xf>
    <xf numFmtId="1" fontId="12" fillId="7" borderId="7" xfId="0" applyNumberFormat="1" applyFont="1" applyFill="1" applyBorder="1" applyAlignment="1">
      <alignment horizontal="center" vertical="center"/>
    </xf>
    <xf numFmtId="164" fontId="11" fillId="12" borderId="7" xfId="0" applyNumberFormat="1" applyFont="1" applyFill="1" applyBorder="1" applyAlignment="1">
      <alignment horizontal="center" vertical="center"/>
    </xf>
    <xf numFmtId="10" fontId="14" fillId="6" borderId="67" xfId="0" applyNumberFormat="1" applyFont="1" applyFill="1" applyBorder="1" applyAlignment="1">
      <alignment horizontal="center" vertical="center"/>
    </xf>
    <xf numFmtId="10" fontId="14" fillId="6" borderId="68" xfId="0" applyNumberFormat="1" applyFont="1" applyFill="1" applyBorder="1" applyAlignment="1">
      <alignment horizontal="center" vertical="center"/>
    </xf>
    <xf numFmtId="0" fontId="23" fillId="41" borderId="69" xfId="0" applyFont="1" applyFill="1" applyBorder="1" applyAlignment="1">
      <alignment horizontal="center" vertical="center"/>
    </xf>
    <xf numFmtId="0" fontId="14" fillId="28" borderId="70" xfId="0" applyFont="1" applyFill="1" applyBorder="1" applyAlignment="1">
      <alignment horizontal="center" vertical="center"/>
    </xf>
    <xf numFmtId="10" fontId="11" fillId="0" borderId="70" xfId="0" applyNumberFormat="1" applyFont="1" applyBorder="1" applyAlignment="1">
      <alignment horizontal="center" vertical="center"/>
    </xf>
    <xf numFmtId="0" fontId="14" fillId="0" borderId="70" xfId="0" applyFont="1" applyBorder="1" applyAlignment="1">
      <alignment horizontal="center" vertical="center"/>
    </xf>
    <xf numFmtId="164" fontId="10" fillId="0" borderId="70" xfId="0" applyNumberFormat="1" applyFont="1" applyBorder="1" applyAlignment="1">
      <alignment horizontal="center" vertical="center"/>
    </xf>
    <xf numFmtId="0" fontId="10" fillId="0" borderId="70" xfId="0" applyFont="1" applyBorder="1" applyAlignment="1">
      <alignment horizontal="center" vertical="center"/>
    </xf>
    <xf numFmtId="0" fontId="22" fillId="0" borderId="71" xfId="0" applyFont="1" applyBorder="1" applyAlignment="1">
      <alignment horizontal="center" vertical="center"/>
    </xf>
    <xf numFmtId="0" fontId="10" fillId="2" borderId="70" xfId="0" applyFont="1" applyFill="1" applyBorder="1" applyAlignment="1">
      <alignment horizontal="center" vertical="center"/>
    </xf>
    <xf numFmtId="0" fontId="10" fillId="7" borderId="70" xfId="0" applyFont="1" applyFill="1" applyBorder="1" applyAlignment="1">
      <alignment horizontal="center" vertical="center"/>
    </xf>
    <xf numFmtId="0" fontId="12" fillId="2" borderId="70" xfId="0" applyFont="1" applyFill="1" applyBorder="1" applyAlignment="1">
      <alignment horizontal="center" vertical="center"/>
    </xf>
    <xf numFmtId="0" fontId="12" fillId="7" borderId="70" xfId="0" applyFont="1" applyFill="1" applyBorder="1" applyAlignment="1">
      <alignment horizontal="center" vertical="center"/>
    </xf>
    <xf numFmtId="0" fontId="10" fillId="3" borderId="70" xfId="0" applyFont="1" applyFill="1" applyBorder="1" applyAlignment="1">
      <alignment horizontal="center" vertical="center"/>
    </xf>
    <xf numFmtId="3" fontId="10" fillId="13" borderId="71" xfId="0" applyNumberFormat="1" applyFont="1" applyFill="1" applyBorder="1" applyAlignment="1">
      <alignment horizontal="center" vertical="center"/>
    </xf>
    <xf numFmtId="4" fontId="10" fillId="13" borderId="71" xfId="0" applyNumberFormat="1" applyFont="1" applyFill="1" applyBorder="1" applyAlignment="1">
      <alignment horizontal="center" vertical="center"/>
    </xf>
    <xf numFmtId="3" fontId="10" fillId="13" borderId="70" xfId="0" applyNumberFormat="1" applyFont="1" applyFill="1" applyBorder="1" applyAlignment="1">
      <alignment horizontal="center" vertical="center"/>
    </xf>
    <xf numFmtId="4" fontId="10" fillId="14" borderId="71" xfId="0" applyNumberFormat="1" applyFont="1" applyFill="1" applyBorder="1" applyAlignment="1">
      <alignment horizontal="center" vertical="center"/>
    </xf>
    <xf numFmtId="3" fontId="10" fillId="14" borderId="71" xfId="0" applyNumberFormat="1" applyFont="1" applyFill="1" applyBorder="1" applyAlignment="1">
      <alignment horizontal="center" vertical="center"/>
    </xf>
    <xf numFmtId="3" fontId="10" fillId="15" borderId="71" xfId="0" applyNumberFormat="1" applyFont="1" applyFill="1" applyBorder="1" applyAlignment="1">
      <alignment horizontal="center" vertical="center"/>
    </xf>
    <xf numFmtId="3" fontId="10" fillId="15" borderId="70" xfId="0" applyNumberFormat="1" applyFont="1" applyFill="1" applyBorder="1" applyAlignment="1">
      <alignment horizontal="center" vertical="center"/>
    </xf>
    <xf numFmtId="3" fontId="10" fillId="22" borderId="71" xfId="0" applyNumberFormat="1" applyFont="1" applyFill="1" applyBorder="1" applyAlignment="1">
      <alignment horizontal="center" vertical="center"/>
    </xf>
    <xf numFmtId="3" fontId="14" fillId="22" borderId="70" xfId="0" applyNumberFormat="1" applyFont="1" applyFill="1" applyBorder="1" applyAlignment="1">
      <alignment horizontal="center" vertical="center"/>
    </xf>
    <xf numFmtId="3" fontId="10" fillId="5" borderId="70" xfId="0" applyNumberFormat="1" applyFont="1" applyFill="1" applyBorder="1" applyAlignment="1">
      <alignment horizontal="center" vertical="center"/>
    </xf>
    <xf numFmtId="9" fontId="14" fillId="6" borderId="70" xfId="0" applyNumberFormat="1" applyFont="1" applyFill="1" applyBorder="1" applyAlignment="1">
      <alignment horizontal="center" vertical="center"/>
    </xf>
    <xf numFmtId="9" fontId="10" fillId="6" borderId="71" xfId="0" applyNumberFormat="1" applyFont="1" applyFill="1" applyBorder="1" applyAlignment="1">
      <alignment horizontal="center" vertical="center"/>
    </xf>
    <xf numFmtId="9" fontId="14" fillId="0" borderId="71" xfId="0" applyNumberFormat="1" applyFont="1" applyBorder="1" applyAlignment="1">
      <alignment horizontal="center" vertical="center"/>
    </xf>
    <xf numFmtId="10" fontId="14" fillId="7" borderId="70" xfId="0" applyNumberFormat="1" applyFont="1" applyFill="1" applyBorder="1" applyAlignment="1">
      <alignment horizontal="center" vertical="center"/>
    </xf>
    <xf numFmtId="10" fontId="14" fillId="7" borderId="71" xfId="0" applyNumberFormat="1" applyFont="1" applyFill="1" applyBorder="1" applyAlignment="1">
      <alignment horizontal="center" vertical="center"/>
    </xf>
    <xf numFmtId="0" fontId="10" fillId="28" borderId="7" xfId="0" applyFont="1" applyFill="1" applyBorder="1" applyAlignment="1">
      <alignment horizontal="center" vertical="center"/>
    </xf>
    <xf numFmtId="0" fontId="10" fillId="41" borderId="7" xfId="0" applyFont="1" applyFill="1" applyBorder="1" applyAlignment="1">
      <alignment horizontal="center" vertical="center"/>
    </xf>
    <xf numFmtId="3" fontId="10" fillId="0" borderId="0" xfId="0" applyNumberFormat="1" applyFont="1" applyAlignment="1"/>
    <xf numFmtId="164" fontId="13" fillId="29" borderId="7" xfId="0" applyNumberFormat="1" applyFont="1" applyFill="1" applyBorder="1" applyAlignment="1">
      <alignment horizontal="center" vertical="center"/>
    </xf>
    <xf numFmtId="3" fontId="13" fillId="43" borderId="7" xfId="0" applyNumberFormat="1" applyFont="1" applyFill="1" applyBorder="1" applyAlignment="1">
      <alignment horizontal="center" vertical="center"/>
    </xf>
    <xf numFmtId="0" fontId="17" fillId="10" borderId="7" xfId="0" applyFont="1" applyFill="1" applyBorder="1" applyAlignment="1">
      <alignment horizontal="center" vertical="center"/>
    </xf>
  </cellXfs>
  <cellStyles count="4">
    <cellStyle name="Hiperlink" xfId="3" builtinId="8"/>
    <cellStyle name="Normal" xfId="0" builtinId="0"/>
    <cellStyle name="Normal 2" xfId="2" xr:uid="{5AEC548E-6C34-4CA7-A763-A83FF1FFDF22}"/>
    <cellStyle name="Porcentagem" xfId="1" builtinId="5"/>
  </cellStyles>
  <dxfs count="108">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
      <font>
        <color rgb="FF999999"/>
      </font>
      <fill>
        <patternFill patternType="solid">
          <fgColor rgb="FFD9D9D9"/>
          <bgColor rgb="FFD9D9D9"/>
        </patternFill>
      </fill>
    </dxf>
    <dxf>
      <fill>
        <patternFill patternType="solid">
          <fgColor rgb="FF00FF00"/>
          <bgColor rgb="FF00FF00"/>
        </patternFill>
      </fill>
    </dxf>
    <dxf>
      <font>
        <color rgb="FFFFFFFF"/>
      </font>
      <fill>
        <patternFill patternType="solid">
          <fgColor rgb="FF000000"/>
          <bgColor rgb="FF000000"/>
        </patternFill>
      </fill>
    </dxf>
    <dxf>
      <fill>
        <patternFill patternType="solid">
          <fgColor rgb="FFFF0000"/>
          <bgColor rgb="FFFF0000"/>
        </patternFill>
      </fill>
    </dxf>
    <dxf>
      <fill>
        <patternFill patternType="solid">
          <fgColor rgb="FFC27BA0"/>
          <bgColor rgb="FFC27BA0"/>
        </patternFill>
      </fill>
    </dxf>
    <dxf>
      <fill>
        <patternFill patternType="solid">
          <fgColor rgb="FF9FC5E8"/>
          <bgColor rgb="FF9FC5E8"/>
        </patternFill>
      </fill>
    </dxf>
  </dxfs>
  <tableStyles count="0" defaultTableStyle="TableStyleMedium2" defaultPivotStyle="PivotStyleLight16"/>
  <colors>
    <mruColors>
      <color rgb="FF0000CC"/>
      <color rgb="FF00FF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oneCellAnchor>
    <xdr:from>
      <xdr:col>0</xdr:col>
      <xdr:colOff>161925</xdr:colOff>
      <xdr:row>0</xdr:row>
      <xdr:rowOff>19050</xdr:rowOff>
    </xdr:from>
    <xdr:ext cx="304800" cy="304800"/>
    <xdr:sp macro="" textlink="">
      <xdr:nvSpPr>
        <xdr:cNvPr id="3" name="Shape 3">
          <a:extLst>
            <a:ext uri="{FF2B5EF4-FFF2-40B4-BE49-F238E27FC236}">
              <a16:creationId xmlns:a16="http://schemas.microsoft.com/office/drawing/2014/main" id="{00000000-0008-0000-0000-000003000000}"/>
            </a:ext>
          </a:extLst>
        </xdr:cNvPr>
        <xdr:cNvSpPr/>
      </xdr:nvSpPr>
      <xdr:spPr>
        <a:xfrm>
          <a:off x="161925" y="1905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304800" cy="304800"/>
    <xdr:sp macro="" textlink="">
      <xdr:nvSpPr>
        <xdr:cNvPr id="2" name="Shape 3">
          <a:extLst>
            <a:ext uri="{FF2B5EF4-FFF2-40B4-BE49-F238E27FC236}">
              <a16:creationId xmlns:a16="http://schemas.microsoft.com/office/drawing/2014/main" id="{41E275EC-4DD7-485A-830B-D1856EFCF5F0}"/>
            </a:ext>
          </a:extLst>
        </xdr:cNvPr>
        <xdr:cNvSpPr/>
      </xdr:nvSpPr>
      <xdr:spPr>
        <a:xfrm>
          <a:off x="0" y="0"/>
          <a:ext cx="3048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Juciane Lopes" id="{3D13966D-1AD2-4195-8C76-FD0C72BE1B8C}" userId="S::juciane@maxiconsystems.com.br::c9b01065-c4b9-416b-9188-7207a6fde1ce" providerId="AD"/>
  <person displayName="Vinicius Tavares de Araújo" id="{41CD91E0-BA80-4772-8F51-F68A63C18A7E}" userId="S::vinicius.tavares@maxiconsystems.com.br::0060080f-a166-4de7-a1e0-a2093eea4ee0"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L7" dT="2021-11-18T14:28:57.15" personId="{41CD91E0-BA80-4772-8F51-F68A63C18A7E}" id="{3EFAC0F4-6E72-47B2-94D8-8BEBE44FA34E}">
    <text>Total de horas contratadas subtraida das horas realizadas+horas não cobradas.</text>
  </threadedComment>
  <threadedComment ref="AA10" dT="2022-05-02T17:53:33.49" personId="{3D13966D-1AD2-4195-8C76-FD0C72BE1B8C}" id="{EC1A4CC6-6E31-4DC0-B448-F1C4A271148B}">
    <text>Total do projeto  é de 5.200 horas + 250 de coordenação?</text>
  </threadedComment>
</ThreadedComments>
</file>

<file path=xl/threadedComments/threadedComment2.xml><?xml version="1.0" encoding="utf-8"?>
<ThreadedComments xmlns="http://schemas.microsoft.com/office/spreadsheetml/2018/threadedcomments" xmlns:x="http://schemas.openxmlformats.org/spreadsheetml/2006/main">
  <threadedComment ref="AK7" dT="2021-11-18T14:28:57.15" personId="{41CD91E0-BA80-4772-8F51-F68A63C18A7E}" id="{E37F33DC-7DA5-4DA0-85F6-12AAA191CFDD}">
    <text>Total de horas contratadas subtraida das horas realizadas+horas não cobradas.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nedrive.live.com/view.aspx?resid=AA04D178C5C6AD57!293817&amp;ithint=file%2cxlsx&amp;authkey=!Aj0M0odiDdgoaso" TargetMode="External"/><Relationship Id="rId1" Type="http://schemas.openxmlformats.org/officeDocument/2006/relationships/hyperlink" Target="https://maxiconsystemscombr-my.sharepoint.com/:x:/r/personal/juciane_maxiconsystems_com_br/_layouts/15/Doc.aspx?sourcedoc=%7BDA549991-AC10-47E0-B210-4A5C5F453156%7D&amp;file=Condom%C3%ADnio%20Rondon%20-%20Extra%C3%A7%C3%A3o%20Status%2018.03.xlsx&amp;action=default&amp;mobileredirect=true&amp;DefaultItemOpen=1&amp;ct=1648147252593&amp;wdOrigin=OFFICECOM-WEB.MAIN.EDGEWORTH&amp;cid=7da52171-f2a5-478b-94ee-bf855d6334a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T971"/>
  <sheetViews>
    <sheetView showGridLines="0" tabSelected="1" zoomScaleNormal="100" workbookViewId="0">
      <pane xSplit="5" ySplit="7" topLeftCell="P8" activePane="bottomRight" state="frozen"/>
      <selection pane="topRight" activeCell="F1" sqref="F1"/>
      <selection pane="bottomLeft" activeCell="A8" sqref="A8"/>
      <selection pane="bottomRight" activeCell="T12" sqref="T12"/>
    </sheetView>
  </sheetViews>
  <sheetFormatPr defaultColWidth="11.42578125" defaultRowHeight="15" customHeight="1" x14ac:dyDescent="0.2"/>
  <cols>
    <col min="1" max="1" width="30.140625" style="87" bestFit="1" customWidth="1"/>
    <col min="2" max="2" width="17" style="87" bestFit="1" customWidth="1"/>
    <col min="3" max="3" width="8.42578125" style="87" customWidth="1"/>
    <col min="4" max="4" width="11.42578125" style="88"/>
    <col min="5" max="7" width="11.42578125" style="87" customWidth="1"/>
    <col min="8" max="8" width="12.140625" style="87" customWidth="1"/>
    <col min="9" max="9" width="10.42578125" style="87" customWidth="1"/>
    <col min="10" max="10" width="7.7109375" style="87" customWidth="1"/>
    <col min="11" max="11" width="16.42578125" style="87" customWidth="1"/>
    <col min="12" max="12" width="8.28515625" style="87" customWidth="1"/>
    <col min="13" max="13" width="9.85546875" style="87" customWidth="1"/>
    <col min="14" max="14" width="9" style="87" customWidth="1"/>
    <col min="15" max="15" width="8.42578125" style="87" customWidth="1"/>
    <col min="16" max="16" width="7.85546875" style="87" customWidth="1"/>
    <col min="17" max="17" width="8.5703125" style="87" customWidth="1"/>
    <col min="18" max="18" width="7.7109375" style="87" customWidth="1"/>
    <col min="19" max="19" width="8.7109375" style="87" customWidth="1"/>
    <col min="20" max="20" width="9.5703125" style="87" customWidth="1"/>
    <col min="21" max="26" width="11.42578125" style="87" customWidth="1"/>
    <col min="27" max="27" width="12.42578125" style="87" customWidth="1"/>
    <col min="28" max="29" width="11.42578125" style="87" customWidth="1"/>
    <col min="30" max="30" width="12.42578125" style="87" customWidth="1"/>
    <col min="31" max="31" width="11.42578125" style="87" customWidth="1"/>
    <col min="32" max="32" width="10.5703125" style="87" customWidth="1"/>
    <col min="33" max="37" width="11.42578125" style="87" customWidth="1"/>
    <col min="38" max="38" width="10.28515625" style="87" bestFit="1" customWidth="1"/>
    <col min="39" max="39" width="10.85546875" style="87" customWidth="1"/>
    <col min="40" max="40" width="11.5703125" style="87" customWidth="1"/>
    <col min="41" max="41" width="9.28515625" style="87" customWidth="1"/>
    <col min="42" max="42" width="8.7109375" style="87" customWidth="1"/>
    <col min="43" max="43" width="10.42578125" style="87" customWidth="1"/>
    <col min="44" max="44" width="9.42578125" style="87" customWidth="1"/>
    <col min="45" max="45" width="10.42578125" style="87" customWidth="1"/>
    <col min="46" max="46" width="9.42578125" style="87" customWidth="1"/>
    <col min="47" max="16384" width="11.42578125" style="87"/>
  </cols>
  <sheetData>
    <row r="1" spans="1:46" ht="5.25" customHeight="1" x14ac:dyDescent="0.2">
      <c r="F1" s="89"/>
      <c r="G1" s="89"/>
      <c r="H1" s="89"/>
      <c r="I1" s="89"/>
      <c r="J1" s="90"/>
      <c r="K1" s="90"/>
      <c r="AP1" s="91"/>
      <c r="AQ1" s="91"/>
      <c r="AR1" s="91"/>
      <c r="AS1" s="91"/>
      <c r="AT1" s="91"/>
    </row>
    <row r="2" spans="1:46" ht="21" customHeight="1" x14ac:dyDescent="0.35">
      <c r="A2" s="362" t="s">
        <v>0</v>
      </c>
      <c r="B2" s="362"/>
      <c r="C2" s="362"/>
      <c r="D2" s="362"/>
      <c r="E2" s="362"/>
      <c r="F2" s="89"/>
      <c r="G2" s="89"/>
      <c r="H2" s="89"/>
      <c r="I2" s="89"/>
      <c r="J2" s="90"/>
      <c r="K2" s="90"/>
      <c r="AP2" s="91"/>
      <c r="AQ2" s="91"/>
      <c r="AR2" s="91"/>
      <c r="AS2" s="91"/>
      <c r="AT2" s="91"/>
    </row>
    <row r="3" spans="1:46" ht="11.25" customHeight="1" x14ac:dyDescent="0.2">
      <c r="F3" s="89"/>
      <c r="G3" s="89"/>
      <c r="H3" s="89"/>
      <c r="I3" s="89"/>
      <c r="J3" s="90"/>
      <c r="K3" s="90"/>
      <c r="AP3" s="91"/>
      <c r="AQ3" s="91"/>
      <c r="AR3" s="91"/>
      <c r="AS3" s="91"/>
      <c r="AT3" s="91"/>
    </row>
    <row r="4" spans="1:46" ht="15.75" customHeight="1" x14ac:dyDescent="0.2">
      <c r="A4" s="92"/>
      <c r="B4" s="92"/>
      <c r="F4" s="89"/>
      <c r="G4" s="89"/>
      <c r="H4" s="89"/>
      <c r="I4" s="89"/>
      <c r="J4" s="90"/>
      <c r="K4" s="90"/>
      <c r="L4" s="363" t="s">
        <v>1</v>
      </c>
      <c r="M4" s="364"/>
      <c r="N4" s="364"/>
      <c r="O4" s="364"/>
      <c r="P4" s="364"/>
      <c r="Q4" s="365"/>
      <c r="AP4" s="91"/>
      <c r="AQ4" s="91"/>
      <c r="AR4" s="91"/>
      <c r="AS4" s="91"/>
      <c r="AT4" s="91"/>
    </row>
    <row r="5" spans="1:46" ht="12.75" x14ac:dyDescent="0.2">
      <c r="F5" s="89"/>
      <c r="G5" s="89"/>
      <c r="H5" s="89"/>
      <c r="I5" s="89"/>
      <c r="J5" s="90"/>
      <c r="K5" s="90"/>
      <c r="L5" s="93">
        <v>3</v>
      </c>
      <c r="M5" s="93">
        <v>9</v>
      </c>
      <c r="N5" s="93">
        <v>7</v>
      </c>
      <c r="O5" s="93">
        <v>11</v>
      </c>
      <c r="P5" s="93">
        <v>7</v>
      </c>
      <c r="Q5" s="93">
        <v>5</v>
      </c>
      <c r="AC5" s="475"/>
      <c r="AL5" s="94"/>
      <c r="AM5" s="94"/>
      <c r="AN5" s="94"/>
      <c r="AO5" s="94"/>
      <c r="AP5" s="95"/>
      <c r="AQ5" s="95"/>
      <c r="AR5" s="95"/>
      <c r="AS5" s="95"/>
      <c r="AT5" s="95"/>
    </row>
    <row r="6" spans="1:46" ht="13.5" thickBot="1" x14ac:dyDescent="0.25">
      <c r="C6" s="96"/>
      <c r="E6" s="97"/>
      <c r="F6" s="368" t="s">
        <v>2</v>
      </c>
      <c r="G6" s="367"/>
      <c r="H6" s="366" t="s">
        <v>3</v>
      </c>
      <c r="I6" s="367"/>
      <c r="J6" s="98"/>
      <c r="K6" s="99"/>
      <c r="L6" s="369" t="s">
        <v>4</v>
      </c>
      <c r="M6" s="355"/>
      <c r="N6" s="355"/>
      <c r="O6" s="355"/>
      <c r="P6" s="355"/>
      <c r="Q6" s="355"/>
      <c r="R6" s="355"/>
      <c r="S6" s="355"/>
      <c r="T6" s="361" t="s">
        <v>5</v>
      </c>
      <c r="U6" s="355"/>
      <c r="V6" s="355"/>
      <c r="W6" s="355"/>
      <c r="X6" s="355"/>
      <c r="Y6" s="360" t="s">
        <v>6</v>
      </c>
      <c r="Z6" s="355"/>
      <c r="AA6" s="355"/>
      <c r="AB6" s="355"/>
      <c r="AC6" s="355"/>
      <c r="AD6" s="354" t="s">
        <v>8</v>
      </c>
      <c r="AE6" s="355"/>
      <c r="AF6" s="355"/>
      <c r="AG6" s="355"/>
      <c r="AH6" s="355"/>
      <c r="AI6" s="358" t="s">
        <v>7</v>
      </c>
      <c r="AJ6" s="359"/>
      <c r="AK6" s="359"/>
      <c r="AL6" s="356" t="s">
        <v>9</v>
      </c>
      <c r="AM6" s="357"/>
      <c r="AN6" s="357"/>
      <c r="AO6" s="357"/>
      <c r="AP6" s="357"/>
      <c r="AQ6" s="357"/>
      <c r="AR6" s="357"/>
      <c r="AS6" s="357"/>
      <c r="AT6" s="357"/>
    </row>
    <row r="7" spans="1:46" ht="75" customHeight="1" x14ac:dyDescent="0.2">
      <c r="A7" s="415" t="s">
        <v>10</v>
      </c>
      <c r="B7" s="414" t="s">
        <v>681</v>
      </c>
      <c r="C7" s="416" t="s">
        <v>11</v>
      </c>
      <c r="D7" s="417" t="s">
        <v>12</v>
      </c>
      <c r="E7" s="416" t="s">
        <v>13</v>
      </c>
      <c r="F7" s="418" t="s">
        <v>14</v>
      </c>
      <c r="G7" s="418" t="s">
        <v>15</v>
      </c>
      <c r="H7" s="418" t="s">
        <v>14</v>
      </c>
      <c r="I7" s="418" t="s">
        <v>15</v>
      </c>
      <c r="J7" s="416" t="s">
        <v>16</v>
      </c>
      <c r="K7" s="419" t="s">
        <v>17</v>
      </c>
      <c r="L7" s="420" t="s">
        <v>18</v>
      </c>
      <c r="M7" s="420" t="s">
        <v>19</v>
      </c>
      <c r="N7" s="420" t="s">
        <v>20</v>
      </c>
      <c r="O7" s="420" t="s">
        <v>21</v>
      </c>
      <c r="P7" s="420" t="s">
        <v>22</v>
      </c>
      <c r="Q7" s="420" t="s">
        <v>23</v>
      </c>
      <c r="R7" s="420" t="s">
        <v>24</v>
      </c>
      <c r="S7" s="420" t="s">
        <v>11</v>
      </c>
      <c r="T7" s="421" t="s">
        <v>25</v>
      </c>
      <c r="U7" s="421" t="s">
        <v>26</v>
      </c>
      <c r="V7" s="421" t="s">
        <v>27</v>
      </c>
      <c r="W7" s="421" t="s">
        <v>28</v>
      </c>
      <c r="X7" s="421" t="s">
        <v>29</v>
      </c>
      <c r="Y7" s="422" t="s">
        <v>30</v>
      </c>
      <c r="Z7" s="422" t="s">
        <v>31</v>
      </c>
      <c r="AA7" s="422" t="s">
        <v>74</v>
      </c>
      <c r="AB7" s="422" t="s">
        <v>114</v>
      </c>
      <c r="AC7" s="422" t="s">
        <v>32</v>
      </c>
      <c r="AD7" s="423" t="s">
        <v>30</v>
      </c>
      <c r="AE7" s="423" t="s">
        <v>31</v>
      </c>
      <c r="AF7" s="422" t="s">
        <v>74</v>
      </c>
      <c r="AG7" s="422" t="s">
        <v>114</v>
      </c>
      <c r="AH7" s="423" t="s">
        <v>34</v>
      </c>
      <c r="AI7" s="424" t="s">
        <v>30</v>
      </c>
      <c r="AJ7" s="424" t="s">
        <v>132</v>
      </c>
      <c r="AK7" s="424" t="s">
        <v>33</v>
      </c>
      <c r="AL7" s="425" t="s">
        <v>35</v>
      </c>
      <c r="AM7" s="426" t="s">
        <v>36</v>
      </c>
      <c r="AN7" s="426" t="s">
        <v>37</v>
      </c>
      <c r="AO7" s="426" t="s">
        <v>38</v>
      </c>
      <c r="AP7" s="427" t="s">
        <v>39</v>
      </c>
      <c r="AQ7" s="428" t="s">
        <v>40</v>
      </c>
      <c r="AR7" s="427" t="s">
        <v>41</v>
      </c>
      <c r="AS7" s="428" t="s">
        <v>42</v>
      </c>
      <c r="AT7" s="114" t="s">
        <v>43</v>
      </c>
    </row>
    <row r="8" spans="1:46" ht="15.75" customHeight="1" x14ac:dyDescent="0.2">
      <c r="A8" s="115" t="s">
        <v>54</v>
      </c>
      <c r="B8" s="115" t="s">
        <v>683</v>
      </c>
      <c r="C8" s="202">
        <f t="shared" ref="C8:C18" si="0">S8</f>
        <v>1</v>
      </c>
      <c r="D8" s="429">
        <f>IF(AO8&gt;0,(AT8-AO8),)</f>
        <v>4.3680667310374413E-2</v>
      </c>
      <c r="E8" s="179" t="s">
        <v>691</v>
      </c>
      <c r="F8" s="180" t="s">
        <v>102</v>
      </c>
      <c r="G8" s="180" t="s">
        <v>102</v>
      </c>
      <c r="H8" s="430">
        <v>44743</v>
      </c>
      <c r="I8" s="180"/>
      <c r="J8" s="181"/>
      <c r="K8" s="182">
        <v>167477</v>
      </c>
      <c r="L8" s="183">
        <v>5</v>
      </c>
      <c r="M8" s="184">
        <v>3</v>
      </c>
      <c r="N8" s="183">
        <v>2</v>
      </c>
      <c r="O8" s="183">
        <v>3</v>
      </c>
      <c r="P8" s="183">
        <v>4</v>
      </c>
      <c r="Q8" s="183">
        <v>5</v>
      </c>
      <c r="R8" s="185">
        <f t="shared" ref="R8:R18" si="1">IF(SUM(L8:Q8)&gt;0,((L8*L$5)+(M8*M$5)+(N8*N$5)+(O8*O$5)+(P8*P$5)+(Q8*Q$5)),)</f>
        <v>142</v>
      </c>
      <c r="S8" s="186">
        <f t="shared" ref="S8:S26" si="2">IF(R8&gt;0,(RANK(R8,R$8:R$38)),)</f>
        <v>1</v>
      </c>
      <c r="T8" s="187"/>
      <c r="U8" s="187"/>
      <c r="V8" s="187"/>
      <c r="W8" s="187"/>
      <c r="X8" s="187"/>
      <c r="Y8" s="188">
        <v>1275</v>
      </c>
      <c r="Z8" s="188">
        <v>1200</v>
      </c>
      <c r="AA8" s="188"/>
      <c r="AB8" s="188">
        <v>380</v>
      </c>
      <c r="AC8" s="188">
        <f t="shared" ref="AC8:AC18" si="3">SUM(Y8:AB8)</f>
        <v>2855</v>
      </c>
      <c r="AD8" s="191">
        <v>187</v>
      </c>
      <c r="AE8" s="191">
        <v>30</v>
      </c>
      <c r="AF8" s="192"/>
      <c r="AG8" s="192">
        <v>35</v>
      </c>
      <c r="AH8" s="192">
        <f t="shared" ref="AH8:AH18" si="4">SUM(AD8:AG8)</f>
        <v>252</v>
      </c>
      <c r="AI8" s="193"/>
      <c r="AJ8" s="193"/>
      <c r="AK8" s="194">
        <f t="shared" ref="AK8:AK18" si="5">AI8+AJ8</f>
        <v>0</v>
      </c>
      <c r="AL8" s="195">
        <f t="shared" ref="AL8:AL18" si="6">AC8-(AK8+AH8)</f>
        <v>2603</v>
      </c>
      <c r="AM8" s="196">
        <f t="shared" ref="AM8:AM18" si="7">IF((AD8+AI8)&gt;0,(AD8+AI8)/Y8,)</f>
        <v>0.14666666666666667</v>
      </c>
      <c r="AN8" s="196">
        <f t="shared" ref="AN8:AN18" si="8">IF((AE8+AJ8)&gt;0,(AE8+AJ8)/Z8,)</f>
        <v>2.5000000000000001E-2</v>
      </c>
      <c r="AO8" s="197">
        <f>SUM(AM8:AN8)/2</f>
        <v>8.5833333333333331E-2</v>
      </c>
      <c r="AP8" s="198">
        <v>0.25</v>
      </c>
      <c r="AQ8" s="199">
        <f t="shared" ref="AQ8:AQ18" si="9">IF(AP8&gt;0,AP8-AM8,)</f>
        <v>0.10333333333333333</v>
      </c>
      <c r="AR8" s="198">
        <v>0.03</v>
      </c>
      <c r="AS8" s="199">
        <f t="shared" ref="AS8:AS18" si="10">IF(AR8&gt;0,AR8-AN8,)</f>
        <v>4.9999999999999975E-3</v>
      </c>
      <c r="AT8" s="139">
        <f t="shared" ref="AT8:AT18" si="11">IF((SUM(AC8+AK8+AH8))&gt;0,((SUM(Y8+AD8+AI8)*AP8)+(SUM(Z8+AE8+AJ8)*AR8))/(SUM(AC8+AH8+AK8)),)</f>
        <v>0.12951400064370774</v>
      </c>
    </row>
    <row r="9" spans="1:46" ht="15.75" customHeight="1" x14ac:dyDescent="0.2">
      <c r="A9" s="115" t="s">
        <v>103</v>
      </c>
      <c r="B9" s="115" t="s">
        <v>682</v>
      </c>
      <c r="C9" s="431">
        <f t="shared" si="0"/>
        <v>2</v>
      </c>
      <c r="D9" s="429">
        <f t="shared" ref="D8:D18" si="12">IF(AO9&gt;0,(AT9-AO9),)</f>
        <v>0.13392345820415086</v>
      </c>
      <c r="E9" s="179" t="s">
        <v>44</v>
      </c>
      <c r="F9" s="180" t="s">
        <v>102</v>
      </c>
      <c r="G9" s="180">
        <v>44463</v>
      </c>
      <c r="H9" s="430">
        <v>44713</v>
      </c>
      <c r="I9" s="180"/>
      <c r="J9" s="181"/>
      <c r="K9" s="182" t="s">
        <v>467</v>
      </c>
      <c r="L9" s="183">
        <v>1</v>
      </c>
      <c r="M9" s="432">
        <v>4</v>
      </c>
      <c r="N9" s="433">
        <v>2</v>
      </c>
      <c r="O9" s="433">
        <v>4</v>
      </c>
      <c r="P9" s="183">
        <v>3</v>
      </c>
      <c r="Q9" s="183">
        <v>3</v>
      </c>
      <c r="R9" s="185">
        <f t="shared" si="1"/>
        <v>133</v>
      </c>
      <c r="S9" s="186">
        <f t="shared" si="2"/>
        <v>2</v>
      </c>
      <c r="T9" s="187"/>
      <c r="U9" s="187"/>
      <c r="V9" s="187"/>
      <c r="W9" s="187"/>
      <c r="X9" s="187"/>
      <c r="Y9" s="188">
        <v>328</v>
      </c>
      <c r="Z9" s="188">
        <v>1282</v>
      </c>
      <c r="AA9" s="188"/>
      <c r="AB9" s="188">
        <f>223+90</f>
        <v>313</v>
      </c>
      <c r="AC9" s="188">
        <f t="shared" si="3"/>
        <v>1923</v>
      </c>
      <c r="AD9" s="332"/>
      <c r="AE9" s="191">
        <v>1393</v>
      </c>
      <c r="AF9" s="192"/>
      <c r="AG9" s="192">
        <v>239</v>
      </c>
      <c r="AH9" s="192">
        <f t="shared" si="4"/>
        <v>1632</v>
      </c>
      <c r="AI9" s="193"/>
      <c r="AJ9" s="193"/>
      <c r="AK9" s="194">
        <f t="shared" si="5"/>
        <v>0</v>
      </c>
      <c r="AL9" s="195">
        <f t="shared" si="6"/>
        <v>291</v>
      </c>
      <c r="AM9" s="196">
        <f t="shared" si="7"/>
        <v>0</v>
      </c>
      <c r="AN9" s="196">
        <f t="shared" si="8"/>
        <v>1.0865834633385336</v>
      </c>
      <c r="AO9" s="197">
        <f>SUM(AM9:AN9)/2</f>
        <v>0.54329173166926681</v>
      </c>
      <c r="AP9" s="198">
        <v>0</v>
      </c>
      <c r="AQ9" s="199">
        <f t="shared" si="9"/>
        <v>0</v>
      </c>
      <c r="AR9" s="198">
        <v>0.9</v>
      </c>
      <c r="AS9" s="199">
        <f t="shared" si="10"/>
        <v>-0.18658346333853359</v>
      </c>
      <c r="AT9" s="139">
        <f t="shared" si="11"/>
        <v>0.67721518987341767</v>
      </c>
    </row>
    <row r="10" spans="1:46" ht="12.75" x14ac:dyDescent="0.2">
      <c r="A10" s="141" t="s">
        <v>231</v>
      </c>
      <c r="B10" s="141" t="s">
        <v>683</v>
      </c>
      <c r="C10" s="202">
        <f t="shared" si="0"/>
        <v>3</v>
      </c>
      <c r="D10" s="429">
        <f t="shared" si="12"/>
        <v>-7.2074582598972842E-2</v>
      </c>
      <c r="E10" s="179" t="s">
        <v>44</v>
      </c>
      <c r="F10" s="180">
        <v>44504</v>
      </c>
      <c r="G10" s="180">
        <v>44504</v>
      </c>
      <c r="H10" s="434">
        <v>44927</v>
      </c>
      <c r="I10" s="180"/>
      <c r="J10" s="181"/>
      <c r="K10" s="182">
        <v>167458</v>
      </c>
      <c r="L10" s="183">
        <v>5</v>
      </c>
      <c r="M10" s="184">
        <v>2</v>
      </c>
      <c r="N10" s="183">
        <v>1</v>
      </c>
      <c r="O10" s="183">
        <v>4</v>
      </c>
      <c r="P10" s="183">
        <v>4</v>
      </c>
      <c r="Q10" s="183">
        <v>4</v>
      </c>
      <c r="R10" s="185">
        <f t="shared" si="1"/>
        <v>132</v>
      </c>
      <c r="S10" s="186">
        <f t="shared" si="2"/>
        <v>3</v>
      </c>
      <c r="T10" s="187"/>
      <c r="U10" s="187"/>
      <c r="V10" s="187"/>
      <c r="W10" s="187"/>
      <c r="X10" s="187"/>
      <c r="Y10" s="188">
        <v>2750</v>
      </c>
      <c r="Z10" s="188">
        <f>2200+500</f>
        <v>2700</v>
      </c>
      <c r="AA10" s="435"/>
      <c r="AB10" s="188">
        <v>100</v>
      </c>
      <c r="AC10" s="188">
        <f t="shared" si="3"/>
        <v>5550</v>
      </c>
      <c r="AD10" s="191">
        <v>843</v>
      </c>
      <c r="AE10" s="191">
        <v>1.5</v>
      </c>
      <c r="AF10" s="192"/>
      <c r="AG10" s="192">
        <v>1.5</v>
      </c>
      <c r="AH10" s="192">
        <f t="shared" si="4"/>
        <v>846</v>
      </c>
      <c r="AI10" s="193"/>
      <c r="AJ10" s="193"/>
      <c r="AK10" s="194">
        <f t="shared" si="5"/>
        <v>0</v>
      </c>
      <c r="AL10" s="195">
        <f t="shared" si="6"/>
        <v>4704</v>
      </c>
      <c r="AM10" s="196">
        <f t="shared" si="7"/>
        <v>0.30654545454545457</v>
      </c>
      <c r="AN10" s="196">
        <f t="shared" si="8"/>
        <v>5.5555555555555556E-4</v>
      </c>
      <c r="AO10" s="197">
        <f t="shared" ref="AO10:AO18" si="13">SUM(AM10:AN10)/2</f>
        <v>0.15355050505050505</v>
      </c>
      <c r="AP10" s="198">
        <v>0.13</v>
      </c>
      <c r="AQ10" s="199">
        <f t="shared" si="9"/>
        <v>-0.17654545454545456</v>
      </c>
      <c r="AR10" s="198">
        <v>0.02</v>
      </c>
      <c r="AS10" s="199">
        <f t="shared" si="10"/>
        <v>1.9444444444444445E-2</v>
      </c>
      <c r="AT10" s="139">
        <f t="shared" si="11"/>
        <v>8.1475922451532207E-2</v>
      </c>
    </row>
    <row r="11" spans="1:46" ht="12.75" x14ac:dyDescent="0.2">
      <c r="A11" s="141" t="s">
        <v>246</v>
      </c>
      <c r="B11" s="141" t="s">
        <v>684</v>
      </c>
      <c r="C11" s="202">
        <f t="shared" si="0"/>
        <v>4</v>
      </c>
      <c r="D11" s="178">
        <f t="shared" si="12"/>
        <v>0.35851063829787239</v>
      </c>
      <c r="E11" s="179" t="s">
        <v>44</v>
      </c>
      <c r="F11" s="180">
        <v>44495</v>
      </c>
      <c r="G11" s="180">
        <v>44503</v>
      </c>
      <c r="H11" s="476">
        <v>44597</v>
      </c>
      <c r="I11" s="180"/>
      <c r="J11" s="181"/>
      <c r="K11" s="436">
        <v>168489</v>
      </c>
      <c r="L11" s="183">
        <v>2</v>
      </c>
      <c r="M11" s="184">
        <v>4</v>
      </c>
      <c r="N11" s="183">
        <v>4</v>
      </c>
      <c r="O11" s="183">
        <v>1</v>
      </c>
      <c r="P11" s="183">
        <v>3</v>
      </c>
      <c r="Q11" s="183">
        <v>4</v>
      </c>
      <c r="R11" s="185">
        <f t="shared" si="1"/>
        <v>122</v>
      </c>
      <c r="S11" s="186">
        <f t="shared" si="2"/>
        <v>4</v>
      </c>
      <c r="T11" s="187"/>
      <c r="U11" s="187"/>
      <c r="V11" s="187"/>
      <c r="W11" s="187"/>
      <c r="X11" s="187"/>
      <c r="Y11" s="188"/>
      <c r="Z11" s="188">
        <v>940</v>
      </c>
      <c r="AA11" s="189"/>
      <c r="AB11" s="189"/>
      <c r="AC11" s="188">
        <f t="shared" si="3"/>
        <v>940</v>
      </c>
      <c r="AD11" s="191"/>
      <c r="AE11" s="191">
        <v>830</v>
      </c>
      <c r="AF11" s="192"/>
      <c r="AG11" s="192"/>
      <c r="AH11" s="192">
        <f t="shared" si="4"/>
        <v>830</v>
      </c>
      <c r="AI11" s="193"/>
      <c r="AJ11" s="193"/>
      <c r="AK11" s="194">
        <f t="shared" si="5"/>
        <v>0</v>
      </c>
      <c r="AL11" s="437">
        <f t="shared" si="6"/>
        <v>110</v>
      </c>
      <c r="AM11" s="196">
        <f t="shared" si="7"/>
        <v>0</v>
      </c>
      <c r="AN11" s="196">
        <f t="shared" si="8"/>
        <v>0.88297872340425532</v>
      </c>
      <c r="AO11" s="197">
        <f t="shared" si="13"/>
        <v>0.44148936170212766</v>
      </c>
      <c r="AP11" s="198"/>
      <c r="AQ11" s="199">
        <f t="shared" si="9"/>
        <v>0</v>
      </c>
      <c r="AR11" s="198">
        <v>0.8</v>
      </c>
      <c r="AS11" s="199">
        <f t="shared" si="10"/>
        <v>-8.2978723404255272E-2</v>
      </c>
      <c r="AT11" s="139">
        <f t="shared" si="11"/>
        <v>0.8</v>
      </c>
    </row>
    <row r="12" spans="1:46" ht="12.75" x14ac:dyDescent="0.2">
      <c r="A12" s="141" t="s">
        <v>247</v>
      </c>
      <c r="B12" s="141" t="s">
        <v>685</v>
      </c>
      <c r="C12" s="202">
        <f t="shared" si="0"/>
        <v>5</v>
      </c>
      <c r="D12" s="178">
        <f t="shared" si="12"/>
        <v>0.51165413533834592</v>
      </c>
      <c r="E12" s="179" t="s">
        <v>44</v>
      </c>
      <c r="F12" s="180">
        <v>44495</v>
      </c>
      <c r="G12" s="180">
        <v>44503</v>
      </c>
      <c r="H12" s="476">
        <v>44652</v>
      </c>
      <c r="I12" s="180"/>
      <c r="J12" s="181"/>
      <c r="K12" s="436">
        <v>168992</v>
      </c>
      <c r="L12" s="183">
        <v>4</v>
      </c>
      <c r="M12" s="184">
        <v>4</v>
      </c>
      <c r="N12" s="183">
        <v>3</v>
      </c>
      <c r="O12" s="183">
        <v>1</v>
      </c>
      <c r="P12" s="183">
        <v>3</v>
      </c>
      <c r="Q12" s="183">
        <v>4</v>
      </c>
      <c r="R12" s="185">
        <f t="shared" si="1"/>
        <v>121</v>
      </c>
      <c r="S12" s="186">
        <f t="shared" si="2"/>
        <v>5</v>
      </c>
      <c r="T12" s="187"/>
      <c r="U12" s="187"/>
      <c r="V12" s="187"/>
      <c r="W12" s="187"/>
      <c r="X12" s="187"/>
      <c r="Y12" s="188"/>
      <c r="Z12" s="188">
        <v>532</v>
      </c>
      <c r="AA12" s="189"/>
      <c r="AB12" s="189"/>
      <c r="AC12" s="188">
        <f t="shared" si="3"/>
        <v>532</v>
      </c>
      <c r="AD12" s="191"/>
      <c r="AE12" s="191">
        <v>360</v>
      </c>
      <c r="AF12" s="192"/>
      <c r="AG12" s="192"/>
      <c r="AH12" s="192">
        <f t="shared" si="4"/>
        <v>360</v>
      </c>
      <c r="AI12" s="193"/>
      <c r="AJ12" s="193"/>
      <c r="AK12" s="194">
        <f t="shared" si="5"/>
        <v>0</v>
      </c>
      <c r="AL12" s="195">
        <f t="shared" si="6"/>
        <v>172</v>
      </c>
      <c r="AM12" s="196">
        <f t="shared" si="7"/>
        <v>0</v>
      </c>
      <c r="AN12" s="196">
        <f t="shared" si="8"/>
        <v>0.67669172932330823</v>
      </c>
      <c r="AO12" s="197">
        <f t="shared" si="13"/>
        <v>0.33834586466165412</v>
      </c>
      <c r="AP12" s="198"/>
      <c r="AQ12" s="199">
        <f t="shared" si="9"/>
        <v>0</v>
      </c>
      <c r="AR12" s="198">
        <v>0.85</v>
      </c>
      <c r="AS12" s="199">
        <f t="shared" si="10"/>
        <v>0.17330827067669174</v>
      </c>
      <c r="AT12" s="139">
        <f t="shared" si="11"/>
        <v>0.85</v>
      </c>
    </row>
    <row r="13" spans="1:46" ht="12.75" x14ac:dyDescent="0.2">
      <c r="A13" s="115" t="s">
        <v>98</v>
      </c>
      <c r="B13" s="115" t="s">
        <v>683</v>
      </c>
      <c r="C13" s="202">
        <f t="shared" si="0"/>
        <v>6</v>
      </c>
      <c r="D13" s="429">
        <f t="shared" si="12"/>
        <v>9.7979797979798056E-3</v>
      </c>
      <c r="E13" s="179" t="s">
        <v>44</v>
      </c>
      <c r="F13" s="430">
        <v>44510</v>
      </c>
      <c r="G13" s="430">
        <v>44571</v>
      </c>
      <c r="H13" s="438">
        <v>44743</v>
      </c>
      <c r="I13" s="180"/>
      <c r="J13" s="181"/>
      <c r="K13" s="182">
        <v>168182</v>
      </c>
      <c r="L13" s="183">
        <v>3</v>
      </c>
      <c r="M13" s="184">
        <v>2</v>
      </c>
      <c r="N13" s="183">
        <v>2</v>
      </c>
      <c r="O13" s="183">
        <v>3</v>
      </c>
      <c r="P13" s="183">
        <v>4</v>
      </c>
      <c r="Q13" s="183">
        <v>3</v>
      </c>
      <c r="R13" s="185">
        <f t="shared" si="1"/>
        <v>117</v>
      </c>
      <c r="S13" s="186">
        <f t="shared" si="2"/>
        <v>6</v>
      </c>
      <c r="T13" s="187"/>
      <c r="U13" s="187"/>
      <c r="V13" s="187"/>
      <c r="W13" s="187"/>
      <c r="X13" s="187"/>
      <c r="Y13" s="188">
        <v>990</v>
      </c>
      <c r="Z13" s="188">
        <v>0</v>
      </c>
      <c r="AA13" s="435"/>
      <c r="AB13" s="188"/>
      <c r="AC13" s="188">
        <f t="shared" si="3"/>
        <v>990</v>
      </c>
      <c r="AD13" s="191">
        <v>436</v>
      </c>
      <c r="AE13" s="191"/>
      <c r="AF13" s="192"/>
      <c r="AG13" s="192"/>
      <c r="AH13" s="192">
        <f t="shared" si="4"/>
        <v>436</v>
      </c>
      <c r="AI13" s="193"/>
      <c r="AJ13" s="193"/>
      <c r="AK13" s="194">
        <f t="shared" si="5"/>
        <v>0</v>
      </c>
      <c r="AL13" s="195">
        <f t="shared" si="6"/>
        <v>554</v>
      </c>
      <c r="AM13" s="196">
        <f t="shared" si="7"/>
        <v>0.44040404040404041</v>
      </c>
      <c r="AN13" s="196">
        <f t="shared" si="8"/>
        <v>0</v>
      </c>
      <c r="AO13" s="197">
        <f t="shared" si="13"/>
        <v>0.2202020202020202</v>
      </c>
      <c r="AP13" s="198">
        <v>0.23</v>
      </c>
      <c r="AQ13" s="199">
        <f t="shared" si="9"/>
        <v>-0.2104040404040404</v>
      </c>
      <c r="AR13" s="198"/>
      <c r="AS13" s="199">
        <f t="shared" si="10"/>
        <v>0</v>
      </c>
      <c r="AT13" s="139">
        <f>IF((SUM(AC13+AK13+AH13))&gt;0,((SUM(Y13+AD13+AI13)*AP13)+(SUM(Z13+AE13+AJ13)*AR13))/(SUM(AC13+AH13+AK13)),)</f>
        <v>0.23</v>
      </c>
    </row>
    <row r="14" spans="1:46" ht="15.75" customHeight="1" x14ac:dyDescent="0.2">
      <c r="A14" s="141" t="s">
        <v>316</v>
      </c>
      <c r="B14" s="141" t="s">
        <v>684</v>
      </c>
      <c r="C14" s="202">
        <f t="shared" si="0"/>
        <v>7</v>
      </c>
      <c r="D14" s="178">
        <f t="shared" si="12"/>
        <v>0.16266791008449166</v>
      </c>
      <c r="E14" s="179" t="s">
        <v>331</v>
      </c>
      <c r="F14" s="180">
        <v>44495</v>
      </c>
      <c r="G14" s="180">
        <v>44503</v>
      </c>
      <c r="H14" s="476">
        <v>44652</v>
      </c>
      <c r="I14" s="180"/>
      <c r="J14" s="181"/>
      <c r="K14" s="439" t="s">
        <v>700</v>
      </c>
      <c r="L14" s="183">
        <v>3</v>
      </c>
      <c r="M14" s="184">
        <v>3</v>
      </c>
      <c r="N14" s="183">
        <v>4</v>
      </c>
      <c r="O14" s="183">
        <v>1</v>
      </c>
      <c r="P14" s="183">
        <v>3</v>
      </c>
      <c r="Q14" s="183">
        <v>4</v>
      </c>
      <c r="R14" s="185">
        <f t="shared" si="1"/>
        <v>116</v>
      </c>
      <c r="S14" s="186">
        <f t="shared" si="2"/>
        <v>7</v>
      </c>
      <c r="T14" s="187"/>
      <c r="U14" s="187"/>
      <c r="V14" s="187"/>
      <c r="W14" s="187"/>
      <c r="X14" s="187"/>
      <c r="Y14" s="440">
        <v>705</v>
      </c>
      <c r="Z14" s="477">
        <v>550</v>
      </c>
      <c r="AA14" s="189"/>
      <c r="AB14" s="188">
        <v>305</v>
      </c>
      <c r="AC14" s="188">
        <f t="shared" si="3"/>
        <v>1560</v>
      </c>
      <c r="AD14" s="191">
        <v>454</v>
      </c>
      <c r="AE14" s="191">
        <v>257</v>
      </c>
      <c r="AF14" s="192"/>
      <c r="AG14" s="192">
        <v>80</v>
      </c>
      <c r="AH14" s="192">
        <f t="shared" si="4"/>
        <v>791</v>
      </c>
      <c r="AI14" s="193"/>
      <c r="AJ14" s="193"/>
      <c r="AK14" s="194">
        <f t="shared" si="5"/>
        <v>0</v>
      </c>
      <c r="AL14" s="195">
        <f t="shared" si="6"/>
        <v>769</v>
      </c>
      <c r="AM14" s="196">
        <f t="shared" si="7"/>
        <v>0.6439716312056738</v>
      </c>
      <c r="AN14" s="196">
        <f t="shared" si="8"/>
        <v>0.46727272727272728</v>
      </c>
      <c r="AO14" s="197">
        <f t="shared" si="13"/>
        <v>0.55562217923920054</v>
      </c>
      <c r="AP14" s="306">
        <v>0.9</v>
      </c>
      <c r="AQ14" s="199">
        <f t="shared" si="9"/>
        <v>0.25602836879432622</v>
      </c>
      <c r="AR14" s="306">
        <v>0.8</v>
      </c>
      <c r="AS14" s="441">
        <f t="shared" si="10"/>
        <v>0.33272727272727276</v>
      </c>
      <c r="AT14" s="139">
        <f t="shared" si="11"/>
        <v>0.7182900893236922</v>
      </c>
    </row>
    <row r="15" spans="1:46" ht="12.75" x14ac:dyDescent="0.2">
      <c r="A15" s="141" t="s">
        <v>330</v>
      </c>
      <c r="B15" s="141" t="s">
        <v>690</v>
      </c>
      <c r="C15" s="202">
        <f t="shared" si="0"/>
        <v>8</v>
      </c>
      <c r="D15" s="178">
        <f t="shared" si="12"/>
        <v>7.931249999999998E-2</v>
      </c>
      <c r="E15" s="179" t="s">
        <v>331</v>
      </c>
      <c r="F15" s="180" t="s">
        <v>102</v>
      </c>
      <c r="G15" s="180" t="s">
        <v>102</v>
      </c>
      <c r="H15" s="438" t="s">
        <v>102</v>
      </c>
      <c r="I15" s="180"/>
      <c r="J15" s="181"/>
      <c r="K15" s="182">
        <v>166566</v>
      </c>
      <c r="L15" s="183">
        <v>4</v>
      </c>
      <c r="M15" s="184">
        <v>4</v>
      </c>
      <c r="N15" s="183">
        <v>0</v>
      </c>
      <c r="O15" s="183">
        <v>3</v>
      </c>
      <c r="P15" s="183">
        <v>2</v>
      </c>
      <c r="Q15" s="183">
        <v>4</v>
      </c>
      <c r="R15" s="185">
        <f t="shared" si="1"/>
        <v>115</v>
      </c>
      <c r="S15" s="186">
        <f t="shared" si="2"/>
        <v>8</v>
      </c>
      <c r="T15" s="187"/>
      <c r="U15" s="187"/>
      <c r="V15" s="187"/>
      <c r="W15" s="187"/>
      <c r="X15" s="187"/>
      <c r="Y15" s="189"/>
      <c r="Z15" s="188">
        <v>8000</v>
      </c>
      <c r="AA15" s="189"/>
      <c r="AB15" s="189"/>
      <c r="AC15" s="188">
        <f t="shared" si="3"/>
        <v>8000</v>
      </c>
      <c r="AD15" s="190"/>
      <c r="AE15" s="191">
        <v>3531</v>
      </c>
      <c r="AF15" s="192"/>
      <c r="AG15" s="192"/>
      <c r="AH15" s="192">
        <f t="shared" si="4"/>
        <v>3531</v>
      </c>
      <c r="AI15" s="193"/>
      <c r="AJ15" s="193"/>
      <c r="AK15" s="194">
        <f t="shared" si="5"/>
        <v>0</v>
      </c>
      <c r="AL15" s="195">
        <f t="shared" si="6"/>
        <v>4469</v>
      </c>
      <c r="AM15" s="196">
        <f t="shared" si="7"/>
        <v>0</v>
      </c>
      <c r="AN15" s="196">
        <f t="shared" si="8"/>
        <v>0.44137500000000002</v>
      </c>
      <c r="AO15" s="197">
        <f t="shared" si="13"/>
        <v>0.22068750000000001</v>
      </c>
      <c r="AP15" s="198"/>
      <c r="AQ15" s="199">
        <f t="shared" si="9"/>
        <v>0</v>
      </c>
      <c r="AR15" s="306">
        <v>0.3</v>
      </c>
      <c r="AS15" s="199">
        <f t="shared" si="10"/>
        <v>-0.14137500000000003</v>
      </c>
      <c r="AT15" s="139">
        <f t="shared" si="11"/>
        <v>0.3</v>
      </c>
    </row>
    <row r="16" spans="1:46" ht="12.75" x14ac:dyDescent="0.2">
      <c r="A16" s="115" t="s">
        <v>68</v>
      </c>
      <c r="B16" s="115" t="s">
        <v>686</v>
      </c>
      <c r="C16" s="202">
        <f t="shared" si="0"/>
        <v>9</v>
      </c>
      <c r="D16" s="429">
        <f t="shared" si="12"/>
        <v>5.1428881381148678E-2</v>
      </c>
      <c r="E16" s="179" t="s">
        <v>44</v>
      </c>
      <c r="F16" s="180">
        <v>44522</v>
      </c>
      <c r="G16" s="180">
        <v>44537</v>
      </c>
      <c r="H16" s="434">
        <v>44743</v>
      </c>
      <c r="I16" s="180"/>
      <c r="J16" s="181"/>
      <c r="K16" s="182">
        <v>168174</v>
      </c>
      <c r="L16" s="183">
        <v>2</v>
      </c>
      <c r="M16" s="184">
        <v>3</v>
      </c>
      <c r="N16" s="183">
        <v>2</v>
      </c>
      <c r="O16" s="183">
        <v>3</v>
      </c>
      <c r="P16" s="183">
        <v>2</v>
      </c>
      <c r="Q16" s="183">
        <v>3</v>
      </c>
      <c r="R16" s="185">
        <f t="shared" si="1"/>
        <v>109</v>
      </c>
      <c r="S16" s="186">
        <f t="shared" si="2"/>
        <v>9</v>
      </c>
      <c r="T16" s="187"/>
      <c r="U16" s="187"/>
      <c r="V16" s="187"/>
      <c r="W16" s="187"/>
      <c r="X16" s="187"/>
      <c r="Y16" s="188">
        <v>770</v>
      </c>
      <c r="Z16" s="188"/>
      <c r="AA16" s="435"/>
      <c r="AB16" s="188">
        <v>300</v>
      </c>
      <c r="AC16" s="188">
        <f t="shared" si="3"/>
        <v>1070</v>
      </c>
      <c r="AD16" s="191">
        <v>145</v>
      </c>
      <c r="AE16" s="191"/>
      <c r="AF16" s="192"/>
      <c r="AG16" s="192">
        <v>42</v>
      </c>
      <c r="AH16" s="192">
        <f t="shared" si="4"/>
        <v>187</v>
      </c>
      <c r="AI16" s="193"/>
      <c r="AJ16" s="193"/>
      <c r="AK16" s="194">
        <f t="shared" si="5"/>
        <v>0</v>
      </c>
      <c r="AL16" s="195">
        <f t="shared" si="6"/>
        <v>883</v>
      </c>
      <c r="AM16" s="196">
        <f t="shared" si="7"/>
        <v>0.18831168831168832</v>
      </c>
      <c r="AN16" s="196">
        <f t="shared" si="8"/>
        <v>0</v>
      </c>
      <c r="AO16" s="197">
        <f t="shared" si="13"/>
        <v>9.4155844155844159E-2</v>
      </c>
      <c r="AP16" s="198">
        <v>0.2</v>
      </c>
      <c r="AQ16" s="199">
        <f t="shared" si="9"/>
        <v>1.1688311688311692E-2</v>
      </c>
      <c r="AR16" s="198"/>
      <c r="AS16" s="199">
        <f t="shared" si="10"/>
        <v>0</v>
      </c>
      <c r="AT16" s="139">
        <f t="shared" si="11"/>
        <v>0.14558472553699284</v>
      </c>
    </row>
    <row r="17" spans="1:46" ht="12.75" x14ac:dyDescent="0.2">
      <c r="A17" s="141" t="s">
        <v>309</v>
      </c>
      <c r="B17" s="141" t="s">
        <v>219</v>
      </c>
      <c r="C17" s="202">
        <f t="shared" si="0"/>
        <v>10</v>
      </c>
      <c r="D17" s="319">
        <f t="shared" si="12"/>
        <v>5.9853673723536782E-2</v>
      </c>
      <c r="E17" s="179" t="s">
        <v>44</v>
      </c>
      <c r="F17" s="180" t="s">
        <v>102</v>
      </c>
      <c r="G17" s="180" t="s">
        <v>102</v>
      </c>
      <c r="H17" s="434">
        <v>44652</v>
      </c>
      <c r="I17" s="180">
        <v>44652</v>
      </c>
      <c r="J17" s="181"/>
      <c r="K17" s="182">
        <v>168424</v>
      </c>
      <c r="L17" s="183">
        <v>4</v>
      </c>
      <c r="M17" s="184">
        <v>2</v>
      </c>
      <c r="N17" s="183">
        <v>2</v>
      </c>
      <c r="O17" s="183">
        <v>3</v>
      </c>
      <c r="P17" s="183">
        <v>3</v>
      </c>
      <c r="Q17" s="183">
        <v>2</v>
      </c>
      <c r="R17" s="185">
        <f t="shared" si="1"/>
        <v>108</v>
      </c>
      <c r="S17" s="186">
        <f t="shared" si="2"/>
        <v>10</v>
      </c>
      <c r="T17" s="187"/>
      <c r="U17" s="187"/>
      <c r="V17" s="187"/>
      <c r="W17" s="187"/>
      <c r="X17" s="187"/>
      <c r="Y17" s="188">
        <v>440</v>
      </c>
      <c r="Z17" s="188"/>
      <c r="AA17" s="189"/>
      <c r="AB17" s="188">
        <v>140</v>
      </c>
      <c r="AC17" s="188">
        <f t="shared" si="3"/>
        <v>580</v>
      </c>
      <c r="AD17" s="191">
        <v>535</v>
      </c>
      <c r="AE17" s="191"/>
      <c r="AF17" s="192"/>
      <c r="AG17" s="192">
        <v>126</v>
      </c>
      <c r="AH17" s="192">
        <f t="shared" si="4"/>
        <v>661</v>
      </c>
      <c r="AI17" s="193"/>
      <c r="AJ17" s="193"/>
      <c r="AK17" s="194">
        <f t="shared" si="5"/>
        <v>0</v>
      </c>
      <c r="AL17" s="338">
        <f t="shared" si="6"/>
        <v>-81</v>
      </c>
      <c r="AM17" s="196">
        <f t="shared" si="7"/>
        <v>1.2159090909090908</v>
      </c>
      <c r="AN17" s="196">
        <f t="shared" si="8"/>
        <v>0</v>
      </c>
      <c r="AO17" s="197">
        <f t="shared" si="13"/>
        <v>0.60795454545454541</v>
      </c>
      <c r="AP17" s="198">
        <v>0.85</v>
      </c>
      <c r="AQ17" s="199">
        <f t="shared" si="9"/>
        <v>-0.36590909090909085</v>
      </c>
      <c r="AR17" s="198">
        <v>1</v>
      </c>
      <c r="AS17" s="199">
        <f t="shared" si="10"/>
        <v>1</v>
      </c>
      <c r="AT17" s="139">
        <f t="shared" si="11"/>
        <v>0.6678082191780822</v>
      </c>
    </row>
    <row r="18" spans="1:46" ht="12.75" x14ac:dyDescent="0.2">
      <c r="A18" s="141" t="s">
        <v>310</v>
      </c>
      <c r="B18" s="141" t="s">
        <v>688</v>
      </c>
      <c r="C18" s="202">
        <f t="shared" si="0"/>
        <v>11</v>
      </c>
      <c r="D18" s="319">
        <f t="shared" si="12"/>
        <v>0.2831818181818182</v>
      </c>
      <c r="E18" s="179" t="s">
        <v>44</v>
      </c>
      <c r="F18" s="180" t="s">
        <v>102</v>
      </c>
      <c r="G18" s="180" t="s">
        <v>102</v>
      </c>
      <c r="H18" s="438">
        <v>44682</v>
      </c>
      <c r="I18" s="180"/>
      <c r="J18" s="181"/>
      <c r="K18" s="182">
        <v>168442</v>
      </c>
      <c r="L18" s="183">
        <v>4</v>
      </c>
      <c r="M18" s="184">
        <v>2</v>
      </c>
      <c r="N18" s="183">
        <v>2</v>
      </c>
      <c r="O18" s="183">
        <v>3</v>
      </c>
      <c r="P18" s="183">
        <v>2</v>
      </c>
      <c r="Q18" s="183">
        <v>3</v>
      </c>
      <c r="R18" s="185">
        <f t="shared" si="1"/>
        <v>106</v>
      </c>
      <c r="S18" s="186">
        <f t="shared" si="2"/>
        <v>11</v>
      </c>
      <c r="T18" s="187"/>
      <c r="U18" s="187"/>
      <c r="V18" s="187"/>
      <c r="W18" s="187"/>
      <c r="X18" s="187"/>
      <c r="Y18" s="188">
        <v>880</v>
      </c>
      <c r="Z18" s="188"/>
      <c r="AA18" s="189"/>
      <c r="AB18" s="189"/>
      <c r="AC18" s="188">
        <f t="shared" si="3"/>
        <v>880</v>
      </c>
      <c r="AD18" s="191">
        <v>100</v>
      </c>
      <c r="AE18" s="191"/>
      <c r="AF18" s="192"/>
      <c r="AG18" s="192"/>
      <c r="AH18" s="192">
        <f t="shared" si="4"/>
        <v>100</v>
      </c>
      <c r="AI18" s="193"/>
      <c r="AJ18" s="193"/>
      <c r="AK18" s="194">
        <f t="shared" si="5"/>
        <v>0</v>
      </c>
      <c r="AL18" s="195">
        <f t="shared" si="6"/>
        <v>780</v>
      </c>
      <c r="AM18" s="196">
        <f t="shared" si="7"/>
        <v>0.11363636363636363</v>
      </c>
      <c r="AN18" s="196">
        <f t="shared" si="8"/>
        <v>0</v>
      </c>
      <c r="AO18" s="197">
        <f t="shared" si="13"/>
        <v>5.6818181818181816E-2</v>
      </c>
      <c r="AP18" s="198">
        <v>0.34</v>
      </c>
      <c r="AQ18" s="199">
        <f t="shared" si="9"/>
        <v>0.22636363636363638</v>
      </c>
      <c r="AR18" s="198"/>
      <c r="AS18" s="199">
        <f t="shared" si="10"/>
        <v>0</v>
      </c>
      <c r="AT18" s="139">
        <f t="shared" si="11"/>
        <v>0.34</v>
      </c>
    </row>
    <row r="19" spans="1:46" ht="12.75" x14ac:dyDescent="0.2">
      <c r="A19" s="141" t="s">
        <v>55</v>
      </c>
      <c r="B19" s="141" t="s">
        <v>689</v>
      </c>
      <c r="C19" s="431">
        <f t="shared" ref="C19:C26" si="14">S19</f>
        <v>12</v>
      </c>
      <c r="D19" s="429">
        <f t="shared" ref="D19:D26" si="15">IF(AO19&gt;0,(AT19-AO19),)</f>
        <v>7.0082411624375895E-3</v>
      </c>
      <c r="E19" s="179" t="s">
        <v>44</v>
      </c>
      <c r="F19" s="180">
        <v>44447</v>
      </c>
      <c r="G19" s="180">
        <v>44447</v>
      </c>
      <c r="H19" s="438">
        <v>44682</v>
      </c>
      <c r="I19" s="180" t="s">
        <v>102</v>
      </c>
      <c r="J19" s="181"/>
      <c r="K19" s="182">
        <v>165736</v>
      </c>
      <c r="L19" s="183">
        <v>3</v>
      </c>
      <c r="M19" s="184">
        <v>3</v>
      </c>
      <c r="N19" s="183">
        <v>2</v>
      </c>
      <c r="O19" s="183">
        <v>3</v>
      </c>
      <c r="P19" s="183">
        <v>1</v>
      </c>
      <c r="Q19" s="183">
        <v>2</v>
      </c>
      <c r="R19" s="185">
        <f>IF(SUM(L19:Q19)&gt;0,((L19*Portfólio!L$5)+(M19*Portfólio!M$5)+(N19*Portfólio!N$5)+(O19*Portfólio!O$5)+(P19*Portfólio!P$5)+(Q19*Portfólio!Q$5)),)</f>
        <v>100</v>
      </c>
      <c r="S19" s="442">
        <f t="shared" si="2"/>
        <v>12</v>
      </c>
      <c r="T19" s="187"/>
      <c r="U19" s="187"/>
      <c r="V19" s="187"/>
      <c r="W19" s="187"/>
      <c r="X19" s="187"/>
      <c r="Y19" s="188">
        <v>500</v>
      </c>
      <c r="Z19" s="188">
        <v>348</v>
      </c>
      <c r="AA19" s="188"/>
      <c r="AB19" s="188">
        <v>120</v>
      </c>
      <c r="AC19" s="188">
        <f t="shared" ref="AC19:AC26" si="16">SUM(Y19:AB19)</f>
        <v>968</v>
      </c>
      <c r="AD19" s="191">
        <v>252</v>
      </c>
      <c r="AE19" s="191">
        <v>325</v>
      </c>
      <c r="AF19" s="192"/>
      <c r="AG19" s="192">
        <v>45</v>
      </c>
      <c r="AH19" s="192">
        <f t="shared" ref="AH19:AH26" si="17">SUM(AD19:AG19)</f>
        <v>622</v>
      </c>
      <c r="AI19" s="193"/>
      <c r="AJ19" s="193"/>
      <c r="AK19" s="194">
        <f t="shared" ref="AK19:AK26" si="18">AI19+AJ19</f>
        <v>0</v>
      </c>
      <c r="AL19" s="195">
        <f t="shared" ref="AL19:AL26" si="19">AC19-(AK19+AH19)</f>
        <v>346</v>
      </c>
      <c r="AM19" s="196">
        <f t="shared" ref="AM19:AN26" si="20">IF((AD19+AI19)&gt;0,(AD19+AI19)/Y19,)</f>
        <v>0.504</v>
      </c>
      <c r="AN19" s="196">
        <f t="shared" si="20"/>
        <v>0.93390804597701149</v>
      </c>
      <c r="AO19" s="197">
        <f t="shared" ref="AO19:AO24" si="21">SUM(AM19:AN19)/2</f>
        <v>0.71895402298850575</v>
      </c>
      <c r="AP19" s="198">
        <v>0.64</v>
      </c>
      <c r="AQ19" s="199">
        <f t="shared" ref="AQ19:AQ26" si="22">IF(AP19&gt;0,AP19-AM19,)</f>
        <v>0.13600000000000001</v>
      </c>
      <c r="AR19" s="198">
        <v>1</v>
      </c>
      <c r="AS19" s="199">
        <f t="shared" ref="AS19:AS26" si="23">IF(AR19&gt;0,AR19-AN19,)</f>
        <v>6.6091954022988508E-2</v>
      </c>
      <c r="AT19" s="139">
        <f t="shared" ref="AT19:AT26" si="24">IF((SUM(AC19+AK19+AH19))&gt;0,((SUM(Y19+AD19+AI19)*AP19)+(SUM(Z19+AE19+AJ19)*AR19))/(SUM(AC19+AH19+AK19)),)</f>
        <v>0.72596226415094334</v>
      </c>
    </row>
    <row r="20" spans="1:46" ht="12.75" x14ac:dyDescent="0.2">
      <c r="A20" s="478" t="s">
        <v>60</v>
      </c>
      <c r="B20" s="141" t="s">
        <v>683</v>
      </c>
      <c r="C20" s="431">
        <f t="shared" si="14"/>
        <v>13</v>
      </c>
      <c r="D20" s="178">
        <f t="shared" si="15"/>
        <v>-0.85602366235395</v>
      </c>
      <c r="E20" s="179" t="s">
        <v>44</v>
      </c>
      <c r="F20" s="180">
        <v>44320</v>
      </c>
      <c r="G20" s="180">
        <v>44320</v>
      </c>
      <c r="H20" s="443">
        <v>44743</v>
      </c>
      <c r="I20" s="180"/>
      <c r="J20" s="181"/>
      <c r="K20" s="182">
        <v>159758</v>
      </c>
      <c r="L20" s="183">
        <v>1</v>
      </c>
      <c r="M20" s="184">
        <v>1</v>
      </c>
      <c r="N20" s="183">
        <v>2</v>
      </c>
      <c r="O20" s="183">
        <v>3</v>
      </c>
      <c r="P20" s="183">
        <v>3</v>
      </c>
      <c r="Q20" s="183">
        <v>3</v>
      </c>
      <c r="R20" s="185">
        <f t="shared" ref="R20:R26" si="25">IF(SUM(L20:Q20)&gt;0,((L20*L$5)+(M20*M$5)+(N20*N$5)+(O20*O$5)+(P20*P$5)+(Q20*Q$5)),)</f>
        <v>95</v>
      </c>
      <c r="S20" s="442">
        <f t="shared" si="2"/>
        <v>13</v>
      </c>
      <c r="T20" s="187"/>
      <c r="U20" s="187"/>
      <c r="V20" s="187"/>
      <c r="W20" s="187"/>
      <c r="X20" s="187"/>
      <c r="Y20" s="188">
        <v>1400</v>
      </c>
      <c r="Z20" s="188">
        <v>300</v>
      </c>
      <c r="AA20" s="188"/>
      <c r="AB20" s="188"/>
      <c r="AC20" s="188">
        <f t="shared" si="16"/>
        <v>1700</v>
      </c>
      <c r="AD20" s="191">
        <v>1236</v>
      </c>
      <c r="AE20" s="191">
        <v>465</v>
      </c>
      <c r="AF20" s="192"/>
      <c r="AG20" s="192"/>
      <c r="AH20" s="192">
        <f t="shared" si="17"/>
        <v>1701</v>
      </c>
      <c r="AI20" s="193"/>
      <c r="AJ20" s="193">
        <v>320</v>
      </c>
      <c r="AK20" s="194">
        <f t="shared" si="18"/>
        <v>320</v>
      </c>
      <c r="AL20" s="338">
        <f t="shared" si="19"/>
        <v>-321</v>
      </c>
      <c r="AM20" s="196">
        <f t="shared" si="20"/>
        <v>0.8828571428571429</v>
      </c>
      <c r="AN20" s="196">
        <f>IF((AE20+AJ20)&gt;0,(AE20+AJ20)/Z20,)</f>
        <v>2.6166666666666667</v>
      </c>
      <c r="AO20" s="197">
        <f t="shared" si="21"/>
        <v>1.7497619047619049</v>
      </c>
      <c r="AP20" s="198">
        <v>0.85</v>
      </c>
      <c r="AQ20" s="199">
        <f t="shared" si="22"/>
        <v>-3.2857142857142918E-2</v>
      </c>
      <c r="AR20" s="198">
        <v>1</v>
      </c>
      <c r="AS20" s="199">
        <f t="shared" si="23"/>
        <v>-1.6166666666666667</v>
      </c>
      <c r="AT20" s="139">
        <f t="shared" si="24"/>
        <v>0.89373824240795485</v>
      </c>
    </row>
    <row r="21" spans="1:46" ht="12.75" x14ac:dyDescent="0.2">
      <c r="A21" s="141" t="s">
        <v>519</v>
      </c>
      <c r="B21" s="141" t="s">
        <v>219</v>
      </c>
      <c r="C21" s="202">
        <f t="shared" si="14"/>
        <v>14</v>
      </c>
      <c r="D21" s="178">
        <f t="shared" si="15"/>
        <v>-4.0909090909090909E-2</v>
      </c>
      <c r="E21" s="179" t="s">
        <v>62</v>
      </c>
      <c r="F21" s="180" t="s">
        <v>102</v>
      </c>
      <c r="G21" s="180" t="s">
        <v>102</v>
      </c>
      <c r="H21" s="180">
        <v>44927</v>
      </c>
      <c r="I21" s="180"/>
      <c r="J21" s="181"/>
      <c r="K21" s="182" t="s">
        <v>102</v>
      </c>
      <c r="L21" s="183">
        <v>3</v>
      </c>
      <c r="M21" s="184">
        <v>3</v>
      </c>
      <c r="N21" s="183">
        <v>2</v>
      </c>
      <c r="O21" s="183">
        <v>2</v>
      </c>
      <c r="P21" s="183">
        <v>1</v>
      </c>
      <c r="Q21" s="183">
        <v>3</v>
      </c>
      <c r="R21" s="185">
        <f t="shared" si="25"/>
        <v>94</v>
      </c>
      <c r="S21" s="186">
        <f t="shared" si="2"/>
        <v>14</v>
      </c>
      <c r="T21" s="187"/>
      <c r="U21" s="187"/>
      <c r="V21" s="187"/>
      <c r="W21" s="187"/>
      <c r="X21" s="187"/>
      <c r="Y21" s="435">
        <v>1870</v>
      </c>
      <c r="Z21" s="435">
        <v>500</v>
      </c>
      <c r="AA21" s="189"/>
      <c r="AB21" s="188">
        <v>100</v>
      </c>
      <c r="AC21" s="188">
        <f t="shared" si="16"/>
        <v>2470</v>
      </c>
      <c r="AD21" s="191">
        <v>153</v>
      </c>
      <c r="AE21" s="191"/>
      <c r="AF21" s="192"/>
      <c r="AG21" s="192">
        <v>40</v>
      </c>
      <c r="AH21" s="192">
        <f t="shared" si="17"/>
        <v>193</v>
      </c>
      <c r="AI21" s="193"/>
      <c r="AJ21" s="193"/>
      <c r="AK21" s="194">
        <f t="shared" si="18"/>
        <v>0</v>
      </c>
      <c r="AL21" s="195">
        <f t="shared" si="19"/>
        <v>2277</v>
      </c>
      <c r="AM21" s="196">
        <f t="shared" si="20"/>
        <v>8.1818181818181818E-2</v>
      </c>
      <c r="AN21" s="196">
        <f t="shared" si="20"/>
        <v>0</v>
      </c>
      <c r="AO21" s="197">
        <f t="shared" si="21"/>
        <v>4.0909090909090909E-2</v>
      </c>
      <c r="AP21" s="198"/>
      <c r="AQ21" s="199">
        <f t="shared" si="22"/>
        <v>0</v>
      </c>
      <c r="AR21" s="198"/>
      <c r="AS21" s="199">
        <f t="shared" si="23"/>
        <v>0</v>
      </c>
      <c r="AT21" s="139">
        <f t="shared" si="24"/>
        <v>0</v>
      </c>
    </row>
    <row r="22" spans="1:46" ht="12.75" x14ac:dyDescent="0.2">
      <c r="A22" s="141" t="s">
        <v>77</v>
      </c>
      <c r="B22" s="141" t="s">
        <v>219</v>
      </c>
      <c r="C22" s="202">
        <f t="shared" si="14"/>
        <v>15</v>
      </c>
      <c r="D22" s="178">
        <f t="shared" si="15"/>
        <v>0.19850467289719625</v>
      </c>
      <c r="E22" s="179" t="s">
        <v>691</v>
      </c>
      <c r="F22" s="180" t="s">
        <v>102</v>
      </c>
      <c r="G22" s="180" t="s">
        <v>102</v>
      </c>
      <c r="H22" s="180">
        <v>44621</v>
      </c>
      <c r="I22" s="180"/>
      <c r="J22" s="181"/>
      <c r="K22" s="182">
        <v>151468</v>
      </c>
      <c r="L22" s="183">
        <v>4</v>
      </c>
      <c r="M22" s="184">
        <v>3</v>
      </c>
      <c r="N22" s="183">
        <v>1</v>
      </c>
      <c r="O22" s="183">
        <v>1</v>
      </c>
      <c r="P22" s="183">
        <v>2</v>
      </c>
      <c r="Q22" s="183">
        <v>4</v>
      </c>
      <c r="R22" s="185">
        <f t="shared" si="25"/>
        <v>91</v>
      </c>
      <c r="S22" s="186">
        <f t="shared" si="2"/>
        <v>15</v>
      </c>
      <c r="T22" s="187"/>
      <c r="U22" s="187"/>
      <c r="V22" s="187"/>
      <c r="W22" s="187"/>
      <c r="X22" s="187"/>
      <c r="Y22" s="189"/>
      <c r="Z22" s="188">
        <v>2140</v>
      </c>
      <c r="AA22" s="189"/>
      <c r="AB22" s="189"/>
      <c r="AC22" s="188">
        <f t="shared" si="16"/>
        <v>2140</v>
      </c>
      <c r="AD22" s="190"/>
      <c r="AE22" s="191">
        <v>1376</v>
      </c>
      <c r="AF22" s="192"/>
      <c r="AG22" s="192"/>
      <c r="AH22" s="192">
        <f t="shared" si="17"/>
        <v>1376</v>
      </c>
      <c r="AI22" s="193"/>
      <c r="AJ22" s="193"/>
      <c r="AK22" s="194">
        <f t="shared" si="18"/>
        <v>0</v>
      </c>
      <c r="AL22" s="195">
        <f t="shared" si="19"/>
        <v>764</v>
      </c>
      <c r="AM22" s="196">
        <f t="shared" si="20"/>
        <v>0</v>
      </c>
      <c r="AN22" s="196">
        <f t="shared" si="20"/>
        <v>0.64299065420560753</v>
      </c>
      <c r="AO22" s="196">
        <f t="shared" si="21"/>
        <v>0.32149532710280376</v>
      </c>
      <c r="AP22" s="198"/>
      <c r="AQ22" s="199">
        <f t="shared" si="22"/>
        <v>0</v>
      </c>
      <c r="AR22" s="198">
        <v>0.52</v>
      </c>
      <c r="AS22" s="199">
        <f t="shared" si="23"/>
        <v>-0.12299065420560751</v>
      </c>
      <c r="AT22" s="139">
        <f t="shared" si="24"/>
        <v>0.52</v>
      </c>
    </row>
    <row r="23" spans="1:46" ht="12.75" x14ac:dyDescent="0.2">
      <c r="A23" s="115" t="s">
        <v>399</v>
      </c>
      <c r="B23" s="115" t="s">
        <v>690</v>
      </c>
      <c r="C23" s="431">
        <f t="shared" si="14"/>
        <v>16</v>
      </c>
      <c r="D23" s="429">
        <f t="shared" si="15"/>
        <v>0.29932659932659927</v>
      </c>
      <c r="E23" s="179" t="s">
        <v>44</v>
      </c>
      <c r="F23" s="180">
        <v>44378</v>
      </c>
      <c r="G23" s="180">
        <v>44378</v>
      </c>
      <c r="H23" s="180">
        <v>44720</v>
      </c>
      <c r="I23" s="180"/>
      <c r="J23" s="181"/>
      <c r="K23" s="182" t="s">
        <v>699</v>
      </c>
      <c r="L23" s="183">
        <v>2</v>
      </c>
      <c r="M23" s="184">
        <v>3</v>
      </c>
      <c r="N23" s="183">
        <v>3</v>
      </c>
      <c r="O23" s="183">
        <v>1</v>
      </c>
      <c r="P23" s="183">
        <v>1</v>
      </c>
      <c r="Q23" s="183">
        <v>1</v>
      </c>
      <c r="R23" s="185">
        <f t="shared" si="25"/>
        <v>77</v>
      </c>
      <c r="S23" s="186">
        <f t="shared" si="2"/>
        <v>16</v>
      </c>
      <c r="T23" s="187"/>
      <c r="U23" s="187"/>
      <c r="V23" s="187"/>
      <c r="W23" s="187"/>
      <c r="X23" s="187"/>
      <c r="Y23" s="188"/>
      <c r="Z23" s="188">
        <v>297</v>
      </c>
      <c r="AA23" s="189"/>
      <c r="AB23" s="189"/>
      <c r="AC23" s="188">
        <f t="shared" si="16"/>
        <v>297</v>
      </c>
      <c r="AD23" s="190"/>
      <c r="AE23" s="191">
        <v>238</v>
      </c>
      <c r="AF23" s="192"/>
      <c r="AG23" s="192"/>
      <c r="AH23" s="192">
        <f t="shared" si="17"/>
        <v>238</v>
      </c>
      <c r="AI23" s="193"/>
      <c r="AJ23" s="193"/>
      <c r="AK23" s="194">
        <f t="shared" si="18"/>
        <v>0</v>
      </c>
      <c r="AL23" s="195">
        <f t="shared" si="19"/>
        <v>59</v>
      </c>
      <c r="AM23" s="196">
        <f t="shared" si="20"/>
        <v>0</v>
      </c>
      <c r="AN23" s="196">
        <f t="shared" si="20"/>
        <v>0.80134680134680136</v>
      </c>
      <c r="AO23" s="197">
        <f t="shared" si="21"/>
        <v>0.40067340067340068</v>
      </c>
      <c r="AP23" s="198"/>
      <c r="AQ23" s="199">
        <f t="shared" si="22"/>
        <v>0</v>
      </c>
      <c r="AR23" s="306">
        <v>0.7</v>
      </c>
      <c r="AS23" s="199">
        <f t="shared" si="23"/>
        <v>-0.10134680134680141</v>
      </c>
      <c r="AT23" s="139">
        <f t="shared" si="24"/>
        <v>0.7</v>
      </c>
    </row>
    <row r="24" spans="1:46" ht="12.75" x14ac:dyDescent="0.2">
      <c r="A24" s="115" t="s">
        <v>403</v>
      </c>
      <c r="B24" s="115" t="s">
        <v>690</v>
      </c>
      <c r="C24" s="202">
        <f t="shared" si="14"/>
        <v>17</v>
      </c>
      <c r="D24" s="319">
        <f t="shared" si="15"/>
        <v>0.3361643835616438</v>
      </c>
      <c r="E24" s="179" t="s">
        <v>96</v>
      </c>
      <c r="F24" s="180">
        <v>44558</v>
      </c>
      <c r="G24" s="180">
        <v>44558</v>
      </c>
      <c r="H24" s="430">
        <v>44652</v>
      </c>
      <c r="I24" s="180">
        <v>44652</v>
      </c>
      <c r="J24" s="181"/>
      <c r="K24" s="182">
        <v>169433</v>
      </c>
      <c r="L24" s="183">
        <v>2</v>
      </c>
      <c r="M24" s="184">
        <v>3</v>
      </c>
      <c r="N24" s="183">
        <v>2</v>
      </c>
      <c r="O24" s="183">
        <v>1</v>
      </c>
      <c r="P24" s="183">
        <v>1</v>
      </c>
      <c r="Q24" s="183">
        <v>1</v>
      </c>
      <c r="R24" s="185">
        <f t="shared" si="25"/>
        <v>70</v>
      </c>
      <c r="S24" s="186">
        <f t="shared" si="2"/>
        <v>17</v>
      </c>
      <c r="T24" s="187"/>
      <c r="U24" s="187"/>
      <c r="V24" s="187"/>
      <c r="W24" s="187"/>
      <c r="X24" s="187"/>
      <c r="Y24" s="188">
        <v>292</v>
      </c>
      <c r="Z24" s="189"/>
      <c r="AA24" s="189"/>
      <c r="AB24" s="189"/>
      <c r="AC24" s="188">
        <f t="shared" si="16"/>
        <v>292</v>
      </c>
      <c r="AD24" s="191">
        <v>376</v>
      </c>
      <c r="AE24" s="191"/>
      <c r="AF24" s="192"/>
      <c r="AG24" s="192"/>
      <c r="AH24" s="192">
        <f t="shared" si="17"/>
        <v>376</v>
      </c>
      <c r="AI24" s="193"/>
      <c r="AJ24" s="193"/>
      <c r="AK24" s="194">
        <f t="shared" si="18"/>
        <v>0</v>
      </c>
      <c r="AL24" s="338">
        <f t="shared" si="19"/>
        <v>-84</v>
      </c>
      <c r="AM24" s="196">
        <f t="shared" si="20"/>
        <v>1.2876712328767124</v>
      </c>
      <c r="AN24" s="196">
        <f t="shared" si="20"/>
        <v>0</v>
      </c>
      <c r="AO24" s="197">
        <f t="shared" si="21"/>
        <v>0.64383561643835618</v>
      </c>
      <c r="AP24" s="198">
        <v>0.98</v>
      </c>
      <c r="AQ24" s="199">
        <f t="shared" si="22"/>
        <v>-0.30767123287671239</v>
      </c>
      <c r="AR24" s="198"/>
      <c r="AS24" s="199">
        <f t="shared" si="23"/>
        <v>0</v>
      </c>
      <c r="AT24" s="163">
        <f t="shared" si="24"/>
        <v>0.98</v>
      </c>
    </row>
    <row r="25" spans="1:46" ht="12.75" x14ac:dyDescent="0.2">
      <c r="A25" s="141" t="s">
        <v>318</v>
      </c>
      <c r="B25" s="141" t="s">
        <v>690</v>
      </c>
      <c r="C25" s="202">
        <f t="shared" si="14"/>
        <v>18</v>
      </c>
      <c r="D25" s="178">
        <f t="shared" si="15"/>
        <v>6.2903225806451579E-2</v>
      </c>
      <c r="E25" s="179" t="s">
        <v>44</v>
      </c>
      <c r="F25" s="180">
        <v>44545</v>
      </c>
      <c r="G25" s="180">
        <v>44545</v>
      </c>
      <c r="H25" s="438" t="s">
        <v>102</v>
      </c>
      <c r="I25" s="180"/>
      <c r="J25" s="181"/>
      <c r="K25" s="182">
        <v>169060</v>
      </c>
      <c r="L25" s="183">
        <v>3</v>
      </c>
      <c r="M25" s="184">
        <v>1</v>
      </c>
      <c r="N25" s="183">
        <v>4</v>
      </c>
      <c r="O25" s="183">
        <v>1</v>
      </c>
      <c r="P25" s="183">
        <v>0</v>
      </c>
      <c r="Q25" s="183">
        <v>0</v>
      </c>
      <c r="R25" s="185">
        <f t="shared" si="25"/>
        <v>57</v>
      </c>
      <c r="S25" s="186">
        <f t="shared" si="2"/>
        <v>18</v>
      </c>
      <c r="T25" s="187"/>
      <c r="U25" s="187"/>
      <c r="V25" s="187"/>
      <c r="W25" s="187"/>
      <c r="X25" s="187"/>
      <c r="Y25" s="189"/>
      <c r="Z25" s="188">
        <v>620</v>
      </c>
      <c r="AA25" s="189"/>
      <c r="AB25" s="189"/>
      <c r="AC25" s="188">
        <f t="shared" si="16"/>
        <v>620</v>
      </c>
      <c r="AD25" s="190"/>
      <c r="AE25" s="191">
        <v>333</v>
      </c>
      <c r="AF25" s="192"/>
      <c r="AG25" s="192"/>
      <c r="AH25" s="192">
        <f t="shared" si="17"/>
        <v>333</v>
      </c>
      <c r="AI25" s="193"/>
      <c r="AJ25" s="193"/>
      <c r="AK25" s="194">
        <f t="shared" si="18"/>
        <v>0</v>
      </c>
      <c r="AL25" s="195">
        <f t="shared" si="19"/>
        <v>287</v>
      </c>
      <c r="AM25" s="196">
        <f t="shared" si="20"/>
        <v>0</v>
      </c>
      <c r="AN25" s="196">
        <f t="shared" si="20"/>
        <v>0.5370967741935484</v>
      </c>
      <c r="AO25" s="197">
        <f t="shared" ref="AO25:AO35" si="26">SUM(AM25:AN25)</f>
        <v>0.5370967741935484</v>
      </c>
      <c r="AP25" s="198"/>
      <c r="AQ25" s="199">
        <f t="shared" si="22"/>
        <v>0</v>
      </c>
      <c r="AR25" s="306">
        <v>0.6</v>
      </c>
      <c r="AS25" s="199">
        <f t="shared" si="23"/>
        <v>6.2903225806451579E-2</v>
      </c>
      <c r="AT25" s="163">
        <f t="shared" si="24"/>
        <v>0.6</v>
      </c>
    </row>
    <row r="26" spans="1:46" ht="12.75" x14ac:dyDescent="0.2">
      <c r="A26" s="115" t="s">
        <v>404</v>
      </c>
      <c r="B26" s="115" t="s">
        <v>688</v>
      </c>
      <c r="C26" s="202">
        <f t="shared" si="14"/>
        <v>19</v>
      </c>
      <c r="D26" s="319">
        <f t="shared" si="15"/>
        <v>2.0943204868154167E-2</v>
      </c>
      <c r="E26" s="179" t="s">
        <v>44</v>
      </c>
      <c r="F26" s="180" t="s">
        <v>102</v>
      </c>
      <c r="G26" s="180" t="s">
        <v>102</v>
      </c>
      <c r="H26" s="180" t="s">
        <v>102</v>
      </c>
      <c r="I26" s="180"/>
      <c r="J26" s="181"/>
      <c r="K26" s="182">
        <v>170363</v>
      </c>
      <c r="L26" s="183">
        <v>2</v>
      </c>
      <c r="M26" s="184">
        <v>2</v>
      </c>
      <c r="N26" s="183">
        <v>1</v>
      </c>
      <c r="O26" s="183">
        <v>1</v>
      </c>
      <c r="P26" s="183">
        <v>1</v>
      </c>
      <c r="Q26" s="183">
        <v>1</v>
      </c>
      <c r="R26" s="185">
        <f t="shared" si="25"/>
        <v>54</v>
      </c>
      <c r="S26" s="186">
        <f t="shared" si="2"/>
        <v>19</v>
      </c>
      <c r="T26" s="187"/>
      <c r="U26" s="187"/>
      <c r="V26" s="187"/>
      <c r="W26" s="187"/>
      <c r="X26" s="187"/>
      <c r="Y26" s="188">
        <v>880</v>
      </c>
      <c r="Z26" s="189"/>
      <c r="AA26" s="189"/>
      <c r="AB26" s="188">
        <v>40</v>
      </c>
      <c r="AC26" s="188">
        <f t="shared" si="16"/>
        <v>920</v>
      </c>
      <c r="AD26" s="191">
        <v>66</v>
      </c>
      <c r="AE26" s="191"/>
      <c r="AF26" s="192"/>
      <c r="AG26" s="192"/>
      <c r="AH26" s="192">
        <f t="shared" si="17"/>
        <v>66</v>
      </c>
      <c r="AI26" s="193"/>
      <c r="AJ26" s="193"/>
      <c r="AK26" s="194">
        <f t="shared" si="18"/>
        <v>0</v>
      </c>
      <c r="AL26" s="195">
        <f t="shared" si="19"/>
        <v>854</v>
      </c>
      <c r="AM26" s="196">
        <f t="shared" si="20"/>
        <v>7.4999999999999997E-2</v>
      </c>
      <c r="AN26" s="196">
        <f t="shared" si="20"/>
        <v>0</v>
      </c>
      <c r="AO26" s="197">
        <f t="shared" si="26"/>
        <v>7.4999999999999997E-2</v>
      </c>
      <c r="AP26" s="198">
        <v>0.1</v>
      </c>
      <c r="AQ26" s="199">
        <f t="shared" si="22"/>
        <v>2.5000000000000008E-2</v>
      </c>
      <c r="AR26" s="198"/>
      <c r="AS26" s="199">
        <f t="shared" si="23"/>
        <v>0</v>
      </c>
      <c r="AT26" s="311">
        <f t="shared" si="24"/>
        <v>9.5943204868154164E-2</v>
      </c>
    </row>
    <row r="27" spans="1:46" ht="12.75" x14ac:dyDescent="0.2">
      <c r="A27" s="318" t="s">
        <v>355</v>
      </c>
      <c r="B27" s="407"/>
      <c r="C27" s="312"/>
      <c r="D27" s="320"/>
      <c r="E27" s="321"/>
      <c r="F27" s="322"/>
      <c r="G27" s="322"/>
      <c r="H27" s="322"/>
      <c r="I27" s="322"/>
      <c r="J27" s="323"/>
      <c r="K27" s="324"/>
      <c r="L27" s="325"/>
      <c r="M27" s="326"/>
      <c r="N27" s="325"/>
      <c r="O27" s="325"/>
      <c r="P27" s="325"/>
      <c r="Q27" s="325"/>
      <c r="R27" s="327"/>
      <c r="S27" s="328"/>
      <c r="T27" s="329"/>
      <c r="U27" s="329"/>
      <c r="V27" s="329"/>
      <c r="W27" s="329"/>
      <c r="X27" s="329"/>
      <c r="Y27" s="330"/>
      <c r="Z27" s="331"/>
      <c r="AA27" s="330"/>
      <c r="AB27" s="330"/>
      <c r="AC27" s="331"/>
      <c r="AD27" s="333"/>
      <c r="AE27" s="334"/>
      <c r="AF27" s="331"/>
      <c r="AG27" s="331"/>
      <c r="AH27" s="331"/>
      <c r="AI27" s="336"/>
      <c r="AJ27" s="336"/>
      <c r="AK27" s="337"/>
      <c r="AL27" s="339"/>
      <c r="AM27" s="340"/>
      <c r="AN27" s="340"/>
      <c r="AO27" s="341">
        <f t="shared" si="26"/>
        <v>0</v>
      </c>
      <c r="AP27" s="342"/>
      <c r="AQ27" s="343"/>
      <c r="AR27" s="342"/>
      <c r="AS27" s="343"/>
      <c r="AT27" s="344"/>
    </row>
    <row r="28" spans="1:46" ht="12.75" x14ac:dyDescent="0.2">
      <c r="A28" s="473" t="s">
        <v>400</v>
      </c>
      <c r="B28" s="473" t="s">
        <v>690</v>
      </c>
      <c r="C28" s="202">
        <f t="shared" ref="C28:C34" si="27">S28</f>
        <v>20</v>
      </c>
      <c r="D28" s="319">
        <f t="shared" ref="D28:D34" si="28">IF(AO28&gt;0,(AT28-AO28),)</f>
        <v>0</v>
      </c>
      <c r="E28" s="179" t="s">
        <v>62</v>
      </c>
      <c r="F28" s="180"/>
      <c r="G28" s="180"/>
      <c r="H28" s="180"/>
      <c r="I28" s="180"/>
      <c r="J28" s="181"/>
      <c r="K28" s="182">
        <v>167751</v>
      </c>
      <c r="L28" s="183">
        <v>1</v>
      </c>
      <c r="M28" s="184">
        <v>0</v>
      </c>
      <c r="N28" s="183">
        <v>1</v>
      </c>
      <c r="O28" s="183">
        <v>1</v>
      </c>
      <c r="P28" s="183">
        <v>1</v>
      </c>
      <c r="Q28" s="183">
        <v>1</v>
      </c>
      <c r="R28" s="185">
        <f t="shared" ref="R28:R34" si="29">IF(SUM(L28:Q28)&gt;0,((L28*L$5)+(M28*M$5)+(N28*N$5)+(O28*O$5)+(P28*P$5)+(Q28*Q$5)),)</f>
        <v>33</v>
      </c>
      <c r="S28" s="186">
        <f t="shared" ref="S28:S34" si="30">IF(R28&gt;0,(RANK(R28,R$8:R$38)),)</f>
        <v>20</v>
      </c>
      <c r="T28" s="187"/>
      <c r="U28" s="187"/>
      <c r="V28" s="187"/>
      <c r="W28" s="187"/>
      <c r="X28" s="187"/>
      <c r="Y28" s="188"/>
      <c r="Z28" s="188">
        <v>235</v>
      </c>
      <c r="AA28" s="189"/>
      <c r="AB28" s="189"/>
      <c r="AC28" s="188">
        <f t="shared" ref="AC28:AC34" si="31">SUM(Y28:AB28)</f>
        <v>235</v>
      </c>
      <c r="AD28" s="190"/>
      <c r="AE28" s="191"/>
      <c r="AF28" s="192"/>
      <c r="AG28" s="192"/>
      <c r="AH28" s="192">
        <f t="shared" ref="AH28:AH34" si="32">SUM(AD28:AG28)</f>
        <v>0</v>
      </c>
      <c r="AI28" s="193"/>
      <c r="AJ28" s="193"/>
      <c r="AK28" s="194">
        <f t="shared" ref="AK28:AK34" si="33">AI28+AJ28</f>
        <v>0</v>
      </c>
      <c r="AL28" s="195">
        <f t="shared" ref="AL28:AL34" si="34">AC28-(AK28+AH28)</f>
        <v>235</v>
      </c>
      <c r="AM28" s="196">
        <f t="shared" ref="AM28:AN34" si="35">IF((AD28+AI28)&gt;0,(AD28+AI28)/Y28,)</f>
        <v>0</v>
      </c>
      <c r="AN28" s="196">
        <f t="shared" si="35"/>
        <v>0</v>
      </c>
      <c r="AO28" s="197">
        <f t="shared" si="26"/>
        <v>0</v>
      </c>
      <c r="AP28" s="198"/>
      <c r="AQ28" s="199">
        <f t="shared" ref="AQ28:AQ34" si="36">IF(AP28&gt;0,AP28-AM28,)</f>
        <v>0</v>
      </c>
      <c r="AR28" s="198"/>
      <c r="AS28" s="199">
        <f t="shared" ref="AS28:AS34" si="37">IF(AR28&gt;0,AR28-AN28,)</f>
        <v>0</v>
      </c>
      <c r="AT28" s="444">
        <f t="shared" ref="AT28:AT34" si="38">IF((SUM(AC28+AK28))&gt;0,((SUM(Y28+AI28)*AP28)+(SUM(Z28+AJ28)*AR28))/(SUM(AC28+AK28)),)</f>
        <v>0</v>
      </c>
    </row>
    <row r="29" spans="1:46" ht="12.75" x14ac:dyDescent="0.2">
      <c r="A29" s="473" t="s">
        <v>401</v>
      </c>
      <c r="B29" s="473" t="s">
        <v>690</v>
      </c>
      <c r="C29" s="202">
        <f t="shared" si="27"/>
        <v>20</v>
      </c>
      <c r="D29" s="319">
        <f t="shared" si="28"/>
        <v>0</v>
      </c>
      <c r="E29" s="179" t="s">
        <v>62</v>
      </c>
      <c r="F29" s="180"/>
      <c r="G29" s="180"/>
      <c r="H29" s="180"/>
      <c r="I29" s="180"/>
      <c r="J29" s="181"/>
      <c r="K29" s="182">
        <v>167748</v>
      </c>
      <c r="L29" s="183">
        <v>1</v>
      </c>
      <c r="M29" s="184">
        <v>0</v>
      </c>
      <c r="N29" s="183">
        <v>1</v>
      </c>
      <c r="O29" s="183">
        <v>1</v>
      </c>
      <c r="P29" s="183">
        <v>1</v>
      </c>
      <c r="Q29" s="183">
        <v>1</v>
      </c>
      <c r="R29" s="185">
        <f t="shared" si="29"/>
        <v>33</v>
      </c>
      <c r="S29" s="186">
        <f t="shared" si="30"/>
        <v>20</v>
      </c>
      <c r="T29" s="187"/>
      <c r="U29" s="187"/>
      <c r="V29" s="187"/>
      <c r="W29" s="187"/>
      <c r="X29" s="187"/>
      <c r="Y29" s="188"/>
      <c r="Z29" s="188">
        <v>273</v>
      </c>
      <c r="AA29" s="189"/>
      <c r="AB29" s="189"/>
      <c r="AC29" s="188">
        <f t="shared" si="31"/>
        <v>273</v>
      </c>
      <c r="AD29" s="190"/>
      <c r="AE29" s="191"/>
      <c r="AF29" s="192"/>
      <c r="AG29" s="192"/>
      <c r="AH29" s="192">
        <f t="shared" si="32"/>
        <v>0</v>
      </c>
      <c r="AI29" s="193"/>
      <c r="AJ29" s="193"/>
      <c r="AK29" s="194">
        <f t="shared" si="33"/>
        <v>0</v>
      </c>
      <c r="AL29" s="195">
        <f t="shared" si="34"/>
        <v>273</v>
      </c>
      <c r="AM29" s="196">
        <f t="shared" si="35"/>
        <v>0</v>
      </c>
      <c r="AN29" s="196">
        <f t="shared" si="35"/>
        <v>0</v>
      </c>
      <c r="AO29" s="197">
        <f t="shared" si="26"/>
        <v>0</v>
      </c>
      <c r="AP29" s="198"/>
      <c r="AQ29" s="199">
        <f t="shared" si="36"/>
        <v>0</v>
      </c>
      <c r="AR29" s="198"/>
      <c r="AS29" s="199">
        <f t="shared" si="37"/>
        <v>0</v>
      </c>
      <c r="AT29" s="163">
        <f t="shared" si="38"/>
        <v>0</v>
      </c>
    </row>
    <row r="30" spans="1:46" ht="12.75" x14ac:dyDescent="0.2">
      <c r="A30" s="473" t="s">
        <v>402</v>
      </c>
      <c r="B30" s="473" t="s">
        <v>690</v>
      </c>
      <c r="C30" s="202">
        <f t="shared" si="27"/>
        <v>20</v>
      </c>
      <c r="D30" s="319">
        <f t="shared" si="28"/>
        <v>0</v>
      </c>
      <c r="E30" s="179" t="s">
        <v>62</v>
      </c>
      <c r="F30" s="180"/>
      <c r="G30" s="180"/>
      <c r="H30" s="180"/>
      <c r="I30" s="180"/>
      <c r="J30" s="181"/>
      <c r="K30" s="182">
        <v>167747</v>
      </c>
      <c r="L30" s="183">
        <v>1</v>
      </c>
      <c r="M30" s="184">
        <v>0</v>
      </c>
      <c r="N30" s="183">
        <v>1</v>
      </c>
      <c r="O30" s="183">
        <v>1</v>
      </c>
      <c r="P30" s="183">
        <v>1</v>
      </c>
      <c r="Q30" s="183">
        <v>1</v>
      </c>
      <c r="R30" s="185">
        <f t="shared" si="29"/>
        <v>33</v>
      </c>
      <c r="S30" s="186">
        <f t="shared" si="30"/>
        <v>20</v>
      </c>
      <c r="T30" s="187"/>
      <c r="U30" s="187"/>
      <c r="V30" s="187"/>
      <c r="W30" s="187"/>
      <c r="X30" s="187"/>
      <c r="Y30" s="188"/>
      <c r="Z30" s="188"/>
      <c r="AA30" s="189"/>
      <c r="AB30" s="189"/>
      <c r="AC30" s="188">
        <f t="shared" si="31"/>
        <v>0</v>
      </c>
      <c r="AD30" s="190"/>
      <c r="AE30" s="191"/>
      <c r="AF30" s="192"/>
      <c r="AG30" s="192"/>
      <c r="AH30" s="192">
        <f t="shared" si="32"/>
        <v>0</v>
      </c>
      <c r="AI30" s="193"/>
      <c r="AJ30" s="193"/>
      <c r="AK30" s="194">
        <f t="shared" si="33"/>
        <v>0</v>
      </c>
      <c r="AL30" s="195">
        <f t="shared" si="34"/>
        <v>0</v>
      </c>
      <c r="AM30" s="196">
        <f t="shared" si="35"/>
        <v>0</v>
      </c>
      <c r="AN30" s="196">
        <f t="shared" si="35"/>
        <v>0</v>
      </c>
      <c r="AO30" s="197">
        <f t="shared" si="26"/>
        <v>0</v>
      </c>
      <c r="AP30" s="198"/>
      <c r="AQ30" s="199">
        <f t="shared" si="36"/>
        <v>0</v>
      </c>
      <c r="AR30" s="198"/>
      <c r="AS30" s="199">
        <f t="shared" si="37"/>
        <v>0</v>
      </c>
      <c r="AT30" s="163">
        <f t="shared" si="38"/>
        <v>0</v>
      </c>
    </row>
    <row r="31" spans="1:46" ht="12.75" x14ac:dyDescent="0.2">
      <c r="A31" s="473" t="s">
        <v>360</v>
      </c>
      <c r="B31" s="473" t="s">
        <v>688</v>
      </c>
      <c r="C31" s="202">
        <f t="shared" si="27"/>
        <v>20</v>
      </c>
      <c r="D31" s="319">
        <f t="shared" si="28"/>
        <v>0</v>
      </c>
      <c r="E31" s="179" t="s">
        <v>62</v>
      </c>
      <c r="F31" s="180"/>
      <c r="G31" s="180"/>
      <c r="H31" s="180"/>
      <c r="I31" s="180"/>
      <c r="J31" s="181"/>
      <c r="K31" s="182"/>
      <c r="L31" s="183">
        <v>1</v>
      </c>
      <c r="M31" s="184">
        <v>0</v>
      </c>
      <c r="N31" s="183">
        <v>1</v>
      </c>
      <c r="O31" s="183">
        <v>1</v>
      </c>
      <c r="P31" s="183">
        <v>1</v>
      </c>
      <c r="Q31" s="183">
        <v>1</v>
      </c>
      <c r="R31" s="185">
        <f t="shared" si="29"/>
        <v>33</v>
      </c>
      <c r="S31" s="186">
        <f t="shared" si="30"/>
        <v>20</v>
      </c>
      <c r="T31" s="187"/>
      <c r="U31" s="187"/>
      <c r="V31" s="187"/>
      <c r="W31" s="187"/>
      <c r="X31" s="187"/>
      <c r="Y31" s="188"/>
      <c r="Z31" s="189"/>
      <c r="AA31" s="189"/>
      <c r="AB31" s="189"/>
      <c r="AC31" s="188">
        <f t="shared" si="31"/>
        <v>0</v>
      </c>
      <c r="AD31" s="190"/>
      <c r="AE31" s="191"/>
      <c r="AF31" s="192"/>
      <c r="AG31" s="192"/>
      <c r="AH31" s="192">
        <f t="shared" si="32"/>
        <v>0</v>
      </c>
      <c r="AI31" s="193"/>
      <c r="AJ31" s="193"/>
      <c r="AK31" s="194">
        <f t="shared" si="33"/>
        <v>0</v>
      </c>
      <c r="AL31" s="195">
        <f t="shared" si="34"/>
        <v>0</v>
      </c>
      <c r="AM31" s="196">
        <f t="shared" si="35"/>
        <v>0</v>
      </c>
      <c r="AN31" s="196">
        <f t="shared" si="35"/>
        <v>0</v>
      </c>
      <c r="AO31" s="197">
        <f t="shared" si="26"/>
        <v>0</v>
      </c>
      <c r="AP31" s="198"/>
      <c r="AQ31" s="199">
        <f t="shared" si="36"/>
        <v>0</v>
      </c>
      <c r="AR31" s="198"/>
      <c r="AS31" s="199">
        <f t="shared" si="37"/>
        <v>0</v>
      </c>
      <c r="AT31" s="163">
        <f t="shared" si="38"/>
        <v>0</v>
      </c>
    </row>
    <row r="32" spans="1:46" ht="12.75" x14ac:dyDescent="0.2">
      <c r="A32" s="473" t="s">
        <v>334</v>
      </c>
      <c r="B32" s="473" t="s">
        <v>686</v>
      </c>
      <c r="C32" s="431">
        <f t="shared" si="27"/>
        <v>20</v>
      </c>
      <c r="D32" s="178">
        <f t="shared" si="28"/>
        <v>0</v>
      </c>
      <c r="E32" s="179" t="s">
        <v>62</v>
      </c>
      <c r="F32" s="180"/>
      <c r="G32" s="180"/>
      <c r="H32" s="180"/>
      <c r="I32" s="180"/>
      <c r="J32" s="181"/>
      <c r="K32" s="182"/>
      <c r="L32" s="183">
        <v>1</v>
      </c>
      <c r="M32" s="184">
        <v>0</v>
      </c>
      <c r="N32" s="183">
        <v>1</v>
      </c>
      <c r="O32" s="183">
        <v>1</v>
      </c>
      <c r="P32" s="183">
        <v>1</v>
      </c>
      <c r="Q32" s="183">
        <v>1</v>
      </c>
      <c r="R32" s="185">
        <f t="shared" si="29"/>
        <v>33</v>
      </c>
      <c r="S32" s="186">
        <f t="shared" si="30"/>
        <v>20</v>
      </c>
      <c r="T32" s="187"/>
      <c r="U32" s="187"/>
      <c r="V32" s="187"/>
      <c r="W32" s="187"/>
      <c r="X32" s="187"/>
      <c r="Y32" s="188"/>
      <c r="Z32" s="189"/>
      <c r="AA32" s="189"/>
      <c r="AB32" s="189"/>
      <c r="AC32" s="188">
        <f t="shared" si="31"/>
        <v>0</v>
      </c>
      <c r="AD32" s="190"/>
      <c r="AE32" s="191"/>
      <c r="AF32" s="192"/>
      <c r="AG32" s="192"/>
      <c r="AH32" s="192">
        <f t="shared" si="32"/>
        <v>0</v>
      </c>
      <c r="AI32" s="193"/>
      <c r="AJ32" s="193"/>
      <c r="AK32" s="194">
        <f t="shared" si="33"/>
        <v>0</v>
      </c>
      <c r="AL32" s="195">
        <f t="shared" si="34"/>
        <v>0</v>
      </c>
      <c r="AM32" s="196">
        <f t="shared" si="35"/>
        <v>0</v>
      </c>
      <c r="AN32" s="196">
        <f t="shared" si="35"/>
        <v>0</v>
      </c>
      <c r="AO32" s="197">
        <f t="shared" si="26"/>
        <v>0</v>
      </c>
      <c r="AP32" s="198"/>
      <c r="AQ32" s="199">
        <f t="shared" si="36"/>
        <v>0</v>
      </c>
      <c r="AR32" s="198"/>
      <c r="AS32" s="199">
        <f t="shared" si="37"/>
        <v>0</v>
      </c>
      <c r="AT32" s="445">
        <f t="shared" si="38"/>
        <v>0</v>
      </c>
    </row>
    <row r="33" spans="1:46" ht="12.75" x14ac:dyDescent="0.2">
      <c r="A33" s="474" t="s">
        <v>361</v>
      </c>
      <c r="B33" s="474"/>
      <c r="C33" s="202">
        <f t="shared" si="27"/>
        <v>20</v>
      </c>
      <c r="D33" s="178">
        <f t="shared" si="28"/>
        <v>0</v>
      </c>
      <c r="E33" s="179" t="s">
        <v>62</v>
      </c>
      <c r="F33" s="180"/>
      <c r="G33" s="180"/>
      <c r="H33" s="180"/>
      <c r="I33" s="180"/>
      <c r="J33" s="181"/>
      <c r="K33" s="182"/>
      <c r="L33" s="183">
        <v>1</v>
      </c>
      <c r="M33" s="184">
        <v>0</v>
      </c>
      <c r="N33" s="183">
        <v>1</v>
      </c>
      <c r="O33" s="183">
        <v>1</v>
      </c>
      <c r="P33" s="183">
        <v>1</v>
      </c>
      <c r="Q33" s="183">
        <v>1</v>
      </c>
      <c r="R33" s="185">
        <f t="shared" si="29"/>
        <v>33</v>
      </c>
      <c r="S33" s="186">
        <f t="shared" si="30"/>
        <v>20</v>
      </c>
      <c r="T33" s="187"/>
      <c r="U33" s="187"/>
      <c r="V33" s="187"/>
      <c r="W33" s="187"/>
      <c r="X33" s="187"/>
      <c r="Y33" s="188"/>
      <c r="Z33" s="189"/>
      <c r="AA33" s="189"/>
      <c r="AB33" s="189"/>
      <c r="AC33" s="188">
        <f t="shared" si="31"/>
        <v>0</v>
      </c>
      <c r="AD33" s="190"/>
      <c r="AE33" s="191"/>
      <c r="AF33" s="192"/>
      <c r="AG33" s="192"/>
      <c r="AH33" s="192">
        <f t="shared" si="32"/>
        <v>0</v>
      </c>
      <c r="AI33" s="193"/>
      <c r="AJ33" s="193"/>
      <c r="AK33" s="194">
        <f t="shared" si="33"/>
        <v>0</v>
      </c>
      <c r="AL33" s="195">
        <f t="shared" si="34"/>
        <v>0</v>
      </c>
      <c r="AM33" s="196">
        <f t="shared" si="35"/>
        <v>0</v>
      </c>
      <c r="AN33" s="196">
        <f t="shared" si="35"/>
        <v>0</v>
      </c>
      <c r="AO33" s="197">
        <f t="shared" si="26"/>
        <v>0</v>
      </c>
      <c r="AP33" s="198"/>
      <c r="AQ33" s="199">
        <f t="shared" si="36"/>
        <v>0</v>
      </c>
      <c r="AR33" s="198"/>
      <c r="AS33" s="199">
        <f t="shared" si="37"/>
        <v>0</v>
      </c>
      <c r="AT33" s="311">
        <f t="shared" si="38"/>
        <v>0</v>
      </c>
    </row>
    <row r="34" spans="1:46" ht="12.75" x14ac:dyDescent="0.2">
      <c r="A34" s="474" t="s">
        <v>423</v>
      </c>
      <c r="B34" s="474"/>
      <c r="C34" s="202">
        <f t="shared" si="27"/>
        <v>20</v>
      </c>
      <c r="D34" s="178">
        <f t="shared" si="28"/>
        <v>0</v>
      </c>
      <c r="E34" s="179" t="s">
        <v>62</v>
      </c>
      <c r="F34" s="180"/>
      <c r="G34" s="180"/>
      <c r="H34" s="180"/>
      <c r="I34" s="180"/>
      <c r="J34" s="181"/>
      <c r="K34" s="182"/>
      <c r="L34" s="183">
        <v>1</v>
      </c>
      <c r="M34" s="184">
        <v>0</v>
      </c>
      <c r="N34" s="183">
        <v>1</v>
      </c>
      <c r="O34" s="183">
        <v>1</v>
      </c>
      <c r="P34" s="183">
        <v>1</v>
      </c>
      <c r="Q34" s="183">
        <v>1</v>
      </c>
      <c r="R34" s="185">
        <f t="shared" si="29"/>
        <v>33</v>
      </c>
      <c r="S34" s="186">
        <f t="shared" si="30"/>
        <v>20</v>
      </c>
      <c r="T34" s="187"/>
      <c r="U34" s="187"/>
      <c r="V34" s="187"/>
      <c r="W34" s="187"/>
      <c r="X34" s="187"/>
      <c r="Y34" s="188"/>
      <c r="Z34" s="189"/>
      <c r="AA34" s="189"/>
      <c r="AB34" s="189"/>
      <c r="AC34" s="188">
        <f t="shared" si="31"/>
        <v>0</v>
      </c>
      <c r="AD34" s="190"/>
      <c r="AE34" s="191"/>
      <c r="AF34" s="192"/>
      <c r="AG34" s="192"/>
      <c r="AH34" s="192">
        <f t="shared" si="32"/>
        <v>0</v>
      </c>
      <c r="AI34" s="193"/>
      <c r="AJ34" s="193"/>
      <c r="AK34" s="194">
        <f t="shared" si="33"/>
        <v>0</v>
      </c>
      <c r="AL34" s="195">
        <f t="shared" si="34"/>
        <v>0</v>
      </c>
      <c r="AM34" s="196">
        <f t="shared" si="35"/>
        <v>0</v>
      </c>
      <c r="AN34" s="196">
        <f t="shared" si="35"/>
        <v>0</v>
      </c>
      <c r="AO34" s="197">
        <f t="shared" si="26"/>
        <v>0</v>
      </c>
      <c r="AP34" s="198"/>
      <c r="AQ34" s="199">
        <f t="shared" si="36"/>
        <v>0</v>
      </c>
      <c r="AR34" s="198"/>
      <c r="AS34" s="199">
        <f t="shared" si="37"/>
        <v>0</v>
      </c>
      <c r="AT34" s="310">
        <f t="shared" si="38"/>
        <v>0</v>
      </c>
    </row>
    <row r="35" spans="1:46" ht="13.5" thickBot="1" x14ac:dyDescent="0.25">
      <c r="A35" s="446" t="s">
        <v>357</v>
      </c>
      <c r="B35" s="408"/>
      <c r="C35" s="447"/>
      <c r="D35" s="448"/>
      <c r="E35" s="449"/>
      <c r="F35" s="450"/>
      <c r="G35" s="450"/>
      <c r="H35" s="450"/>
      <c r="I35" s="450"/>
      <c r="J35" s="451"/>
      <c r="K35" s="452"/>
      <c r="L35" s="453"/>
      <c r="M35" s="454"/>
      <c r="N35" s="453"/>
      <c r="O35" s="453"/>
      <c r="P35" s="453"/>
      <c r="Q35" s="453"/>
      <c r="R35" s="455"/>
      <c r="S35" s="456"/>
      <c r="T35" s="457"/>
      <c r="U35" s="457"/>
      <c r="V35" s="457"/>
      <c r="W35" s="457"/>
      <c r="X35" s="457"/>
      <c r="Y35" s="458"/>
      <c r="Z35" s="459"/>
      <c r="AA35" s="459"/>
      <c r="AB35" s="459"/>
      <c r="AC35" s="460"/>
      <c r="AD35" s="461"/>
      <c r="AE35" s="462"/>
      <c r="AF35" s="463"/>
      <c r="AG35" s="463"/>
      <c r="AH35" s="464"/>
      <c r="AI35" s="465"/>
      <c r="AJ35" s="465"/>
      <c r="AK35" s="466"/>
      <c r="AL35" s="467"/>
      <c r="AM35" s="468"/>
      <c r="AN35" s="468"/>
      <c r="AO35" s="469">
        <f t="shared" si="26"/>
        <v>0</v>
      </c>
      <c r="AP35" s="470"/>
      <c r="AQ35" s="471"/>
      <c r="AR35" s="470"/>
      <c r="AS35" s="472"/>
      <c r="AT35" s="309"/>
    </row>
    <row r="36" spans="1:46" ht="15.75" customHeight="1" x14ac:dyDescent="0.2">
      <c r="A36" s="201" t="s">
        <v>359</v>
      </c>
      <c r="B36" s="409"/>
      <c r="C36" s="202">
        <f>S36</f>
        <v>20</v>
      </c>
      <c r="D36" s="178">
        <f>IF(AO36&gt;0,(AT36-AO36),)</f>
        <v>0</v>
      </c>
      <c r="E36" s="179" t="s">
        <v>62</v>
      </c>
      <c r="F36" s="180"/>
      <c r="G36" s="180"/>
      <c r="H36" s="180"/>
      <c r="I36" s="180"/>
      <c r="J36" s="181"/>
      <c r="K36" s="182"/>
      <c r="L36" s="183">
        <v>1</v>
      </c>
      <c r="M36" s="184">
        <v>0</v>
      </c>
      <c r="N36" s="183">
        <v>1</v>
      </c>
      <c r="O36" s="183">
        <v>1</v>
      </c>
      <c r="P36" s="183">
        <v>1</v>
      </c>
      <c r="Q36" s="183">
        <v>1</v>
      </c>
      <c r="R36" s="185">
        <f>IF(SUM(L36:Q36)&gt;0,((L36*L$5)+(M36*M$5)+(N36*N$5)+(O36*O$5)+(P36*P$5)+(Q36*Q$5)),)</f>
        <v>33</v>
      </c>
      <c r="S36" s="186">
        <f>IF(R36&gt;0,(RANK(R36,R$8:R$38)),)</f>
        <v>20</v>
      </c>
      <c r="T36" s="187"/>
      <c r="U36" s="187"/>
      <c r="V36" s="187"/>
      <c r="W36" s="187"/>
      <c r="X36" s="187"/>
      <c r="Y36" s="188"/>
      <c r="Z36" s="189"/>
      <c r="AA36" s="189"/>
      <c r="AB36" s="189"/>
      <c r="AC36" s="188">
        <f>SUM(Y36:AB36)</f>
        <v>0</v>
      </c>
      <c r="AD36" s="190"/>
      <c r="AE36" s="191"/>
      <c r="AF36" s="192"/>
      <c r="AG36" s="192"/>
      <c r="AH36" s="192">
        <f>SUM(AD36:AG36)</f>
        <v>0</v>
      </c>
      <c r="AI36" s="193"/>
      <c r="AJ36" s="193"/>
      <c r="AK36" s="194">
        <f>AI36+AJ36</f>
        <v>0</v>
      </c>
      <c r="AL36" s="195">
        <f>AC36-(AK36+AH36)</f>
        <v>0</v>
      </c>
      <c r="AM36" s="196">
        <f t="shared" ref="AM36:AN38" si="39">IF((AD36+AI36)&gt;0,(AD36+AI36)/Y36,)</f>
        <v>0</v>
      </c>
      <c r="AN36" s="196">
        <f t="shared" si="39"/>
        <v>0</v>
      </c>
      <c r="AO36" s="197">
        <f t="shared" ref="AO36:AO38" si="40">SUM(AM36:AN36)</f>
        <v>0</v>
      </c>
      <c r="AP36" s="198"/>
      <c r="AQ36" s="199">
        <f>IF(AP36&gt;0,AP36-AM36,)</f>
        <v>0</v>
      </c>
      <c r="AR36" s="198"/>
      <c r="AS36" s="199">
        <f>IF(AR36&gt;0,AR36-AN36,)</f>
        <v>0</v>
      </c>
      <c r="AT36" s="200">
        <f>IF((SUM(AC36+AK36))&gt;0,((SUM(Y36+AI36)*AP36)+(SUM(Z36+AJ36)*AR36))/(SUM(AC36+AK36)),)</f>
        <v>0</v>
      </c>
    </row>
    <row r="37" spans="1:46" ht="12.75" x14ac:dyDescent="0.2">
      <c r="A37" s="317" t="s">
        <v>356</v>
      </c>
      <c r="B37" s="410" t="s">
        <v>686</v>
      </c>
      <c r="C37" s="202">
        <f>S37</f>
        <v>20</v>
      </c>
      <c r="D37" s="178">
        <f>IF(AO37&gt;0,(AT37-AO37),)</f>
        <v>0</v>
      </c>
      <c r="E37" s="179" t="s">
        <v>62</v>
      </c>
      <c r="F37" s="180"/>
      <c r="G37" s="180"/>
      <c r="H37" s="180"/>
      <c r="I37" s="180"/>
      <c r="J37" s="181"/>
      <c r="K37" s="182"/>
      <c r="L37" s="183">
        <v>1</v>
      </c>
      <c r="M37" s="184">
        <v>0</v>
      </c>
      <c r="N37" s="183">
        <v>1</v>
      </c>
      <c r="O37" s="183">
        <v>1</v>
      </c>
      <c r="P37" s="183">
        <v>1</v>
      </c>
      <c r="Q37" s="183">
        <v>1</v>
      </c>
      <c r="R37" s="185">
        <f>IF(SUM(L37:Q37)&gt;0,((L37*L$5)+(M37*M$5)+(N37*N$5)+(O37*O$5)+(P37*P$5)+(Q37*Q$5)),)</f>
        <v>33</v>
      </c>
      <c r="S37" s="186">
        <f>IF(R37&gt;0,(RANK(R37,R$8:R$38)),)</f>
        <v>20</v>
      </c>
      <c r="T37" s="187"/>
      <c r="U37" s="187"/>
      <c r="V37" s="187"/>
      <c r="W37" s="187"/>
      <c r="X37" s="187"/>
      <c r="Y37" s="188"/>
      <c r="Z37" s="189"/>
      <c r="AA37" s="189"/>
      <c r="AB37" s="189"/>
      <c r="AC37" s="188">
        <f>SUM(Y37:AB37)</f>
        <v>0</v>
      </c>
      <c r="AD37" s="190"/>
      <c r="AE37" s="191"/>
      <c r="AF37" s="192"/>
      <c r="AG37" s="192"/>
      <c r="AH37" s="192">
        <f>SUM(AD37:AG37)</f>
        <v>0</v>
      </c>
      <c r="AI37" s="193"/>
      <c r="AJ37" s="193"/>
      <c r="AK37" s="194">
        <f>AI37+AJ37</f>
        <v>0</v>
      </c>
      <c r="AL37" s="195">
        <f>AC37-(AK37+AH37)</f>
        <v>0</v>
      </c>
      <c r="AM37" s="196">
        <f t="shared" si="39"/>
        <v>0</v>
      </c>
      <c r="AN37" s="196">
        <f t="shared" si="39"/>
        <v>0</v>
      </c>
      <c r="AO37" s="197">
        <f t="shared" si="40"/>
        <v>0</v>
      </c>
      <c r="AP37" s="198"/>
      <c r="AQ37" s="199">
        <f>IF(AP37&gt;0,AP37-AM37,)</f>
        <v>0</v>
      </c>
      <c r="AR37" s="198"/>
      <c r="AS37" s="199">
        <f>IF(AR37&gt;0,AR37-AN37,)</f>
        <v>0</v>
      </c>
      <c r="AT37" s="200">
        <f>IF((SUM(AC37+AK37))&gt;0,((SUM(Y37+AI37)*AP37)+(SUM(Z37+AJ37)*AR37))/(SUM(AC37+AK37)),)</f>
        <v>0</v>
      </c>
    </row>
    <row r="38" spans="1:46" ht="12.75" x14ac:dyDescent="0.2">
      <c r="A38" s="317" t="s">
        <v>358</v>
      </c>
      <c r="B38" s="410"/>
      <c r="C38" s="202">
        <f>S38</f>
        <v>20</v>
      </c>
      <c r="D38" s="178">
        <f>IF(AO38&gt;0,(AT38-AO38),)</f>
        <v>0</v>
      </c>
      <c r="E38" s="179" t="s">
        <v>62</v>
      </c>
      <c r="F38" s="180"/>
      <c r="G38" s="180"/>
      <c r="H38" s="180"/>
      <c r="I38" s="180"/>
      <c r="J38" s="181"/>
      <c r="K38" s="182"/>
      <c r="L38" s="183">
        <v>1</v>
      </c>
      <c r="M38" s="184">
        <v>0</v>
      </c>
      <c r="N38" s="183">
        <v>1</v>
      </c>
      <c r="O38" s="183">
        <v>1</v>
      </c>
      <c r="P38" s="183">
        <v>1</v>
      </c>
      <c r="Q38" s="183">
        <v>1</v>
      </c>
      <c r="R38" s="185">
        <f>IF(SUM(L38:Q38)&gt;0,((L38*L$5)+(M38*M$5)+(N38*N$5)+(O38*O$5)+(P38*P$5)+(Q38*Q$5)),)</f>
        <v>33</v>
      </c>
      <c r="S38" s="186">
        <f>IF(R38&gt;0,(RANK(R38,R$8:R$38)),)</f>
        <v>20</v>
      </c>
      <c r="T38" s="187"/>
      <c r="U38" s="187"/>
      <c r="V38" s="187"/>
      <c r="W38" s="187"/>
      <c r="X38" s="187"/>
      <c r="Y38" s="188"/>
      <c r="Z38" s="189"/>
      <c r="AA38" s="189"/>
      <c r="AB38" s="189"/>
      <c r="AC38" s="188">
        <f>SUM(Y38:AB38)</f>
        <v>0</v>
      </c>
      <c r="AD38" s="190"/>
      <c r="AE38" s="191"/>
      <c r="AF38" s="192"/>
      <c r="AG38" s="192"/>
      <c r="AH38" s="192">
        <f>SUM(AD38:AG38)</f>
        <v>0</v>
      </c>
      <c r="AI38" s="193"/>
      <c r="AJ38" s="193"/>
      <c r="AK38" s="194">
        <f>AI38+AJ38</f>
        <v>0</v>
      </c>
      <c r="AL38" s="195">
        <f>AC38-(AK38+AH38)</f>
        <v>0</v>
      </c>
      <c r="AM38" s="196">
        <f t="shared" si="39"/>
        <v>0</v>
      </c>
      <c r="AN38" s="196">
        <f t="shared" si="39"/>
        <v>0</v>
      </c>
      <c r="AO38" s="197">
        <f t="shared" si="40"/>
        <v>0</v>
      </c>
      <c r="AP38" s="198"/>
      <c r="AQ38" s="199">
        <f>IF(AP38&gt;0,AP38-AM38,)</f>
        <v>0</v>
      </c>
      <c r="AR38" s="198"/>
      <c r="AS38" s="199">
        <f>IF(AR38&gt;0,AR38-AN38,)</f>
        <v>0</v>
      </c>
      <c r="AT38" s="200">
        <f>IF((SUM(AC38+AK38))&gt;0,((SUM(Y38+AI38)*AP38)+(SUM(Z38+AJ38)*AR38))/(SUM(AC38+AK38)),)</f>
        <v>0</v>
      </c>
    </row>
    <row r="39" spans="1:46" ht="12.75" x14ac:dyDescent="0.2">
      <c r="D39" s="87"/>
      <c r="F39" s="89"/>
      <c r="G39" s="89"/>
      <c r="H39" s="89"/>
      <c r="I39" s="89"/>
      <c r="J39" s="90"/>
      <c r="K39" s="90"/>
      <c r="AP39" s="91"/>
      <c r="AQ39" s="91"/>
      <c r="AR39" s="91"/>
      <c r="AS39" s="91"/>
      <c r="AT39" s="91"/>
    </row>
    <row r="40" spans="1:46" ht="12.75" x14ac:dyDescent="0.2">
      <c r="D40" s="87"/>
      <c r="F40" s="89"/>
      <c r="G40" s="89"/>
      <c r="H40" s="89"/>
      <c r="I40" s="89"/>
      <c r="J40" s="90"/>
      <c r="K40" s="90"/>
      <c r="AP40" s="91"/>
      <c r="AQ40" s="91"/>
      <c r="AR40" s="91"/>
      <c r="AS40" s="91"/>
      <c r="AT40" s="91"/>
    </row>
    <row r="41" spans="1:46" ht="12.75" x14ac:dyDescent="0.2">
      <c r="D41" s="87"/>
      <c r="F41" s="89"/>
      <c r="G41" s="89"/>
      <c r="H41" s="89"/>
      <c r="I41" s="89"/>
      <c r="J41" s="90"/>
      <c r="K41" s="90"/>
      <c r="AP41" s="91"/>
      <c r="AQ41" s="91"/>
      <c r="AR41" s="91"/>
      <c r="AS41" s="91"/>
      <c r="AT41" s="91"/>
    </row>
    <row r="42" spans="1:46" ht="12.75" x14ac:dyDescent="0.2">
      <c r="D42" s="87"/>
      <c r="F42" s="89"/>
      <c r="G42" s="89"/>
      <c r="H42" s="89"/>
      <c r="I42" s="89"/>
      <c r="J42" s="90"/>
      <c r="K42" s="90"/>
      <c r="AP42" s="91"/>
      <c r="AQ42" s="91"/>
      <c r="AR42" s="91"/>
      <c r="AS42" s="91"/>
      <c r="AT42" s="91"/>
    </row>
    <row r="43" spans="1:46" ht="12.75" x14ac:dyDescent="0.2">
      <c r="D43" s="87"/>
      <c r="F43" s="89"/>
      <c r="G43" s="89"/>
      <c r="H43" s="89"/>
      <c r="I43" s="89"/>
      <c r="J43" s="90"/>
      <c r="K43" s="90"/>
      <c r="AP43" s="91"/>
      <c r="AQ43" s="91"/>
      <c r="AR43" s="91"/>
      <c r="AS43" s="91"/>
      <c r="AT43" s="91"/>
    </row>
    <row r="44" spans="1:46" ht="12.75" x14ac:dyDescent="0.2">
      <c r="D44" s="87"/>
      <c r="F44" s="89"/>
      <c r="G44" s="89"/>
      <c r="H44" s="89"/>
      <c r="I44" s="89"/>
      <c r="J44" s="90"/>
      <c r="K44" s="90"/>
      <c r="AP44" s="91"/>
      <c r="AQ44" s="91"/>
      <c r="AR44" s="91"/>
      <c r="AS44" s="91"/>
      <c r="AT44" s="91"/>
    </row>
    <row r="45" spans="1:46" ht="12.75" x14ac:dyDescent="0.2">
      <c r="D45" s="87"/>
      <c r="F45" s="89"/>
      <c r="G45" s="89"/>
      <c r="H45" s="89"/>
      <c r="I45" s="89"/>
      <c r="J45" s="90"/>
      <c r="K45" s="90"/>
      <c r="AP45" s="91"/>
      <c r="AQ45" s="91"/>
      <c r="AR45" s="91"/>
      <c r="AS45" s="91"/>
      <c r="AT45" s="91"/>
    </row>
    <row r="46" spans="1:46" ht="12.75" x14ac:dyDescent="0.2">
      <c r="D46" s="87"/>
      <c r="F46" s="89"/>
      <c r="G46" s="89"/>
      <c r="H46" s="89"/>
      <c r="I46" s="89"/>
      <c r="J46" s="90"/>
      <c r="K46" s="90"/>
      <c r="AP46" s="91"/>
      <c r="AQ46" s="91"/>
      <c r="AR46" s="91"/>
      <c r="AS46" s="91"/>
      <c r="AT46" s="91"/>
    </row>
    <row r="47" spans="1:46" ht="12.75" x14ac:dyDescent="0.2">
      <c r="D47" s="87"/>
      <c r="F47" s="89"/>
      <c r="G47" s="89"/>
      <c r="H47" s="89"/>
      <c r="I47" s="89"/>
      <c r="J47" s="90"/>
      <c r="K47" s="90"/>
      <c r="AP47" s="91"/>
      <c r="AQ47" s="91"/>
      <c r="AR47" s="91"/>
      <c r="AS47" s="91"/>
      <c r="AT47" s="91"/>
    </row>
    <row r="48" spans="1:46" ht="12.75" x14ac:dyDescent="0.2">
      <c r="D48" s="87"/>
      <c r="F48" s="89"/>
      <c r="G48" s="89"/>
      <c r="H48" s="89"/>
      <c r="I48" s="89"/>
      <c r="J48" s="90"/>
      <c r="K48" s="90"/>
      <c r="AP48" s="91"/>
      <c r="AQ48" s="91"/>
      <c r="AR48" s="91"/>
      <c r="AS48" s="91"/>
      <c r="AT48" s="91"/>
    </row>
    <row r="49" spans="4:46" ht="12.75" x14ac:dyDescent="0.2">
      <c r="D49" s="87"/>
      <c r="F49" s="89"/>
      <c r="G49" s="89"/>
      <c r="H49" s="89"/>
      <c r="I49" s="89"/>
      <c r="J49" s="90"/>
      <c r="K49" s="90"/>
      <c r="AP49" s="91"/>
      <c r="AQ49" s="91"/>
      <c r="AR49" s="91"/>
      <c r="AS49" s="91"/>
      <c r="AT49" s="91"/>
    </row>
    <row r="50" spans="4:46" ht="12.75" x14ac:dyDescent="0.2">
      <c r="D50" s="87"/>
      <c r="F50" s="89"/>
      <c r="G50" s="89"/>
      <c r="H50" s="89"/>
      <c r="I50" s="89"/>
      <c r="J50" s="90"/>
      <c r="K50" s="90"/>
      <c r="AP50" s="91"/>
      <c r="AQ50" s="91"/>
      <c r="AR50" s="91"/>
      <c r="AS50" s="91"/>
      <c r="AT50" s="91"/>
    </row>
    <row r="51" spans="4:46" ht="12.75" x14ac:dyDescent="0.2">
      <c r="D51" s="87"/>
      <c r="F51" s="89"/>
      <c r="G51" s="89"/>
      <c r="H51" s="89"/>
      <c r="I51" s="89"/>
      <c r="J51" s="90"/>
      <c r="K51" s="90"/>
      <c r="AP51" s="91"/>
      <c r="AQ51" s="91"/>
      <c r="AR51" s="91"/>
      <c r="AS51" s="91"/>
      <c r="AT51" s="91"/>
    </row>
    <row r="52" spans="4:46" ht="12.75" x14ac:dyDescent="0.2">
      <c r="D52" s="87"/>
      <c r="F52" s="89"/>
      <c r="G52" s="89"/>
      <c r="H52" s="89"/>
      <c r="I52" s="89"/>
      <c r="J52" s="90"/>
      <c r="K52" s="90"/>
      <c r="AP52" s="91"/>
      <c r="AQ52" s="91"/>
      <c r="AR52" s="91"/>
      <c r="AS52" s="91"/>
      <c r="AT52" s="91"/>
    </row>
    <row r="53" spans="4:46" ht="12.75" x14ac:dyDescent="0.2">
      <c r="D53" s="87"/>
      <c r="F53" s="89"/>
      <c r="G53" s="89"/>
      <c r="H53" s="89"/>
      <c r="I53" s="89"/>
      <c r="J53" s="90"/>
      <c r="K53" s="90"/>
      <c r="AP53" s="91"/>
      <c r="AQ53" s="91"/>
      <c r="AR53" s="91"/>
      <c r="AS53" s="91"/>
      <c r="AT53" s="91"/>
    </row>
    <row r="54" spans="4:46" ht="12.75" x14ac:dyDescent="0.2">
      <c r="D54" s="87"/>
      <c r="F54" s="89"/>
      <c r="G54" s="89"/>
      <c r="H54" s="89"/>
      <c r="I54" s="89"/>
      <c r="J54" s="90"/>
      <c r="K54" s="90"/>
      <c r="AP54" s="91"/>
      <c r="AQ54" s="91"/>
      <c r="AR54" s="91"/>
      <c r="AS54" s="91"/>
      <c r="AT54" s="91"/>
    </row>
    <row r="55" spans="4:46" ht="12.75" x14ac:dyDescent="0.2">
      <c r="D55" s="87"/>
      <c r="F55" s="89"/>
      <c r="G55" s="89"/>
      <c r="H55" s="89"/>
      <c r="I55" s="89"/>
      <c r="J55" s="90"/>
      <c r="K55" s="90"/>
      <c r="AP55" s="91"/>
      <c r="AQ55" s="91"/>
      <c r="AR55" s="91"/>
      <c r="AS55" s="91"/>
      <c r="AT55" s="91"/>
    </row>
    <row r="56" spans="4:46" ht="12.75" x14ac:dyDescent="0.2">
      <c r="D56" s="87"/>
      <c r="F56" s="89"/>
      <c r="G56" s="89"/>
      <c r="H56" s="89"/>
      <c r="I56" s="89"/>
      <c r="J56" s="90"/>
      <c r="K56" s="90"/>
      <c r="AP56" s="91"/>
      <c r="AQ56" s="91"/>
      <c r="AR56" s="91"/>
      <c r="AS56" s="91"/>
      <c r="AT56" s="91"/>
    </row>
    <row r="57" spans="4:46" ht="12.75" x14ac:dyDescent="0.2">
      <c r="D57" s="87"/>
      <c r="F57" s="89"/>
      <c r="G57" s="89"/>
      <c r="H57" s="89"/>
      <c r="I57" s="89"/>
      <c r="J57" s="90"/>
      <c r="K57" s="90"/>
      <c r="AP57" s="91"/>
      <c r="AQ57" s="91"/>
      <c r="AR57" s="91"/>
      <c r="AS57" s="91"/>
      <c r="AT57" s="91"/>
    </row>
    <row r="58" spans="4:46" ht="12.75" x14ac:dyDescent="0.2">
      <c r="D58" s="87"/>
      <c r="F58" s="89"/>
      <c r="G58" s="89"/>
      <c r="H58" s="89"/>
      <c r="I58" s="89"/>
      <c r="J58" s="90"/>
      <c r="K58" s="90"/>
      <c r="AP58" s="91"/>
      <c r="AQ58" s="91"/>
      <c r="AR58" s="91"/>
      <c r="AS58" s="91"/>
      <c r="AT58" s="91"/>
    </row>
    <row r="59" spans="4:46" ht="12.75" x14ac:dyDescent="0.2">
      <c r="D59" s="87"/>
      <c r="F59" s="89"/>
      <c r="G59" s="89"/>
      <c r="H59" s="89"/>
      <c r="I59" s="89"/>
      <c r="J59" s="90"/>
      <c r="K59" s="90"/>
      <c r="AP59" s="91"/>
      <c r="AQ59" s="91"/>
      <c r="AR59" s="91"/>
      <c r="AS59" s="91"/>
      <c r="AT59" s="91"/>
    </row>
    <row r="60" spans="4:46" ht="12.75" x14ac:dyDescent="0.2">
      <c r="D60" s="87"/>
      <c r="F60" s="89"/>
      <c r="G60" s="89"/>
      <c r="H60" s="89"/>
      <c r="I60" s="89"/>
      <c r="J60" s="90"/>
      <c r="K60" s="90"/>
      <c r="AP60" s="91"/>
      <c r="AQ60" s="91"/>
      <c r="AR60" s="91"/>
      <c r="AS60" s="91"/>
      <c r="AT60" s="91"/>
    </row>
    <row r="61" spans="4:46" ht="12.75" x14ac:dyDescent="0.2">
      <c r="D61" s="87"/>
      <c r="F61" s="89"/>
      <c r="G61" s="89"/>
      <c r="H61" s="89"/>
      <c r="I61" s="89"/>
      <c r="J61" s="90"/>
      <c r="K61" s="90"/>
      <c r="AP61" s="91"/>
      <c r="AQ61" s="91"/>
      <c r="AR61" s="91"/>
      <c r="AS61" s="91"/>
      <c r="AT61" s="91"/>
    </row>
    <row r="62" spans="4:46" ht="12.75" x14ac:dyDescent="0.2">
      <c r="D62" s="87"/>
      <c r="F62" s="89"/>
      <c r="G62" s="89"/>
      <c r="H62" s="89"/>
      <c r="I62" s="89"/>
      <c r="J62" s="90"/>
      <c r="K62" s="90"/>
      <c r="AP62" s="91"/>
      <c r="AQ62" s="91"/>
      <c r="AR62" s="91"/>
      <c r="AS62" s="91"/>
      <c r="AT62" s="91"/>
    </row>
    <row r="63" spans="4:46" ht="12.75" x14ac:dyDescent="0.2">
      <c r="D63" s="87"/>
      <c r="F63" s="89"/>
      <c r="G63" s="89"/>
      <c r="H63" s="89"/>
      <c r="I63" s="89"/>
      <c r="J63" s="90"/>
      <c r="K63" s="90"/>
      <c r="AP63" s="91"/>
      <c r="AQ63" s="91"/>
      <c r="AR63" s="91"/>
      <c r="AS63" s="91"/>
      <c r="AT63" s="91"/>
    </row>
    <row r="64" spans="4:46" ht="12.75" x14ac:dyDescent="0.2">
      <c r="D64" s="87"/>
      <c r="F64" s="89"/>
      <c r="G64" s="89"/>
      <c r="H64" s="89"/>
      <c r="I64" s="89"/>
      <c r="J64" s="90"/>
      <c r="K64" s="90"/>
      <c r="AP64" s="91"/>
      <c r="AQ64" s="91"/>
      <c r="AR64" s="91"/>
      <c r="AS64" s="91"/>
      <c r="AT64" s="91"/>
    </row>
    <row r="65" spans="4:46" ht="12.75" x14ac:dyDescent="0.2">
      <c r="D65" s="87"/>
      <c r="F65" s="89"/>
      <c r="G65" s="89"/>
      <c r="H65" s="89"/>
      <c r="I65" s="89"/>
      <c r="J65" s="90"/>
      <c r="K65" s="90"/>
      <c r="AP65" s="91"/>
      <c r="AQ65" s="91"/>
      <c r="AR65" s="91"/>
      <c r="AS65" s="91"/>
      <c r="AT65" s="91"/>
    </row>
    <row r="66" spans="4:46" ht="12.75" x14ac:dyDescent="0.2">
      <c r="D66" s="87"/>
      <c r="F66" s="89"/>
      <c r="G66" s="89"/>
      <c r="H66" s="89"/>
      <c r="I66" s="89"/>
      <c r="J66" s="90"/>
      <c r="K66" s="90"/>
      <c r="AP66" s="91"/>
      <c r="AQ66" s="91"/>
      <c r="AR66" s="91"/>
      <c r="AS66" s="91"/>
      <c r="AT66" s="91"/>
    </row>
    <row r="67" spans="4:46" ht="12.75" x14ac:dyDescent="0.2">
      <c r="D67" s="87"/>
      <c r="F67" s="89"/>
      <c r="G67" s="89"/>
      <c r="H67" s="89"/>
      <c r="I67" s="89"/>
      <c r="J67" s="90"/>
      <c r="K67" s="90"/>
      <c r="AP67" s="91"/>
      <c r="AQ67" s="91"/>
      <c r="AR67" s="91"/>
      <c r="AS67" s="91"/>
      <c r="AT67" s="91"/>
    </row>
    <row r="68" spans="4:46" ht="12.75" x14ac:dyDescent="0.2">
      <c r="D68" s="87"/>
      <c r="F68" s="89"/>
      <c r="G68" s="89"/>
      <c r="H68" s="89"/>
      <c r="I68" s="89"/>
      <c r="J68" s="90"/>
      <c r="K68" s="90"/>
      <c r="AP68" s="91"/>
      <c r="AQ68" s="91"/>
      <c r="AR68" s="91"/>
      <c r="AS68" s="91"/>
      <c r="AT68" s="91"/>
    </row>
    <row r="69" spans="4:46" ht="12.75" x14ac:dyDescent="0.2">
      <c r="D69" s="87"/>
      <c r="F69" s="89"/>
      <c r="G69" s="89"/>
      <c r="H69" s="89"/>
      <c r="I69" s="89"/>
      <c r="J69" s="90"/>
      <c r="K69" s="90"/>
      <c r="AP69" s="91"/>
      <c r="AQ69" s="91"/>
      <c r="AR69" s="91"/>
      <c r="AS69" s="91"/>
      <c r="AT69" s="91"/>
    </row>
    <row r="70" spans="4:46" ht="12.75" x14ac:dyDescent="0.2">
      <c r="D70" s="87"/>
      <c r="F70" s="89"/>
      <c r="G70" s="89"/>
      <c r="H70" s="89"/>
      <c r="I70" s="89"/>
      <c r="J70" s="90"/>
      <c r="K70" s="90"/>
      <c r="AP70" s="91"/>
      <c r="AQ70" s="91"/>
      <c r="AR70" s="91"/>
      <c r="AS70" s="91"/>
      <c r="AT70" s="91"/>
    </row>
    <row r="71" spans="4:46" ht="12.75" x14ac:dyDescent="0.2">
      <c r="D71" s="87"/>
      <c r="F71" s="89"/>
      <c r="G71" s="89"/>
      <c r="H71" s="89"/>
      <c r="I71" s="89"/>
      <c r="J71" s="90"/>
      <c r="K71" s="90"/>
      <c r="AP71" s="91"/>
      <c r="AQ71" s="91"/>
      <c r="AR71" s="91"/>
      <c r="AS71" s="91"/>
      <c r="AT71" s="91"/>
    </row>
    <row r="72" spans="4:46" ht="12.75" x14ac:dyDescent="0.2">
      <c r="D72" s="87"/>
      <c r="F72" s="89"/>
      <c r="G72" s="89"/>
      <c r="H72" s="89"/>
      <c r="I72" s="89"/>
      <c r="J72" s="90"/>
      <c r="K72" s="90"/>
      <c r="AP72" s="91"/>
      <c r="AQ72" s="91"/>
      <c r="AR72" s="91"/>
      <c r="AS72" s="91"/>
      <c r="AT72" s="91"/>
    </row>
    <row r="73" spans="4:46" ht="12.75" x14ac:dyDescent="0.2">
      <c r="D73" s="87"/>
      <c r="F73" s="89"/>
      <c r="G73" s="89"/>
      <c r="H73" s="89"/>
      <c r="I73" s="89"/>
      <c r="J73" s="90"/>
      <c r="K73" s="90"/>
      <c r="AP73" s="91"/>
      <c r="AQ73" s="91"/>
      <c r="AR73" s="91"/>
      <c r="AS73" s="91"/>
      <c r="AT73" s="91"/>
    </row>
    <row r="74" spans="4:46" ht="12.75" x14ac:dyDescent="0.2">
      <c r="D74" s="87"/>
      <c r="F74" s="89"/>
      <c r="G74" s="89"/>
      <c r="H74" s="89"/>
      <c r="I74" s="89"/>
      <c r="J74" s="90"/>
      <c r="K74" s="90"/>
      <c r="AP74" s="91"/>
      <c r="AQ74" s="91"/>
      <c r="AR74" s="91"/>
      <c r="AS74" s="91"/>
      <c r="AT74" s="91"/>
    </row>
    <row r="75" spans="4:46" ht="12.75" x14ac:dyDescent="0.2">
      <c r="D75" s="87"/>
      <c r="F75" s="89"/>
      <c r="G75" s="89"/>
      <c r="H75" s="89"/>
      <c r="I75" s="89"/>
      <c r="J75" s="90"/>
      <c r="K75" s="90"/>
      <c r="AP75" s="91"/>
      <c r="AQ75" s="91"/>
      <c r="AR75" s="91"/>
      <c r="AS75" s="91"/>
      <c r="AT75" s="91"/>
    </row>
    <row r="76" spans="4:46" ht="12.75" x14ac:dyDescent="0.2">
      <c r="D76" s="87"/>
      <c r="F76" s="89"/>
      <c r="G76" s="89"/>
      <c r="H76" s="89"/>
      <c r="I76" s="89"/>
      <c r="J76" s="90"/>
      <c r="K76" s="90"/>
      <c r="AP76" s="91"/>
      <c r="AQ76" s="91"/>
      <c r="AR76" s="91"/>
      <c r="AS76" s="91"/>
      <c r="AT76" s="91"/>
    </row>
    <row r="77" spans="4:46" ht="12.75" x14ac:dyDescent="0.2">
      <c r="D77" s="87"/>
      <c r="F77" s="89"/>
      <c r="G77" s="89"/>
      <c r="H77" s="89"/>
      <c r="I77" s="89"/>
      <c r="J77" s="90"/>
      <c r="K77" s="90"/>
      <c r="AP77" s="91"/>
      <c r="AQ77" s="91"/>
      <c r="AR77" s="91"/>
      <c r="AS77" s="91"/>
      <c r="AT77" s="91"/>
    </row>
    <row r="78" spans="4:46" ht="12.75" x14ac:dyDescent="0.2">
      <c r="D78" s="87"/>
      <c r="F78" s="89"/>
      <c r="G78" s="89"/>
      <c r="H78" s="89"/>
      <c r="I78" s="89"/>
      <c r="J78" s="90"/>
      <c r="K78" s="90"/>
      <c r="AP78" s="91"/>
      <c r="AQ78" s="91"/>
      <c r="AR78" s="91"/>
      <c r="AS78" s="91"/>
      <c r="AT78" s="91"/>
    </row>
    <row r="79" spans="4:46" ht="12.75" x14ac:dyDescent="0.2">
      <c r="D79" s="87"/>
      <c r="F79" s="89"/>
      <c r="G79" s="89"/>
      <c r="H79" s="89"/>
      <c r="I79" s="89"/>
      <c r="J79" s="90"/>
      <c r="K79" s="90"/>
      <c r="AP79" s="91"/>
      <c r="AQ79" s="91"/>
      <c r="AR79" s="91"/>
      <c r="AS79" s="91"/>
      <c r="AT79" s="91"/>
    </row>
    <row r="80" spans="4:46" ht="12.75" x14ac:dyDescent="0.2">
      <c r="D80" s="87"/>
      <c r="F80" s="89"/>
      <c r="G80" s="89"/>
      <c r="H80" s="89"/>
      <c r="I80" s="89"/>
      <c r="J80" s="90"/>
      <c r="K80" s="90"/>
      <c r="AP80" s="91"/>
      <c r="AQ80" s="91"/>
      <c r="AR80" s="91"/>
      <c r="AS80" s="91"/>
      <c r="AT80" s="91"/>
    </row>
    <row r="81" spans="4:46" ht="12.75" x14ac:dyDescent="0.2">
      <c r="D81" s="87"/>
      <c r="F81" s="89"/>
      <c r="G81" s="89"/>
      <c r="H81" s="89"/>
      <c r="I81" s="89"/>
      <c r="J81" s="90"/>
      <c r="K81" s="90"/>
      <c r="AP81" s="91"/>
      <c r="AQ81" s="91"/>
      <c r="AR81" s="91"/>
      <c r="AS81" s="91"/>
      <c r="AT81" s="91"/>
    </row>
    <row r="82" spans="4:46" ht="12.75" x14ac:dyDescent="0.2">
      <c r="D82" s="87"/>
      <c r="F82" s="89"/>
      <c r="G82" s="89"/>
      <c r="H82" s="89"/>
      <c r="I82" s="89"/>
      <c r="J82" s="90"/>
      <c r="K82" s="90"/>
      <c r="AP82" s="91"/>
      <c r="AQ82" s="91"/>
      <c r="AR82" s="91"/>
      <c r="AS82" s="91"/>
      <c r="AT82" s="91"/>
    </row>
    <row r="83" spans="4:46" ht="12.75" x14ac:dyDescent="0.2">
      <c r="D83" s="87"/>
      <c r="F83" s="89"/>
      <c r="G83" s="89"/>
      <c r="H83" s="89"/>
      <c r="I83" s="89"/>
      <c r="J83" s="90"/>
      <c r="K83" s="90"/>
      <c r="AP83" s="91"/>
      <c r="AQ83" s="91"/>
      <c r="AR83" s="91"/>
      <c r="AS83" s="91"/>
      <c r="AT83" s="91"/>
    </row>
    <row r="84" spans="4:46" ht="12.75" x14ac:dyDescent="0.2">
      <c r="D84" s="87"/>
      <c r="F84" s="89"/>
      <c r="G84" s="89"/>
      <c r="H84" s="89"/>
      <c r="I84" s="89"/>
      <c r="J84" s="90"/>
      <c r="K84" s="90"/>
      <c r="AP84" s="91"/>
      <c r="AQ84" s="91"/>
      <c r="AR84" s="91"/>
      <c r="AS84" s="91"/>
      <c r="AT84" s="91"/>
    </row>
    <row r="85" spans="4:46" ht="12.75" x14ac:dyDescent="0.2">
      <c r="D85" s="87"/>
      <c r="F85" s="89"/>
      <c r="G85" s="89"/>
      <c r="H85" s="89"/>
      <c r="I85" s="89"/>
      <c r="J85" s="90"/>
      <c r="K85" s="90"/>
      <c r="AP85" s="91"/>
      <c r="AQ85" s="91"/>
      <c r="AR85" s="91"/>
      <c r="AS85" s="91"/>
      <c r="AT85" s="91"/>
    </row>
    <row r="86" spans="4:46" ht="12.75" x14ac:dyDescent="0.2">
      <c r="D86" s="87"/>
      <c r="F86" s="89"/>
      <c r="G86" s="89"/>
      <c r="H86" s="89"/>
      <c r="I86" s="89"/>
      <c r="J86" s="90"/>
      <c r="K86" s="90"/>
      <c r="AP86" s="91"/>
      <c r="AQ86" s="91"/>
      <c r="AR86" s="91"/>
      <c r="AS86" s="91"/>
      <c r="AT86" s="91"/>
    </row>
    <row r="87" spans="4:46" ht="12.75" x14ac:dyDescent="0.2">
      <c r="D87" s="87"/>
      <c r="F87" s="89"/>
      <c r="G87" s="89"/>
      <c r="H87" s="89"/>
      <c r="I87" s="89"/>
      <c r="J87" s="90"/>
      <c r="K87" s="90"/>
      <c r="AP87" s="91"/>
      <c r="AQ87" s="91"/>
      <c r="AR87" s="91"/>
      <c r="AS87" s="91"/>
      <c r="AT87" s="91"/>
    </row>
    <row r="88" spans="4:46" ht="12.75" x14ac:dyDescent="0.2">
      <c r="D88" s="87"/>
      <c r="F88" s="89"/>
      <c r="G88" s="89"/>
      <c r="H88" s="89"/>
      <c r="I88" s="89"/>
      <c r="J88" s="90"/>
      <c r="K88" s="90"/>
      <c r="AP88" s="91"/>
      <c r="AQ88" s="91"/>
      <c r="AR88" s="91"/>
      <c r="AS88" s="91"/>
      <c r="AT88" s="91"/>
    </row>
    <row r="89" spans="4:46" ht="12.75" x14ac:dyDescent="0.2">
      <c r="D89" s="87"/>
      <c r="F89" s="89"/>
      <c r="G89" s="89"/>
      <c r="H89" s="89"/>
      <c r="I89" s="89"/>
      <c r="J89" s="90"/>
      <c r="K89" s="90"/>
      <c r="AP89" s="91"/>
      <c r="AQ89" s="91"/>
      <c r="AR89" s="91"/>
      <c r="AS89" s="91"/>
      <c r="AT89" s="91"/>
    </row>
    <row r="90" spans="4:46" ht="12.75" x14ac:dyDescent="0.2">
      <c r="D90" s="87"/>
      <c r="F90" s="89"/>
      <c r="G90" s="89"/>
      <c r="H90" s="89"/>
      <c r="I90" s="89"/>
      <c r="J90" s="90"/>
      <c r="K90" s="90"/>
      <c r="AP90" s="91"/>
      <c r="AQ90" s="91"/>
      <c r="AR90" s="91"/>
      <c r="AS90" s="91"/>
      <c r="AT90" s="91"/>
    </row>
    <row r="91" spans="4:46" ht="12.75" x14ac:dyDescent="0.2">
      <c r="D91" s="87"/>
      <c r="F91" s="89"/>
      <c r="G91" s="89"/>
      <c r="H91" s="89"/>
      <c r="I91" s="89"/>
      <c r="J91" s="90"/>
      <c r="K91" s="90"/>
      <c r="AP91" s="91"/>
      <c r="AQ91" s="91"/>
      <c r="AR91" s="91"/>
      <c r="AS91" s="91"/>
      <c r="AT91" s="91"/>
    </row>
    <row r="92" spans="4:46" ht="12.75" x14ac:dyDescent="0.2">
      <c r="D92" s="87"/>
      <c r="F92" s="89"/>
      <c r="G92" s="89"/>
      <c r="H92" s="89"/>
      <c r="I92" s="89"/>
      <c r="J92" s="90"/>
      <c r="K92" s="90"/>
      <c r="AP92" s="91"/>
      <c r="AQ92" s="91"/>
      <c r="AR92" s="91"/>
      <c r="AS92" s="91"/>
      <c r="AT92" s="91"/>
    </row>
    <row r="93" spans="4:46" ht="12.75" x14ac:dyDescent="0.2">
      <c r="D93" s="87"/>
      <c r="F93" s="89"/>
      <c r="G93" s="89"/>
      <c r="H93" s="89"/>
      <c r="I93" s="89"/>
      <c r="J93" s="90"/>
      <c r="K93" s="90"/>
      <c r="AP93" s="91"/>
      <c r="AQ93" s="91"/>
      <c r="AR93" s="91"/>
      <c r="AS93" s="91"/>
      <c r="AT93" s="91"/>
    </row>
    <row r="94" spans="4:46" ht="12.75" x14ac:dyDescent="0.2">
      <c r="D94" s="87"/>
      <c r="F94" s="89"/>
      <c r="G94" s="89"/>
      <c r="H94" s="89"/>
      <c r="I94" s="89"/>
      <c r="J94" s="90"/>
      <c r="K94" s="90"/>
      <c r="AP94" s="91"/>
      <c r="AQ94" s="91"/>
      <c r="AR94" s="91"/>
      <c r="AS94" s="91"/>
      <c r="AT94" s="91"/>
    </row>
    <row r="95" spans="4:46" ht="12.75" x14ac:dyDescent="0.2">
      <c r="D95" s="87"/>
      <c r="F95" s="89"/>
      <c r="G95" s="89"/>
      <c r="H95" s="89"/>
      <c r="I95" s="89"/>
      <c r="J95" s="90"/>
      <c r="K95" s="90"/>
      <c r="AP95" s="91"/>
      <c r="AQ95" s="91"/>
      <c r="AR95" s="91"/>
      <c r="AS95" s="91"/>
      <c r="AT95" s="91"/>
    </row>
    <row r="96" spans="4:46" ht="12.75" x14ac:dyDescent="0.2">
      <c r="D96" s="87"/>
      <c r="F96" s="89"/>
      <c r="G96" s="89"/>
      <c r="H96" s="89"/>
      <c r="I96" s="89"/>
      <c r="J96" s="90"/>
      <c r="K96" s="90"/>
      <c r="AP96" s="91"/>
      <c r="AQ96" s="91"/>
      <c r="AR96" s="91"/>
      <c r="AS96" s="91"/>
      <c r="AT96" s="91"/>
    </row>
    <row r="97" spans="4:46" ht="12.75" x14ac:dyDescent="0.2">
      <c r="D97" s="87"/>
      <c r="F97" s="89"/>
      <c r="G97" s="89"/>
      <c r="H97" s="89"/>
      <c r="I97" s="89"/>
      <c r="J97" s="90"/>
      <c r="K97" s="90"/>
      <c r="AP97" s="91"/>
      <c r="AQ97" s="91"/>
      <c r="AR97" s="91"/>
      <c r="AS97" s="91"/>
      <c r="AT97" s="91"/>
    </row>
    <row r="98" spans="4:46" ht="12.75" x14ac:dyDescent="0.2">
      <c r="D98" s="87"/>
      <c r="F98" s="89"/>
      <c r="G98" s="89"/>
      <c r="H98" s="89"/>
      <c r="I98" s="89"/>
      <c r="J98" s="90"/>
      <c r="K98" s="90"/>
      <c r="AP98" s="91"/>
      <c r="AQ98" s="91"/>
      <c r="AR98" s="91"/>
      <c r="AS98" s="91"/>
      <c r="AT98" s="91"/>
    </row>
    <row r="99" spans="4:46" ht="12.75" x14ac:dyDescent="0.2">
      <c r="D99" s="87"/>
      <c r="F99" s="89"/>
      <c r="G99" s="89"/>
      <c r="H99" s="89"/>
      <c r="I99" s="89"/>
      <c r="J99" s="90"/>
      <c r="K99" s="90"/>
      <c r="AP99" s="91"/>
      <c r="AQ99" s="91"/>
      <c r="AR99" s="91"/>
      <c r="AS99" s="91"/>
      <c r="AT99" s="91"/>
    </row>
    <row r="100" spans="4:46" ht="12.75" x14ac:dyDescent="0.2">
      <c r="D100" s="87"/>
      <c r="F100" s="89"/>
      <c r="G100" s="89"/>
      <c r="H100" s="89"/>
      <c r="I100" s="89"/>
      <c r="J100" s="90"/>
      <c r="K100" s="90"/>
      <c r="AP100" s="91"/>
      <c r="AQ100" s="91"/>
      <c r="AR100" s="91"/>
      <c r="AS100" s="91"/>
      <c r="AT100" s="91"/>
    </row>
    <row r="101" spans="4:46" ht="12.75" x14ac:dyDescent="0.2">
      <c r="D101" s="87"/>
      <c r="F101" s="89"/>
      <c r="G101" s="89"/>
      <c r="H101" s="89"/>
      <c r="I101" s="89"/>
      <c r="J101" s="90"/>
      <c r="K101" s="90"/>
      <c r="AP101" s="91"/>
      <c r="AQ101" s="91"/>
      <c r="AR101" s="91"/>
      <c r="AS101" s="91"/>
      <c r="AT101" s="91"/>
    </row>
    <row r="102" spans="4:46" ht="12.75" x14ac:dyDescent="0.2">
      <c r="D102" s="87"/>
      <c r="F102" s="89"/>
      <c r="G102" s="89"/>
      <c r="H102" s="89"/>
      <c r="I102" s="89"/>
      <c r="J102" s="90"/>
      <c r="K102" s="90"/>
      <c r="AP102" s="91"/>
      <c r="AQ102" s="91"/>
      <c r="AR102" s="91"/>
      <c r="AS102" s="91"/>
      <c r="AT102" s="91"/>
    </row>
    <row r="103" spans="4:46" ht="12.75" x14ac:dyDescent="0.2">
      <c r="D103" s="87"/>
      <c r="F103" s="89"/>
      <c r="G103" s="89"/>
      <c r="H103" s="89"/>
      <c r="I103" s="89"/>
      <c r="J103" s="90"/>
      <c r="K103" s="90"/>
      <c r="AP103" s="91"/>
      <c r="AQ103" s="91"/>
      <c r="AR103" s="91"/>
      <c r="AS103" s="91"/>
      <c r="AT103" s="91"/>
    </row>
    <row r="104" spans="4:46" ht="12.75" x14ac:dyDescent="0.2">
      <c r="D104" s="87"/>
      <c r="F104" s="89"/>
      <c r="G104" s="89"/>
      <c r="H104" s="89"/>
      <c r="I104" s="89"/>
      <c r="J104" s="90"/>
      <c r="K104" s="90"/>
      <c r="AP104" s="91"/>
      <c r="AQ104" s="91"/>
      <c r="AR104" s="91"/>
      <c r="AS104" s="91"/>
      <c r="AT104" s="91"/>
    </row>
    <row r="105" spans="4:46" ht="12.75" x14ac:dyDescent="0.2">
      <c r="D105" s="87"/>
      <c r="F105" s="89"/>
      <c r="G105" s="89"/>
      <c r="H105" s="89"/>
      <c r="I105" s="89"/>
      <c r="J105" s="90"/>
      <c r="K105" s="90"/>
      <c r="AP105" s="91"/>
      <c r="AQ105" s="91"/>
      <c r="AR105" s="91"/>
      <c r="AS105" s="91"/>
      <c r="AT105" s="91"/>
    </row>
    <row r="106" spans="4:46" ht="12.75" x14ac:dyDescent="0.2">
      <c r="D106" s="87"/>
      <c r="F106" s="89"/>
      <c r="G106" s="89"/>
      <c r="H106" s="89"/>
      <c r="I106" s="89"/>
      <c r="J106" s="90"/>
      <c r="K106" s="90"/>
      <c r="AP106" s="91"/>
      <c r="AQ106" s="91"/>
      <c r="AR106" s="91"/>
      <c r="AS106" s="91"/>
      <c r="AT106" s="91"/>
    </row>
    <row r="107" spans="4:46" ht="12.75" x14ac:dyDescent="0.2">
      <c r="D107" s="87"/>
      <c r="F107" s="89"/>
      <c r="G107" s="89"/>
      <c r="H107" s="89"/>
      <c r="I107" s="89"/>
      <c r="J107" s="90"/>
      <c r="K107" s="90"/>
      <c r="AP107" s="91"/>
      <c r="AQ107" s="91"/>
      <c r="AR107" s="91"/>
      <c r="AS107" s="91"/>
      <c r="AT107" s="91"/>
    </row>
    <row r="108" spans="4:46" ht="12.75" x14ac:dyDescent="0.2">
      <c r="D108" s="87"/>
      <c r="F108" s="89"/>
      <c r="G108" s="89"/>
      <c r="H108" s="89"/>
      <c r="I108" s="89"/>
      <c r="J108" s="90"/>
      <c r="K108" s="90"/>
      <c r="AP108" s="91"/>
      <c r="AQ108" s="91"/>
      <c r="AR108" s="91"/>
      <c r="AS108" s="91"/>
      <c r="AT108" s="91"/>
    </row>
    <row r="109" spans="4:46" ht="12.75" x14ac:dyDescent="0.2">
      <c r="D109" s="87"/>
      <c r="F109" s="89"/>
      <c r="G109" s="89"/>
      <c r="H109" s="89"/>
      <c r="I109" s="89"/>
      <c r="J109" s="90"/>
      <c r="K109" s="90"/>
      <c r="AP109" s="91"/>
      <c r="AQ109" s="91"/>
      <c r="AR109" s="91"/>
      <c r="AS109" s="91"/>
      <c r="AT109" s="91"/>
    </row>
    <row r="110" spans="4:46" ht="12.75" x14ac:dyDescent="0.2">
      <c r="D110" s="87"/>
      <c r="F110" s="89"/>
      <c r="G110" s="89"/>
      <c r="H110" s="89"/>
      <c r="I110" s="89"/>
      <c r="J110" s="90"/>
      <c r="K110" s="90"/>
      <c r="AP110" s="91"/>
      <c r="AQ110" s="91"/>
      <c r="AR110" s="91"/>
      <c r="AS110" s="91"/>
      <c r="AT110" s="91"/>
    </row>
    <row r="111" spans="4:46" ht="12.75" x14ac:dyDescent="0.2">
      <c r="D111" s="87"/>
      <c r="F111" s="89"/>
      <c r="G111" s="89"/>
      <c r="H111" s="89"/>
      <c r="I111" s="89"/>
      <c r="J111" s="90"/>
      <c r="K111" s="90"/>
      <c r="AP111" s="91"/>
      <c r="AQ111" s="91"/>
      <c r="AR111" s="91"/>
      <c r="AS111" s="91"/>
      <c r="AT111" s="91"/>
    </row>
    <row r="112" spans="4:46" ht="12.75" x14ac:dyDescent="0.2">
      <c r="D112" s="87"/>
      <c r="F112" s="89"/>
      <c r="G112" s="89"/>
      <c r="H112" s="89"/>
      <c r="I112" s="89"/>
      <c r="J112" s="90"/>
      <c r="K112" s="90"/>
      <c r="AP112" s="91"/>
      <c r="AQ112" s="91"/>
      <c r="AR112" s="91"/>
      <c r="AS112" s="91"/>
      <c r="AT112" s="91"/>
    </row>
    <row r="113" spans="4:46" ht="12.75" x14ac:dyDescent="0.2">
      <c r="D113" s="87"/>
      <c r="F113" s="89"/>
      <c r="G113" s="89"/>
      <c r="H113" s="89"/>
      <c r="I113" s="89"/>
      <c r="J113" s="90"/>
      <c r="K113" s="90"/>
      <c r="AP113" s="91"/>
      <c r="AQ113" s="91"/>
      <c r="AR113" s="91"/>
      <c r="AS113" s="91"/>
      <c r="AT113" s="91"/>
    </row>
    <row r="114" spans="4:46" ht="12.75" x14ac:dyDescent="0.2">
      <c r="D114" s="87"/>
      <c r="F114" s="89"/>
      <c r="G114" s="89"/>
      <c r="H114" s="89"/>
      <c r="I114" s="89"/>
      <c r="J114" s="90"/>
      <c r="K114" s="90"/>
      <c r="AP114" s="91"/>
      <c r="AQ114" s="91"/>
      <c r="AR114" s="91"/>
      <c r="AS114" s="91"/>
      <c r="AT114" s="91"/>
    </row>
    <row r="115" spans="4:46" ht="12.75" x14ac:dyDescent="0.2">
      <c r="D115" s="87"/>
      <c r="F115" s="89"/>
      <c r="G115" s="89"/>
      <c r="H115" s="89"/>
      <c r="I115" s="89"/>
      <c r="J115" s="90"/>
      <c r="K115" s="90"/>
      <c r="AP115" s="91"/>
      <c r="AQ115" s="91"/>
      <c r="AR115" s="91"/>
      <c r="AS115" s="91"/>
      <c r="AT115" s="91"/>
    </row>
    <row r="116" spans="4:46" ht="12.75" x14ac:dyDescent="0.2">
      <c r="D116" s="87"/>
      <c r="F116" s="89"/>
      <c r="G116" s="89"/>
      <c r="H116" s="89"/>
      <c r="I116" s="89"/>
      <c r="J116" s="90"/>
      <c r="K116" s="90"/>
      <c r="AP116" s="91"/>
      <c r="AQ116" s="91"/>
      <c r="AR116" s="91"/>
      <c r="AS116" s="91"/>
      <c r="AT116" s="91"/>
    </row>
    <row r="117" spans="4:46" ht="12.75" x14ac:dyDescent="0.2">
      <c r="D117" s="87"/>
      <c r="F117" s="89"/>
      <c r="G117" s="89"/>
      <c r="H117" s="89"/>
      <c r="I117" s="89"/>
      <c r="J117" s="90"/>
      <c r="K117" s="90"/>
      <c r="AP117" s="91"/>
      <c r="AQ117" s="91"/>
      <c r="AR117" s="91"/>
      <c r="AS117" s="91"/>
      <c r="AT117" s="91"/>
    </row>
    <row r="118" spans="4:46" ht="12.75" x14ac:dyDescent="0.2">
      <c r="D118" s="87"/>
      <c r="F118" s="89"/>
      <c r="G118" s="89"/>
      <c r="H118" s="89"/>
      <c r="I118" s="89"/>
      <c r="J118" s="90"/>
      <c r="K118" s="90"/>
      <c r="AP118" s="91"/>
      <c r="AQ118" s="91"/>
      <c r="AR118" s="91"/>
      <c r="AS118" s="91"/>
      <c r="AT118" s="91"/>
    </row>
    <row r="119" spans="4:46" ht="12.75" x14ac:dyDescent="0.2">
      <c r="D119" s="87"/>
      <c r="F119" s="89"/>
      <c r="G119" s="89"/>
      <c r="H119" s="89"/>
      <c r="I119" s="89"/>
      <c r="J119" s="90"/>
      <c r="K119" s="90"/>
      <c r="AP119" s="91"/>
      <c r="AQ119" s="91"/>
      <c r="AR119" s="91"/>
      <c r="AS119" s="91"/>
      <c r="AT119" s="91"/>
    </row>
    <row r="120" spans="4:46" ht="12.75" x14ac:dyDescent="0.2">
      <c r="D120" s="87"/>
      <c r="F120" s="89"/>
      <c r="G120" s="89"/>
      <c r="H120" s="89"/>
      <c r="I120" s="89"/>
      <c r="J120" s="90"/>
      <c r="K120" s="90"/>
      <c r="AP120" s="91"/>
      <c r="AQ120" s="91"/>
      <c r="AR120" s="91"/>
      <c r="AS120" s="91"/>
      <c r="AT120" s="91"/>
    </row>
    <row r="121" spans="4:46" ht="12.75" x14ac:dyDescent="0.2">
      <c r="D121" s="87"/>
      <c r="F121" s="89"/>
      <c r="G121" s="89"/>
      <c r="H121" s="89"/>
      <c r="I121" s="89"/>
      <c r="J121" s="90"/>
      <c r="K121" s="90"/>
      <c r="AP121" s="91"/>
      <c r="AQ121" s="91"/>
      <c r="AR121" s="91"/>
      <c r="AS121" s="91"/>
      <c r="AT121" s="91"/>
    </row>
    <row r="122" spans="4:46" ht="12.75" x14ac:dyDescent="0.2">
      <c r="D122" s="87"/>
      <c r="F122" s="89"/>
      <c r="G122" s="89"/>
      <c r="H122" s="89"/>
      <c r="I122" s="89"/>
      <c r="J122" s="90"/>
      <c r="K122" s="90"/>
      <c r="AP122" s="91"/>
      <c r="AQ122" s="91"/>
      <c r="AR122" s="91"/>
      <c r="AS122" s="91"/>
      <c r="AT122" s="91"/>
    </row>
    <row r="123" spans="4:46" ht="12.75" x14ac:dyDescent="0.2">
      <c r="D123" s="87"/>
      <c r="F123" s="89"/>
      <c r="G123" s="89"/>
      <c r="H123" s="89"/>
      <c r="I123" s="89"/>
      <c r="J123" s="90"/>
      <c r="K123" s="90"/>
      <c r="AP123" s="91"/>
      <c r="AQ123" s="91"/>
      <c r="AR123" s="91"/>
      <c r="AS123" s="91"/>
      <c r="AT123" s="91"/>
    </row>
    <row r="124" spans="4:46" ht="12.75" x14ac:dyDescent="0.2">
      <c r="D124" s="87"/>
      <c r="F124" s="89"/>
      <c r="G124" s="89"/>
      <c r="H124" s="89"/>
      <c r="I124" s="89"/>
      <c r="J124" s="90"/>
      <c r="K124" s="90"/>
      <c r="AP124" s="91"/>
      <c r="AQ124" s="91"/>
      <c r="AR124" s="91"/>
      <c r="AS124" s="91"/>
      <c r="AT124" s="91"/>
    </row>
    <row r="125" spans="4:46" ht="12.75" x14ac:dyDescent="0.2">
      <c r="D125" s="87"/>
      <c r="F125" s="89"/>
      <c r="G125" s="89"/>
      <c r="H125" s="89"/>
      <c r="I125" s="89"/>
      <c r="J125" s="90"/>
      <c r="K125" s="90"/>
      <c r="AP125" s="91"/>
      <c r="AQ125" s="91"/>
      <c r="AR125" s="91"/>
      <c r="AS125" s="91"/>
      <c r="AT125" s="91"/>
    </row>
    <row r="126" spans="4:46" ht="12.75" x14ac:dyDescent="0.2">
      <c r="D126" s="87"/>
      <c r="F126" s="89"/>
      <c r="G126" s="89"/>
      <c r="H126" s="89"/>
      <c r="I126" s="89"/>
      <c r="J126" s="90"/>
      <c r="K126" s="90"/>
      <c r="AP126" s="91"/>
      <c r="AQ126" s="91"/>
      <c r="AR126" s="91"/>
      <c r="AS126" s="91"/>
      <c r="AT126" s="91"/>
    </row>
    <row r="127" spans="4:46" ht="12.75" x14ac:dyDescent="0.2">
      <c r="D127" s="87"/>
      <c r="F127" s="89"/>
      <c r="G127" s="89"/>
      <c r="H127" s="89"/>
      <c r="I127" s="89"/>
      <c r="J127" s="90"/>
      <c r="K127" s="90"/>
      <c r="AP127" s="91"/>
      <c r="AQ127" s="91"/>
      <c r="AR127" s="91"/>
      <c r="AS127" s="91"/>
      <c r="AT127" s="91"/>
    </row>
    <row r="128" spans="4:46" ht="12.75" x14ac:dyDescent="0.2">
      <c r="D128" s="87"/>
      <c r="F128" s="89"/>
      <c r="G128" s="89"/>
      <c r="H128" s="89"/>
      <c r="I128" s="89"/>
      <c r="J128" s="90"/>
      <c r="K128" s="90"/>
      <c r="AP128" s="91"/>
      <c r="AQ128" s="91"/>
      <c r="AR128" s="91"/>
      <c r="AS128" s="91"/>
      <c r="AT128" s="91"/>
    </row>
    <row r="129" spans="4:46" ht="12.75" x14ac:dyDescent="0.2">
      <c r="D129" s="87"/>
      <c r="F129" s="89"/>
      <c r="G129" s="89"/>
      <c r="H129" s="89"/>
      <c r="I129" s="89"/>
      <c r="J129" s="90"/>
      <c r="K129" s="90"/>
      <c r="AP129" s="91"/>
      <c r="AQ129" s="91"/>
      <c r="AR129" s="91"/>
      <c r="AS129" s="91"/>
      <c r="AT129" s="91"/>
    </row>
    <row r="130" spans="4:46" ht="12.75" x14ac:dyDescent="0.2">
      <c r="D130" s="87"/>
      <c r="F130" s="89"/>
      <c r="G130" s="89"/>
      <c r="H130" s="89"/>
      <c r="I130" s="89"/>
      <c r="J130" s="90"/>
      <c r="K130" s="90"/>
      <c r="AP130" s="91"/>
      <c r="AQ130" s="91"/>
      <c r="AR130" s="91"/>
      <c r="AS130" s="91"/>
      <c r="AT130" s="91"/>
    </row>
    <row r="131" spans="4:46" ht="12.75" x14ac:dyDescent="0.2">
      <c r="D131" s="87"/>
      <c r="F131" s="89"/>
      <c r="G131" s="89"/>
      <c r="H131" s="89"/>
      <c r="I131" s="89"/>
      <c r="J131" s="90"/>
      <c r="K131" s="90"/>
      <c r="AP131" s="91"/>
      <c r="AQ131" s="91"/>
      <c r="AR131" s="91"/>
      <c r="AS131" s="91"/>
      <c r="AT131" s="91"/>
    </row>
    <row r="132" spans="4:46" ht="12.75" x14ac:dyDescent="0.2">
      <c r="D132" s="87"/>
      <c r="F132" s="89"/>
      <c r="G132" s="89"/>
      <c r="H132" s="89"/>
      <c r="I132" s="89"/>
      <c r="J132" s="90"/>
      <c r="K132" s="90"/>
      <c r="AP132" s="91"/>
      <c r="AQ132" s="91"/>
      <c r="AR132" s="91"/>
      <c r="AS132" s="91"/>
      <c r="AT132" s="91"/>
    </row>
    <row r="133" spans="4:46" ht="12.75" x14ac:dyDescent="0.2">
      <c r="D133" s="87"/>
      <c r="F133" s="89"/>
      <c r="G133" s="89"/>
      <c r="H133" s="89"/>
      <c r="I133" s="89"/>
      <c r="J133" s="90"/>
      <c r="K133" s="90"/>
      <c r="AP133" s="91"/>
      <c r="AQ133" s="91"/>
      <c r="AR133" s="91"/>
      <c r="AS133" s="91"/>
      <c r="AT133" s="91"/>
    </row>
    <row r="134" spans="4:46" ht="12.75" x14ac:dyDescent="0.2">
      <c r="D134" s="87"/>
      <c r="F134" s="89"/>
      <c r="G134" s="89"/>
      <c r="H134" s="89"/>
      <c r="I134" s="89"/>
      <c r="J134" s="90"/>
      <c r="K134" s="90"/>
      <c r="AP134" s="91"/>
      <c r="AQ134" s="91"/>
      <c r="AR134" s="91"/>
      <c r="AS134" s="91"/>
      <c r="AT134" s="91"/>
    </row>
    <row r="135" spans="4:46" ht="12.75" x14ac:dyDescent="0.2">
      <c r="D135" s="87"/>
      <c r="F135" s="89"/>
      <c r="G135" s="89"/>
      <c r="H135" s="89"/>
      <c r="I135" s="89"/>
      <c r="J135" s="90"/>
      <c r="K135" s="90"/>
      <c r="AP135" s="91"/>
      <c r="AQ135" s="91"/>
      <c r="AR135" s="91"/>
      <c r="AS135" s="91"/>
      <c r="AT135" s="91"/>
    </row>
    <row r="136" spans="4:46" ht="12.75" x14ac:dyDescent="0.2">
      <c r="D136" s="87"/>
      <c r="F136" s="89"/>
      <c r="G136" s="89"/>
      <c r="H136" s="89"/>
      <c r="I136" s="89"/>
      <c r="J136" s="90"/>
      <c r="K136" s="90"/>
      <c r="AP136" s="91"/>
      <c r="AQ136" s="91"/>
      <c r="AR136" s="91"/>
      <c r="AS136" s="91"/>
      <c r="AT136" s="91"/>
    </row>
    <row r="137" spans="4:46" ht="12.75" x14ac:dyDescent="0.2">
      <c r="D137" s="87"/>
      <c r="F137" s="89"/>
      <c r="G137" s="89"/>
      <c r="H137" s="89"/>
      <c r="I137" s="89"/>
      <c r="J137" s="90"/>
      <c r="K137" s="90"/>
      <c r="AP137" s="91"/>
      <c r="AQ137" s="91"/>
      <c r="AR137" s="91"/>
      <c r="AS137" s="91"/>
      <c r="AT137" s="91"/>
    </row>
    <row r="138" spans="4:46" ht="12.75" x14ac:dyDescent="0.2">
      <c r="D138" s="87"/>
      <c r="F138" s="89"/>
      <c r="G138" s="89"/>
      <c r="H138" s="89"/>
      <c r="I138" s="89"/>
      <c r="J138" s="90"/>
      <c r="K138" s="90"/>
      <c r="AP138" s="91"/>
      <c r="AQ138" s="91"/>
      <c r="AR138" s="91"/>
      <c r="AS138" s="91"/>
      <c r="AT138" s="91"/>
    </row>
    <row r="139" spans="4:46" ht="12.75" x14ac:dyDescent="0.2">
      <c r="D139" s="87"/>
      <c r="F139" s="89"/>
      <c r="G139" s="89"/>
      <c r="H139" s="89"/>
      <c r="I139" s="89"/>
      <c r="J139" s="90"/>
      <c r="K139" s="90"/>
      <c r="AP139" s="91"/>
      <c r="AQ139" s="91"/>
      <c r="AR139" s="91"/>
      <c r="AS139" s="91"/>
      <c r="AT139" s="91"/>
    </row>
    <row r="140" spans="4:46" ht="12.75" x14ac:dyDescent="0.2">
      <c r="D140" s="87"/>
      <c r="F140" s="89"/>
      <c r="G140" s="89"/>
      <c r="H140" s="89"/>
      <c r="I140" s="89"/>
      <c r="J140" s="90"/>
      <c r="K140" s="90"/>
      <c r="AP140" s="91"/>
      <c r="AQ140" s="91"/>
      <c r="AR140" s="91"/>
      <c r="AS140" s="91"/>
      <c r="AT140" s="91"/>
    </row>
    <row r="141" spans="4:46" ht="12.75" x14ac:dyDescent="0.2">
      <c r="D141" s="87"/>
      <c r="F141" s="89"/>
      <c r="G141" s="89"/>
      <c r="H141" s="89"/>
      <c r="I141" s="89"/>
      <c r="J141" s="90"/>
      <c r="K141" s="90"/>
      <c r="AP141" s="91"/>
      <c r="AQ141" s="91"/>
      <c r="AR141" s="91"/>
      <c r="AS141" s="91"/>
      <c r="AT141" s="91"/>
    </row>
    <row r="142" spans="4:46" ht="12.75" x14ac:dyDescent="0.2">
      <c r="D142" s="87"/>
      <c r="F142" s="89"/>
      <c r="G142" s="89"/>
      <c r="H142" s="89"/>
      <c r="I142" s="89"/>
      <c r="J142" s="90"/>
      <c r="K142" s="90"/>
      <c r="AP142" s="91"/>
      <c r="AQ142" s="91"/>
      <c r="AR142" s="91"/>
      <c r="AS142" s="91"/>
      <c r="AT142" s="91"/>
    </row>
    <row r="143" spans="4:46" ht="12.75" x14ac:dyDescent="0.2">
      <c r="D143" s="87"/>
      <c r="F143" s="89"/>
      <c r="G143" s="89"/>
      <c r="H143" s="89"/>
      <c r="I143" s="89"/>
      <c r="J143" s="90"/>
      <c r="K143" s="90"/>
      <c r="AP143" s="91"/>
      <c r="AQ143" s="91"/>
      <c r="AR143" s="91"/>
      <c r="AS143" s="91"/>
      <c r="AT143" s="91"/>
    </row>
    <row r="144" spans="4:46" ht="12.75" x14ac:dyDescent="0.2">
      <c r="D144" s="87"/>
      <c r="F144" s="89"/>
      <c r="G144" s="89"/>
      <c r="H144" s="89"/>
      <c r="I144" s="89"/>
      <c r="J144" s="90"/>
      <c r="K144" s="90"/>
      <c r="AP144" s="91"/>
      <c r="AQ144" s="91"/>
      <c r="AR144" s="91"/>
      <c r="AS144" s="91"/>
      <c r="AT144" s="91"/>
    </row>
    <row r="145" spans="4:46" ht="12.75" x14ac:dyDescent="0.2">
      <c r="D145" s="87"/>
      <c r="F145" s="89"/>
      <c r="G145" s="89"/>
      <c r="H145" s="89"/>
      <c r="I145" s="89"/>
      <c r="J145" s="90"/>
      <c r="K145" s="90"/>
      <c r="AP145" s="91"/>
      <c r="AQ145" s="91"/>
      <c r="AR145" s="91"/>
      <c r="AS145" s="91"/>
      <c r="AT145" s="91"/>
    </row>
    <row r="146" spans="4:46" ht="12.75" x14ac:dyDescent="0.2">
      <c r="D146" s="87"/>
      <c r="F146" s="89"/>
      <c r="G146" s="89"/>
      <c r="H146" s="89"/>
      <c r="I146" s="89"/>
      <c r="J146" s="90"/>
      <c r="K146" s="90"/>
      <c r="AP146" s="91"/>
      <c r="AQ146" s="91"/>
      <c r="AR146" s="91"/>
      <c r="AS146" s="91"/>
      <c r="AT146" s="91"/>
    </row>
    <row r="147" spans="4:46" ht="12.75" x14ac:dyDescent="0.2">
      <c r="D147" s="87"/>
      <c r="F147" s="89"/>
      <c r="G147" s="89"/>
      <c r="H147" s="89"/>
      <c r="I147" s="89"/>
      <c r="J147" s="90"/>
      <c r="K147" s="90"/>
      <c r="AP147" s="91"/>
      <c r="AQ147" s="91"/>
      <c r="AR147" s="91"/>
      <c r="AS147" s="91"/>
      <c r="AT147" s="91"/>
    </row>
    <row r="148" spans="4:46" ht="12.75" x14ac:dyDescent="0.2">
      <c r="D148" s="87"/>
      <c r="F148" s="89"/>
      <c r="G148" s="89"/>
      <c r="H148" s="89"/>
      <c r="I148" s="89"/>
      <c r="J148" s="90"/>
      <c r="K148" s="90"/>
      <c r="AP148" s="91"/>
      <c r="AQ148" s="91"/>
      <c r="AR148" s="91"/>
      <c r="AS148" s="91"/>
      <c r="AT148" s="91"/>
    </row>
    <row r="149" spans="4:46" ht="12.75" x14ac:dyDescent="0.2">
      <c r="D149" s="87"/>
      <c r="F149" s="89"/>
      <c r="G149" s="89"/>
      <c r="H149" s="89"/>
      <c r="I149" s="89"/>
      <c r="J149" s="90"/>
      <c r="K149" s="90"/>
      <c r="AP149" s="91"/>
      <c r="AQ149" s="91"/>
      <c r="AR149" s="91"/>
      <c r="AS149" s="91"/>
      <c r="AT149" s="91"/>
    </row>
    <row r="150" spans="4:46" ht="12.75" x14ac:dyDescent="0.2">
      <c r="D150" s="87"/>
      <c r="F150" s="89"/>
      <c r="G150" s="89"/>
      <c r="H150" s="89"/>
      <c r="I150" s="89"/>
      <c r="J150" s="90"/>
      <c r="K150" s="90"/>
      <c r="AP150" s="91"/>
      <c r="AQ150" s="91"/>
      <c r="AR150" s="91"/>
      <c r="AS150" s="91"/>
      <c r="AT150" s="91"/>
    </row>
    <row r="151" spans="4:46" ht="12.75" x14ac:dyDescent="0.2">
      <c r="D151" s="87"/>
      <c r="F151" s="89"/>
      <c r="G151" s="89"/>
      <c r="H151" s="89"/>
      <c r="I151" s="89"/>
      <c r="J151" s="90"/>
      <c r="K151" s="90"/>
      <c r="AP151" s="91"/>
      <c r="AQ151" s="91"/>
      <c r="AR151" s="91"/>
      <c r="AS151" s="91"/>
      <c r="AT151" s="91"/>
    </row>
    <row r="152" spans="4:46" ht="12.75" x14ac:dyDescent="0.2">
      <c r="D152" s="87"/>
      <c r="F152" s="89"/>
      <c r="G152" s="89"/>
      <c r="H152" s="89"/>
      <c r="I152" s="89"/>
      <c r="J152" s="90"/>
      <c r="K152" s="90"/>
      <c r="AP152" s="91"/>
      <c r="AQ152" s="91"/>
      <c r="AR152" s="91"/>
      <c r="AS152" s="91"/>
      <c r="AT152" s="91"/>
    </row>
    <row r="153" spans="4:46" ht="12.75" x14ac:dyDescent="0.2">
      <c r="D153" s="87"/>
      <c r="F153" s="89"/>
      <c r="G153" s="89"/>
      <c r="H153" s="89"/>
      <c r="I153" s="89"/>
      <c r="J153" s="90"/>
      <c r="K153" s="90"/>
      <c r="AP153" s="91"/>
      <c r="AQ153" s="91"/>
      <c r="AR153" s="91"/>
      <c r="AS153" s="91"/>
      <c r="AT153" s="91"/>
    </row>
    <row r="154" spans="4:46" ht="12.75" x14ac:dyDescent="0.2">
      <c r="D154" s="87"/>
      <c r="F154" s="89"/>
      <c r="G154" s="89"/>
      <c r="H154" s="89"/>
      <c r="I154" s="89"/>
      <c r="J154" s="90"/>
      <c r="K154" s="90"/>
      <c r="AP154" s="91"/>
      <c r="AQ154" s="91"/>
      <c r="AR154" s="91"/>
      <c r="AS154" s="91"/>
      <c r="AT154" s="91"/>
    </row>
    <row r="155" spans="4:46" ht="12.75" x14ac:dyDescent="0.2">
      <c r="D155" s="87"/>
      <c r="F155" s="89"/>
      <c r="G155" s="89"/>
      <c r="H155" s="89"/>
      <c r="I155" s="89"/>
      <c r="J155" s="90"/>
      <c r="K155" s="90"/>
      <c r="AP155" s="91"/>
      <c r="AQ155" s="91"/>
      <c r="AR155" s="91"/>
      <c r="AS155" s="91"/>
      <c r="AT155" s="91"/>
    </row>
    <row r="156" spans="4:46" ht="12.75" x14ac:dyDescent="0.2">
      <c r="D156" s="87"/>
      <c r="F156" s="89"/>
      <c r="G156" s="89"/>
      <c r="H156" s="89"/>
      <c r="I156" s="89"/>
      <c r="J156" s="90"/>
      <c r="K156" s="90"/>
      <c r="AP156" s="91"/>
      <c r="AQ156" s="91"/>
      <c r="AR156" s="91"/>
      <c r="AS156" s="91"/>
      <c r="AT156" s="91"/>
    </row>
    <row r="157" spans="4:46" ht="12.75" x14ac:dyDescent="0.2">
      <c r="D157" s="87"/>
      <c r="F157" s="89"/>
      <c r="G157" s="89"/>
      <c r="H157" s="89"/>
      <c r="I157" s="89"/>
      <c r="J157" s="90"/>
      <c r="K157" s="90"/>
      <c r="AP157" s="91"/>
      <c r="AQ157" s="91"/>
      <c r="AR157" s="91"/>
      <c r="AS157" s="91"/>
      <c r="AT157" s="91"/>
    </row>
    <row r="158" spans="4:46" ht="12.75" x14ac:dyDescent="0.2">
      <c r="D158" s="87"/>
      <c r="F158" s="89"/>
      <c r="G158" s="89"/>
      <c r="H158" s="89"/>
      <c r="I158" s="89"/>
      <c r="J158" s="90"/>
      <c r="K158" s="90"/>
      <c r="AP158" s="91"/>
      <c r="AQ158" s="91"/>
      <c r="AR158" s="91"/>
      <c r="AS158" s="91"/>
      <c r="AT158" s="91"/>
    </row>
    <row r="159" spans="4:46" ht="12.75" x14ac:dyDescent="0.2">
      <c r="D159" s="87"/>
      <c r="F159" s="89"/>
      <c r="G159" s="89"/>
      <c r="H159" s="89"/>
      <c r="I159" s="89"/>
      <c r="J159" s="90"/>
      <c r="K159" s="90"/>
      <c r="AP159" s="91"/>
      <c r="AQ159" s="91"/>
      <c r="AR159" s="91"/>
      <c r="AS159" s="91"/>
      <c r="AT159" s="91"/>
    </row>
    <row r="160" spans="4:46" ht="12.75" x14ac:dyDescent="0.2">
      <c r="D160" s="87"/>
      <c r="F160" s="89"/>
      <c r="G160" s="89"/>
      <c r="H160" s="89"/>
      <c r="I160" s="89"/>
      <c r="J160" s="90"/>
      <c r="K160" s="90"/>
      <c r="AP160" s="91"/>
      <c r="AQ160" s="91"/>
      <c r="AR160" s="91"/>
      <c r="AS160" s="91"/>
      <c r="AT160" s="91"/>
    </row>
    <row r="161" spans="4:46" ht="12.75" x14ac:dyDescent="0.2">
      <c r="D161" s="87"/>
      <c r="F161" s="89"/>
      <c r="G161" s="89"/>
      <c r="H161" s="89"/>
      <c r="I161" s="89"/>
      <c r="J161" s="90"/>
      <c r="K161" s="90"/>
      <c r="AP161" s="91"/>
      <c r="AQ161" s="91"/>
      <c r="AR161" s="91"/>
      <c r="AS161" s="91"/>
      <c r="AT161" s="91"/>
    </row>
    <row r="162" spans="4:46" ht="12.75" x14ac:dyDescent="0.2">
      <c r="D162" s="87"/>
      <c r="F162" s="89"/>
      <c r="G162" s="89"/>
      <c r="H162" s="89"/>
      <c r="I162" s="89"/>
      <c r="J162" s="90"/>
      <c r="K162" s="90"/>
      <c r="AP162" s="91"/>
      <c r="AQ162" s="91"/>
      <c r="AR162" s="91"/>
      <c r="AS162" s="91"/>
      <c r="AT162" s="91"/>
    </row>
    <row r="163" spans="4:46" ht="12.75" x14ac:dyDescent="0.2">
      <c r="D163" s="87"/>
      <c r="F163" s="89"/>
      <c r="G163" s="89"/>
      <c r="H163" s="89"/>
      <c r="I163" s="89"/>
      <c r="J163" s="90"/>
      <c r="K163" s="90"/>
      <c r="AP163" s="91"/>
      <c r="AQ163" s="91"/>
      <c r="AR163" s="91"/>
      <c r="AS163" s="91"/>
      <c r="AT163" s="91"/>
    </row>
    <row r="164" spans="4:46" ht="12.75" x14ac:dyDescent="0.2">
      <c r="D164" s="87"/>
      <c r="F164" s="89"/>
      <c r="G164" s="89"/>
      <c r="H164" s="89"/>
      <c r="I164" s="89"/>
      <c r="J164" s="90"/>
      <c r="K164" s="90"/>
      <c r="AP164" s="91"/>
      <c r="AQ164" s="91"/>
      <c r="AR164" s="91"/>
      <c r="AS164" s="91"/>
      <c r="AT164" s="91"/>
    </row>
    <row r="165" spans="4:46" ht="12.75" x14ac:dyDescent="0.2">
      <c r="D165" s="87"/>
      <c r="F165" s="89"/>
      <c r="G165" s="89"/>
      <c r="H165" s="89"/>
      <c r="I165" s="89"/>
      <c r="J165" s="90"/>
      <c r="K165" s="90"/>
      <c r="AP165" s="91"/>
      <c r="AQ165" s="91"/>
      <c r="AR165" s="91"/>
      <c r="AS165" s="91"/>
      <c r="AT165" s="91"/>
    </row>
    <row r="166" spans="4:46" ht="12.75" x14ac:dyDescent="0.2">
      <c r="D166" s="87"/>
      <c r="F166" s="89"/>
      <c r="G166" s="89"/>
      <c r="H166" s="89"/>
      <c r="I166" s="89"/>
      <c r="J166" s="90"/>
      <c r="K166" s="90"/>
      <c r="AP166" s="91"/>
      <c r="AQ166" s="91"/>
      <c r="AR166" s="91"/>
      <c r="AS166" s="91"/>
      <c r="AT166" s="91"/>
    </row>
    <row r="167" spans="4:46" ht="12.75" x14ac:dyDescent="0.2">
      <c r="D167" s="87"/>
      <c r="F167" s="89"/>
      <c r="G167" s="89"/>
      <c r="H167" s="89"/>
      <c r="I167" s="89"/>
      <c r="J167" s="90"/>
      <c r="K167" s="90"/>
      <c r="AP167" s="91"/>
      <c r="AQ167" s="91"/>
      <c r="AR167" s="91"/>
      <c r="AS167" s="91"/>
      <c r="AT167" s="91"/>
    </row>
    <row r="168" spans="4:46" ht="12.75" x14ac:dyDescent="0.2">
      <c r="D168" s="87"/>
      <c r="F168" s="89"/>
      <c r="G168" s="89"/>
      <c r="H168" s="89"/>
      <c r="I168" s="89"/>
      <c r="J168" s="90"/>
      <c r="K168" s="90"/>
      <c r="AP168" s="91"/>
      <c r="AQ168" s="91"/>
      <c r="AR168" s="91"/>
      <c r="AS168" s="91"/>
      <c r="AT168" s="91"/>
    </row>
    <row r="169" spans="4:46" ht="12.75" x14ac:dyDescent="0.2">
      <c r="D169" s="87"/>
      <c r="F169" s="89"/>
      <c r="G169" s="89"/>
      <c r="H169" s="89"/>
      <c r="I169" s="89"/>
      <c r="J169" s="90"/>
      <c r="K169" s="90"/>
      <c r="AP169" s="91"/>
      <c r="AQ169" s="91"/>
      <c r="AR169" s="91"/>
      <c r="AS169" s="91"/>
      <c r="AT169" s="91"/>
    </row>
    <row r="170" spans="4:46" ht="12.75" x14ac:dyDescent="0.2">
      <c r="D170" s="87"/>
      <c r="F170" s="89"/>
      <c r="G170" s="89"/>
      <c r="H170" s="89"/>
      <c r="I170" s="89"/>
      <c r="J170" s="90"/>
      <c r="K170" s="90"/>
      <c r="AP170" s="91"/>
      <c r="AQ170" s="91"/>
      <c r="AR170" s="91"/>
      <c r="AS170" s="91"/>
      <c r="AT170" s="91"/>
    </row>
    <row r="171" spans="4:46" ht="12.75" x14ac:dyDescent="0.2">
      <c r="D171" s="87"/>
      <c r="F171" s="89"/>
      <c r="G171" s="89"/>
      <c r="H171" s="89"/>
      <c r="I171" s="89"/>
      <c r="J171" s="90"/>
      <c r="K171" s="90"/>
      <c r="AP171" s="91"/>
      <c r="AQ171" s="91"/>
      <c r="AR171" s="91"/>
      <c r="AS171" s="91"/>
      <c r="AT171" s="91"/>
    </row>
    <row r="172" spans="4:46" ht="12.75" x14ac:dyDescent="0.2">
      <c r="D172" s="87"/>
      <c r="F172" s="89"/>
      <c r="G172" s="89"/>
      <c r="H172" s="89"/>
      <c r="I172" s="89"/>
      <c r="J172" s="90"/>
      <c r="K172" s="90"/>
      <c r="AP172" s="91"/>
      <c r="AQ172" s="91"/>
      <c r="AR172" s="91"/>
      <c r="AS172" s="91"/>
      <c r="AT172" s="91"/>
    </row>
    <row r="173" spans="4:46" ht="12.75" x14ac:dyDescent="0.2">
      <c r="D173" s="87"/>
      <c r="F173" s="89"/>
      <c r="G173" s="89"/>
      <c r="H173" s="89"/>
      <c r="I173" s="89"/>
      <c r="J173" s="90"/>
      <c r="K173" s="90"/>
      <c r="AP173" s="91"/>
      <c r="AQ173" s="91"/>
      <c r="AR173" s="91"/>
      <c r="AS173" s="91"/>
      <c r="AT173" s="91"/>
    </row>
    <row r="174" spans="4:46" ht="12.75" x14ac:dyDescent="0.2">
      <c r="D174" s="87"/>
      <c r="F174" s="89"/>
      <c r="G174" s="89"/>
      <c r="H174" s="89"/>
      <c r="I174" s="89"/>
      <c r="J174" s="90"/>
      <c r="K174" s="90"/>
      <c r="AP174" s="91"/>
      <c r="AQ174" s="91"/>
      <c r="AR174" s="91"/>
      <c r="AS174" s="91"/>
      <c r="AT174" s="91"/>
    </row>
    <row r="175" spans="4:46" ht="12.75" x14ac:dyDescent="0.2">
      <c r="D175" s="87"/>
      <c r="F175" s="89"/>
      <c r="G175" s="89"/>
      <c r="H175" s="89"/>
      <c r="I175" s="89"/>
      <c r="J175" s="90"/>
      <c r="K175" s="90"/>
      <c r="AP175" s="91"/>
      <c r="AQ175" s="91"/>
      <c r="AR175" s="91"/>
      <c r="AS175" s="91"/>
      <c r="AT175" s="91"/>
    </row>
    <row r="176" spans="4:46" ht="12.75" x14ac:dyDescent="0.2">
      <c r="D176" s="87"/>
      <c r="F176" s="89"/>
      <c r="G176" s="89"/>
      <c r="H176" s="89"/>
      <c r="I176" s="89"/>
      <c r="J176" s="90"/>
      <c r="K176" s="90"/>
      <c r="AP176" s="91"/>
      <c r="AQ176" s="91"/>
      <c r="AR176" s="91"/>
      <c r="AS176" s="91"/>
      <c r="AT176" s="91"/>
    </row>
    <row r="177" spans="4:46" ht="12.75" x14ac:dyDescent="0.2">
      <c r="D177" s="87"/>
      <c r="F177" s="89"/>
      <c r="G177" s="89"/>
      <c r="H177" s="89"/>
      <c r="I177" s="89"/>
      <c r="J177" s="90"/>
      <c r="K177" s="90"/>
      <c r="AP177" s="91"/>
      <c r="AQ177" s="91"/>
      <c r="AR177" s="91"/>
      <c r="AS177" s="91"/>
      <c r="AT177" s="91"/>
    </row>
    <row r="178" spans="4:46" ht="12.75" x14ac:dyDescent="0.2">
      <c r="D178" s="87"/>
      <c r="F178" s="89"/>
      <c r="G178" s="89"/>
      <c r="H178" s="89"/>
      <c r="I178" s="89"/>
      <c r="J178" s="90"/>
      <c r="K178" s="90"/>
      <c r="AP178" s="91"/>
      <c r="AQ178" s="91"/>
      <c r="AR178" s="91"/>
      <c r="AS178" s="91"/>
      <c r="AT178" s="91"/>
    </row>
    <row r="179" spans="4:46" ht="12.75" x14ac:dyDescent="0.2">
      <c r="D179" s="87"/>
      <c r="F179" s="89"/>
      <c r="G179" s="89"/>
      <c r="H179" s="89"/>
      <c r="I179" s="89"/>
      <c r="J179" s="90"/>
      <c r="K179" s="90"/>
      <c r="AP179" s="91"/>
      <c r="AQ179" s="91"/>
      <c r="AR179" s="91"/>
      <c r="AS179" s="91"/>
      <c r="AT179" s="91"/>
    </row>
    <row r="180" spans="4:46" ht="12.75" x14ac:dyDescent="0.2">
      <c r="D180" s="87"/>
      <c r="F180" s="89"/>
      <c r="G180" s="89"/>
      <c r="H180" s="89"/>
      <c r="I180" s="89"/>
      <c r="J180" s="90"/>
      <c r="K180" s="90"/>
      <c r="AP180" s="91"/>
      <c r="AQ180" s="91"/>
      <c r="AR180" s="91"/>
      <c r="AS180" s="91"/>
      <c r="AT180" s="91"/>
    </row>
    <row r="181" spans="4:46" ht="12.75" x14ac:dyDescent="0.2">
      <c r="D181" s="87"/>
      <c r="F181" s="89"/>
      <c r="G181" s="89"/>
      <c r="H181" s="89"/>
      <c r="I181" s="89"/>
      <c r="J181" s="90"/>
      <c r="K181" s="90"/>
      <c r="AP181" s="91"/>
      <c r="AQ181" s="91"/>
      <c r="AR181" s="91"/>
      <c r="AS181" s="91"/>
      <c r="AT181" s="91"/>
    </row>
    <row r="182" spans="4:46" ht="12.75" x14ac:dyDescent="0.2">
      <c r="D182" s="87"/>
      <c r="F182" s="89"/>
      <c r="G182" s="89"/>
      <c r="H182" s="89"/>
      <c r="I182" s="89"/>
      <c r="J182" s="90"/>
      <c r="K182" s="90"/>
      <c r="AP182" s="91"/>
      <c r="AQ182" s="91"/>
      <c r="AR182" s="91"/>
      <c r="AS182" s="91"/>
      <c r="AT182" s="91"/>
    </row>
    <row r="183" spans="4:46" ht="12.75" x14ac:dyDescent="0.2">
      <c r="D183" s="87"/>
      <c r="F183" s="89"/>
      <c r="G183" s="89"/>
      <c r="H183" s="89"/>
      <c r="I183" s="89"/>
      <c r="J183" s="90"/>
      <c r="K183" s="90"/>
      <c r="AP183" s="91"/>
      <c r="AQ183" s="91"/>
      <c r="AR183" s="91"/>
      <c r="AS183" s="91"/>
      <c r="AT183" s="91"/>
    </row>
    <row r="184" spans="4:46" ht="12.75" x14ac:dyDescent="0.2">
      <c r="D184" s="87"/>
      <c r="F184" s="89"/>
      <c r="G184" s="89"/>
      <c r="H184" s="89"/>
      <c r="I184" s="89"/>
      <c r="J184" s="90"/>
      <c r="K184" s="90"/>
      <c r="AP184" s="91"/>
      <c r="AQ184" s="91"/>
      <c r="AR184" s="91"/>
      <c r="AS184" s="91"/>
      <c r="AT184" s="91"/>
    </row>
    <row r="185" spans="4:46" ht="12.75" x14ac:dyDescent="0.2">
      <c r="D185" s="87"/>
      <c r="F185" s="89"/>
      <c r="G185" s="89"/>
      <c r="H185" s="89"/>
      <c r="I185" s="89"/>
      <c r="J185" s="90"/>
      <c r="K185" s="90"/>
      <c r="AP185" s="91"/>
      <c r="AQ185" s="91"/>
      <c r="AR185" s="91"/>
      <c r="AS185" s="91"/>
      <c r="AT185" s="91"/>
    </row>
    <row r="186" spans="4:46" ht="12.75" x14ac:dyDescent="0.2">
      <c r="D186" s="87"/>
      <c r="F186" s="89"/>
      <c r="G186" s="89"/>
      <c r="H186" s="89"/>
      <c r="I186" s="89"/>
      <c r="J186" s="90"/>
      <c r="K186" s="90"/>
      <c r="AP186" s="91"/>
      <c r="AQ186" s="91"/>
      <c r="AR186" s="91"/>
      <c r="AS186" s="91"/>
      <c r="AT186" s="91"/>
    </row>
    <row r="187" spans="4:46" ht="12.75" x14ac:dyDescent="0.2">
      <c r="D187" s="87"/>
      <c r="F187" s="89"/>
      <c r="G187" s="89"/>
      <c r="H187" s="89"/>
      <c r="I187" s="89"/>
      <c r="J187" s="90"/>
      <c r="K187" s="90"/>
      <c r="AP187" s="91"/>
      <c r="AQ187" s="91"/>
      <c r="AR187" s="91"/>
      <c r="AS187" s="91"/>
      <c r="AT187" s="91"/>
    </row>
    <row r="188" spans="4:46" ht="12.75" x14ac:dyDescent="0.2">
      <c r="D188" s="87"/>
      <c r="F188" s="89"/>
      <c r="G188" s="89"/>
      <c r="H188" s="89"/>
      <c r="I188" s="89"/>
      <c r="J188" s="90"/>
      <c r="K188" s="90"/>
      <c r="AP188" s="91"/>
      <c r="AQ188" s="91"/>
      <c r="AR188" s="91"/>
      <c r="AS188" s="91"/>
      <c r="AT188" s="91"/>
    </row>
    <row r="189" spans="4:46" ht="12.75" x14ac:dyDescent="0.2">
      <c r="D189" s="87"/>
      <c r="F189" s="89"/>
      <c r="G189" s="89"/>
      <c r="H189" s="89"/>
      <c r="I189" s="89"/>
      <c r="J189" s="90"/>
      <c r="K189" s="90"/>
      <c r="AP189" s="91"/>
      <c r="AQ189" s="91"/>
      <c r="AR189" s="91"/>
      <c r="AS189" s="91"/>
      <c r="AT189" s="91"/>
    </row>
    <row r="190" spans="4:46" ht="12.75" x14ac:dyDescent="0.2">
      <c r="D190" s="87"/>
      <c r="F190" s="89"/>
      <c r="G190" s="89"/>
      <c r="H190" s="89"/>
      <c r="I190" s="89"/>
      <c r="J190" s="90"/>
      <c r="K190" s="90"/>
      <c r="AP190" s="91"/>
      <c r="AQ190" s="91"/>
      <c r="AR190" s="91"/>
      <c r="AS190" s="91"/>
      <c r="AT190" s="91"/>
    </row>
    <row r="191" spans="4:46" ht="12.75" x14ac:dyDescent="0.2">
      <c r="D191" s="87"/>
      <c r="F191" s="89"/>
      <c r="G191" s="89"/>
      <c r="H191" s="89"/>
      <c r="I191" s="89"/>
      <c r="J191" s="90"/>
      <c r="K191" s="90"/>
      <c r="AP191" s="91"/>
      <c r="AQ191" s="91"/>
      <c r="AR191" s="91"/>
      <c r="AS191" s="91"/>
      <c r="AT191" s="91"/>
    </row>
    <row r="192" spans="4:46" ht="12.75" x14ac:dyDescent="0.2">
      <c r="D192" s="87"/>
      <c r="F192" s="89"/>
      <c r="G192" s="89"/>
      <c r="H192" s="89"/>
      <c r="I192" s="89"/>
      <c r="J192" s="90"/>
      <c r="K192" s="90"/>
      <c r="AP192" s="91"/>
      <c r="AQ192" s="91"/>
      <c r="AR192" s="91"/>
      <c r="AS192" s="91"/>
      <c r="AT192" s="91"/>
    </row>
    <row r="193" spans="4:46" ht="12.75" x14ac:dyDescent="0.2">
      <c r="D193" s="87"/>
      <c r="F193" s="89"/>
      <c r="G193" s="89"/>
      <c r="H193" s="89"/>
      <c r="I193" s="89"/>
      <c r="J193" s="90"/>
      <c r="K193" s="90"/>
      <c r="AP193" s="91"/>
      <c r="AQ193" s="91"/>
      <c r="AR193" s="91"/>
      <c r="AS193" s="91"/>
      <c r="AT193" s="91"/>
    </row>
    <row r="194" spans="4:46" ht="12.75" x14ac:dyDescent="0.2">
      <c r="D194" s="87"/>
      <c r="F194" s="89"/>
      <c r="G194" s="89"/>
      <c r="H194" s="89"/>
      <c r="I194" s="89"/>
      <c r="J194" s="90"/>
      <c r="K194" s="90"/>
      <c r="AP194" s="91"/>
      <c r="AQ194" s="91"/>
      <c r="AR194" s="91"/>
      <c r="AS194" s="91"/>
      <c r="AT194" s="91"/>
    </row>
    <row r="195" spans="4:46" ht="12.75" x14ac:dyDescent="0.2">
      <c r="D195" s="87"/>
      <c r="F195" s="89"/>
      <c r="G195" s="89"/>
      <c r="H195" s="89"/>
      <c r="I195" s="89"/>
      <c r="J195" s="90"/>
      <c r="K195" s="90"/>
      <c r="AP195" s="91"/>
      <c r="AQ195" s="91"/>
      <c r="AR195" s="91"/>
      <c r="AS195" s="91"/>
      <c r="AT195" s="91"/>
    </row>
    <row r="196" spans="4:46" ht="12.75" x14ac:dyDescent="0.2">
      <c r="D196" s="87"/>
      <c r="F196" s="89"/>
      <c r="G196" s="89"/>
      <c r="H196" s="89"/>
      <c r="I196" s="89"/>
      <c r="J196" s="90"/>
      <c r="K196" s="90"/>
      <c r="AP196" s="91"/>
      <c r="AQ196" s="91"/>
      <c r="AR196" s="91"/>
      <c r="AS196" s="91"/>
      <c r="AT196" s="91"/>
    </row>
    <row r="197" spans="4:46" ht="12.75" x14ac:dyDescent="0.2">
      <c r="D197" s="87"/>
      <c r="F197" s="89"/>
      <c r="G197" s="89"/>
      <c r="H197" s="89"/>
      <c r="I197" s="89"/>
      <c r="J197" s="90"/>
      <c r="K197" s="90"/>
      <c r="AP197" s="91"/>
      <c r="AQ197" s="91"/>
      <c r="AR197" s="91"/>
      <c r="AS197" s="91"/>
      <c r="AT197" s="91"/>
    </row>
    <row r="198" spans="4:46" ht="12.75" x14ac:dyDescent="0.2">
      <c r="D198" s="87"/>
      <c r="F198" s="89"/>
      <c r="G198" s="89"/>
      <c r="H198" s="89"/>
      <c r="I198" s="89"/>
      <c r="J198" s="90"/>
      <c r="K198" s="90"/>
      <c r="AP198" s="91"/>
      <c r="AQ198" s="91"/>
      <c r="AR198" s="91"/>
      <c r="AS198" s="91"/>
      <c r="AT198" s="91"/>
    </row>
    <row r="199" spans="4:46" ht="12.75" x14ac:dyDescent="0.2">
      <c r="D199" s="87"/>
      <c r="F199" s="89"/>
      <c r="G199" s="89"/>
      <c r="H199" s="89"/>
      <c r="I199" s="89"/>
      <c r="J199" s="90"/>
      <c r="K199" s="90"/>
      <c r="AP199" s="91"/>
      <c r="AQ199" s="91"/>
      <c r="AR199" s="91"/>
      <c r="AS199" s="91"/>
      <c r="AT199" s="91"/>
    </row>
    <row r="200" spans="4:46" ht="12.75" x14ac:dyDescent="0.2">
      <c r="D200" s="87"/>
      <c r="F200" s="89"/>
      <c r="G200" s="89"/>
      <c r="H200" s="89"/>
      <c r="I200" s="89"/>
      <c r="J200" s="90"/>
      <c r="K200" s="90"/>
      <c r="AP200" s="91"/>
      <c r="AQ200" s="91"/>
      <c r="AR200" s="91"/>
      <c r="AS200" s="91"/>
      <c r="AT200" s="91"/>
    </row>
    <row r="201" spans="4:46" ht="12.75" x14ac:dyDescent="0.2">
      <c r="D201" s="87"/>
      <c r="F201" s="89"/>
      <c r="G201" s="89"/>
      <c r="H201" s="89"/>
      <c r="I201" s="89"/>
      <c r="J201" s="90"/>
      <c r="K201" s="90"/>
      <c r="AP201" s="91"/>
      <c r="AQ201" s="91"/>
      <c r="AR201" s="91"/>
      <c r="AS201" s="91"/>
      <c r="AT201" s="91"/>
    </row>
    <row r="202" spans="4:46" ht="12.75" x14ac:dyDescent="0.2">
      <c r="D202" s="87"/>
      <c r="F202" s="89"/>
      <c r="G202" s="89"/>
      <c r="H202" s="89"/>
      <c r="I202" s="89"/>
      <c r="J202" s="90"/>
      <c r="K202" s="90"/>
      <c r="AP202" s="91"/>
      <c r="AQ202" s="91"/>
      <c r="AR202" s="91"/>
      <c r="AS202" s="91"/>
      <c r="AT202" s="91"/>
    </row>
    <row r="203" spans="4:46" ht="12.75" x14ac:dyDescent="0.2">
      <c r="D203" s="87"/>
      <c r="F203" s="89"/>
      <c r="G203" s="89"/>
      <c r="H203" s="89"/>
      <c r="I203" s="89"/>
      <c r="J203" s="90"/>
      <c r="K203" s="90"/>
      <c r="AP203" s="91"/>
      <c r="AQ203" s="91"/>
      <c r="AR203" s="91"/>
      <c r="AS203" s="91"/>
      <c r="AT203" s="91"/>
    </row>
    <row r="204" spans="4:46" ht="12.75" x14ac:dyDescent="0.2">
      <c r="D204" s="87"/>
      <c r="F204" s="89"/>
      <c r="G204" s="89"/>
      <c r="H204" s="89"/>
      <c r="I204" s="89"/>
      <c r="J204" s="90"/>
      <c r="K204" s="90"/>
      <c r="AP204" s="91"/>
      <c r="AQ204" s="91"/>
      <c r="AR204" s="91"/>
      <c r="AS204" s="91"/>
      <c r="AT204" s="91"/>
    </row>
    <row r="205" spans="4:46" ht="12.75" x14ac:dyDescent="0.2">
      <c r="D205" s="87"/>
      <c r="F205" s="89"/>
      <c r="G205" s="89"/>
      <c r="H205" s="89"/>
      <c r="I205" s="89"/>
      <c r="J205" s="90"/>
      <c r="K205" s="90"/>
      <c r="AP205" s="91"/>
      <c r="AQ205" s="91"/>
      <c r="AR205" s="91"/>
      <c r="AS205" s="91"/>
      <c r="AT205" s="91"/>
    </row>
    <row r="206" spans="4:46" ht="12.75" x14ac:dyDescent="0.2">
      <c r="D206" s="87"/>
      <c r="F206" s="89"/>
      <c r="G206" s="89"/>
      <c r="H206" s="89"/>
      <c r="I206" s="89"/>
      <c r="J206" s="90"/>
      <c r="K206" s="90"/>
      <c r="AP206" s="91"/>
      <c r="AQ206" s="91"/>
      <c r="AR206" s="91"/>
      <c r="AS206" s="91"/>
      <c r="AT206" s="91"/>
    </row>
    <row r="207" spans="4:46" ht="12.75" x14ac:dyDescent="0.2">
      <c r="D207" s="87"/>
      <c r="F207" s="89"/>
      <c r="G207" s="89"/>
      <c r="H207" s="89"/>
      <c r="I207" s="89"/>
      <c r="J207" s="90"/>
      <c r="K207" s="90"/>
      <c r="AP207" s="91"/>
      <c r="AQ207" s="91"/>
      <c r="AR207" s="91"/>
      <c r="AS207" s="91"/>
      <c r="AT207" s="91"/>
    </row>
    <row r="208" spans="4:46" ht="12.75" x14ac:dyDescent="0.2">
      <c r="D208" s="87"/>
      <c r="F208" s="89"/>
      <c r="G208" s="89"/>
      <c r="H208" s="89"/>
      <c r="I208" s="89"/>
      <c r="J208" s="90"/>
      <c r="K208" s="90"/>
      <c r="AP208" s="91"/>
      <c r="AQ208" s="91"/>
      <c r="AR208" s="91"/>
      <c r="AS208" s="91"/>
      <c r="AT208" s="91"/>
    </row>
    <row r="209" spans="4:46" ht="12.75" x14ac:dyDescent="0.2">
      <c r="D209" s="87"/>
      <c r="F209" s="89"/>
      <c r="G209" s="89"/>
      <c r="H209" s="89"/>
      <c r="I209" s="89"/>
      <c r="J209" s="90"/>
      <c r="K209" s="90"/>
      <c r="AP209" s="91"/>
      <c r="AQ209" s="91"/>
      <c r="AR209" s="91"/>
      <c r="AS209" s="91"/>
      <c r="AT209" s="91"/>
    </row>
    <row r="210" spans="4:46" ht="12.75" x14ac:dyDescent="0.2">
      <c r="D210" s="87"/>
      <c r="F210" s="89"/>
      <c r="G210" s="89"/>
      <c r="H210" s="89"/>
      <c r="I210" s="89"/>
      <c r="J210" s="90"/>
      <c r="K210" s="90"/>
      <c r="AP210" s="91"/>
      <c r="AQ210" s="91"/>
      <c r="AR210" s="91"/>
      <c r="AS210" s="91"/>
      <c r="AT210" s="91"/>
    </row>
    <row r="211" spans="4:46" ht="12.75" x14ac:dyDescent="0.2">
      <c r="D211" s="87"/>
      <c r="F211" s="89"/>
      <c r="G211" s="89"/>
      <c r="H211" s="89"/>
      <c r="I211" s="89"/>
      <c r="J211" s="90"/>
      <c r="K211" s="90"/>
      <c r="AP211" s="91"/>
      <c r="AQ211" s="91"/>
      <c r="AR211" s="91"/>
      <c r="AS211" s="91"/>
      <c r="AT211" s="91"/>
    </row>
    <row r="212" spans="4:46" ht="12.75" x14ac:dyDescent="0.2">
      <c r="D212" s="87"/>
      <c r="F212" s="89"/>
      <c r="G212" s="89"/>
      <c r="H212" s="89"/>
      <c r="I212" s="89"/>
      <c r="J212" s="90"/>
      <c r="K212" s="90"/>
      <c r="AP212" s="91"/>
      <c r="AQ212" s="91"/>
      <c r="AR212" s="91"/>
      <c r="AS212" s="91"/>
      <c r="AT212" s="91"/>
    </row>
    <row r="213" spans="4:46" ht="12.75" x14ac:dyDescent="0.2">
      <c r="D213" s="87"/>
      <c r="F213" s="89"/>
      <c r="G213" s="89"/>
      <c r="H213" s="89"/>
      <c r="I213" s="89"/>
      <c r="J213" s="90"/>
      <c r="K213" s="90"/>
      <c r="AP213" s="91"/>
      <c r="AQ213" s="91"/>
      <c r="AR213" s="91"/>
      <c r="AS213" s="91"/>
      <c r="AT213" s="91"/>
    </row>
    <row r="214" spans="4:46" ht="12.75" x14ac:dyDescent="0.2">
      <c r="D214" s="87"/>
      <c r="F214" s="89"/>
      <c r="G214" s="89"/>
      <c r="H214" s="89"/>
      <c r="I214" s="89"/>
      <c r="J214" s="90"/>
      <c r="K214" s="90"/>
      <c r="AP214" s="91"/>
      <c r="AQ214" s="91"/>
      <c r="AR214" s="91"/>
      <c r="AS214" s="91"/>
      <c r="AT214" s="91"/>
    </row>
    <row r="215" spans="4:46" ht="12.75" x14ac:dyDescent="0.2">
      <c r="D215" s="87"/>
      <c r="F215" s="89"/>
      <c r="G215" s="89"/>
      <c r="H215" s="89"/>
      <c r="I215" s="89"/>
      <c r="J215" s="90"/>
      <c r="K215" s="90"/>
      <c r="AP215" s="91"/>
      <c r="AQ215" s="91"/>
      <c r="AR215" s="91"/>
      <c r="AS215" s="91"/>
      <c r="AT215" s="91"/>
    </row>
    <row r="216" spans="4:46" ht="12.75" x14ac:dyDescent="0.2">
      <c r="D216" s="87"/>
      <c r="F216" s="89"/>
      <c r="G216" s="89"/>
      <c r="H216" s="89"/>
      <c r="I216" s="89"/>
      <c r="J216" s="90"/>
      <c r="K216" s="90"/>
      <c r="AP216" s="91"/>
      <c r="AQ216" s="91"/>
      <c r="AR216" s="91"/>
      <c r="AS216" s="91"/>
      <c r="AT216" s="91"/>
    </row>
    <row r="217" spans="4:46" ht="12.75" x14ac:dyDescent="0.2">
      <c r="D217" s="87"/>
      <c r="F217" s="89"/>
      <c r="G217" s="89"/>
      <c r="H217" s="89"/>
      <c r="I217" s="89"/>
      <c r="J217" s="90"/>
      <c r="K217" s="90"/>
      <c r="AP217" s="91"/>
      <c r="AQ217" s="91"/>
      <c r="AR217" s="91"/>
      <c r="AS217" s="91"/>
      <c r="AT217" s="91"/>
    </row>
    <row r="218" spans="4:46" ht="12.75" x14ac:dyDescent="0.2">
      <c r="D218" s="87"/>
      <c r="F218" s="89"/>
      <c r="G218" s="89"/>
      <c r="H218" s="89"/>
      <c r="I218" s="89"/>
      <c r="J218" s="90"/>
      <c r="K218" s="90"/>
      <c r="AP218" s="91"/>
      <c r="AQ218" s="91"/>
      <c r="AR218" s="91"/>
      <c r="AS218" s="91"/>
      <c r="AT218" s="91"/>
    </row>
    <row r="219" spans="4:46" ht="12.75" x14ac:dyDescent="0.2">
      <c r="D219" s="87"/>
      <c r="F219" s="89"/>
      <c r="G219" s="89"/>
      <c r="H219" s="89"/>
      <c r="I219" s="89"/>
      <c r="J219" s="90"/>
      <c r="K219" s="90"/>
      <c r="AP219" s="91"/>
      <c r="AQ219" s="91"/>
      <c r="AR219" s="91"/>
      <c r="AS219" s="91"/>
      <c r="AT219" s="91"/>
    </row>
    <row r="220" spans="4:46" ht="12.75" x14ac:dyDescent="0.2">
      <c r="D220" s="87"/>
      <c r="F220" s="89"/>
      <c r="G220" s="89"/>
      <c r="H220" s="89"/>
      <c r="I220" s="89"/>
      <c r="J220" s="90"/>
      <c r="K220" s="90"/>
      <c r="AP220" s="91"/>
      <c r="AQ220" s="91"/>
      <c r="AR220" s="91"/>
      <c r="AS220" s="91"/>
      <c r="AT220" s="91"/>
    </row>
    <row r="221" spans="4:46" ht="12.75" x14ac:dyDescent="0.2">
      <c r="D221" s="87"/>
      <c r="F221" s="89"/>
      <c r="G221" s="89"/>
      <c r="H221" s="89"/>
      <c r="I221" s="89"/>
      <c r="J221" s="90"/>
      <c r="K221" s="90"/>
      <c r="AP221" s="91"/>
      <c r="AQ221" s="91"/>
      <c r="AR221" s="91"/>
      <c r="AS221" s="91"/>
      <c r="AT221" s="91"/>
    </row>
    <row r="222" spans="4:46" ht="12.75" x14ac:dyDescent="0.2">
      <c r="D222" s="87"/>
      <c r="F222" s="89"/>
      <c r="G222" s="89"/>
      <c r="H222" s="89"/>
      <c r="I222" s="89"/>
      <c r="J222" s="90"/>
      <c r="K222" s="90"/>
      <c r="AP222" s="91"/>
      <c r="AQ222" s="91"/>
      <c r="AR222" s="91"/>
      <c r="AS222" s="91"/>
      <c r="AT222" s="91"/>
    </row>
    <row r="223" spans="4:46" ht="12.75" x14ac:dyDescent="0.2">
      <c r="D223" s="87"/>
      <c r="F223" s="89"/>
      <c r="G223" s="89"/>
      <c r="H223" s="89"/>
      <c r="I223" s="89"/>
      <c r="J223" s="90"/>
      <c r="K223" s="90"/>
      <c r="AP223" s="91"/>
      <c r="AQ223" s="91"/>
      <c r="AR223" s="91"/>
      <c r="AS223" s="91"/>
      <c r="AT223" s="91"/>
    </row>
    <row r="224" spans="4:46" ht="12.75" x14ac:dyDescent="0.2">
      <c r="D224" s="87"/>
      <c r="F224" s="89"/>
      <c r="G224" s="89"/>
      <c r="H224" s="89"/>
      <c r="I224" s="89"/>
      <c r="J224" s="90"/>
      <c r="K224" s="90"/>
      <c r="AP224" s="91"/>
      <c r="AQ224" s="91"/>
      <c r="AR224" s="91"/>
      <c r="AS224" s="91"/>
      <c r="AT224" s="91"/>
    </row>
    <row r="225" spans="4:46" ht="12.75" x14ac:dyDescent="0.2">
      <c r="D225" s="87"/>
      <c r="F225" s="89"/>
      <c r="G225" s="89"/>
      <c r="H225" s="89"/>
      <c r="I225" s="89"/>
      <c r="J225" s="90"/>
      <c r="K225" s="90"/>
      <c r="AP225" s="91"/>
      <c r="AQ225" s="91"/>
      <c r="AR225" s="91"/>
      <c r="AS225" s="91"/>
      <c r="AT225" s="91"/>
    </row>
    <row r="226" spans="4:46" ht="12.75" x14ac:dyDescent="0.2">
      <c r="D226" s="87"/>
      <c r="F226" s="89"/>
      <c r="G226" s="89"/>
      <c r="H226" s="89"/>
      <c r="I226" s="89"/>
      <c r="J226" s="90"/>
      <c r="K226" s="90"/>
      <c r="AP226" s="91"/>
      <c r="AQ226" s="91"/>
      <c r="AR226" s="91"/>
      <c r="AS226" s="91"/>
      <c r="AT226" s="91"/>
    </row>
    <row r="227" spans="4:46" ht="12.75" x14ac:dyDescent="0.2">
      <c r="D227" s="87"/>
      <c r="F227" s="89"/>
      <c r="G227" s="89"/>
      <c r="H227" s="89"/>
      <c r="I227" s="89"/>
      <c r="J227" s="90"/>
      <c r="K227" s="90"/>
      <c r="AP227" s="91"/>
      <c r="AQ227" s="91"/>
      <c r="AR227" s="91"/>
      <c r="AS227" s="91"/>
      <c r="AT227" s="91"/>
    </row>
    <row r="228" spans="4:46" ht="12.75" x14ac:dyDescent="0.2">
      <c r="D228" s="87"/>
      <c r="F228" s="89"/>
      <c r="G228" s="89"/>
      <c r="H228" s="89"/>
      <c r="I228" s="89"/>
      <c r="J228" s="90"/>
      <c r="K228" s="90"/>
      <c r="AP228" s="91"/>
      <c r="AQ228" s="91"/>
      <c r="AR228" s="91"/>
      <c r="AS228" s="91"/>
      <c r="AT228" s="91"/>
    </row>
    <row r="229" spans="4:46" ht="12.75" x14ac:dyDescent="0.2">
      <c r="D229" s="87"/>
      <c r="F229" s="89"/>
      <c r="G229" s="89"/>
      <c r="H229" s="89"/>
      <c r="I229" s="89"/>
      <c r="J229" s="90"/>
      <c r="K229" s="90"/>
      <c r="AP229" s="91"/>
      <c r="AQ229" s="91"/>
      <c r="AR229" s="91"/>
      <c r="AS229" s="91"/>
      <c r="AT229" s="91"/>
    </row>
    <row r="230" spans="4:46" ht="12.75" x14ac:dyDescent="0.2">
      <c r="D230" s="87"/>
      <c r="F230" s="89"/>
      <c r="G230" s="89"/>
      <c r="H230" s="89"/>
      <c r="I230" s="89"/>
      <c r="J230" s="90"/>
      <c r="K230" s="90"/>
      <c r="AP230" s="91"/>
      <c r="AQ230" s="91"/>
      <c r="AR230" s="91"/>
      <c r="AS230" s="91"/>
      <c r="AT230" s="91"/>
    </row>
    <row r="231" spans="4:46" ht="12.75" x14ac:dyDescent="0.2">
      <c r="D231" s="87"/>
      <c r="F231" s="89"/>
      <c r="G231" s="89"/>
      <c r="H231" s="89"/>
      <c r="I231" s="89"/>
      <c r="J231" s="90"/>
      <c r="K231" s="90"/>
      <c r="AP231" s="91"/>
      <c r="AQ231" s="91"/>
      <c r="AR231" s="91"/>
      <c r="AS231" s="91"/>
      <c r="AT231" s="91"/>
    </row>
    <row r="232" spans="4:46" ht="12.75" x14ac:dyDescent="0.2">
      <c r="D232" s="87"/>
      <c r="F232" s="89"/>
      <c r="G232" s="89"/>
      <c r="H232" s="89"/>
      <c r="I232" s="89"/>
      <c r="J232" s="90"/>
      <c r="K232" s="90"/>
      <c r="AP232" s="91"/>
      <c r="AQ232" s="91"/>
      <c r="AR232" s="91"/>
      <c r="AS232" s="91"/>
      <c r="AT232" s="91"/>
    </row>
    <row r="233" spans="4:46" ht="12.75" x14ac:dyDescent="0.2">
      <c r="D233" s="87"/>
      <c r="F233" s="89"/>
      <c r="G233" s="89"/>
      <c r="H233" s="89"/>
      <c r="I233" s="89"/>
      <c r="J233" s="90"/>
      <c r="K233" s="90"/>
      <c r="AP233" s="91"/>
      <c r="AQ233" s="91"/>
      <c r="AR233" s="91"/>
      <c r="AS233" s="91"/>
      <c r="AT233" s="91"/>
    </row>
    <row r="234" spans="4:46" ht="12.75" x14ac:dyDescent="0.2">
      <c r="D234" s="87"/>
      <c r="F234" s="89"/>
      <c r="G234" s="89"/>
      <c r="H234" s="89"/>
      <c r="I234" s="89"/>
      <c r="J234" s="90"/>
      <c r="K234" s="90"/>
      <c r="AP234" s="91"/>
      <c r="AQ234" s="91"/>
      <c r="AR234" s="91"/>
      <c r="AS234" s="91"/>
      <c r="AT234" s="91"/>
    </row>
    <row r="235" spans="4:46" ht="12.75" x14ac:dyDescent="0.2">
      <c r="D235" s="87"/>
      <c r="F235" s="89"/>
      <c r="G235" s="89"/>
      <c r="H235" s="89"/>
      <c r="I235" s="89"/>
      <c r="J235" s="90"/>
      <c r="K235" s="90"/>
      <c r="AP235" s="91"/>
      <c r="AQ235" s="91"/>
      <c r="AR235" s="91"/>
      <c r="AS235" s="91"/>
      <c r="AT235" s="91"/>
    </row>
    <row r="236" spans="4:46" ht="12.75" x14ac:dyDescent="0.2">
      <c r="D236" s="87"/>
      <c r="F236" s="89"/>
      <c r="G236" s="89"/>
      <c r="H236" s="89"/>
      <c r="I236" s="89"/>
      <c r="J236" s="90"/>
      <c r="K236" s="90"/>
      <c r="AP236" s="91"/>
      <c r="AQ236" s="91"/>
      <c r="AR236" s="91"/>
      <c r="AS236" s="91"/>
      <c r="AT236" s="91"/>
    </row>
    <row r="237" spans="4:46" ht="12.75" x14ac:dyDescent="0.2">
      <c r="D237" s="87"/>
      <c r="F237" s="89"/>
      <c r="G237" s="89"/>
      <c r="H237" s="89"/>
      <c r="I237" s="89"/>
      <c r="J237" s="90"/>
      <c r="K237" s="90"/>
      <c r="AP237" s="91"/>
      <c r="AQ237" s="91"/>
      <c r="AR237" s="91"/>
      <c r="AS237" s="91"/>
      <c r="AT237" s="91"/>
    </row>
    <row r="238" spans="4:46" ht="12.75" x14ac:dyDescent="0.2">
      <c r="D238" s="87"/>
      <c r="F238" s="89"/>
      <c r="G238" s="89"/>
      <c r="H238" s="89"/>
      <c r="I238" s="89"/>
      <c r="J238" s="90"/>
      <c r="K238" s="90"/>
      <c r="AP238" s="91"/>
      <c r="AQ238" s="91"/>
      <c r="AR238" s="91"/>
      <c r="AS238" s="91"/>
      <c r="AT238" s="91"/>
    </row>
    <row r="239" spans="4:46" ht="12.75" x14ac:dyDescent="0.2">
      <c r="D239" s="87"/>
      <c r="F239" s="89"/>
      <c r="G239" s="89"/>
      <c r="H239" s="89"/>
      <c r="I239" s="89"/>
      <c r="J239" s="90"/>
      <c r="K239" s="90"/>
      <c r="AP239" s="91"/>
      <c r="AQ239" s="91"/>
      <c r="AR239" s="91"/>
      <c r="AS239" s="91"/>
      <c r="AT239" s="91"/>
    </row>
    <row r="240" spans="4:46" ht="12.75" x14ac:dyDescent="0.2">
      <c r="D240" s="87"/>
      <c r="F240" s="89"/>
      <c r="G240" s="89"/>
      <c r="H240" s="89"/>
      <c r="I240" s="89"/>
      <c r="J240" s="90"/>
      <c r="K240" s="90"/>
      <c r="AP240" s="91"/>
      <c r="AQ240" s="91"/>
      <c r="AR240" s="91"/>
      <c r="AS240" s="91"/>
      <c r="AT240" s="91"/>
    </row>
    <row r="241" spans="4:46" ht="12.75" x14ac:dyDescent="0.2">
      <c r="D241" s="87"/>
      <c r="F241" s="89"/>
      <c r="G241" s="89"/>
      <c r="H241" s="89"/>
      <c r="I241" s="89"/>
      <c r="J241" s="90"/>
      <c r="K241" s="90"/>
      <c r="AP241" s="91"/>
      <c r="AQ241" s="91"/>
      <c r="AR241" s="91"/>
      <c r="AS241" s="91"/>
      <c r="AT241" s="91"/>
    </row>
    <row r="242" spans="4:46" ht="12.75" x14ac:dyDescent="0.2">
      <c r="D242" s="87"/>
      <c r="F242" s="89"/>
      <c r="G242" s="89"/>
      <c r="H242" s="89"/>
      <c r="I242" s="89"/>
      <c r="J242" s="90"/>
      <c r="K242" s="90"/>
      <c r="AP242" s="91"/>
      <c r="AQ242" s="91"/>
      <c r="AR242" s="91"/>
      <c r="AS242" s="91"/>
      <c r="AT242" s="91"/>
    </row>
    <row r="243" spans="4:46" ht="12.75" x14ac:dyDescent="0.2">
      <c r="D243" s="87"/>
      <c r="F243" s="89"/>
      <c r="G243" s="89"/>
      <c r="H243" s="89"/>
      <c r="I243" s="89"/>
      <c r="J243" s="90"/>
      <c r="K243" s="90"/>
      <c r="AP243" s="91"/>
      <c r="AQ243" s="91"/>
      <c r="AR243" s="91"/>
      <c r="AS243" s="91"/>
      <c r="AT243" s="91"/>
    </row>
    <row r="244" spans="4:46" ht="12.75" x14ac:dyDescent="0.2">
      <c r="D244" s="87"/>
      <c r="F244" s="89"/>
      <c r="G244" s="89"/>
      <c r="H244" s="89"/>
      <c r="I244" s="89"/>
      <c r="J244" s="90"/>
      <c r="K244" s="90"/>
      <c r="AP244" s="91"/>
      <c r="AQ244" s="91"/>
      <c r="AR244" s="91"/>
      <c r="AS244" s="91"/>
      <c r="AT244" s="91"/>
    </row>
    <row r="245" spans="4:46" ht="12.75" x14ac:dyDescent="0.2">
      <c r="D245" s="87"/>
      <c r="F245" s="89"/>
      <c r="G245" s="89"/>
      <c r="H245" s="89"/>
      <c r="I245" s="89"/>
      <c r="J245" s="90"/>
      <c r="K245" s="90"/>
      <c r="AP245" s="91"/>
      <c r="AQ245" s="91"/>
      <c r="AR245" s="91"/>
      <c r="AS245" s="91"/>
      <c r="AT245" s="91"/>
    </row>
    <row r="246" spans="4:46" ht="12.75" x14ac:dyDescent="0.2">
      <c r="D246" s="87"/>
      <c r="F246" s="89"/>
      <c r="G246" s="89"/>
      <c r="H246" s="89"/>
      <c r="I246" s="89"/>
      <c r="J246" s="90"/>
      <c r="K246" s="90"/>
      <c r="AP246" s="91"/>
      <c r="AQ246" s="91"/>
      <c r="AR246" s="91"/>
      <c r="AS246" s="91"/>
      <c r="AT246" s="91"/>
    </row>
    <row r="247" spans="4:46" ht="12.75" x14ac:dyDescent="0.2">
      <c r="D247" s="87"/>
      <c r="F247" s="89"/>
      <c r="G247" s="89"/>
      <c r="H247" s="89"/>
      <c r="I247" s="89"/>
      <c r="J247" s="90"/>
      <c r="K247" s="90"/>
      <c r="AP247" s="91"/>
      <c r="AQ247" s="91"/>
      <c r="AR247" s="91"/>
      <c r="AS247" s="91"/>
      <c r="AT247" s="91"/>
    </row>
    <row r="248" spans="4:46" ht="12.75" x14ac:dyDescent="0.2">
      <c r="D248" s="87"/>
      <c r="F248" s="89"/>
      <c r="G248" s="89"/>
      <c r="H248" s="89"/>
      <c r="I248" s="89"/>
      <c r="J248" s="90"/>
      <c r="K248" s="90"/>
      <c r="AP248" s="91"/>
      <c r="AQ248" s="91"/>
      <c r="AR248" s="91"/>
      <c r="AS248" s="91"/>
      <c r="AT248" s="91"/>
    </row>
    <row r="249" spans="4:46" ht="12.75" x14ac:dyDescent="0.2">
      <c r="D249" s="87"/>
      <c r="F249" s="89"/>
      <c r="G249" s="89"/>
      <c r="H249" s="89"/>
      <c r="I249" s="89"/>
      <c r="J249" s="90"/>
      <c r="K249" s="90"/>
      <c r="AP249" s="91"/>
      <c r="AQ249" s="91"/>
      <c r="AR249" s="91"/>
      <c r="AS249" s="91"/>
      <c r="AT249" s="91"/>
    </row>
    <row r="250" spans="4:46" ht="12.75" x14ac:dyDescent="0.2">
      <c r="D250" s="87"/>
      <c r="F250" s="89"/>
      <c r="G250" s="89"/>
      <c r="H250" s="89"/>
      <c r="I250" s="89"/>
      <c r="J250" s="90"/>
      <c r="K250" s="90"/>
      <c r="AP250" s="91"/>
      <c r="AQ250" s="91"/>
      <c r="AR250" s="91"/>
      <c r="AS250" s="91"/>
      <c r="AT250" s="91"/>
    </row>
    <row r="251" spans="4:46" ht="12.75" x14ac:dyDescent="0.2">
      <c r="D251" s="87"/>
      <c r="F251" s="89"/>
      <c r="G251" s="89"/>
      <c r="H251" s="89"/>
      <c r="I251" s="89"/>
      <c r="J251" s="90"/>
      <c r="K251" s="90"/>
      <c r="AP251" s="91"/>
      <c r="AQ251" s="91"/>
      <c r="AR251" s="91"/>
      <c r="AS251" s="91"/>
      <c r="AT251" s="91"/>
    </row>
    <row r="252" spans="4:46" ht="12.75" x14ac:dyDescent="0.2">
      <c r="D252" s="87"/>
      <c r="F252" s="89"/>
      <c r="G252" s="89"/>
      <c r="H252" s="89"/>
      <c r="I252" s="89"/>
      <c r="J252" s="90"/>
      <c r="K252" s="90"/>
      <c r="AP252" s="91"/>
      <c r="AQ252" s="91"/>
      <c r="AR252" s="91"/>
      <c r="AS252" s="91"/>
      <c r="AT252" s="91"/>
    </row>
    <row r="253" spans="4:46" ht="12.75" x14ac:dyDescent="0.2">
      <c r="D253" s="87"/>
      <c r="F253" s="89"/>
      <c r="G253" s="89"/>
      <c r="H253" s="89"/>
      <c r="I253" s="89"/>
      <c r="J253" s="90"/>
      <c r="K253" s="90"/>
      <c r="AP253" s="91"/>
      <c r="AQ253" s="91"/>
      <c r="AR253" s="91"/>
      <c r="AS253" s="91"/>
      <c r="AT253" s="91"/>
    </row>
    <row r="254" spans="4:46" ht="12.75" x14ac:dyDescent="0.2">
      <c r="D254" s="87"/>
      <c r="F254" s="89"/>
      <c r="G254" s="89"/>
      <c r="H254" s="89"/>
      <c r="I254" s="89"/>
      <c r="J254" s="90"/>
      <c r="K254" s="90"/>
      <c r="AP254" s="91"/>
      <c r="AQ254" s="91"/>
      <c r="AR254" s="91"/>
      <c r="AS254" s="91"/>
      <c r="AT254" s="91"/>
    </row>
    <row r="255" spans="4:46" ht="12.75" x14ac:dyDescent="0.2">
      <c r="D255" s="87"/>
      <c r="F255" s="89"/>
      <c r="G255" s="89"/>
      <c r="H255" s="89"/>
      <c r="I255" s="89"/>
      <c r="J255" s="90"/>
      <c r="K255" s="90"/>
      <c r="AP255" s="91"/>
      <c r="AQ255" s="91"/>
      <c r="AR255" s="91"/>
      <c r="AS255" s="91"/>
      <c r="AT255" s="91"/>
    </row>
    <row r="256" spans="4:46" ht="12.75" x14ac:dyDescent="0.2">
      <c r="D256" s="87"/>
      <c r="F256" s="89"/>
      <c r="G256" s="89"/>
      <c r="H256" s="89"/>
      <c r="I256" s="89"/>
      <c r="J256" s="90"/>
      <c r="K256" s="90"/>
      <c r="AP256" s="91"/>
      <c r="AQ256" s="91"/>
      <c r="AR256" s="91"/>
      <c r="AS256" s="91"/>
      <c r="AT256" s="91"/>
    </row>
    <row r="257" spans="4:46" ht="12.75" x14ac:dyDescent="0.2">
      <c r="D257" s="87"/>
      <c r="F257" s="89"/>
      <c r="G257" s="89"/>
      <c r="H257" s="89"/>
      <c r="I257" s="89"/>
      <c r="J257" s="90"/>
      <c r="K257" s="90"/>
      <c r="AP257" s="91"/>
      <c r="AQ257" s="91"/>
      <c r="AR257" s="91"/>
      <c r="AS257" s="91"/>
      <c r="AT257" s="91"/>
    </row>
    <row r="258" spans="4:46" ht="12.75" x14ac:dyDescent="0.2">
      <c r="D258" s="87"/>
      <c r="F258" s="89"/>
      <c r="G258" s="89"/>
      <c r="H258" s="89"/>
      <c r="I258" s="89"/>
      <c r="J258" s="90"/>
      <c r="K258" s="90"/>
      <c r="AP258" s="91"/>
      <c r="AQ258" s="91"/>
      <c r="AR258" s="91"/>
      <c r="AS258" s="91"/>
      <c r="AT258" s="91"/>
    </row>
    <row r="259" spans="4:46" ht="12.75" x14ac:dyDescent="0.2">
      <c r="D259" s="87"/>
      <c r="F259" s="89"/>
      <c r="G259" s="89"/>
      <c r="H259" s="89"/>
      <c r="I259" s="89"/>
      <c r="J259" s="90"/>
      <c r="K259" s="90"/>
      <c r="AP259" s="91"/>
      <c r="AQ259" s="91"/>
      <c r="AR259" s="91"/>
      <c r="AS259" s="91"/>
      <c r="AT259" s="91"/>
    </row>
    <row r="260" spans="4:46" ht="12.75" x14ac:dyDescent="0.2">
      <c r="D260" s="87"/>
      <c r="F260" s="89"/>
      <c r="G260" s="89"/>
      <c r="H260" s="89"/>
      <c r="I260" s="89"/>
      <c r="J260" s="90"/>
      <c r="K260" s="90"/>
      <c r="AP260" s="91"/>
      <c r="AQ260" s="91"/>
      <c r="AR260" s="91"/>
      <c r="AS260" s="91"/>
      <c r="AT260" s="91"/>
    </row>
    <row r="261" spans="4:46" ht="12.75" x14ac:dyDescent="0.2">
      <c r="D261" s="87"/>
      <c r="F261" s="89"/>
      <c r="G261" s="89"/>
      <c r="H261" s="89"/>
      <c r="I261" s="89"/>
      <c r="J261" s="90"/>
      <c r="K261" s="90"/>
      <c r="AP261" s="91"/>
      <c r="AQ261" s="91"/>
      <c r="AR261" s="91"/>
      <c r="AS261" s="91"/>
      <c r="AT261" s="91"/>
    </row>
    <row r="262" spans="4:46" ht="12.75" x14ac:dyDescent="0.2">
      <c r="D262" s="87"/>
      <c r="F262" s="89"/>
      <c r="G262" s="89"/>
      <c r="H262" s="89"/>
      <c r="I262" s="89"/>
      <c r="J262" s="90"/>
      <c r="K262" s="90"/>
      <c r="AP262" s="91"/>
      <c r="AQ262" s="91"/>
      <c r="AR262" s="91"/>
      <c r="AS262" s="91"/>
      <c r="AT262" s="91"/>
    </row>
    <row r="263" spans="4:46" ht="12.75" x14ac:dyDescent="0.2">
      <c r="D263" s="87"/>
      <c r="F263" s="89"/>
      <c r="G263" s="89"/>
      <c r="H263" s="89"/>
      <c r="I263" s="89"/>
      <c r="J263" s="90"/>
      <c r="K263" s="90"/>
      <c r="AP263" s="91"/>
      <c r="AQ263" s="91"/>
      <c r="AR263" s="91"/>
      <c r="AS263" s="91"/>
      <c r="AT263" s="91"/>
    </row>
    <row r="264" spans="4:46" ht="12.75" x14ac:dyDescent="0.2">
      <c r="D264" s="87"/>
      <c r="F264" s="89"/>
      <c r="G264" s="89"/>
      <c r="H264" s="89"/>
      <c r="I264" s="89"/>
      <c r="J264" s="90"/>
      <c r="K264" s="90"/>
      <c r="AP264" s="91"/>
      <c r="AQ264" s="91"/>
      <c r="AR264" s="91"/>
      <c r="AS264" s="91"/>
      <c r="AT264" s="91"/>
    </row>
    <row r="265" spans="4:46" ht="12.75" x14ac:dyDescent="0.2">
      <c r="D265" s="87"/>
      <c r="F265" s="89"/>
      <c r="G265" s="89"/>
      <c r="H265" s="89"/>
      <c r="I265" s="89"/>
      <c r="J265" s="90"/>
      <c r="K265" s="90"/>
      <c r="AP265" s="91"/>
      <c r="AQ265" s="91"/>
      <c r="AR265" s="91"/>
      <c r="AS265" s="91"/>
      <c r="AT265" s="91"/>
    </row>
    <row r="266" spans="4:46" ht="12.75" x14ac:dyDescent="0.2">
      <c r="D266" s="87"/>
      <c r="F266" s="89"/>
      <c r="G266" s="89"/>
      <c r="H266" s="89"/>
      <c r="I266" s="89"/>
      <c r="J266" s="90"/>
      <c r="K266" s="90"/>
      <c r="AP266" s="91"/>
      <c r="AQ266" s="91"/>
      <c r="AR266" s="91"/>
      <c r="AS266" s="91"/>
      <c r="AT266" s="91"/>
    </row>
    <row r="267" spans="4:46" ht="12.75" x14ac:dyDescent="0.2">
      <c r="D267" s="87"/>
      <c r="F267" s="89"/>
      <c r="G267" s="89"/>
      <c r="H267" s="89"/>
      <c r="I267" s="89"/>
      <c r="J267" s="90"/>
      <c r="K267" s="90"/>
      <c r="AP267" s="91"/>
      <c r="AQ267" s="91"/>
      <c r="AR267" s="91"/>
      <c r="AS267" s="91"/>
      <c r="AT267" s="91"/>
    </row>
    <row r="268" spans="4:46" ht="12.75" x14ac:dyDescent="0.2">
      <c r="D268" s="87"/>
      <c r="F268" s="89"/>
      <c r="G268" s="89"/>
      <c r="H268" s="89"/>
      <c r="I268" s="89"/>
      <c r="J268" s="90"/>
      <c r="K268" s="90"/>
      <c r="AP268" s="91"/>
      <c r="AQ268" s="91"/>
      <c r="AR268" s="91"/>
      <c r="AS268" s="91"/>
      <c r="AT268" s="91"/>
    </row>
    <row r="269" spans="4:46" ht="12.75" x14ac:dyDescent="0.2">
      <c r="D269" s="87"/>
      <c r="F269" s="89"/>
      <c r="G269" s="89"/>
      <c r="H269" s="89"/>
      <c r="I269" s="89"/>
      <c r="J269" s="90"/>
      <c r="K269" s="90"/>
      <c r="AP269" s="91"/>
      <c r="AQ269" s="91"/>
      <c r="AR269" s="91"/>
      <c r="AS269" s="91"/>
      <c r="AT269" s="91"/>
    </row>
    <row r="270" spans="4:46" ht="12.75" x14ac:dyDescent="0.2">
      <c r="D270" s="87"/>
      <c r="F270" s="89"/>
      <c r="G270" s="89"/>
      <c r="H270" s="89"/>
      <c r="I270" s="89"/>
      <c r="J270" s="90"/>
      <c r="K270" s="90"/>
      <c r="AP270" s="91"/>
      <c r="AQ270" s="91"/>
      <c r="AR270" s="91"/>
      <c r="AS270" s="91"/>
      <c r="AT270" s="91"/>
    </row>
    <row r="271" spans="4:46" ht="12.75" x14ac:dyDescent="0.2">
      <c r="D271" s="87"/>
      <c r="F271" s="89"/>
      <c r="G271" s="89"/>
      <c r="H271" s="89"/>
      <c r="I271" s="89"/>
      <c r="J271" s="90"/>
      <c r="K271" s="90"/>
      <c r="AP271" s="91"/>
      <c r="AQ271" s="91"/>
      <c r="AR271" s="91"/>
      <c r="AS271" s="91"/>
      <c r="AT271" s="91"/>
    </row>
    <row r="272" spans="4:46" ht="12.75" x14ac:dyDescent="0.2">
      <c r="D272" s="87"/>
      <c r="F272" s="89"/>
      <c r="G272" s="89"/>
      <c r="H272" s="89"/>
      <c r="I272" s="89"/>
      <c r="J272" s="90"/>
      <c r="K272" s="90"/>
      <c r="AP272" s="91"/>
      <c r="AQ272" s="91"/>
      <c r="AR272" s="91"/>
      <c r="AS272" s="91"/>
      <c r="AT272" s="91"/>
    </row>
    <row r="273" spans="4:46" ht="12.75" x14ac:dyDescent="0.2">
      <c r="D273" s="87"/>
      <c r="F273" s="89"/>
      <c r="G273" s="89"/>
      <c r="H273" s="89"/>
      <c r="I273" s="89"/>
      <c r="J273" s="90"/>
      <c r="K273" s="90"/>
      <c r="AP273" s="91"/>
      <c r="AQ273" s="91"/>
      <c r="AR273" s="91"/>
      <c r="AS273" s="91"/>
      <c r="AT273" s="91"/>
    </row>
    <row r="274" spans="4:46" ht="12.75" x14ac:dyDescent="0.2">
      <c r="D274" s="87"/>
      <c r="F274" s="89"/>
      <c r="G274" s="89"/>
      <c r="H274" s="89"/>
      <c r="I274" s="89"/>
      <c r="J274" s="90"/>
      <c r="K274" s="90"/>
      <c r="AP274" s="91"/>
      <c r="AQ274" s="91"/>
      <c r="AR274" s="91"/>
      <c r="AS274" s="91"/>
      <c r="AT274" s="91"/>
    </row>
    <row r="275" spans="4:46" ht="12.75" x14ac:dyDescent="0.2">
      <c r="D275" s="87"/>
      <c r="F275" s="89"/>
      <c r="G275" s="89"/>
      <c r="H275" s="89"/>
      <c r="I275" s="89"/>
      <c r="J275" s="90"/>
      <c r="K275" s="90"/>
      <c r="AP275" s="91"/>
      <c r="AQ275" s="91"/>
      <c r="AR275" s="91"/>
      <c r="AS275" s="91"/>
      <c r="AT275" s="91"/>
    </row>
    <row r="276" spans="4:46" ht="12.75" x14ac:dyDescent="0.2">
      <c r="D276" s="87"/>
      <c r="F276" s="89"/>
      <c r="G276" s="89"/>
      <c r="H276" s="89"/>
      <c r="I276" s="89"/>
      <c r="J276" s="90"/>
      <c r="K276" s="90"/>
      <c r="AP276" s="91"/>
      <c r="AQ276" s="91"/>
      <c r="AR276" s="91"/>
      <c r="AS276" s="91"/>
      <c r="AT276" s="91"/>
    </row>
    <row r="277" spans="4:46" ht="12.75" x14ac:dyDescent="0.2">
      <c r="D277" s="87"/>
      <c r="F277" s="89"/>
      <c r="G277" s="89"/>
      <c r="H277" s="89"/>
      <c r="I277" s="89"/>
      <c r="J277" s="90"/>
      <c r="K277" s="90"/>
      <c r="AP277" s="91"/>
      <c r="AQ277" s="91"/>
      <c r="AR277" s="91"/>
      <c r="AS277" s="91"/>
      <c r="AT277" s="91"/>
    </row>
    <row r="278" spans="4:46" ht="12.75" x14ac:dyDescent="0.2">
      <c r="D278" s="87"/>
      <c r="F278" s="89"/>
      <c r="G278" s="89"/>
      <c r="H278" s="89"/>
      <c r="I278" s="89"/>
      <c r="J278" s="90"/>
      <c r="K278" s="90"/>
      <c r="AP278" s="91"/>
      <c r="AQ278" s="91"/>
      <c r="AR278" s="91"/>
      <c r="AS278" s="91"/>
      <c r="AT278" s="91"/>
    </row>
    <row r="279" spans="4:46" ht="12.75" x14ac:dyDescent="0.2">
      <c r="D279" s="87"/>
      <c r="F279" s="89"/>
      <c r="G279" s="89"/>
      <c r="H279" s="89"/>
      <c r="I279" s="89"/>
      <c r="J279" s="90"/>
      <c r="K279" s="90"/>
      <c r="AP279" s="91"/>
      <c r="AQ279" s="91"/>
      <c r="AR279" s="91"/>
      <c r="AS279" s="91"/>
      <c r="AT279" s="91"/>
    </row>
    <row r="280" spans="4:46" ht="12.75" x14ac:dyDescent="0.2">
      <c r="D280" s="87"/>
      <c r="F280" s="89"/>
      <c r="G280" s="89"/>
      <c r="H280" s="89"/>
      <c r="I280" s="89"/>
      <c r="J280" s="90"/>
      <c r="K280" s="90"/>
      <c r="AP280" s="91"/>
      <c r="AQ280" s="91"/>
      <c r="AR280" s="91"/>
      <c r="AS280" s="91"/>
      <c r="AT280" s="91"/>
    </row>
    <row r="281" spans="4:46" ht="12.75" x14ac:dyDescent="0.2">
      <c r="D281" s="87"/>
      <c r="F281" s="89"/>
      <c r="G281" s="89"/>
      <c r="H281" s="89"/>
      <c r="I281" s="89"/>
      <c r="J281" s="90"/>
      <c r="K281" s="90"/>
      <c r="AP281" s="91"/>
      <c r="AQ281" s="91"/>
      <c r="AR281" s="91"/>
      <c r="AS281" s="91"/>
      <c r="AT281" s="91"/>
    </row>
    <row r="282" spans="4:46" ht="12.75" x14ac:dyDescent="0.2">
      <c r="D282" s="87"/>
      <c r="F282" s="89"/>
      <c r="G282" s="89"/>
      <c r="H282" s="89"/>
      <c r="I282" s="89"/>
      <c r="J282" s="90"/>
      <c r="K282" s="90"/>
      <c r="AP282" s="91"/>
      <c r="AQ282" s="91"/>
      <c r="AR282" s="91"/>
      <c r="AS282" s="91"/>
      <c r="AT282" s="91"/>
    </row>
    <row r="283" spans="4:46" ht="12.75" x14ac:dyDescent="0.2">
      <c r="D283" s="87"/>
      <c r="F283" s="89"/>
      <c r="G283" s="89"/>
      <c r="H283" s="89"/>
      <c r="I283" s="89"/>
      <c r="J283" s="90"/>
      <c r="K283" s="90"/>
      <c r="AP283" s="91"/>
      <c r="AQ283" s="91"/>
      <c r="AR283" s="91"/>
      <c r="AS283" s="91"/>
      <c r="AT283" s="91"/>
    </row>
    <row r="284" spans="4:46" ht="12.75" x14ac:dyDescent="0.2">
      <c r="D284" s="87"/>
      <c r="F284" s="89"/>
      <c r="G284" s="89"/>
      <c r="H284" s="89"/>
      <c r="I284" s="89"/>
      <c r="J284" s="90"/>
      <c r="K284" s="90"/>
      <c r="AP284" s="91"/>
      <c r="AQ284" s="91"/>
      <c r="AR284" s="91"/>
      <c r="AS284" s="91"/>
      <c r="AT284" s="91"/>
    </row>
    <row r="285" spans="4:46" ht="12.75" x14ac:dyDescent="0.2">
      <c r="D285" s="87"/>
      <c r="F285" s="89"/>
      <c r="G285" s="89"/>
      <c r="H285" s="89"/>
      <c r="I285" s="89"/>
      <c r="J285" s="90"/>
      <c r="K285" s="90"/>
      <c r="AP285" s="91"/>
      <c r="AQ285" s="91"/>
      <c r="AR285" s="91"/>
      <c r="AS285" s="91"/>
      <c r="AT285" s="91"/>
    </row>
    <row r="286" spans="4:46" ht="12.75" x14ac:dyDescent="0.2">
      <c r="D286" s="87"/>
      <c r="F286" s="89"/>
      <c r="G286" s="89"/>
      <c r="H286" s="89"/>
      <c r="I286" s="89"/>
      <c r="J286" s="90"/>
      <c r="K286" s="90"/>
      <c r="AP286" s="91"/>
      <c r="AQ286" s="91"/>
      <c r="AR286" s="91"/>
      <c r="AS286" s="91"/>
      <c r="AT286" s="91"/>
    </row>
    <row r="287" spans="4:46" ht="12.75" x14ac:dyDescent="0.2">
      <c r="D287" s="87"/>
      <c r="F287" s="89"/>
      <c r="G287" s="89"/>
      <c r="H287" s="89"/>
      <c r="I287" s="89"/>
      <c r="J287" s="90"/>
      <c r="K287" s="90"/>
      <c r="AP287" s="91"/>
      <c r="AQ287" s="91"/>
      <c r="AR287" s="91"/>
      <c r="AS287" s="91"/>
      <c r="AT287" s="91"/>
    </row>
    <row r="288" spans="4:46" ht="12.75" x14ac:dyDescent="0.2">
      <c r="D288" s="87"/>
      <c r="F288" s="89"/>
      <c r="G288" s="89"/>
      <c r="H288" s="89"/>
      <c r="I288" s="89"/>
      <c r="J288" s="90"/>
      <c r="K288" s="90"/>
      <c r="AP288" s="91"/>
      <c r="AQ288" s="91"/>
      <c r="AR288" s="91"/>
      <c r="AS288" s="91"/>
      <c r="AT288" s="91"/>
    </row>
    <row r="289" spans="4:46" ht="12.75" x14ac:dyDescent="0.2">
      <c r="D289" s="87"/>
      <c r="F289" s="89"/>
      <c r="G289" s="89"/>
      <c r="H289" s="89"/>
      <c r="I289" s="89"/>
      <c r="J289" s="90"/>
      <c r="K289" s="90"/>
      <c r="AP289" s="91"/>
      <c r="AQ289" s="91"/>
      <c r="AR289" s="91"/>
      <c r="AS289" s="91"/>
      <c r="AT289" s="91"/>
    </row>
    <row r="290" spans="4:46" ht="12.75" x14ac:dyDescent="0.2">
      <c r="D290" s="87"/>
      <c r="F290" s="89"/>
      <c r="G290" s="89"/>
      <c r="H290" s="89"/>
      <c r="I290" s="89"/>
      <c r="J290" s="90"/>
      <c r="K290" s="90"/>
      <c r="AP290" s="91"/>
      <c r="AQ290" s="91"/>
      <c r="AR290" s="91"/>
      <c r="AS290" s="91"/>
      <c r="AT290" s="91"/>
    </row>
    <row r="291" spans="4:46" ht="12.75" x14ac:dyDescent="0.2">
      <c r="D291" s="87"/>
      <c r="F291" s="89"/>
      <c r="G291" s="89"/>
      <c r="H291" s="89"/>
      <c r="I291" s="89"/>
      <c r="J291" s="90"/>
      <c r="K291" s="90"/>
      <c r="AP291" s="91"/>
      <c r="AQ291" s="91"/>
      <c r="AR291" s="91"/>
      <c r="AS291" s="91"/>
      <c r="AT291" s="91"/>
    </row>
    <row r="292" spans="4:46" ht="12.75" x14ac:dyDescent="0.2">
      <c r="D292" s="87"/>
      <c r="F292" s="89"/>
      <c r="G292" s="89"/>
      <c r="H292" s="89"/>
      <c r="I292" s="89"/>
      <c r="J292" s="90"/>
      <c r="K292" s="90"/>
      <c r="AP292" s="91"/>
      <c r="AQ292" s="91"/>
      <c r="AR292" s="91"/>
      <c r="AS292" s="91"/>
      <c r="AT292" s="91"/>
    </row>
    <row r="293" spans="4:46" ht="12.75" x14ac:dyDescent="0.2">
      <c r="D293" s="87"/>
      <c r="F293" s="89"/>
      <c r="G293" s="89"/>
      <c r="H293" s="89"/>
      <c r="I293" s="89"/>
      <c r="J293" s="90"/>
      <c r="K293" s="90"/>
      <c r="AP293" s="91"/>
      <c r="AQ293" s="91"/>
      <c r="AR293" s="91"/>
      <c r="AS293" s="91"/>
      <c r="AT293" s="91"/>
    </row>
    <row r="294" spans="4:46" ht="12.75" x14ac:dyDescent="0.2">
      <c r="D294" s="87"/>
      <c r="F294" s="89"/>
      <c r="G294" s="89"/>
      <c r="H294" s="89"/>
      <c r="I294" s="89"/>
      <c r="J294" s="90"/>
      <c r="K294" s="90"/>
      <c r="AP294" s="91"/>
      <c r="AQ294" s="91"/>
      <c r="AR294" s="91"/>
      <c r="AS294" s="91"/>
      <c r="AT294" s="91"/>
    </row>
    <row r="295" spans="4:46" ht="12.75" x14ac:dyDescent="0.2">
      <c r="D295" s="87"/>
      <c r="F295" s="89"/>
      <c r="G295" s="89"/>
      <c r="H295" s="89"/>
      <c r="I295" s="89"/>
      <c r="J295" s="90"/>
      <c r="K295" s="90"/>
      <c r="AP295" s="91"/>
      <c r="AQ295" s="91"/>
      <c r="AR295" s="91"/>
      <c r="AS295" s="91"/>
      <c r="AT295" s="91"/>
    </row>
    <row r="296" spans="4:46" ht="12.75" x14ac:dyDescent="0.2">
      <c r="D296" s="87"/>
      <c r="F296" s="89"/>
      <c r="G296" s="89"/>
      <c r="H296" s="89"/>
      <c r="I296" s="89"/>
      <c r="J296" s="90"/>
      <c r="K296" s="90"/>
      <c r="AP296" s="91"/>
      <c r="AQ296" s="91"/>
      <c r="AR296" s="91"/>
      <c r="AS296" s="91"/>
      <c r="AT296" s="91"/>
    </row>
    <row r="297" spans="4:46" ht="12.75" x14ac:dyDescent="0.2">
      <c r="D297" s="87"/>
      <c r="F297" s="89"/>
      <c r="G297" s="89"/>
      <c r="H297" s="89"/>
      <c r="I297" s="89"/>
      <c r="J297" s="90"/>
      <c r="K297" s="90"/>
      <c r="AP297" s="91"/>
      <c r="AQ297" s="91"/>
      <c r="AR297" s="91"/>
      <c r="AS297" s="91"/>
      <c r="AT297" s="91"/>
    </row>
    <row r="298" spans="4:46" ht="12.75" x14ac:dyDescent="0.2">
      <c r="D298" s="87"/>
      <c r="F298" s="89"/>
      <c r="G298" s="89"/>
      <c r="H298" s="89"/>
      <c r="I298" s="89"/>
      <c r="J298" s="90"/>
      <c r="K298" s="90"/>
      <c r="AP298" s="91"/>
      <c r="AQ298" s="91"/>
      <c r="AR298" s="91"/>
      <c r="AS298" s="91"/>
      <c r="AT298" s="91"/>
    </row>
    <row r="299" spans="4:46" ht="12.75" x14ac:dyDescent="0.2">
      <c r="D299" s="87"/>
      <c r="F299" s="89"/>
      <c r="G299" s="89"/>
      <c r="H299" s="89"/>
      <c r="I299" s="89"/>
      <c r="J299" s="90"/>
      <c r="K299" s="90"/>
      <c r="AP299" s="91"/>
      <c r="AQ299" s="91"/>
      <c r="AR299" s="91"/>
      <c r="AS299" s="91"/>
      <c r="AT299" s="91"/>
    </row>
    <row r="300" spans="4:46" ht="12.75" x14ac:dyDescent="0.2">
      <c r="D300" s="87"/>
      <c r="F300" s="89"/>
      <c r="G300" s="89"/>
      <c r="H300" s="89"/>
      <c r="I300" s="89"/>
      <c r="J300" s="90"/>
      <c r="K300" s="90"/>
      <c r="AP300" s="91"/>
      <c r="AQ300" s="91"/>
      <c r="AR300" s="91"/>
      <c r="AS300" s="91"/>
      <c r="AT300" s="91"/>
    </row>
    <row r="301" spans="4:46" ht="12.75" x14ac:dyDescent="0.2">
      <c r="D301" s="87"/>
      <c r="F301" s="89"/>
      <c r="G301" s="89"/>
      <c r="H301" s="89"/>
      <c r="I301" s="89"/>
      <c r="J301" s="90"/>
      <c r="K301" s="90"/>
      <c r="AP301" s="91"/>
      <c r="AQ301" s="91"/>
      <c r="AR301" s="91"/>
      <c r="AS301" s="91"/>
      <c r="AT301" s="91"/>
    </row>
    <row r="302" spans="4:46" ht="12.75" x14ac:dyDescent="0.2">
      <c r="D302" s="87"/>
      <c r="F302" s="89"/>
      <c r="G302" s="89"/>
      <c r="H302" s="89"/>
      <c r="I302" s="89"/>
      <c r="J302" s="90"/>
      <c r="K302" s="90"/>
      <c r="AP302" s="91"/>
      <c r="AQ302" s="91"/>
      <c r="AR302" s="91"/>
      <c r="AS302" s="91"/>
      <c r="AT302" s="91"/>
    </row>
    <row r="303" spans="4:46" ht="12.75" x14ac:dyDescent="0.2">
      <c r="D303" s="87"/>
      <c r="F303" s="89"/>
      <c r="G303" s="89"/>
      <c r="H303" s="89"/>
      <c r="I303" s="89"/>
      <c r="J303" s="90"/>
      <c r="K303" s="90"/>
      <c r="AP303" s="91"/>
      <c r="AQ303" s="91"/>
      <c r="AR303" s="91"/>
      <c r="AS303" s="91"/>
      <c r="AT303" s="91"/>
    </row>
    <row r="304" spans="4:46" ht="12.75" x14ac:dyDescent="0.2">
      <c r="D304" s="87"/>
      <c r="F304" s="89"/>
      <c r="G304" s="89"/>
      <c r="H304" s="89"/>
      <c r="I304" s="89"/>
      <c r="J304" s="90"/>
      <c r="K304" s="90"/>
      <c r="AP304" s="91"/>
      <c r="AQ304" s="91"/>
      <c r="AR304" s="91"/>
      <c r="AS304" s="91"/>
      <c r="AT304" s="91"/>
    </row>
    <row r="305" spans="4:46" ht="12.75" x14ac:dyDescent="0.2">
      <c r="D305" s="87"/>
      <c r="F305" s="89"/>
      <c r="G305" s="89"/>
      <c r="H305" s="89"/>
      <c r="I305" s="89"/>
      <c r="J305" s="90"/>
      <c r="K305" s="90"/>
      <c r="AP305" s="91"/>
      <c r="AQ305" s="91"/>
      <c r="AR305" s="91"/>
      <c r="AS305" s="91"/>
      <c r="AT305" s="91"/>
    </row>
    <row r="306" spans="4:46" ht="12.75" x14ac:dyDescent="0.2">
      <c r="D306" s="87"/>
      <c r="F306" s="89"/>
      <c r="G306" s="89"/>
      <c r="H306" s="89"/>
      <c r="I306" s="89"/>
      <c r="J306" s="90"/>
      <c r="K306" s="90"/>
      <c r="AP306" s="91"/>
      <c r="AQ306" s="91"/>
      <c r="AR306" s="91"/>
      <c r="AS306" s="91"/>
      <c r="AT306" s="91"/>
    </row>
    <row r="307" spans="4:46" ht="12.75" x14ac:dyDescent="0.2">
      <c r="D307" s="87"/>
      <c r="F307" s="89"/>
      <c r="G307" s="89"/>
      <c r="H307" s="89"/>
      <c r="I307" s="89"/>
      <c r="J307" s="90"/>
      <c r="K307" s="90"/>
      <c r="AP307" s="91"/>
      <c r="AQ307" s="91"/>
      <c r="AR307" s="91"/>
      <c r="AS307" s="91"/>
      <c r="AT307" s="91"/>
    </row>
    <row r="308" spans="4:46" ht="12.75" x14ac:dyDescent="0.2">
      <c r="D308" s="87"/>
      <c r="F308" s="89"/>
      <c r="G308" s="89"/>
      <c r="H308" s="89"/>
      <c r="I308" s="89"/>
      <c r="J308" s="90"/>
      <c r="K308" s="90"/>
      <c r="AP308" s="91"/>
      <c r="AQ308" s="91"/>
      <c r="AR308" s="91"/>
      <c r="AS308" s="91"/>
      <c r="AT308" s="91"/>
    </row>
    <row r="309" spans="4:46" ht="12.75" x14ac:dyDescent="0.2">
      <c r="D309" s="87"/>
      <c r="F309" s="89"/>
      <c r="G309" s="89"/>
      <c r="H309" s="89"/>
      <c r="I309" s="89"/>
      <c r="J309" s="90"/>
      <c r="K309" s="90"/>
      <c r="AP309" s="91"/>
      <c r="AQ309" s="91"/>
      <c r="AR309" s="91"/>
      <c r="AS309" s="91"/>
      <c r="AT309" s="91"/>
    </row>
    <row r="310" spans="4:46" ht="12.75" x14ac:dyDescent="0.2">
      <c r="D310" s="87"/>
      <c r="F310" s="89"/>
      <c r="G310" s="89"/>
      <c r="H310" s="89"/>
      <c r="I310" s="89"/>
      <c r="J310" s="90"/>
      <c r="K310" s="90"/>
      <c r="AP310" s="91"/>
      <c r="AQ310" s="91"/>
      <c r="AR310" s="91"/>
      <c r="AS310" s="91"/>
      <c r="AT310" s="91"/>
    </row>
    <row r="311" spans="4:46" ht="12.75" x14ac:dyDescent="0.2">
      <c r="D311" s="87"/>
      <c r="F311" s="89"/>
      <c r="G311" s="89"/>
      <c r="H311" s="89"/>
      <c r="I311" s="89"/>
      <c r="J311" s="90"/>
      <c r="K311" s="90"/>
      <c r="AP311" s="91"/>
      <c r="AQ311" s="91"/>
      <c r="AR311" s="91"/>
      <c r="AS311" s="91"/>
      <c r="AT311" s="91"/>
    </row>
    <row r="312" spans="4:46" ht="12.75" x14ac:dyDescent="0.2">
      <c r="D312" s="87"/>
      <c r="F312" s="89"/>
      <c r="G312" s="89"/>
      <c r="H312" s="89"/>
      <c r="I312" s="89"/>
      <c r="J312" s="90"/>
      <c r="K312" s="90"/>
      <c r="AP312" s="91"/>
      <c r="AQ312" s="91"/>
      <c r="AR312" s="91"/>
      <c r="AS312" s="91"/>
      <c r="AT312" s="91"/>
    </row>
    <row r="313" spans="4:46" ht="12.75" x14ac:dyDescent="0.2">
      <c r="D313" s="87"/>
      <c r="F313" s="89"/>
      <c r="G313" s="89"/>
      <c r="H313" s="89"/>
      <c r="I313" s="89"/>
      <c r="J313" s="90"/>
      <c r="K313" s="90"/>
      <c r="AP313" s="91"/>
      <c r="AQ313" s="91"/>
      <c r="AR313" s="91"/>
      <c r="AS313" s="91"/>
      <c r="AT313" s="91"/>
    </row>
    <row r="314" spans="4:46" ht="12.75" x14ac:dyDescent="0.2">
      <c r="D314" s="87"/>
      <c r="F314" s="89"/>
      <c r="G314" s="89"/>
      <c r="H314" s="89"/>
      <c r="I314" s="89"/>
      <c r="J314" s="90"/>
      <c r="K314" s="90"/>
      <c r="AP314" s="91"/>
      <c r="AQ314" s="91"/>
      <c r="AR314" s="91"/>
      <c r="AS314" s="91"/>
      <c r="AT314" s="91"/>
    </row>
    <row r="315" spans="4:46" ht="12.75" x14ac:dyDescent="0.2">
      <c r="D315" s="87"/>
      <c r="F315" s="89"/>
      <c r="G315" s="89"/>
      <c r="H315" s="89"/>
      <c r="I315" s="89"/>
      <c r="J315" s="90"/>
      <c r="K315" s="90"/>
      <c r="AP315" s="91"/>
      <c r="AQ315" s="91"/>
      <c r="AR315" s="91"/>
      <c r="AS315" s="91"/>
      <c r="AT315" s="91"/>
    </row>
    <row r="316" spans="4:46" ht="12.75" x14ac:dyDescent="0.2">
      <c r="D316" s="87"/>
      <c r="F316" s="89"/>
      <c r="G316" s="89"/>
      <c r="H316" s="89"/>
      <c r="I316" s="89"/>
      <c r="J316" s="90"/>
      <c r="K316" s="90"/>
      <c r="AP316" s="91"/>
      <c r="AQ316" s="91"/>
      <c r="AR316" s="91"/>
      <c r="AS316" s="91"/>
      <c r="AT316" s="91"/>
    </row>
    <row r="317" spans="4:46" ht="12.75" x14ac:dyDescent="0.2">
      <c r="D317" s="87"/>
      <c r="F317" s="89"/>
      <c r="G317" s="89"/>
      <c r="H317" s="89"/>
      <c r="I317" s="89"/>
      <c r="J317" s="90"/>
      <c r="K317" s="90"/>
      <c r="AP317" s="91"/>
      <c r="AQ317" s="91"/>
      <c r="AR317" s="91"/>
      <c r="AS317" s="91"/>
      <c r="AT317" s="91"/>
    </row>
    <row r="318" spans="4:46" ht="12.75" x14ac:dyDescent="0.2">
      <c r="D318" s="87"/>
      <c r="F318" s="89"/>
      <c r="G318" s="89"/>
      <c r="H318" s="89"/>
      <c r="I318" s="89"/>
      <c r="J318" s="90"/>
      <c r="K318" s="90"/>
      <c r="AP318" s="91"/>
      <c r="AQ318" s="91"/>
      <c r="AR318" s="91"/>
      <c r="AS318" s="91"/>
      <c r="AT318" s="91"/>
    </row>
    <row r="319" spans="4:46" ht="12.75" x14ac:dyDescent="0.2">
      <c r="D319" s="87"/>
      <c r="F319" s="89"/>
      <c r="G319" s="89"/>
      <c r="H319" s="89"/>
      <c r="I319" s="89"/>
      <c r="J319" s="90"/>
      <c r="K319" s="90"/>
      <c r="AP319" s="91"/>
      <c r="AQ319" s="91"/>
      <c r="AR319" s="91"/>
      <c r="AS319" s="91"/>
      <c r="AT319" s="91"/>
    </row>
    <row r="320" spans="4:46" ht="12.75" x14ac:dyDescent="0.2">
      <c r="D320" s="87"/>
      <c r="F320" s="89"/>
      <c r="G320" s="89"/>
      <c r="H320" s="89"/>
      <c r="I320" s="89"/>
      <c r="J320" s="90"/>
      <c r="K320" s="90"/>
      <c r="AP320" s="91"/>
      <c r="AQ320" s="91"/>
      <c r="AR320" s="91"/>
      <c r="AS320" s="91"/>
      <c r="AT320" s="91"/>
    </row>
    <row r="321" spans="4:46" ht="12.75" x14ac:dyDescent="0.2">
      <c r="D321" s="87"/>
      <c r="F321" s="89"/>
      <c r="G321" s="89"/>
      <c r="H321" s="89"/>
      <c r="I321" s="89"/>
      <c r="J321" s="90"/>
      <c r="K321" s="90"/>
      <c r="AP321" s="91"/>
      <c r="AQ321" s="91"/>
      <c r="AR321" s="91"/>
      <c r="AS321" s="91"/>
      <c r="AT321" s="91"/>
    </row>
    <row r="322" spans="4:46" ht="12.75" x14ac:dyDescent="0.2">
      <c r="D322" s="87"/>
      <c r="F322" s="89"/>
      <c r="G322" s="89"/>
      <c r="H322" s="89"/>
      <c r="I322" s="89"/>
      <c r="J322" s="90"/>
      <c r="K322" s="90"/>
      <c r="AP322" s="91"/>
      <c r="AQ322" s="91"/>
      <c r="AR322" s="91"/>
      <c r="AS322" s="91"/>
      <c r="AT322" s="91"/>
    </row>
    <row r="323" spans="4:46" ht="12.75" x14ac:dyDescent="0.2">
      <c r="D323" s="87"/>
      <c r="F323" s="89"/>
      <c r="G323" s="89"/>
      <c r="H323" s="89"/>
      <c r="I323" s="89"/>
      <c r="J323" s="90"/>
      <c r="K323" s="90"/>
      <c r="AP323" s="91"/>
      <c r="AQ323" s="91"/>
      <c r="AR323" s="91"/>
      <c r="AS323" s="91"/>
      <c r="AT323" s="91"/>
    </row>
    <row r="324" spans="4:46" ht="12.75" x14ac:dyDescent="0.2">
      <c r="D324" s="87"/>
      <c r="F324" s="89"/>
      <c r="G324" s="89"/>
      <c r="H324" s="89"/>
      <c r="I324" s="89"/>
      <c r="J324" s="90"/>
      <c r="K324" s="90"/>
      <c r="AP324" s="91"/>
      <c r="AQ324" s="91"/>
      <c r="AR324" s="91"/>
      <c r="AS324" s="91"/>
      <c r="AT324" s="91"/>
    </row>
    <row r="325" spans="4:46" ht="12.75" x14ac:dyDescent="0.2">
      <c r="D325" s="87"/>
      <c r="F325" s="89"/>
      <c r="G325" s="89"/>
      <c r="H325" s="89"/>
      <c r="I325" s="89"/>
      <c r="J325" s="90"/>
      <c r="K325" s="90"/>
      <c r="AP325" s="91"/>
      <c r="AQ325" s="91"/>
      <c r="AR325" s="91"/>
      <c r="AS325" s="91"/>
      <c r="AT325" s="91"/>
    </row>
    <row r="326" spans="4:46" ht="12.75" x14ac:dyDescent="0.2">
      <c r="D326" s="87"/>
      <c r="F326" s="89"/>
      <c r="G326" s="89"/>
      <c r="H326" s="89"/>
      <c r="I326" s="89"/>
      <c r="J326" s="90"/>
      <c r="K326" s="90"/>
      <c r="AP326" s="91"/>
      <c r="AQ326" s="91"/>
      <c r="AR326" s="91"/>
      <c r="AS326" s="91"/>
      <c r="AT326" s="91"/>
    </row>
    <row r="327" spans="4:46" ht="12.75" x14ac:dyDescent="0.2">
      <c r="D327" s="87"/>
      <c r="F327" s="89"/>
      <c r="G327" s="89"/>
      <c r="H327" s="89"/>
      <c r="I327" s="89"/>
      <c r="J327" s="90"/>
      <c r="K327" s="90"/>
      <c r="AP327" s="91"/>
      <c r="AQ327" s="91"/>
      <c r="AR327" s="91"/>
      <c r="AS327" s="91"/>
      <c r="AT327" s="91"/>
    </row>
    <row r="328" spans="4:46" ht="12.75" x14ac:dyDescent="0.2">
      <c r="D328" s="87"/>
      <c r="F328" s="89"/>
      <c r="G328" s="89"/>
      <c r="H328" s="89"/>
      <c r="I328" s="89"/>
      <c r="J328" s="90"/>
      <c r="K328" s="90"/>
      <c r="AP328" s="91"/>
      <c r="AQ328" s="91"/>
      <c r="AR328" s="91"/>
      <c r="AS328" s="91"/>
      <c r="AT328" s="91"/>
    </row>
    <row r="329" spans="4:46" ht="12.75" x14ac:dyDescent="0.2">
      <c r="D329" s="87"/>
      <c r="F329" s="89"/>
      <c r="G329" s="89"/>
      <c r="H329" s="89"/>
      <c r="I329" s="89"/>
      <c r="J329" s="90"/>
      <c r="K329" s="90"/>
      <c r="AP329" s="91"/>
      <c r="AQ329" s="91"/>
      <c r="AR329" s="91"/>
      <c r="AS329" s="91"/>
      <c r="AT329" s="91"/>
    </row>
    <row r="330" spans="4:46" ht="12.75" x14ac:dyDescent="0.2">
      <c r="D330" s="87"/>
      <c r="F330" s="89"/>
      <c r="G330" s="89"/>
      <c r="H330" s="89"/>
      <c r="I330" s="89"/>
      <c r="J330" s="90"/>
      <c r="K330" s="90"/>
      <c r="AP330" s="91"/>
      <c r="AQ330" s="91"/>
      <c r="AR330" s="91"/>
      <c r="AS330" s="91"/>
      <c r="AT330" s="91"/>
    </row>
    <row r="331" spans="4:46" ht="12.75" x14ac:dyDescent="0.2">
      <c r="D331" s="87"/>
      <c r="F331" s="89"/>
      <c r="G331" s="89"/>
      <c r="H331" s="89"/>
      <c r="I331" s="89"/>
      <c r="J331" s="90"/>
      <c r="K331" s="90"/>
      <c r="AP331" s="91"/>
      <c r="AQ331" s="91"/>
      <c r="AR331" s="91"/>
      <c r="AS331" s="91"/>
      <c r="AT331" s="91"/>
    </row>
    <row r="332" spans="4:46" ht="12.75" x14ac:dyDescent="0.2">
      <c r="D332" s="87"/>
      <c r="F332" s="89"/>
      <c r="G332" s="89"/>
      <c r="H332" s="89"/>
      <c r="I332" s="89"/>
      <c r="J332" s="90"/>
      <c r="K332" s="90"/>
      <c r="AP332" s="91"/>
      <c r="AQ332" s="91"/>
      <c r="AR332" s="91"/>
      <c r="AS332" s="91"/>
      <c r="AT332" s="91"/>
    </row>
    <row r="333" spans="4:46" ht="12.75" x14ac:dyDescent="0.2">
      <c r="D333" s="87"/>
      <c r="F333" s="89"/>
      <c r="G333" s="89"/>
      <c r="H333" s="89"/>
      <c r="I333" s="89"/>
      <c r="J333" s="90"/>
      <c r="K333" s="90"/>
      <c r="AP333" s="91"/>
      <c r="AQ333" s="91"/>
      <c r="AR333" s="91"/>
      <c r="AS333" s="91"/>
      <c r="AT333" s="91"/>
    </row>
    <row r="334" spans="4:46" ht="12.75" x14ac:dyDescent="0.2">
      <c r="D334" s="87"/>
      <c r="F334" s="89"/>
      <c r="G334" s="89"/>
      <c r="H334" s="89"/>
      <c r="I334" s="89"/>
      <c r="J334" s="90"/>
      <c r="K334" s="90"/>
      <c r="AP334" s="91"/>
      <c r="AQ334" s="91"/>
      <c r="AR334" s="91"/>
      <c r="AS334" s="91"/>
      <c r="AT334" s="91"/>
    </row>
    <row r="335" spans="4:46" ht="12.75" x14ac:dyDescent="0.2">
      <c r="D335" s="87"/>
      <c r="F335" s="89"/>
      <c r="G335" s="89"/>
      <c r="H335" s="89"/>
      <c r="I335" s="89"/>
      <c r="J335" s="90"/>
      <c r="K335" s="90"/>
      <c r="AP335" s="91"/>
      <c r="AQ335" s="91"/>
      <c r="AR335" s="91"/>
      <c r="AS335" s="91"/>
      <c r="AT335" s="91"/>
    </row>
    <row r="336" spans="4:46" ht="12.75" x14ac:dyDescent="0.2">
      <c r="D336" s="87"/>
      <c r="F336" s="89"/>
      <c r="G336" s="89"/>
      <c r="H336" s="89"/>
      <c r="I336" s="89"/>
      <c r="J336" s="90"/>
      <c r="K336" s="90"/>
      <c r="AP336" s="91"/>
      <c r="AQ336" s="91"/>
      <c r="AR336" s="91"/>
      <c r="AS336" s="91"/>
      <c r="AT336" s="91"/>
    </row>
    <row r="337" spans="4:46" ht="12.75" x14ac:dyDescent="0.2">
      <c r="D337" s="87"/>
      <c r="F337" s="89"/>
      <c r="G337" s="89"/>
      <c r="H337" s="89"/>
      <c r="I337" s="89"/>
      <c r="J337" s="90"/>
      <c r="K337" s="90"/>
      <c r="AP337" s="91"/>
      <c r="AQ337" s="91"/>
      <c r="AR337" s="91"/>
      <c r="AS337" s="91"/>
      <c r="AT337" s="91"/>
    </row>
    <row r="338" spans="4:46" ht="12.75" x14ac:dyDescent="0.2">
      <c r="D338" s="87"/>
      <c r="F338" s="89"/>
      <c r="G338" s="89"/>
      <c r="H338" s="89"/>
      <c r="I338" s="89"/>
      <c r="J338" s="90"/>
      <c r="K338" s="90"/>
      <c r="AP338" s="91"/>
      <c r="AQ338" s="91"/>
      <c r="AR338" s="91"/>
      <c r="AS338" s="91"/>
      <c r="AT338" s="91"/>
    </row>
    <row r="339" spans="4:46" ht="12.75" x14ac:dyDescent="0.2">
      <c r="D339" s="87"/>
      <c r="F339" s="89"/>
      <c r="G339" s="89"/>
      <c r="H339" s="89"/>
      <c r="I339" s="89"/>
      <c r="J339" s="90"/>
      <c r="K339" s="90"/>
      <c r="AP339" s="91"/>
      <c r="AQ339" s="91"/>
      <c r="AR339" s="91"/>
      <c r="AS339" s="91"/>
      <c r="AT339" s="91"/>
    </row>
    <row r="340" spans="4:46" ht="12.75" x14ac:dyDescent="0.2">
      <c r="D340" s="87"/>
      <c r="F340" s="89"/>
      <c r="G340" s="89"/>
      <c r="H340" s="89"/>
      <c r="I340" s="89"/>
      <c r="J340" s="90"/>
      <c r="K340" s="90"/>
      <c r="AP340" s="91"/>
      <c r="AQ340" s="91"/>
      <c r="AR340" s="91"/>
      <c r="AS340" s="91"/>
      <c r="AT340" s="91"/>
    </row>
    <row r="341" spans="4:46" ht="12.75" x14ac:dyDescent="0.2">
      <c r="D341" s="87"/>
      <c r="F341" s="89"/>
      <c r="G341" s="89"/>
      <c r="H341" s="89"/>
      <c r="I341" s="89"/>
      <c r="J341" s="90"/>
      <c r="K341" s="90"/>
      <c r="AP341" s="91"/>
      <c r="AQ341" s="91"/>
      <c r="AR341" s="91"/>
      <c r="AS341" s="91"/>
      <c r="AT341" s="91"/>
    </row>
    <row r="342" spans="4:46" ht="12.75" x14ac:dyDescent="0.2">
      <c r="D342" s="87"/>
      <c r="F342" s="89"/>
      <c r="G342" s="89"/>
      <c r="H342" s="89"/>
      <c r="I342" s="89"/>
      <c r="J342" s="90"/>
      <c r="K342" s="90"/>
      <c r="AP342" s="91"/>
      <c r="AQ342" s="91"/>
      <c r="AR342" s="91"/>
      <c r="AS342" s="91"/>
      <c r="AT342" s="91"/>
    </row>
    <row r="343" spans="4:46" ht="12.75" x14ac:dyDescent="0.2">
      <c r="D343" s="87"/>
      <c r="F343" s="89"/>
      <c r="G343" s="89"/>
      <c r="H343" s="89"/>
      <c r="I343" s="89"/>
      <c r="J343" s="90"/>
      <c r="K343" s="90"/>
      <c r="AP343" s="91"/>
      <c r="AQ343" s="91"/>
      <c r="AR343" s="91"/>
      <c r="AS343" s="91"/>
      <c r="AT343" s="91"/>
    </row>
    <row r="344" spans="4:46" ht="12.75" x14ac:dyDescent="0.2">
      <c r="D344" s="87"/>
      <c r="F344" s="89"/>
      <c r="G344" s="89"/>
      <c r="H344" s="89"/>
      <c r="I344" s="89"/>
      <c r="J344" s="90"/>
      <c r="K344" s="90"/>
      <c r="AP344" s="91"/>
      <c r="AQ344" s="91"/>
      <c r="AR344" s="91"/>
      <c r="AS344" s="91"/>
      <c r="AT344" s="91"/>
    </row>
    <row r="345" spans="4:46" ht="12.75" x14ac:dyDescent="0.2">
      <c r="D345" s="87"/>
      <c r="F345" s="89"/>
      <c r="G345" s="89"/>
      <c r="H345" s="89"/>
      <c r="I345" s="89"/>
      <c r="J345" s="90"/>
      <c r="K345" s="90"/>
      <c r="AP345" s="91"/>
      <c r="AQ345" s="91"/>
      <c r="AR345" s="91"/>
      <c r="AS345" s="91"/>
      <c r="AT345" s="91"/>
    </row>
    <row r="346" spans="4:46" ht="12.75" x14ac:dyDescent="0.2">
      <c r="D346" s="87"/>
      <c r="F346" s="89"/>
      <c r="G346" s="89"/>
      <c r="H346" s="89"/>
      <c r="I346" s="89"/>
      <c r="J346" s="90"/>
      <c r="K346" s="90"/>
      <c r="AP346" s="91"/>
      <c r="AQ346" s="91"/>
      <c r="AR346" s="91"/>
      <c r="AS346" s="91"/>
      <c r="AT346" s="91"/>
    </row>
    <row r="347" spans="4:46" ht="12.75" x14ac:dyDescent="0.2">
      <c r="D347" s="87"/>
      <c r="F347" s="89"/>
      <c r="G347" s="89"/>
      <c r="H347" s="89"/>
      <c r="I347" s="89"/>
      <c r="J347" s="90"/>
      <c r="K347" s="90"/>
      <c r="AP347" s="91"/>
      <c r="AQ347" s="91"/>
      <c r="AR347" s="91"/>
      <c r="AS347" s="91"/>
      <c r="AT347" s="91"/>
    </row>
    <row r="348" spans="4:46" ht="12.75" x14ac:dyDescent="0.2">
      <c r="D348" s="87"/>
      <c r="F348" s="89"/>
      <c r="G348" s="89"/>
      <c r="H348" s="89"/>
      <c r="I348" s="89"/>
      <c r="J348" s="90"/>
      <c r="K348" s="90"/>
      <c r="AP348" s="91"/>
      <c r="AQ348" s="91"/>
      <c r="AR348" s="91"/>
      <c r="AS348" s="91"/>
      <c r="AT348" s="91"/>
    </row>
    <row r="349" spans="4:46" ht="12.75" x14ac:dyDescent="0.2">
      <c r="D349" s="87"/>
      <c r="F349" s="89"/>
      <c r="G349" s="89"/>
      <c r="H349" s="89"/>
      <c r="I349" s="89"/>
      <c r="J349" s="90"/>
      <c r="K349" s="90"/>
      <c r="AP349" s="91"/>
      <c r="AQ349" s="91"/>
      <c r="AR349" s="91"/>
      <c r="AS349" s="91"/>
      <c r="AT349" s="91"/>
    </row>
    <row r="350" spans="4:46" ht="12.75" x14ac:dyDescent="0.2">
      <c r="D350" s="87"/>
      <c r="F350" s="89"/>
      <c r="G350" s="89"/>
      <c r="H350" s="89"/>
      <c r="I350" s="89"/>
      <c r="J350" s="90"/>
      <c r="K350" s="90"/>
      <c r="AP350" s="91"/>
      <c r="AQ350" s="91"/>
      <c r="AR350" s="91"/>
      <c r="AS350" s="91"/>
      <c r="AT350" s="91"/>
    </row>
    <row r="351" spans="4:46" ht="12.75" x14ac:dyDescent="0.2">
      <c r="D351" s="87"/>
      <c r="F351" s="89"/>
      <c r="G351" s="89"/>
      <c r="H351" s="89"/>
      <c r="I351" s="89"/>
      <c r="J351" s="90"/>
      <c r="K351" s="90"/>
      <c r="AP351" s="91"/>
      <c r="AQ351" s="91"/>
      <c r="AR351" s="91"/>
      <c r="AS351" s="91"/>
      <c r="AT351" s="91"/>
    </row>
    <row r="352" spans="4:46" ht="12.75" x14ac:dyDescent="0.2">
      <c r="D352" s="87"/>
      <c r="F352" s="89"/>
      <c r="G352" s="89"/>
      <c r="H352" s="89"/>
      <c r="I352" s="89"/>
      <c r="J352" s="90"/>
      <c r="K352" s="90"/>
      <c r="AP352" s="91"/>
      <c r="AQ352" s="91"/>
      <c r="AR352" s="91"/>
      <c r="AS352" s="91"/>
      <c r="AT352" s="91"/>
    </row>
    <row r="353" spans="4:46" ht="12.75" x14ac:dyDescent="0.2">
      <c r="D353" s="87"/>
      <c r="F353" s="89"/>
      <c r="G353" s="89"/>
      <c r="H353" s="89"/>
      <c r="I353" s="89"/>
      <c r="J353" s="90"/>
      <c r="K353" s="90"/>
      <c r="AP353" s="91"/>
      <c r="AQ353" s="91"/>
      <c r="AR353" s="91"/>
      <c r="AS353" s="91"/>
      <c r="AT353" s="91"/>
    </row>
    <row r="354" spans="4:46" ht="12.75" x14ac:dyDescent="0.2">
      <c r="D354" s="87"/>
      <c r="F354" s="89"/>
      <c r="G354" s="89"/>
      <c r="H354" s="89"/>
      <c r="I354" s="89"/>
      <c r="J354" s="90"/>
      <c r="K354" s="90"/>
      <c r="AP354" s="91"/>
      <c r="AQ354" s="91"/>
      <c r="AR354" s="91"/>
      <c r="AS354" s="91"/>
      <c r="AT354" s="91"/>
    </row>
    <row r="355" spans="4:46" ht="12.75" x14ac:dyDescent="0.2">
      <c r="D355" s="87"/>
      <c r="F355" s="89"/>
      <c r="G355" s="89"/>
      <c r="H355" s="89"/>
      <c r="I355" s="89"/>
      <c r="J355" s="90"/>
      <c r="K355" s="90"/>
      <c r="AP355" s="91"/>
      <c r="AQ355" s="91"/>
      <c r="AR355" s="91"/>
      <c r="AS355" s="91"/>
      <c r="AT355" s="91"/>
    </row>
    <row r="356" spans="4:46" ht="12.75" x14ac:dyDescent="0.2">
      <c r="D356" s="87"/>
      <c r="F356" s="89"/>
      <c r="G356" s="89"/>
      <c r="H356" s="89"/>
      <c r="I356" s="89"/>
      <c r="J356" s="90"/>
      <c r="K356" s="90"/>
      <c r="AP356" s="91"/>
      <c r="AQ356" s="91"/>
      <c r="AR356" s="91"/>
      <c r="AS356" s="91"/>
      <c r="AT356" s="91"/>
    </row>
    <row r="357" spans="4:46" ht="12.75" x14ac:dyDescent="0.2">
      <c r="D357" s="87"/>
      <c r="F357" s="89"/>
      <c r="G357" s="89"/>
      <c r="H357" s="89"/>
      <c r="I357" s="89"/>
      <c r="J357" s="90"/>
      <c r="K357" s="90"/>
      <c r="AP357" s="91"/>
      <c r="AQ357" s="91"/>
      <c r="AR357" s="91"/>
      <c r="AS357" s="91"/>
      <c r="AT357" s="91"/>
    </row>
    <row r="358" spans="4:46" ht="12.75" x14ac:dyDescent="0.2">
      <c r="D358" s="87"/>
      <c r="F358" s="89"/>
      <c r="G358" s="89"/>
      <c r="H358" s="89"/>
      <c r="I358" s="89"/>
      <c r="J358" s="90"/>
      <c r="K358" s="90"/>
      <c r="AP358" s="91"/>
      <c r="AQ358" s="91"/>
      <c r="AR358" s="91"/>
      <c r="AS358" s="91"/>
      <c r="AT358" s="91"/>
    </row>
    <row r="359" spans="4:46" ht="12.75" x14ac:dyDescent="0.2">
      <c r="D359" s="87"/>
      <c r="F359" s="89"/>
      <c r="G359" s="89"/>
      <c r="H359" s="89"/>
      <c r="I359" s="89"/>
      <c r="J359" s="90"/>
      <c r="K359" s="90"/>
      <c r="AP359" s="91"/>
      <c r="AQ359" s="91"/>
      <c r="AR359" s="91"/>
      <c r="AS359" s="91"/>
      <c r="AT359" s="91"/>
    </row>
    <row r="360" spans="4:46" ht="12.75" x14ac:dyDescent="0.2">
      <c r="D360" s="87"/>
      <c r="F360" s="89"/>
      <c r="G360" s="89"/>
      <c r="H360" s="89"/>
      <c r="I360" s="89"/>
      <c r="J360" s="90"/>
      <c r="K360" s="90"/>
      <c r="AP360" s="91"/>
      <c r="AQ360" s="91"/>
      <c r="AR360" s="91"/>
      <c r="AS360" s="91"/>
      <c r="AT360" s="91"/>
    </row>
    <row r="361" spans="4:46" ht="12.75" x14ac:dyDescent="0.2">
      <c r="D361" s="87"/>
      <c r="F361" s="89"/>
      <c r="G361" s="89"/>
      <c r="H361" s="89"/>
      <c r="I361" s="89"/>
      <c r="J361" s="90"/>
      <c r="K361" s="90"/>
      <c r="AP361" s="91"/>
      <c r="AQ361" s="91"/>
      <c r="AR361" s="91"/>
      <c r="AS361" s="91"/>
      <c r="AT361" s="91"/>
    </row>
    <row r="362" spans="4:46" ht="12.75" x14ac:dyDescent="0.2">
      <c r="D362" s="87"/>
      <c r="F362" s="89"/>
      <c r="G362" s="89"/>
      <c r="H362" s="89"/>
      <c r="I362" s="89"/>
      <c r="J362" s="90"/>
      <c r="K362" s="90"/>
      <c r="AP362" s="91"/>
      <c r="AQ362" s="91"/>
      <c r="AR362" s="91"/>
      <c r="AS362" s="91"/>
      <c r="AT362" s="91"/>
    </row>
    <row r="363" spans="4:46" ht="12.75" x14ac:dyDescent="0.2">
      <c r="D363" s="87"/>
      <c r="F363" s="89"/>
      <c r="G363" s="89"/>
      <c r="H363" s="89"/>
      <c r="I363" s="89"/>
      <c r="J363" s="90"/>
      <c r="K363" s="90"/>
      <c r="AP363" s="91"/>
      <c r="AQ363" s="91"/>
      <c r="AR363" s="91"/>
      <c r="AS363" s="91"/>
      <c r="AT363" s="91"/>
    </row>
    <row r="364" spans="4:46" ht="12.75" x14ac:dyDescent="0.2">
      <c r="D364" s="87"/>
      <c r="F364" s="89"/>
      <c r="G364" s="89"/>
      <c r="H364" s="89"/>
      <c r="I364" s="89"/>
      <c r="J364" s="90"/>
      <c r="K364" s="90"/>
      <c r="AP364" s="91"/>
      <c r="AQ364" s="91"/>
      <c r="AR364" s="91"/>
      <c r="AS364" s="91"/>
      <c r="AT364" s="91"/>
    </row>
    <row r="365" spans="4:46" ht="12.75" x14ac:dyDescent="0.2">
      <c r="D365" s="87"/>
      <c r="F365" s="89"/>
      <c r="G365" s="89"/>
      <c r="H365" s="89"/>
      <c r="I365" s="89"/>
      <c r="J365" s="90"/>
      <c r="K365" s="90"/>
      <c r="AP365" s="91"/>
      <c r="AQ365" s="91"/>
      <c r="AR365" s="91"/>
      <c r="AS365" s="91"/>
      <c r="AT365" s="91"/>
    </row>
    <row r="366" spans="4:46" ht="12.75" x14ac:dyDescent="0.2">
      <c r="D366" s="87"/>
      <c r="F366" s="89"/>
      <c r="G366" s="89"/>
      <c r="H366" s="89"/>
      <c r="I366" s="89"/>
      <c r="J366" s="90"/>
      <c r="K366" s="90"/>
      <c r="AP366" s="91"/>
      <c r="AQ366" s="91"/>
      <c r="AR366" s="91"/>
      <c r="AS366" s="91"/>
      <c r="AT366" s="91"/>
    </row>
    <row r="367" spans="4:46" ht="12.75" x14ac:dyDescent="0.2">
      <c r="D367" s="87"/>
      <c r="F367" s="89"/>
      <c r="G367" s="89"/>
      <c r="H367" s="89"/>
      <c r="I367" s="89"/>
      <c r="J367" s="90"/>
      <c r="K367" s="90"/>
      <c r="AP367" s="91"/>
      <c r="AQ367" s="91"/>
      <c r="AR367" s="91"/>
      <c r="AS367" s="91"/>
      <c r="AT367" s="91"/>
    </row>
    <row r="368" spans="4:46" ht="12.75" x14ac:dyDescent="0.2">
      <c r="D368" s="87"/>
      <c r="F368" s="89"/>
      <c r="G368" s="89"/>
      <c r="H368" s="89"/>
      <c r="I368" s="89"/>
      <c r="J368" s="90"/>
      <c r="K368" s="90"/>
      <c r="AP368" s="91"/>
      <c r="AQ368" s="91"/>
      <c r="AR368" s="91"/>
      <c r="AS368" s="91"/>
      <c r="AT368" s="91"/>
    </row>
    <row r="369" spans="4:46" ht="12.75" x14ac:dyDescent="0.2">
      <c r="D369" s="87"/>
      <c r="F369" s="89"/>
      <c r="G369" s="89"/>
      <c r="H369" s="89"/>
      <c r="I369" s="89"/>
      <c r="J369" s="90"/>
      <c r="K369" s="90"/>
      <c r="AP369" s="91"/>
      <c r="AQ369" s="91"/>
      <c r="AR369" s="91"/>
      <c r="AS369" s="91"/>
      <c r="AT369" s="91"/>
    </row>
    <row r="370" spans="4:46" ht="12.75" x14ac:dyDescent="0.2">
      <c r="D370" s="87"/>
      <c r="F370" s="89"/>
      <c r="G370" s="89"/>
      <c r="H370" s="89"/>
      <c r="I370" s="89"/>
      <c r="J370" s="90"/>
      <c r="K370" s="90"/>
      <c r="AP370" s="91"/>
      <c r="AQ370" s="91"/>
      <c r="AR370" s="91"/>
      <c r="AS370" s="91"/>
      <c r="AT370" s="91"/>
    </row>
    <row r="371" spans="4:46" ht="12.75" x14ac:dyDescent="0.2">
      <c r="D371" s="87"/>
      <c r="F371" s="89"/>
      <c r="G371" s="89"/>
      <c r="H371" s="89"/>
      <c r="I371" s="89"/>
      <c r="J371" s="90"/>
      <c r="K371" s="90"/>
      <c r="AP371" s="91"/>
      <c r="AQ371" s="91"/>
      <c r="AR371" s="91"/>
      <c r="AS371" s="91"/>
      <c r="AT371" s="91"/>
    </row>
    <row r="372" spans="4:46" ht="12.75" x14ac:dyDescent="0.2">
      <c r="D372" s="87"/>
      <c r="F372" s="89"/>
      <c r="G372" s="89"/>
      <c r="H372" s="89"/>
      <c r="I372" s="89"/>
      <c r="J372" s="90"/>
      <c r="K372" s="90"/>
      <c r="AP372" s="91"/>
      <c r="AQ372" s="91"/>
      <c r="AR372" s="91"/>
      <c r="AS372" s="91"/>
      <c r="AT372" s="91"/>
    </row>
    <row r="373" spans="4:46" ht="12.75" x14ac:dyDescent="0.2">
      <c r="D373" s="87"/>
      <c r="F373" s="89"/>
      <c r="G373" s="89"/>
      <c r="H373" s="89"/>
      <c r="I373" s="89"/>
      <c r="J373" s="90"/>
      <c r="K373" s="90"/>
      <c r="AP373" s="91"/>
      <c r="AQ373" s="91"/>
      <c r="AR373" s="91"/>
      <c r="AS373" s="91"/>
      <c r="AT373" s="91"/>
    </row>
    <row r="374" spans="4:46" ht="12.75" x14ac:dyDescent="0.2">
      <c r="D374" s="87"/>
      <c r="F374" s="89"/>
      <c r="G374" s="89"/>
      <c r="H374" s="89"/>
      <c r="I374" s="89"/>
      <c r="J374" s="90"/>
      <c r="K374" s="90"/>
      <c r="AP374" s="91"/>
      <c r="AQ374" s="91"/>
      <c r="AR374" s="91"/>
      <c r="AS374" s="91"/>
      <c r="AT374" s="91"/>
    </row>
    <row r="375" spans="4:46" ht="12.75" x14ac:dyDescent="0.2">
      <c r="D375" s="87"/>
      <c r="F375" s="89"/>
      <c r="G375" s="89"/>
      <c r="H375" s="89"/>
      <c r="I375" s="89"/>
      <c r="J375" s="90"/>
      <c r="K375" s="90"/>
      <c r="AP375" s="91"/>
      <c r="AQ375" s="91"/>
      <c r="AR375" s="91"/>
      <c r="AS375" s="91"/>
      <c r="AT375" s="91"/>
    </row>
    <row r="376" spans="4:46" ht="12.75" x14ac:dyDescent="0.2">
      <c r="D376" s="87"/>
      <c r="F376" s="89"/>
      <c r="G376" s="89"/>
      <c r="H376" s="89"/>
      <c r="I376" s="89"/>
      <c r="J376" s="90"/>
      <c r="K376" s="90"/>
      <c r="AP376" s="91"/>
      <c r="AQ376" s="91"/>
      <c r="AR376" s="91"/>
      <c r="AS376" s="91"/>
      <c r="AT376" s="91"/>
    </row>
    <row r="377" spans="4:46" ht="12.75" x14ac:dyDescent="0.2">
      <c r="D377" s="87"/>
      <c r="F377" s="89"/>
      <c r="G377" s="89"/>
      <c r="H377" s="89"/>
      <c r="I377" s="89"/>
      <c r="J377" s="90"/>
      <c r="K377" s="90"/>
      <c r="AP377" s="91"/>
      <c r="AQ377" s="91"/>
      <c r="AR377" s="91"/>
      <c r="AS377" s="91"/>
      <c r="AT377" s="91"/>
    </row>
    <row r="378" spans="4:46" ht="12.75" x14ac:dyDescent="0.2">
      <c r="D378" s="87"/>
      <c r="F378" s="89"/>
      <c r="G378" s="89"/>
      <c r="H378" s="89"/>
      <c r="I378" s="89"/>
      <c r="J378" s="90"/>
      <c r="K378" s="90"/>
      <c r="AP378" s="91"/>
      <c r="AQ378" s="91"/>
      <c r="AR378" s="91"/>
      <c r="AS378" s="91"/>
      <c r="AT378" s="91"/>
    </row>
    <row r="379" spans="4:46" ht="12.75" x14ac:dyDescent="0.2">
      <c r="D379" s="87"/>
      <c r="F379" s="89"/>
      <c r="G379" s="89"/>
      <c r="H379" s="89"/>
      <c r="I379" s="89"/>
      <c r="J379" s="90"/>
      <c r="K379" s="90"/>
      <c r="AP379" s="91"/>
      <c r="AQ379" s="91"/>
      <c r="AR379" s="91"/>
      <c r="AS379" s="91"/>
      <c r="AT379" s="91"/>
    </row>
    <row r="380" spans="4:46" ht="12.75" x14ac:dyDescent="0.2">
      <c r="D380" s="87"/>
      <c r="F380" s="89"/>
      <c r="G380" s="89"/>
      <c r="H380" s="89"/>
      <c r="I380" s="89"/>
      <c r="J380" s="90"/>
      <c r="K380" s="90"/>
      <c r="AP380" s="91"/>
      <c r="AQ380" s="91"/>
      <c r="AR380" s="91"/>
      <c r="AS380" s="91"/>
      <c r="AT380" s="91"/>
    </row>
    <row r="381" spans="4:46" ht="12.75" x14ac:dyDescent="0.2">
      <c r="D381" s="87"/>
      <c r="F381" s="89"/>
      <c r="G381" s="89"/>
      <c r="H381" s="89"/>
      <c r="I381" s="89"/>
      <c r="J381" s="90"/>
      <c r="K381" s="90"/>
      <c r="AP381" s="91"/>
      <c r="AQ381" s="91"/>
      <c r="AR381" s="91"/>
      <c r="AS381" s="91"/>
      <c r="AT381" s="91"/>
    </row>
    <row r="382" spans="4:46" ht="12.75" x14ac:dyDescent="0.2">
      <c r="D382" s="87"/>
      <c r="F382" s="89"/>
      <c r="G382" s="89"/>
      <c r="H382" s="89"/>
      <c r="I382" s="89"/>
      <c r="J382" s="90"/>
      <c r="K382" s="90"/>
      <c r="AP382" s="91"/>
      <c r="AQ382" s="91"/>
      <c r="AR382" s="91"/>
      <c r="AS382" s="91"/>
      <c r="AT382" s="91"/>
    </row>
    <row r="383" spans="4:46" ht="12.75" x14ac:dyDescent="0.2">
      <c r="D383" s="87"/>
      <c r="F383" s="89"/>
      <c r="G383" s="89"/>
      <c r="H383" s="89"/>
      <c r="I383" s="89"/>
      <c r="J383" s="90"/>
      <c r="K383" s="90"/>
      <c r="AP383" s="91"/>
      <c r="AQ383" s="91"/>
      <c r="AR383" s="91"/>
      <c r="AS383" s="91"/>
      <c r="AT383" s="91"/>
    </row>
    <row r="384" spans="4:46" ht="12.75" x14ac:dyDescent="0.2">
      <c r="D384" s="87"/>
      <c r="F384" s="89"/>
      <c r="G384" s="89"/>
      <c r="H384" s="89"/>
      <c r="I384" s="89"/>
      <c r="J384" s="90"/>
      <c r="K384" s="90"/>
      <c r="AP384" s="91"/>
      <c r="AQ384" s="91"/>
      <c r="AR384" s="91"/>
      <c r="AS384" s="91"/>
      <c r="AT384" s="91"/>
    </row>
    <row r="385" spans="4:46" ht="12.75" x14ac:dyDescent="0.2">
      <c r="D385" s="87"/>
      <c r="F385" s="89"/>
      <c r="G385" s="89"/>
      <c r="H385" s="89"/>
      <c r="I385" s="89"/>
      <c r="J385" s="90"/>
      <c r="K385" s="90"/>
      <c r="AP385" s="91"/>
      <c r="AQ385" s="91"/>
      <c r="AR385" s="91"/>
      <c r="AS385" s="91"/>
      <c r="AT385" s="91"/>
    </row>
    <row r="386" spans="4:46" ht="12.75" x14ac:dyDescent="0.2">
      <c r="D386" s="87"/>
      <c r="F386" s="89"/>
      <c r="G386" s="89"/>
      <c r="H386" s="89"/>
      <c r="I386" s="89"/>
      <c r="J386" s="90"/>
      <c r="K386" s="90"/>
      <c r="AP386" s="91"/>
      <c r="AQ386" s="91"/>
      <c r="AR386" s="91"/>
      <c r="AS386" s="91"/>
      <c r="AT386" s="91"/>
    </row>
    <row r="387" spans="4:46" ht="12.75" x14ac:dyDescent="0.2">
      <c r="D387" s="87"/>
      <c r="F387" s="89"/>
      <c r="G387" s="89"/>
      <c r="H387" s="89"/>
      <c r="I387" s="89"/>
      <c r="J387" s="90"/>
      <c r="K387" s="90"/>
      <c r="AP387" s="91"/>
      <c r="AQ387" s="91"/>
      <c r="AR387" s="91"/>
      <c r="AS387" s="91"/>
      <c r="AT387" s="91"/>
    </row>
    <row r="388" spans="4:46" ht="12.75" x14ac:dyDescent="0.2">
      <c r="D388" s="87"/>
      <c r="F388" s="89"/>
      <c r="G388" s="89"/>
      <c r="H388" s="89"/>
      <c r="I388" s="89"/>
      <c r="J388" s="90"/>
      <c r="K388" s="90"/>
      <c r="AP388" s="91"/>
      <c r="AQ388" s="91"/>
      <c r="AR388" s="91"/>
      <c r="AS388" s="91"/>
      <c r="AT388" s="91"/>
    </row>
    <row r="389" spans="4:46" ht="12.75" x14ac:dyDescent="0.2">
      <c r="D389" s="87"/>
      <c r="F389" s="89"/>
      <c r="G389" s="89"/>
      <c r="H389" s="89"/>
      <c r="I389" s="89"/>
      <c r="J389" s="90"/>
      <c r="K389" s="90"/>
      <c r="AP389" s="91"/>
      <c r="AQ389" s="91"/>
      <c r="AR389" s="91"/>
      <c r="AS389" s="91"/>
      <c r="AT389" s="91"/>
    </row>
    <row r="390" spans="4:46" ht="12.75" x14ac:dyDescent="0.2">
      <c r="D390" s="87"/>
      <c r="F390" s="89"/>
      <c r="G390" s="89"/>
      <c r="H390" s="89"/>
      <c r="I390" s="89"/>
      <c r="J390" s="90"/>
      <c r="K390" s="90"/>
      <c r="AP390" s="91"/>
      <c r="AQ390" s="91"/>
      <c r="AR390" s="91"/>
      <c r="AS390" s="91"/>
      <c r="AT390" s="91"/>
    </row>
    <row r="391" spans="4:46" ht="12.75" x14ac:dyDescent="0.2">
      <c r="D391" s="87"/>
      <c r="F391" s="89"/>
      <c r="G391" s="89"/>
      <c r="H391" s="89"/>
      <c r="I391" s="89"/>
      <c r="J391" s="90"/>
      <c r="K391" s="90"/>
      <c r="AP391" s="91"/>
      <c r="AQ391" s="91"/>
      <c r="AR391" s="91"/>
      <c r="AS391" s="91"/>
      <c r="AT391" s="91"/>
    </row>
    <row r="392" spans="4:46" ht="12.75" x14ac:dyDescent="0.2">
      <c r="D392" s="87"/>
      <c r="F392" s="89"/>
      <c r="G392" s="89"/>
      <c r="H392" s="89"/>
      <c r="I392" s="89"/>
      <c r="J392" s="90"/>
      <c r="K392" s="90"/>
      <c r="AP392" s="91"/>
      <c r="AQ392" s="91"/>
      <c r="AR392" s="91"/>
      <c r="AS392" s="91"/>
      <c r="AT392" s="91"/>
    </row>
    <row r="393" spans="4:46" ht="12.75" x14ac:dyDescent="0.2">
      <c r="D393" s="87"/>
      <c r="F393" s="89"/>
      <c r="G393" s="89"/>
      <c r="H393" s="89"/>
      <c r="I393" s="89"/>
      <c r="J393" s="90"/>
      <c r="K393" s="90"/>
      <c r="AP393" s="91"/>
      <c r="AQ393" s="91"/>
      <c r="AR393" s="91"/>
      <c r="AS393" s="91"/>
      <c r="AT393" s="91"/>
    </row>
    <row r="394" spans="4:46" ht="12.75" x14ac:dyDescent="0.2">
      <c r="D394" s="87"/>
      <c r="F394" s="89"/>
      <c r="G394" s="89"/>
      <c r="H394" s="89"/>
      <c r="I394" s="89"/>
      <c r="J394" s="90"/>
      <c r="K394" s="90"/>
      <c r="AP394" s="91"/>
      <c r="AQ394" s="91"/>
      <c r="AR394" s="91"/>
      <c r="AS394" s="91"/>
      <c r="AT394" s="91"/>
    </row>
    <row r="395" spans="4:46" ht="12.75" x14ac:dyDescent="0.2">
      <c r="D395" s="87"/>
      <c r="F395" s="89"/>
      <c r="G395" s="89"/>
      <c r="H395" s="89"/>
      <c r="I395" s="89"/>
      <c r="J395" s="90"/>
      <c r="K395" s="90"/>
      <c r="AP395" s="91"/>
      <c r="AQ395" s="91"/>
      <c r="AR395" s="91"/>
      <c r="AS395" s="91"/>
      <c r="AT395" s="91"/>
    </row>
    <row r="396" spans="4:46" ht="12.75" x14ac:dyDescent="0.2">
      <c r="D396" s="87"/>
      <c r="F396" s="89"/>
      <c r="G396" s="89"/>
      <c r="H396" s="89"/>
      <c r="I396" s="89"/>
      <c r="J396" s="90"/>
      <c r="K396" s="90"/>
      <c r="AP396" s="91"/>
      <c r="AQ396" s="91"/>
      <c r="AR396" s="91"/>
      <c r="AS396" s="91"/>
      <c r="AT396" s="91"/>
    </row>
    <row r="397" spans="4:46" ht="12.75" x14ac:dyDescent="0.2">
      <c r="D397" s="87"/>
      <c r="F397" s="89"/>
      <c r="G397" s="89"/>
      <c r="H397" s="89"/>
      <c r="I397" s="89"/>
      <c r="J397" s="90"/>
      <c r="K397" s="90"/>
      <c r="AP397" s="91"/>
      <c r="AQ397" s="91"/>
      <c r="AR397" s="91"/>
      <c r="AS397" s="91"/>
      <c r="AT397" s="91"/>
    </row>
    <row r="398" spans="4:46" ht="12.75" x14ac:dyDescent="0.2">
      <c r="D398" s="87"/>
      <c r="F398" s="89"/>
      <c r="G398" s="89"/>
      <c r="H398" s="89"/>
      <c r="I398" s="89"/>
      <c r="J398" s="90"/>
      <c r="K398" s="90"/>
      <c r="AP398" s="91"/>
      <c r="AQ398" s="91"/>
      <c r="AR398" s="91"/>
      <c r="AS398" s="91"/>
      <c r="AT398" s="91"/>
    </row>
    <row r="399" spans="4:46" ht="12.75" x14ac:dyDescent="0.2">
      <c r="D399" s="87"/>
      <c r="F399" s="89"/>
      <c r="G399" s="89"/>
      <c r="H399" s="89"/>
      <c r="I399" s="89"/>
      <c r="J399" s="90"/>
      <c r="K399" s="90"/>
      <c r="AP399" s="91"/>
      <c r="AQ399" s="91"/>
      <c r="AR399" s="91"/>
      <c r="AS399" s="91"/>
      <c r="AT399" s="91"/>
    </row>
    <row r="400" spans="4:46" ht="12.75" x14ac:dyDescent="0.2">
      <c r="D400" s="87"/>
      <c r="F400" s="89"/>
      <c r="G400" s="89"/>
      <c r="H400" s="89"/>
      <c r="I400" s="89"/>
      <c r="J400" s="90"/>
      <c r="K400" s="90"/>
      <c r="AP400" s="91"/>
      <c r="AQ400" s="91"/>
      <c r="AR400" s="91"/>
      <c r="AS400" s="91"/>
      <c r="AT400" s="91"/>
    </row>
    <row r="401" spans="4:46" ht="12.75" x14ac:dyDescent="0.2">
      <c r="D401" s="87"/>
      <c r="F401" s="89"/>
      <c r="G401" s="89"/>
      <c r="H401" s="89"/>
      <c r="I401" s="89"/>
      <c r="J401" s="90"/>
      <c r="K401" s="90"/>
      <c r="AP401" s="91"/>
      <c r="AQ401" s="91"/>
      <c r="AR401" s="91"/>
      <c r="AS401" s="91"/>
      <c r="AT401" s="91"/>
    </row>
    <row r="402" spans="4:46" ht="12.75" x14ac:dyDescent="0.2">
      <c r="D402" s="87"/>
      <c r="F402" s="89"/>
      <c r="G402" s="89"/>
      <c r="H402" s="89"/>
      <c r="I402" s="89"/>
      <c r="J402" s="90"/>
      <c r="K402" s="90"/>
      <c r="AP402" s="91"/>
      <c r="AQ402" s="91"/>
      <c r="AR402" s="91"/>
      <c r="AS402" s="91"/>
      <c r="AT402" s="91"/>
    </row>
    <row r="403" spans="4:46" ht="12.75" x14ac:dyDescent="0.2">
      <c r="D403" s="87"/>
      <c r="F403" s="89"/>
      <c r="G403" s="89"/>
      <c r="H403" s="89"/>
      <c r="I403" s="89"/>
      <c r="J403" s="90"/>
      <c r="K403" s="90"/>
      <c r="AP403" s="91"/>
      <c r="AQ403" s="91"/>
      <c r="AR403" s="91"/>
      <c r="AS403" s="91"/>
      <c r="AT403" s="91"/>
    </row>
    <row r="404" spans="4:46" ht="12.75" x14ac:dyDescent="0.2">
      <c r="D404" s="87"/>
      <c r="F404" s="89"/>
      <c r="G404" s="89"/>
      <c r="H404" s="89"/>
      <c r="I404" s="89"/>
      <c r="J404" s="90"/>
      <c r="K404" s="90"/>
      <c r="AP404" s="91"/>
      <c r="AQ404" s="91"/>
      <c r="AR404" s="91"/>
      <c r="AS404" s="91"/>
      <c r="AT404" s="91"/>
    </row>
    <row r="405" spans="4:46" ht="12.75" x14ac:dyDescent="0.2">
      <c r="D405" s="87"/>
      <c r="F405" s="89"/>
      <c r="G405" s="89"/>
      <c r="H405" s="89"/>
      <c r="I405" s="89"/>
      <c r="J405" s="90"/>
      <c r="K405" s="90"/>
      <c r="AP405" s="91"/>
      <c r="AQ405" s="91"/>
      <c r="AR405" s="91"/>
      <c r="AS405" s="91"/>
      <c r="AT405" s="91"/>
    </row>
    <row r="406" spans="4:46" ht="12.75" x14ac:dyDescent="0.2">
      <c r="D406" s="87"/>
      <c r="F406" s="89"/>
      <c r="G406" s="89"/>
      <c r="H406" s="89"/>
      <c r="I406" s="89"/>
      <c r="J406" s="90"/>
      <c r="K406" s="90"/>
      <c r="AP406" s="91"/>
      <c r="AQ406" s="91"/>
      <c r="AR406" s="91"/>
      <c r="AS406" s="91"/>
      <c r="AT406" s="91"/>
    </row>
    <row r="407" spans="4:46" ht="12.75" x14ac:dyDescent="0.2">
      <c r="D407" s="87"/>
      <c r="F407" s="89"/>
      <c r="G407" s="89"/>
      <c r="H407" s="89"/>
      <c r="I407" s="89"/>
      <c r="J407" s="90"/>
      <c r="K407" s="90"/>
      <c r="AP407" s="91"/>
      <c r="AQ407" s="91"/>
      <c r="AR407" s="91"/>
      <c r="AS407" s="91"/>
      <c r="AT407" s="91"/>
    </row>
    <row r="408" spans="4:46" ht="12.75" x14ac:dyDescent="0.2">
      <c r="D408" s="87"/>
      <c r="F408" s="89"/>
      <c r="G408" s="89"/>
      <c r="H408" s="89"/>
      <c r="I408" s="89"/>
      <c r="J408" s="90"/>
      <c r="K408" s="90"/>
      <c r="AP408" s="91"/>
      <c r="AQ408" s="91"/>
      <c r="AR408" s="91"/>
      <c r="AS408" s="91"/>
      <c r="AT408" s="91"/>
    </row>
    <row r="409" spans="4:46" ht="12.75" x14ac:dyDescent="0.2">
      <c r="D409" s="87"/>
      <c r="F409" s="89"/>
      <c r="G409" s="89"/>
      <c r="H409" s="89"/>
      <c r="I409" s="89"/>
      <c r="J409" s="90"/>
      <c r="K409" s="90"/>
      <c r="AP409" s="91"/>
      <c r="AQ409" s="91"/>
      <c r="AR409" s="91"/>
      <c r="AS409" s="91"/>
      <c r="AT409" s="91"/>
    </row>
    <row r="410" spans="4:46" ht="12.75" x14ac:dyDescent="0.2">
      <c r="D410" s="87"/>
      <c r="F410" s="89"/>
      <c r="G410" s="89"/>
      <c r="H410" s="89"/>
      <c r="I410" s="89"/>
      <c r="J410" s="90"/>
      <c r="K410" s="90"/>
      <c r="AP410" s="91"/>
      <c r="AQ410" s="91"/>
      <c r="AR410" s="91"/>
      <c r="AS410" s="91"/>
      <c r="AT410" s="91"/>
    </row>
    <row r="411" spans="4:46" ht="12.75" x14ac:dyDescent="0.2">
      <c r="D411" s="87"/>
      <c r="F411" s="89"/>
      <c r="G411" s="89"/>
      <c r="H411" s="89"/>
      <c r="I411" s="89"/>
      <c r="J411" s="90"/>
      <c r="K411" s="90"/>
      <c r="AP411" s="91"/>
      <c r="AQ411" s="91"/>
      <c r="AR411" s="91"/>
      <c r="AS411" s="91"/>
      <c r="AT411" s="91"/>
    </row>
    <row r="412" spans="4:46" ht="12.75" x14ac:dyDescent="0.2">
      <c r="D412" s="87"/>
      <c r="F412" s="89"/>
      <c r="G412" s="89"/>
      <c r="H412" s="89"/>
      <c r="I412" s="89"/>
      <c r="J412" s="90"/>
      <c r="K412" s="90"/>
      <c r="AP412" s="91"/>
      <c r="AQ412" s="91"/>
      <c r="AR412" s="91"/>
      <c r="AS412" s="91"/>
      <c r="AT412" s="91"/>
    </row>
    <row r="413" spans="4:46" ht="12.75" x14ac:dyDescent="0.2">
      <c r="D413" s="87"/>
      <c r="F413" s="89"/>
      <c r="G413" s="89"/>
      <c r="H413" s="89"/>
      <c r="I413" s="89"/>
      <c r="J413" s="90"/>
      <c r="K413" s="90"/>
      <c r="AP413" s="91"/>
      <c r="AQ413" s="91"/>
      <c r="AR413" s="91"/>
      <c r="AS413" s="91"/>
      <c r="AT413" s="91"/>
    </row>
    <row r="414" spans="4:46" ht="12.75" x14ac:dyDescent="0.2">
      <c r="D414" s="87"/>
      <c r="F414" s="89"/>
      <c r="G414" s="89"/>
      <c r="H414" s="89"/>
      <c r="I414" s="89"/>
      <c r="J414" s="90"/>
      <c r="K414" s="90"/>
      <c r="AP414" s="91"/>
      <c r="AQ414" s="91"/>
      <c r="AR414" s="91"/>
      <c r="AS414" s="91"/>
      <c r="AT414" s="91"/>
    </row>
    <row r="415" spans="4:46" ht="12.75" x14ac:dyDescent="0.2">
      <c r="D415" s="87"/>
      <c r="F415" s="89"/>
      <c r="G415" s="89"/>
      <c r="H415" s="89"/>
      <c r="I415" s="89"/>
      <c r="J415" s="90"/>
      <c r="K415" s="90"/>
      <c r="AP415" s="91"/>
      <c r="AQ415" s="91"/>
      <c r="AR415" s="91"/>
      <c r="AS415" s="91"/>
      <c r="AT415" s="91"/>
    </row>
    <row r="416" spans="4:46" ht="12.75" x14ac:dyDescent="0.2">
      <c r="D416" s="87"/>
      <c r="F416" s="89"/>
      <c r="G416" s="89"/>
      <c r="H416" s="89"/>
      <c r="I416" s="89"/>
      <c r="J416" s="90"/>
      <c r="K416" s="90"/>
      <c r="AP416" s="91"/>
      <c r="AQ416" s="91"/>
      <c r="AR416" s="91"/>
      <c r="AS416" s="91"/>
      <c r="AT416" s="91"/>
    </row>
    <row r="417" spans="4:46" ht="12.75" x14ac:dyDescent="0.2">
      <c r="D417" s="87"/>
      <c r="F417" s="89"/>
      <c r="G417" s="89"/>
      <c r="H417" s="89"/>
      <c r="I417" s="89"/>
      <c r="J417" s="90"/>
      <c r="K417" s="90"/>
      <c r="AP417" s="91"/>
      <c r="AQ417" s="91"/>
      <c r="AR417" s="91"/>
      <c r="AS417" s="91"/>
      <c r="AT417" s="91"/>
    </row>
    <row r="418" spans="4:46" ht="12.75" x14ac:dyDescent="0.2">
      <c r="D418" s="87"/>
      <c r="F418" s="89"/>
      <c r="G418" s="89"/>
      <c r="H418" s="89"/>
      <c r="I418" s="89"/>
      <c r="J418" s="90"/>
      <c r="K418" s="90"/>
      <c r="AP418" s="91"/>
      <c r="AQ418" s="91"/>
      <c r="AR418" s="91"/>
      <c r="AS418" s="91"/>
      <c r="AT418" s="91"/>
    </row>
    <row r="419" spans="4:46" ht="12.75" x14ac:dyDescent="0.2">
      <c r="D419" s="87"/>
      <c r="F419" s="89"/>
      <c r="G419" s="89"/>
      <c r="H419" s="89"/>
      <c r="I419" s="89"/>
      <c r="J419" s="90"/>
      <c r="K419" s="90"/>
      <c r="AP419" s="91"/>
      <c r="AQ419" s="91"/>
      <c r="AR419" s="91"/>
      <c r="AS419" s="91"/>
      <c r="AT419" s="91"/>
    </row>
    <row r="420" spans="4:46" ht="12.75" x14ac:dyDescent="0.2">
      <c r="D420" s="87"/>
      <c r="F420" s="89"/>
      <c r="G420" s="89"/>
      <c r="H420" s="89"/>
      <c r="I420" s="89"/>
      <c r="J420" s="90"/>
      <c r="K420" s="90"/>
      <c r="AP420" s="91"/>
      <c r="AQ420" s="91"/>
      <c r="AR420" s="91"/>
      <c r="AS420" s="91"/>
      <c r="AT420" s="91"/>
    </row>
    <row r="421" spans="4:46" ht="12.75" x14ac:dyDescent="0.2">
      <c r="D421" s="87"/>
      <c r="F421" s="89"/>
      <c r="G421" s="89"/>
      <c r="H421" s="89"/>
      <c r="I421" s="89"/>
      <c r="J421" s="90"/>
      <c r="K421" s="90"/>
      <c r="AP421" s="91"/>
      <c r="AQ421" s="91"/>
      <c r="AR421" s="91"/>
      <c r="AS421" s="91"/>
      <c r="AT421" s="91"/>
    </row>
    <row r="422" spans="4:46" ht="12.75" x14ac:dyDescent="0.2">
      <c r="D422" s="87"/>
      <c r="F422" s="89"/>
      <c r="G422" s="89"/>
      <c r="H422" s="89"/>
      <c r="I422" s="89"/>
      <c r="J422" s="90"/>
      <c r="K422" s="90"/>
      <c r="AP422" s="91"/>
      <c r="AQ422" s="91"/>
      <c r="AR422" s="91"/>
      <c r="AS422" s="91"/>
      <c r="AT422" s="91"/>
    </row>
    <row r="423" spans="4:46" ht="12.75" x14ac:dyDescent="0.2">
      <c r="D423" s="87"/>
      <c r="F423" s="89"/>
      <c r="G423" s="89"/>
      <c r="H423" s="89"/>
      <c r="I423" s="89"/>
      <c r="J423" s="90"/>
      <c r="K423" s="90"/>
      <c r="AP423" s="91"/>
      <c r="AQ423" s="91"/>
      <c r="AR423" s="91"/>
      <c r="AS423" s="91"/>
      <c r="AT423" s="91"/>
    </row>
    <row r="424" spans="4:46" ht="12.75" x14ac:dyDescent="0.2">
      <c r="D424" s="87"/>
      <c r="F424" s="89"/>
      <c r="G424" s="89"/>
      <c r="H424" s="89"/>
      <c r="I424" s="89"/>
      <c r="J424" s="90"/>
      <c r="K424" s="90"/>
      <c r="AP424" s="91"/>
      <c r="AQ424" s="91"/>
      <c r="AR424" s="91"/>
      <c r="AS424" s="91"/>
      <c r="AT424" s="91"/>
    </row>
    <row r="425" spans="4:46" ht="12.75" x14ac:dyDescent="0.2">
      <c r="D425" s="87"/>
      <c r="F425" s="89"/>
      <c r="G425" s="89"/>
      <c r="H425" s="89"/>
      <c r="I425" s="89"/>
      <c r="J425" s="90"/>
      <c r="K425" s="90"/>
      <c r="AP425" s="91"/>
      <c r="AQ425" s="91"/>
      <c r="AR425" s="91"/>
      <c r="AS425" s="91"/>
      <c r="AT425" s="91"/>
    </row>
    <row r="426" spans="4:46" ht="12.75" x14ac:dyDescent="0.2">
      <c r="D426" s="87"/>
      <c r="F426" s="89"/>
      <c r="G426" s="89"/>
      <c r="H426" s="89"/>
      <c r="I426" s="89"/>
      <c r="J426" s="90"/>
      <c r="K426" s="90"/>
      <c r="AP426" s="91"/>
      <c r="AQ426" s="91"/>
      <c r="AR426" s="91"/>
      <c r="AS426" s="91"/>
      <c r="AT426" s="91"/>
    </row>
    <row r="427" spans="4:46" ht="12.75" x14ac:dyDescent="0.2">
      <c r="D427" s="87"/>
      <c r="F427" s="89"/>
      <c r="G427" s="89"/>
      <c r="H427" s="89"/>
      <c r="I427" s="89"/>
      <c r="J427" s="90"/>
      <c r="K427" s="90"/>
      <c r="AP427" s="91"/>
      <c r="AQ427" s="91"/>
      <c r="AR427" s="91"/>
      <c r="AS427" s="91"/>
      <c r="AT427" s="91"/>
    </row>
    <row r="428" spans="4:46" ht="12.75" x14ac:dyDescent="0.2">
      <c r="D428" s="87"/>
      <c r="F428" s="89"/>
      <c r="G428" s="89"/>
      <c r="H428" s="89"/>
      <c r="I428" s="89"/>
      <c r="J428" s="90"/>
      <c r="K428" s="90"/>
      <c r="AP428" s="91"/>
      <c r="AQ428" s="91"/>
      <c r="AR428" s="91"/>
      <c r="AS428" s="91"/>
      <c r="AT428" s="91"/>
    </row>
    <row r="429" spans="4:46" ht="12.75" x14ac:dyDescent="0.2">
      <c r="D429" s="87"/>
      <c r="F429" s="89"/>
      <c r="G429" s="89"/>
      <c r="H429" s="89"/>
      <c r="I429" s="89"/>
      <c r="J429" s="90"/>
      <c r="K429" s="90"/>
      <c r="AP429" s="91"/>
      <c r="AQ429" s="91"/>
      <c r="AR429" s="91"/>
      <c r="AS429" s="91"/>
      <c r="AT429" s="91"/>
    </row>
    <row r="430" spans="4:46" ht="12.75" x14ac:dyDescent="0.2">
      <c r="D430" s="87"/>
      <c r="F430" s="89"/>
      <c r="G430" s="89"/>
      <c r="H430" s="89"/>
      <c r="I430" s="89"/>
      <c r="J430" s="90"/>
      <c r="K430" s="90"/>
      <c r="AP430" s="91"/>
      <c r="AQ430" s="91"/>
      <c r="AR430" s="91"/>
      <c r="AS430" s="91"/>
      <c r="AT430" s="91"/>
    </row>
    <row r="431" spans="4:46" ht="12.75" x14ac:dyDescent="0.2">
      <c r="D431" s="87"/>
      <c r="F431" s="89"/>
      <c r="G431" s="89"/>
      <c r="H431" s="89"/>
      <c r="I431" s="89"/>
      <c r="J431" s="90"/>
      <c r="K431" s="90"/>
      <c r="AP431" s="91"/>
      <c r="AQ431" s="91"/>
      <c r="AR431" s="91"/>
      <c r="AS431" s="91"/>
      <c r="AT431" s="91"/>
    </row>
    <row r="432" spans="4:46" ht="12.75" x14ac:dyDescent="0.2">
      <c r="D432" s="87"/>
      <c r="F432" s="89"/>
      <c r="G432" s="89"/>
      <c r="H432" s="89"/>
      <c r="I432" s="89"/>
      <c r="J432" s="90"/>
      <c r="K432" s="90"/>
      <c r="AP432" s="91"/>
      <c r="AQ432" s="91"/>
      <c r="AR432" s="91"/>
      <c r="AS432" s="91"/>
      <c r="AT432" s="91"/>
    </row>
    <row r="433" spans="4:46" ht="12.75" x14ac:dyDescent="0.2">
      <c r="D433" s="87"/>
      <c r="F433" s="89"/>
      <c r="G433" s="89"/>
      <c r="H433" s="89"/>
      <c r="I433" s="89"/>
      <c r="J433" s="90"/>
      <c r="K433" s="90"/>
      <c r="AP433" s="91"/>
      <c r="AQ433" s="91"/>
      <c r="AR433" s="91"/>
      <c r="AS433" s="91"/>
      <c r="AT433" s="91"/>
    </row>
    <row r="434" spans="4:46" ht="12.75" x14ac:dyDescent="0.2">
      <c r="D434" s="87"/>
      <c r="F434" s="89"/>
      <c r="G434" s="89"/>
      <c r="H434" s="89"/>
      <c r="I434" s="89"/>
      <c r="J434" s="90"/>
      <c r="K434" s="90"/>
      <c r="AP434" s="91"/>
      <c r="AQ434" s="91"/>
      <c r="AR434" s="91"/>
      <c r="AS434" s="91"/>
      <c r="AT434" s="91"/>
    </row>
    <row r="435" spans="4:46" ht="12.75" x14ac:dyDescent="0.2">
      <c r="D435" s="87"/>
      <c r="F435" s="89"/>
      <c r="G435" s="89"/>
      <c r="H435" s="89"/>
      <c r="I435" s="89"/>
      <c r="J435" s="90"/>
      <c r="K435" s="90"/>
      <c r="AP435" s="91"/>
      <c r="AQ435" s="91"/>
      <c r="AR435" s="91"/>
      <c r="AS435" s="91"/>
      <c r="AT435" s="91"/>
    </row>
    <row r="436" spans="4:46" ht="12.75" x14ac:dyDescent="0.2">
      <c r="D436" s="87"/>
      <c r="F436" s="89"/>
      <c r="G436" s="89"/>
      <c r="H436" s="89"/>
      <c r="I436" s="89"/>
      <c r="J436" s="90"/>
      <c r="K436" s="90"/>
      <c r="AP436" s="91"/>
      <c r="AQ436" s="91"/>
      <c r="AR436" s="91"/>
      <c r="AS436" s="91"/>
      <c r="AT436" s="91"/>
    </row>
    <row r="437" spans="4:46" ht="12.75" x14ac:dyDescent="0.2">
      <c r="D437" s="87"/>
      <c r="F437" s="89"/>
      <c r="G437" s="89"/>
      <c r="H437" s="89"/>
      <c r="I437" s="89"/>
      <c r="J437" s="90"/>
      <c r="K437" s="90"/>
      <c r="AP437" s="91"/>
      <c r="AQ437" s="91"/>
      <c r="AR437" s="91"/>
      <c r="AS437" s="91"/>
      <c r="AT437" s="91"/>
    </row>
    <row r="438" spans="4:46" ht="12.75" x14ac:dyDescent="0.2">
      <c r="D438" s="87"/>
      <c r="F438" s="89"/>
      <c r="G438" s="89"/>
      <c r="H438" s="89"/>
      <c r="I438" s="89"/>
      <c r="J438" s="90"/>
      <c r="K438" s="90"/>
      <c r="AP438" s="91"/>
      <c r="AQ438" s="91"/>
      <c r="AR438" s="91"/>
      <c r="AS438" s="91"/>
      <c r="AT438" s="91"/>
    </row>
    <row r="439" spans="4:46" ht="12.75" x14ac:dyDescent="0.2">
      <c r="D439" s="87"/>
      <c r="F439" s="89"/>
      <c r="G439" s="89"/>
      <c r="H439" s="89"/>
      <c r="I439" s="89"/>
      <c r="J439" s="90"/>
      <c r="K439" s="90"/>
      <c r="AP439" s="91"/>
      <c r="AQ439" s="91"/>
      <c r="AR439" s="91"/>
      <c r="AS439" s="91"/>
      <c r="AT439" s="91"/>
    </row>
    <row r="440" spans="4:46" ht="12.75" x14ac:dyDescent="0.2">
      <c r="D440" s="87"/>
      <c r="F440" s="89"/>
      <c r="G440" s="89"/>
      <c r="H440" s="89"/>
      <c r="I440" s="89"/>
      <c r="J440" s="90"/>
      <c r="K440" s="90"/>
      <c r="AP440" s="91"/>
      <c r="AQ440" s="91"/>
      <c r="AR440" s="91"/>
      <c r="AS440" s="91"/>
      <c r="AT440" s="91"/>
    </row>
    <row r="441" spans="4:46" ht="12.75" x14ac:dyDescent="0.2">
      <c r="D441" s="87"/>
      <c r="F441" s="89"/>
      <c r="G441" s="89"/>
      <c r="H441" s="89"/>
      <c r="I441" s="89"/>
      <c r="J441" s="90"/>
      <c r="K441" s="90"/>
      <c r="AP441" s="91"/>
      <c r="AQ441" s="91"/>
      <c r="AR441" s="91"/>
      <c r="AS441" s="91"/>
      <c r="AT441" s="91"/>
    </row>
    <row r="442" spans="4:46" ht="12.75" x14ac:dyDescent="0.2">
      <c r="D442" s="87"/>
      <c r="F442" s="89"/>
      <c r="G442" s="89"/>
      <c r="H442" s="89"/>
      <c r="I442" s="89"/>
      <c r="J442" s="90"/>
      <c r="K442" s="90"/>
      <c r="AP442" s="91"/>
      <c r="AQ442" s="91"/>
      <c r="AR442" s="91"/>
      <c r="AS442" s="91"/>
      <c r="AT442" s="91"/>
    </row>
    <row r="443" spans="4:46" ht="12.75" x14ac:dyDescent="0.2">
      <c r="D443" s="87"/>
      <c r="F443" s="89"/>
      <c r="G443" s="89"/>
      <c r="H443" s="89"/>
      <c r="I443" s="89"/>
      <c r="J443" s="90"/>
      <c r="K443" s="90"/>
      <c r="AP443" s="91"/>
      <c r="AQ443" s="91"/>
      <c r="AR443" s="91"/>
      <c r="AS443" s="91"/>
      <c r="AT443" s="91"/>
    </row>
    <row r="444" spans="4:46" ht="12.75" x14ac:dyDescent="0.2">
      <c r="D444" s="87"/>
      <c r="F444" s="89"/>
      <c r="G444" s="89"/>
      <c r="H444" s="89"/>
      <c r="I444" s="89"/>
      <c r="J444" s="90"/>
      <c r="K444" s="90"/>
      <c r="AP444" s="91"/>
      <c r="AQ444" s="91"/>
      <c r="AR444" s="91"/>
      <c r="AS444" s="91"/>
      <c r="AT444" s="91"/>
    </row>
    <row r="445" spans="4:46" ht="12.75" x14ac:dyDescent="0.2">
      <c r="D445" s="87"/>
      <c r="F445" s="89"/>
      <c r="G445" s="89"/>
      <c r="H445" s="89"/>
      <c r="I445" s="89"/>
      <c r="J445" s="90"/>
      <c r="K445" s="90"/>
      <c r="AP445" s="91"/>
      <c r="AQ445" s="91"/>
      <c r="AR445" s="91"/>
      <c r="AS445" s="91"/>
      <c r="AT445" s="91"/>
    </row>
    <row r="446" spans="4:46" ht="12.75" x14ac:dyDescent="0.2">
      <c r="D446" s="87"/>
      <c r="F446" s="89"/>
      <c r="G446" s="89"/>
      <c r="H446" s="89"/>
      <c r="I446" s="89"/>
      <c r="J446" s="90"/>
      <c r="K446" s="90"/>
      <c r="AP446" s="91"/>
      <c r="AQ446" s="91"/>
      <c r="AR446" s="91"/>
      <c r="AS446" s="91"/>
      <c r="AT446" s="91"/>
    </row>
    <row r="447" spans="4:46" ht="12.75" x14ac:dyDescent="0.2">
      <c r="D447" s="87"/>
      <c r="F447" s="89"/>
      <c r="G447" s="89"/>
      <c r="H447" s="89"/>
      <c r="I447" s="89"/>
      <c r="J447" s="90"/>
      <c r="K447" s="90"/>
      <c r="AP447" s="91"/>
      <c r="AQ447" s="91"/>
      <c r="AR447" s="91"/>
      <c r="AS447" s="91"/>
      <c r="AT447" s="91"/>
    </row>
    <row r="448" spans="4:46" ht="12.75" x14ac:dyDescent="0.2">
      <c r="D448" s="87"/>
      <c r="F448" s="89"/>
      <c r="G448" s="89"/>
      <c r="H448" s="89"/>
      <c r="I448" s="89"/>
      <c r="J448" s="90"/>
      <c r="K448" s="90"/>
      <c r="AP448" s="91"/>
      <c r="AQ448" s="91"/>
      <c r="AR448" s="91"/>
      <c r="AS448" s="91"/>
      <c r="AT448" s="91"/>
    </row>
    <row r="449" spans="4:46" ht="12.75" x14ac:dyDescent="0.2">
      <c r="D449" s="87"/>
      <c r="F449" s="89"/>
      <c r="G449" s="89"/>
      <c r="H449" s="89"/>
      <c r="I449" s="89"/>
      <c r="J449" s="90"/>
      <c r="K449" s="90"/>
      <c r="AP449" s="91"/>
      <c r="AQ449" s="91"/>
      <c r="AR449" s="91"/>
      <c r="AS449" s="91"/>
      <c r="AT449" s="91"/>
    </row>
    <row r="450" spans="4:46" ht="12.75" x14ac:dyDescent="0.2">
      <c r="D450" s="87"/>
      <c r="F450" s="89"/>
      <c r="G450" s="89"/>
      <c r="H450" s="89"/>
      <c r="I450" s="89"/>
      <c r="J450" s="90"/>
      <c r="K450" s="90"/>
      <c r="AP450" s="91"/>
      <c r="AQ450" s="91"/>
      <c r="AR450" s="91"/>
      <c r="AS450" s="91"/>
      <c r="AT450" s="91"/>
    </row>
    <row r="451" spans="4:46" ht="12.75" x14ac:dyDescent="0.2">
      <c r="D451" s="87"/>
      <c r="F451" s="89"/>
      <c r="G451" s="89"/>
      <c r="H451" s="89"/>
      <c r="I451" s="89"/>
      <c r="J451" s="90"/>
      <c r="K451" s="90"/>
      <c r="AP451" s="91"/>
      <c r="AQ451" s="91"/>
      <c r="AR451" s="91"/>
      <c r="AS451" s="91"/>
      <c r="AT451" s="91"/>
    </row>
    <row r="452" spans="4:46" ht="12.75" x14ac:dyDescent="0.2">
      <c r="D452" s="87"/>
      <c r="F452" s="89"/>
      <c r="G452" s="89"/>
      <c r="H452" s="89"/>
      <c r="I452" s="89"/>
      <c r="J452" s="90"/>
      <c r="K452" s="90"/>
      <c r="AP452" s="91"/>
      <c r="AQ452" s="91"/>
      <c r="AR452" s="91"/>
      <c r="AS452" s="91"/>
      <c r="AT452" s="91"/>
    </row>
    <row r="453" spans="4:46" ht="12.75" x14ac:dyDescent="0.2">
      <c r="D453" s="87"/>
      <c r="F453" s="89"/>
      <c r="G453" s="89"/>
      <c r="H453" s="89"/>
      <c r="I453" s="89"/>
      <c r="J453" s="90"/>
      <c r="K453" s="90"/>
      <c r="AP453" s="91"/>
      <c r="AQ453" s="91"/>
      <c r="AR453" s="91"/>
      <c r="AS453" s="91"/>
      <c r="AT453" s="91"/>
    </row>
    <row r="454" spans="4:46" ht="12.75" x14ac:dyDescent="0.2">
      <c r="D454" s="87"/>
      <c r="F454" s="89"/>
      <c r="G454" s="89"/>
      <c r="H454" s="89"/>
      <c r="I454" s="89"/>
      <c r="J454" s="90"/>
      <c r="K454" s="90"/>
      <c r="AP454" s="91"/>
      <c r="AQ454" s="91"/>
      <c r="AR454" s="91"/>
      <c r="AS454" s="91"/>
      <c r="AT454" s="91"/>
    </row>
    <row r="455" spans="4:46" ht="12.75" x14ac:dyDescent="0.2">
      <c r="D455" s="87"/>
      <c r="F455" s="89"/>
      <c r="G455" s="89"/>
      <c r="H455" s="89"/>
      <c r="I455" s="89"/>
      <c r="J455" s="90"/>
      <c r="K455" s="90"/>
      <c r="AP455" s="91"/>
      <c r="AQ455" s="91"/>
      <c r="AR455" s="91"/>
      <c r="AS455" s="91"/>
      <c r="AT455" s="91"/>
    </row>
    <row r="456" spans="4:46" ht="12.75" x14ac:dyDescent="0.2">
      <c r="D456" s="87"/>
      <c r="F456" s="89"/>
      <c r="G456" s="89"/>
      <c r="H456" s="89"/>
      <c r="I456" s="89"/>
      <c r="J456" s="90"/>
      <c r="K456" s="90"/>
      <c r="AP456" s="91"/>
      <c r="AQ456" s="91"/>
      <c r="AR456" s="91"/>
      <c r="AS456" s="91"/>
      <c r="AT456" s="91"/>
    </row>
    <row r="457" spans="4:46" ht="12.75" x14ac:dyDescent="0.2">
      <c r="D457" s="87"/>
      <c r="F457" s="89"/>
      <c r="G457" s="89"/>
      <c r="H457" s="89"/>
      <c r="I457" s="89"/>
      <c r="J457" s="90"/>
      <c r="K457" s="90"/>
      <c r="AP457" s="91"/>
      <c r="AQ457" s="91"/>
      <c r="AR457" s="91"/>
      <c r="AS457" s="91"/>
      <c r="AT457" s="91"/>
    </row>
    <row r="458" spans="4:46" ht="12.75" x14ac:dyDescent="0.2">
      <c r="D458" s="87"/>
      <c r="F458" s="89"/>
      <c r="G458" s="89"/>
      <c r="H458" s="89"/>
      <c r="I458" s="89"/>
      <c r="J458" s="90"/>
      <c r="K458" s="90"/>
      <c r="AP458" s="91"/>
      <c r="AQ458" s="91"/>
      <c r="AR458" s="91"/>
      <c r="AS458" s="91"/>
      <c r="AT458" s="91"/>
    </row>
    <row r="459" spans="4:46" ht="12.75" x14ac:dyDescent="0.2">
      <c r="D459" s="87"/>
      <c r="F459" s="89"/>
      <c r="G459" s="89"/>
      <c r="H459" s="89"/>
      <c r="I459" s="89"/>
      <c r="J459" s="90"/>
      <c r="K459" s="90"/>
      <c r="AP459" s="91"/>
      <c r="AQ459" s="91"/>
      <c r="AR459" s="91"/>
      <c r="AS459" s="91"/>
      <c r="AT459" s="91"/>
    </row>
    <row r="460" spans="4:46" ht="12.75" x14ac:dyDescent="0.2">
      <c r="D460" s="87"/>
      <c r="F460" s="89"/>
      <c r="G460" s="89"/>
      <c r="H460" s="89"/>
      <c r="I460" s="89"/>
      <c r="J460" s="90"/>
      <c r="K460" s="90"/>
      <c r="AP460" s="91"/>
      <c r="AQ460" s="91"/>
      <c r="AR460" s="91"/>
      <c r="AS460" s="91"/>
      <c r="AT460" s="91"/>
    </row>
    <row r="461" spans="4:46" ht="12.75" x14ac:dyDescent="0.2">
      <c r="D461" s="87"/>
      <c r="F461" s="89"/>
      <c r="G461" s="89"/>
      <c r="H461" s="89"/>
      <c r="I461" s="89"/>
      <c r="J461" s="90"/>
      <c r="K461" s="90"/>
      <c r="AP461" s="91"/>
      <c r="AQ461" s="91"/>
      <c r="AR461" s="91"/>
      <c r="AS461" s="91"/>
      <c r="AT461" s="91"/>
    </row>
    <row r="462" spans="4:46" ht="12.75" x14ac:dyDescent="0.2">
      <c r="D462" s="87"/>
      <c r="F462" s="89"/>
      <c r="G462" s="89"/>
      <c r="H462" s="89"/>
      <c r="I462" s="89"/>
      <c r="J462" s="90"/>
      <c r="K462" s="90"/>
      <c r="AP462" s="91"/>
      <c r="AQ462" s="91"/>
      <c r="AR462" s="91"/>
      <c r="AS462" s="91"/>
      <c r="AT462" s="91"/>
    </row>
    <row r="463" spans="4:46" ht="12.75" x14ac:dyDescent="0.2">
      <c r="D463" s="87"/>
      <c r="F463" s="89"/>
      <c r="G463" s="89"/>
      <c r="H463" s="89"/>
      <c r="I463" s="89"/>
      <c r="J463" s="90"/>
      <c r="K463" s="90"/>
      <c r="AP463" s="91"/>
      <c r="AQ463" s="91"/>
      <c r="AR463" s="91"/>
      <c r="AS463" s="91"/>
      <c r="AT463" s="91"/>
    </row>
    <row r="464" spans="4:46" ht="12.75" x14ac:dyDescent="0.2">
      <c r="D464" s="87"/>
      <c r="F464" s="89"/>
      <c r="G464" s="89"/>
      <c r="H464" s="89"/>
      <c r="I464" s="89"/>
      <c r="J464" s="90"/>
      <c r="K464" s="90"/>
      <c r="AP464" s="91"/>
      <c r="AQ464" s="91"/>
      <c r="AR464" s="91"/>
      <c r="AS464" s="91"/>
      <c r="AT464" s="91"/>
    </row>
    <row r="465" spans="4:46" ht="12.75" x14ac:dyDescent="0.2">
      <c r="D465" s="87"/>
      <c r="F465" s="89"/>
      <c r="G465" s="89"/>
      <c r="H465" s="89"/>
      <c r="I465" s="89"/>
      <c r="J465" s="90"/>
      <c r="K465" s="90"/>
      <c r="AP465" s="91"/>
      <c r="AQ465" s="91"/>
      <c r="AR465" s="91"/>
      <c r="AS465" s="91"/>
      <c r="AT465" s="91"/>
    </row>
    <row r="466" spans="4:46" ht="12.75" x14ac:dyDescent="0.2">
      <c r="D466" s="87"/>
      <c r="F466" s="89"/>
      <c r="G466" s="89"/>
      <c r="H466" s="89"/>
      <c r="I466" s="89"/>
      <c r="J466" s="90"/>
      <c r="K466" s="90"/>
      <c r="AP466" s="91"/>
      <c r="AQ466" s="91"/>
      <c r="AR466" s="91"/>
      <c r="AS466" s="91"/>
      <c r="AT466" s="91"/>
    </row>
    <row r="467" spans="4:46" ht="12.75" x14ac:dyDescent="0.2">
      <c r="D467" s="87"/>
      <c r="F467" s="89"/>
      <c r="G467" s="89"/>
      <c r="H467" s="89"/>
      <c r="I467" s="89"/>
      <c r="J467" s="90"/>
      <c r="K467" s="90"/>
      <c r="AP467" s="91"/>
      <c r="AQ467" s="91"/>
      <c r="AR467" s="91"/>
      <c r="AS467" s="91"/>
      <c r="AT467" s="91"/>
    </row>
    <row r="468" spans="4:46" ht="12.75" x14ac:dyDescent="0.2">
      <c r="D468" s="87"/>
      <c r="F468" s="89"/>
      <c r="G468" s="89"/>
      <c r="H468" s="89"/>
      <c r="I468" s="89"/>
      <c r="J468" s="90"/>
      <c r="K468" s="90"/>
      <c r="AP468" s="91"/>
      <c r="AQ468" s="91"/>
      <c r="AR468" s="91"/>
      <c r="AS468" s="91"/>
      <c r="AT468" s="91"/>
    </row>
    <row r="469" spans="4:46" ht="12.75" x14ac:dyDescent="0.2">
      <c r="D469" s="87"/>
      <c r="F469" s="89"/>
      <c r="G469" s="89"/>
      <c r="H469" s="89"/>
      <c r="I469" s="89"/>
      <c r="J469" s="90"/>
      <c r="K469" s="90"/>
      <c r="AP469" s="91"/>
      <c r="AQ469" s="91"/>
      <c r="AR469" s="91"/>
      <c r="AS469" s="91"/>
      <c r="AT469" s="91"/>
    </row>
    <row r="470" spans="4:46" ht="12.75" x14ac:dyDescent="0.2">
      <c r="D470" s="87"/>
      <c r="F470" s="89"/>
      <c r="G470" s="89"/>
      <c r="H470" s="89"/>
      <c r="I470" s="89"/>
      <c r="J470" s="90"/>
      <c r="K470" s="90"/>
      <c r="AP470" s="91"/>
      <c r="AQ470" s="91"/>
      <c r="AR470" s="91"/>
      <c r="AS470" s="91"/>
      <c r="AT470" s="91"/>
    </row>
    <row r="471" spans="4:46" ht="12.75" x14ac:dyDescent="0.2">
      <c r="D471" s="87"/>
      <c r="F471" s="89"/>
      <c r="G471" s="89"/>
      <c r="H471" s="89"/>
      <c r="I471" s="89"/>
      <c r="J471" s="90"/>
      <c r="K471" s="90"/>
      <c r="AP471" s="91"/>
      <c r="AQ471" s="91"/>
      <c r="AR471" s="91"/>
      <c r="AS471" s="91"/>
      <c r="AT471" s="91"/>
    </row>
    <row r="472" spans="4:46" ht="12.75" x14ac:dyDescent="0.2">
      <c r="D472" s="87"/>
      <c r="F472" s="89"/>
      <c r="G472" s="89"/>
      <c r="H472" s="89"/>
      <c r="I472" s="89"/>
      <c r="J472" s="90"/>
      <c r="K472" s="90"/>
      <c r="AP472" s="91"/>
      <c r="AQ472" s="91"/>
      <c r="AR472" s="91"/>
      <c r="AS472" s="91"/>
      <c r="AT472" s="91"/>
    </row>
    <row r="473" spans="4:46" ht="12.75" x14ac:dyDescent="0.2">
      <c r="D473" s="87"/>
      <c r="F473" s="89"/>
      <c r="G473" s="89"/>
      <c r="H473" s="89"/>
      <c r="I473" s="89"/>
      <c r="J473" s="90"/>
      <c r="K473" s="90"/>
      <c r="AP473" s="91"/>
      <c r="AQ473" s="91"/>
      <c r="AR473" s="91"/>
      <c r="AS473" s="91"/>
      <c r="AT473" s="91"/>
    </row>
    <row r="474" spans="4:46" ht="12.75" x14ac:dyDescent="0.2">
      <c r="D474" s="87"/>
      <c r="F474" s="89"/>
      <c r="G474" s="89"/>
      <c r="H474" s="89"/>
      <c r="I474" s="89"/>
      <c r="J474" s="90"/>
      <c r="K474" s="90"/>
      <c r="AP474" s="91"/>
      <c r="AQ474" s="91"/>
      <c r="AR474" s="91"/>
      <c r="AS474" s="91"/>
      <c r="AT474" s="91"/>
    </row>
    <row r="475" spans="4:46" ht="12.75" x14ac:dyDescent="0.2">
      <c r="D475" s="87"/>
      <c r="F475" s="89"/>
      <c r="G475" s="89"/>
      <c r="H475" s="89"/>
      <c r="I475" s="89"/>
      <c r="J475" s="90"/>
      <c r="K475" s="90"/>
      <c r="AP475" s="91"/>
      <c r="AQ475" s="91"/>
      <c r="AR475" s="91"/>
      <c r="AS475" s="91"/>
      <c r="AT475" s="91"/>
    </row>
    <row r="476" spans="4:46" ht="12.75" x14ac:dyDescent="0.2">
      <c r="D476" s="87"/>
      <c r="F476" s="89"/>
      <c r="G476" s="89"/>
      <c r="H476" s="89"/>
      <c r="I476" s="89"/>
      <c r="J476" s="90"/>
      <c r="K476" s="90"/>
      <c r="AP476" s="91"/>
      <c r="AQ476" s="91"/>
      <c r="AR476" s="91"/>
      <c r="AS476" s="91"/>
      <c r="AT476" s="91"/>
    </row>
    <row r="477" spans="4:46" ht="12.75" x14ac:dyDescent="0.2">
      <c r="D477" s="87"/>
      <c r="F477" s="89"/>
      <c r="G477" s="89"/>
      <c r="H477" s="89"/>
      <c r="I477" s="89"/>
      <c r="J477" s="90"/>
      <c r="K477" s="90"/>
      <c r="AP477" s="91"/>
      <c r="AQ477" s="91"/>
      <c r="AR477" s="91"/>
      <c r="AS477" s="91"/>
      <c r="AT477" s="91"/>
    </row>
    <row r="478" spans="4:46" ht="12.75" x14ac:dyDescent="0.2">
      <c r="D478" s="87"/>
      <c r="F478" s="89"/>
      <c r="G478" s="89"/>
      <c r="H478" s="89"/>
      <c r="I478" s="89"/>
      <c r="J478" s="90"/>
      <c r="K478" s="90"/>
      <c r="AP478" s="91"/>
      <c r="AQ478" s="91"/>
      <c r="AR478" s="91"/>
      <c r="AS478" s="91"/>
      <c r="AT478" s="91"/>
    </row>
    <row r="479" spans="4:46" ht="12.75" x14ac:dyDescent="0.2">
      <c r="D479" s="87"/>
      <c r="F479" s="89"/>
      <c r="G479" s="89"/>
      <c r="H479" s="89"/>
      <c r="I479" s="89"/>
      <c r="J479" s="90"/>
      <c r="K479" s="90"/>
      <c r="AP479" s="91"/>
      <c r="AQ479" s="91"/>
      <c r="AR479" s="91"/>
      <c r="AS479" s="91"/>
      <c r="AT479" s="91"/>
    </row>
    <row r="480" spans="4:46" ht="12.75" x14ac:dyDescent="0.2">
      <c r="D480" s="87"/>
      <c r="F480" s="89"/>
      <c r="G480" s="89"/>
      <c r="H480" s="89"/>
      <c r="I480" s="89"/>
      <c r="J480" s="90"/>
      <c r="K480" s="90"/>
      <c r="AP480" s="91"/>
      <c r="AQ480" s="91"/>
      <c r="AR480" s="91"/>
      <c r="AS480" s="91"/>
      <c r="AT480" s="91"/>
    </row>
    <row r="481" spans="4:46" ht="12.75" x14ac:dyDescent="0.2">
      <c r="D481" s="87"/>
      <c r="F481" s="89"/>
      <c r="G481" s="89"/>
      <c r="H481" s="89"/>
      <c r="I481" s="89"/>
      <c r="J481" s="90"/>
      <c r="K481" s="90"/>
      <c r="AP481" s="91"/>
      <c r="AQ481" s="91"/>
      <c r="AR481" s="91"/>
      <c r="AS481" s="91"/>
      <c r="AT481" s="91"/>
    </row>
    <row r="482" spans="4:46" ht="12.75" x14ac:dyDescent="0.2">
      <c r="D482" s="87"/>
      <c r="F482" s="89"/>
      <c r="G482" s="89"/>
      <c r="H482" s="89"/>
      <c r="I482" s="89"/>
      <c r="J482" s="90"/>
      <c r="K482" s="90"/>
      <c r="AP482" s="91"/>
      <c r="AQ482" s="91"/>
      <c r="AR482" s="91"/>
      <c r="AS482" s="91"/>
      <c r="AT482" s="91"/>
    </row>
    <row r="483" spans="4:46" ht="12.75" x14ac:dyDescent="0.2">
      <c r="D483" s="87"/>
      <c r="F483" s="89"/>
      <c r="G483" s="89"/>
      <c r="H483" s="89"/>
      <c r="I483" s="89"/>
      <c r="J483" s="90"/>
      <c r="K483" s="90"/>
      <c r="AP483" s="91"/>
      <c r="AQ483" s="91"/>
      <c r="AR483" s="91"/>
      <c r="AS483" s="91"/>
      <c r="AT483" s="91"/>
    </row>
    <row r="484" spans="4:46" ht="12.75" x14ac:dyDescent="0.2">
      <c r="D484" s="87"/>
      <c r="F484" s="89"/>
      <c r="G484" s="89"/>
      <c r="H484" s="89"/>
      <c r="I484" s="89"/>
      <c r="J484" s="90"/>
      <c r="K484" s="90"/>
      <c r="AP484" s="91"/>
      <c r="AQ484" s="91"/>
      <c r="AR484" s="91"/>
      <c r="AS484" s="91"/>
      <c r="AT484" s="91"/>
    </row>
    <row r="485" spans="4:46" ht="12.75" x14ac:dyDescent="0.2">
      <c r="D485" s="87"/>
      <c r="F485" s="89"/>
      <c r="G485" s="89"/>
      <c r="H485" s="89"/>
      <c r="I485" s="89"/>
      <c r="J485" s="90"/>
      <c r="K485" s="90"/>
      <c r="AP485" s="91"/>
      <c r="AQ485" s="91"/>
      <c r="AR485" s="91"/>
      <c r="AS485" s="91"/>
      <c r="AT485" s="91"/>
    </row>
    <row r="486" spans="4:46" ht="12.75" x14ac:dyDescent="0.2">
      <c r="D486" s="87"/>
      <c r="F486" s="89"/>
      <c r="G486" s="89"/>
      <c r="H486" s="89"/>
      <c r="I486" s="89"/>
      <c r="J486" s="90"/>
      <c r="K486" s="90"/>
      <c r="AP486" s="91"/>
      <c r="AQ486" s="91"/>
      <c r="AR486" s="91"/>
      <c r="AS486" s="91"/>
      <c r="AT486" s="91"/>
    </row>
    <row r="487" spans="4:46" ht="12.75" x14ac:dyDescent="0.2">
      <c r="D487" s="87"/>
      <c r="F487" s="89"/>
      <c r="G487" s="89"/>
      <c r="H487" s="89"/>
      <c r="I487" s="89"/>
      <c r="J487" s="90"/>
      <c r="K487" s="90"/>
      <c r="AP487" s="91"/>
      <c r="AQ487" s="91"/>
      <c r="AR487" s="91"/>
      <c r="AS487" s="91"/>
      <c r="AT487" s="91"/>
    </row>
    <row r="488" spans="4:46" ht="12.75" x14ac:dyDescent="0.2">
      <c r="D488" s="87"/>
      <c r="F488" s="89"/>
      <c r="G488" s="89"/>
      <c r="H488" s="89"/>
      <c r="I488" s="89"/>
      <c r="J488" s="90"/>
      <c r="K488" s="90"/>
      <c r="AP488" s="91"/>
      <c r="AQ488" s="91"/>
      <c r="AR488" s="91"/>
      <c r="AS488" s="91"/>
      <c r="AT488" s="91"/>
    </row>
    <row r="489" spans="4:46" ht="12.75" x14ac:dyDescent="0.2">
      <c r="D489" s="87"/>
      <c r="F489" s="89"/>
      <c r="G489" s="89"/>
      <c r="H489" s="89"/>
      <c r="I489" s="89"/>
      <c r="J489" s="90"/>
      <c r="K489" s="90"/>
      <c r="AP489" s="91"/>
      <c r="AQ489" s="91"/>
      <c r="AR489" s="91"/>
      <c r="AS489" s="91"/>
      <c r="AT489" s="91"/>
    </row>
    <row r="490" spans="4:46" ht="12.75" x14ac:dyDescent="0.2">
      <c r="D490" s="87"/>
      <c r="F490" s="89"/>
      <c r="G490" s="89"/>
      <c r="H490" s="89"/>
      <c r="I490" s="89"/>
      <c r="J490" s="90"/>
      <c r="K490" s="90"/>
      <c r="AP490" s="91"/>
      <c r="AQ490" s="91"/>
      <c r="AR490" s="91"/>
      <c r="AS490" s="91"/>
      <c r="AT490" s="91"/>
    </row>
    <row r="491" spans="4:46" ht="12.75" x14ac:dyDescent="0.2">
      <c r="D491" s="87"/>
      <c r="F491" s="89"/>
      <c r="G491" s="89"/>
      <c r="H491" s="89"/>
      <c r="I491" s="89"/>
      <c r="J491" s="90"/>
      <c r="K491" s="90"/>
      <c r="AP491" s="91"/>
      <c r="AQ491" s="91"/>
      <c r="AR491" s="91"/>
      <c r="AS491" s="91"/>
      <c r="AT491" s="91"/>
    </row>
    <row r="492" spans="4:46" ht="12.75" x14ac:dyDescent="0.2">
      <c r="D492" s="87"/>
      <c r="F492" s="89"/>
      <c r="G492" s="89"/>
      <c r="H492" s="89"/>
      <c r="I492" s="89"/>
      <c r="J492" s="90"/>
      <c r="K492" s="90"/>
      <c r="AP492" s="91"/>
      <c r="AQ492" s="91"/>
      <c r="AR492" s="91"/>
      <c r="AS492" s="91"/>
      <c r="AT492" s="91"/>
    </row>
    <row r="493" spans="4:46" ht="12.75" x14ac:dyDescent="0.2">
      <c r="D493" s="87"/>
      <c r="F493" s="89"/>
      <c r="G493" s="89"/>
      <c r="H493" s="89"/>
      <c r="I493" s="89"/>
      <c r="J493" s="90"/>
      <c r="K493" s="90"/>
      <c r="AP493" s="91"/>
      <c r="AQ493" s="91"/>
      <c r="AR493" s="91"/>
      <c r="AS493" s="91"/>
      <c r="AT493" s="91"/>
    </row>
    <row r="494" spans="4:46" ht="12.75" x14ac:dyDescent="0.2">
      <c r="D494" s="87"/>
      <c r="F494" s="89"/>
      <c r="G494" s="89"/>
      <c r="H494" s="89"/>
      <c r="I494" s="89"/>
      <c r="J494" s="90"/>
      <c r="K494" s="90"/>
      <c r="AP494" s="91"/>
      <c r="AQ494" s="91"/>
      <c r="AR494" s="91"/>
      <c r="AS494" s="91"/>
      <c r="AT494" s="91"/>
    </row>
    <row r="495" spans="4:46" ht="12.75" x14ac:dyDescent="0.2">
      <c r="D495" s="87"/>
      <c r="F495" s="89"/>
      <c r="G495" s="89"/>
      <c r="H495" s="89"/>
      <c r="I495" s="89"/>
      <c r="J495" s="90"/>
      <c r="K495" s="90"/>
      <c r="AP495" s="91"/>
      <c r="AQ495" s="91"/>
      <c r="AR495" s="91"/>
      <c r="AS495" s="91"/>
      <c r="AT495" s="91"/>
    </row>
    <row r="496" spans="4:46" ht="12.75" x14ac:dyDescent="0.2">
      <c r="D496" s="87"/>
      <c r="F496" s="89"/>
      <c r="G496" s="89"/>
      <c r="H496" s="89"/>
      <c r="I496" s="89"/>
      <c r="J496" s="90"/>
      <c r="K496" s="90"/>
      <c r="AP496" s="91"/>
      <c r="AQ496" s="91"/>
      <c r="AR496" s="91"/>
      <c r="AS496" s="91"/>
      <c r="AT496" s="91"/>
    </row>
    <row r="497" spans="4:46" ht="12.75" x14ac:dyDescent="0.2">
      <c r="D497" s="87"/>
      <c r="F497" s="89"/>
      <c r="G497" s="89"/>
      <c r="H497" s="89"/>
      <c r="I497" s="89"/>
      <c r="J497" s="90"/>
      <c r="K497" s="90"/>
      <c r="AP497" s="91"/>
      <c r="AQ497" s="91"/>
      <c r="AR497" s="91"/>
      <c r="AS497" s="91"/>
      <c r="AT497" s="91"/>
    </row>
    <row r="498" spans="4:46" ht="12.75" x14ac:dyDescent="0.2">
      <c r="D498" s="87"/>
      <c r="F498" s="89"/>
      <c r="G498" s="89"/>
      <c r="H498" s="89"/>
      <c r="I498" s="89"/>
      <c r="J498" s="90"/>
      <c r="K498" s="90"/>
      <c r="AP498" s="91"/>
      <c r="AQ498" s="91"/>
      <c r="AR498" s="91"/>
      <c r="AS498" s="91"/>
      <c r="AT498" s="91"/>
    </row>
    <row r="499" spans="4:46" ht="12.75" x14ac:dyDescent="0.2">
      <c r="D499" s="87"/>
      <c r="F499" s="89"/>
      <c r="G499" s="89"/>
      <c r="H499" s="89"/>
      <c r="I499" s="89"/>
      <c r="J499" s="90"/>
      <c r="K499" s="90"/>
      <c r="AP499" s="91"/>
      <c r="AQ499" s="91"/>
      <c r="AR499" s="91"/>
      <c r="AS499" s="91"/>
      <c r="AT499" s="91"/>
    </row>
    <row r="500" spans="4:46" ht="12.75" x14ac:dyDescent="0.2">
      <c r="D500" s="87"/>
      <c r="F500" s="89"/>
      <c r="G500" s="89"/>
      <c r="H500" s="89"/>
      <c r="I500" s="89"/>
      <c r="J500" s="90"/>
      <c r="K500" s="90"/>
      <c r="AP500" s="91"/>
      <c r="AQ500" s="91"/>
      <c r="AR500" s="91"/>
      <c r="AS500" s="91"/>
      <c r="AT500" s="91"/>
    </row>
    <row r="501" spans="4:46" ht="12.75" x14ac:dyDescent="0.2">
      <c r="D501" s="87"/>
      <c r="F501" s="89"/>
      <c r="G501" s="89"/>
      <c r="H501" s="89"/>
      <c r="I501" s="89"/>
      <c r="J501" s="90"/>
      <c r="K501" s="90"/>
      <c r="AP501" s="91"/>
      <c r="AQ501" s="91"/>
      <c r="AR501" s="91"/>
      <c r="AS501" s="91"/>
      <c r="AT501" s="91"/>
    </row>
    <row r="502" spans="4:46" ht="12.75" x14ac:dyDescent="0.2">
      <c r="D502" s="87"/>
      <c r="F502" s="89"/>
      <c r="G502" s="89"/>
      <c r="H502" s="89"/>
      <c r="I502" s="89"/>
      <c r="J502" s="90"/>
      <c r="K502" s="90"/>
      <c r="AP502" s="91"/>
      <c r="AQ502" s="91"/>
      <c r="AR502" s="91"/>
      <c r="AS502" s="91"/>
      <c r="AT502" s="91"/>
    </row>
    <row r="503" spans="4:46" ht="12.75" x14ac:dyDescent="0.2">
      <c r="D503" s="87"/>
      <c r="F503" s="89"/>
      <c r="G503" s="89"/>
      <c r="H503" s="89"/>
      <c r="I503" s="89"/>
      <c r="J503" s="90"/>
      <c r="K503" s="90"/>
      <c r="AP503" s="91"/>
      <c r="AQ503" s="91"/>
      <c r="AR503" s="91"/>
      <c r="AS503" s="91"/>
      <c r="AT503" s="91"/>
    </row>
    <row r="504" spans="4:46" ht="12.75" x14ac:dyDescent="0.2">
      <c r="D504" s="87"/>
      <c r="F504" s="89"/>
      <c r="G504" s="89"/>
      <c r="H504" s="89"/>
      <c r="I504" s="89"/>
      <c r="J504" s="90"/>
      <c r="K504" s="90"/>
      <c r="AP504" s="91"/>
      <c r="AQ504" s="91"/>
      <c r="AR504" s="91"/>
      <c r="AS504" s="91"/>
      <c r="AT504" s="91"/>
    </row>
    <row r="505" spans="4:46" ht="12.75" x14ac:dyDescent="0.2">
      <c r="D505" s="87"/>
      <c r="F505" s="89"/>
      <c r="G505" s="89"/>
      <c r="H505" s="89"/>
      <c r="I505" s="89"/>
      <c r="J505" s="90"/>
      <c r="K505" s="90"/>
      <c r="AP505" s="91"/>
      <c r="AQ505" s="91"/>
      <c r="AR505" s="91"/>
      <c r="AS505" s="91"/>
      <c r="AT505" s="91"/>
    </row>
    <row r="506" spans="4:46" ht="12.75" x14ac:dyDescent="0.2">
      <c r="D506" s="87"/>
      <c r="F506" s="89"/>
      <c r="G506" s="89"/>
      <c r="H506" s="89"/>
      <c r="I506" s="89"/>
      <c r="J506" s="90"/>
      <c r="K506" s="90"/>
      <c r="AP506" s="91"/>
      <c r="AQ506" s="91"/>
      <c r="AR506" s="91"/>
      <c r="AS506" s="91"/>
      <c r="AT506" s="91"/>
    </row>
    <row r="507" spans="4:46" ht="12.75" x14ac:dyDescent="0.2">
      <c r="D507" s="87"/>
      <c r="F507" s="89"/>
      <c r="G507" s="89"/>
      <c r="H507" s="89"/>
      <c r="I507" s="89"/>
      <c r="J507" s="90"/>
      <c r="K507" s="90"/>
      <c r="AP507" s="91"/>
      <c r="AQ507" s="91"/>
      <c r="AR507" s="91"/>
      <c r="AS507" s="91"/>
      <c r="AT507" s="91"/>
    </row>
    <row r="508" spans="4:46" ht="12.75" x14ac:dyDescent="0.2">
      <c r="D508" s="87"/>
      <c r="F508" s="89"/>
      <c r="G508" s="89"/>
      <c r="H508" s="89"/>
      <c r="I508" s="89"/>
      <c r="J508" s="90"/>
      <c r="K508" s="90"/>
      <c r="AP508" s="91"/>
      <c r="AQ508" s="91"/>
      <c r="AR508" s="91"/>
      <c r="AS508" s="91"/>
      <c r="AT508" s="91"/>
    </row>
    <row r="509" spans="4:46" ht="12.75" x14ac:dyDescent="0.2">
      <c r="D509" s="87"/>
      <c r="F509" s="89"/>
      <c r="G509" s="89"/>
      <c r="H509" s="89"/>
      <c r="I509" s="89"/>
      <c r="J509" s="90"/>
      <c r="K509" s="90"/>
      <c r="AP509" s="91"/>
      <c r="AQ509" s="91"/>
      <c r="AR509" s="91"/>
      <c r="AS509" s="91"/>
      <c r="AT509" s="91"/>
    </row>
    <row r="510" spans="4:46" ht="12.75" x14ac:dyDescent="0.2">
      <c r="D510" s="87"/>
      <c r="F510" s="89"/>
      <c r="G510" s="89"/>
      <c r="H510" s="89"/>
      <c r="I510" s="89"/>
      <c r="J510" s="90"/>
      <c r="K510" s="90"/>
      <c r="AP510" s="91"/>
      <c r="AQ510" s="91"/>
      <c r="AR510" s="91"/>
      <c r="AS510" s="91"/>
      <c r="AT510" s="91"/>
    </row>
    <row r="511" spans="4:46" ht="12.75" x14ac:dyDescent="0.2">
      <c r="D511" s="87"/>
      <c r="F511" s="89"/>
      <c r="G511" s="89"/>
      <c r="H511" s="89"/>
      <c r="I511" s="89"/>
      <c r="J511" s="90"/>
      <c r="K511" s="90"/>
      <c r="AP511" s="91"/>
      <c r="AQ511" s="91"/>
      <c r="AR511" s="91"/>
      <c r="AS511" s="91"/>
      <c r="AT511" s="91"/>
    </row>
    <row r="512" spans="4:46" ht="12.75" x14ac:dyDescent="0.2">
      <c r="D512" s="87"/>
      <c r="F512" s="89"/>
      <c r="G512" s="89"/>
      <c r="H512" s="89"/>
      <c r="I512" s="89"/>
      <c r="J512" s="90"/>
      <c r="K512" s="90"/>
      <c r="AP512" s="91"/>
      <c r="AQ512" s="91"/>
      <c r="AR512" s="91"/>
      <c r="AS512" s="91"/>
      <c r="AT512" s="91"/>
    </row>
    <row r="513" spans="4:46" ht="12.75" x14ac:dyDescent="0.2">
      <c r="D513" s="87"/>
      <c r="F513" s="89"/>
      <c r="G513" s="89"/>
      <c r="H513" s="89"/>
      <c r="I513" s="89"/>
      <c r="J513" s="90"/>
      <c r="K513" s="90"/>
      <c r="AP513" s="91"/>
      <c r="AQ513" s="91"/>
      <c r="AR513" s="91"/>
      <c r="AS513" s="91"/>
      <c r="AT513" s="91"/>
    </row>
    <row r="514" spans="4:46" ht="12.75" x14ac:dyDescent="0.2">
      <c r="D514" s="87"/>
      <c r="F514" s="89"/>
      <c r="G514" s="89"/>
      <c r="H514" s="89"/>
      <c r="I514" s="89"/>
      <c r="J514" s="90"/>
      <c r="K514" s="90"/>
      <c r="AP514" s="91"/>
      <c r="AQ514" s="91"/>
      <c r="AR514" s="91"/>
      <c r="AS514" s="91"/>
      <c r="AT514" s="91"/>
    </row>
    <row r="515" spans="4:46" ht="12.75" x14ac:dyDescent="0.2">
      <c r="D515" s="87"/>
      <c r="F515" s="89"/>
      <c r="G515" s="89"/>
      <c r="H515" s="89"/>
      <c r="I515" s="89"/>
      <c r="J515" s="90"/>
      <c r="K515" s="90"/>
      <c r="AP515" s="91"/>
      <c r="AQ515" s="91"/>
      <c r="AR515" s="91"/>
      <c r="AS515" s="91"/>
      <c r="AT515" s="91"/>
    </row>
    <row r="516" spans="4:46" ht="12.75" x14ac:dyDescent="0.2">
      <c r="D516" s="87"/>
      <c r="F516" s="89"/>
      <c r="G516" s="89"/>
      <c r="H516" s="89"/>
      <c r="I516" s="89"/>
      <c r="J516" s="90"/>
      <c r="K516" s="90"/>
      <c r="AP516" s="91"/>
      <c r="AQ516" s="91"/>
      <c r="AR516" s="91"/>
      <c r="AS516" s="91"/>
      <c r="AT516" s="91"/>
    </row>
    <row r="517" spans="4:46" ht="12.75" x14ac:dyDescent="0.2">
      <c r="D517" s="87"/>
      <c r="F517" s="89"/>
      <c r="G517" s="89"/>
      <c r="H517" s="89"/>
      <c r="I517" s="89"/>
      <c r="J517" s="90"/>
      <c r="K517" s="90"/>
      <c r="AP517" s="91"/>
      <c r="AQ517" s="91"/>
      <c r="AR517" s="91"/>
      <c r="AS517" s="91"/>
      <c r="AT517" s="91"/>
    </row>
    <row r="518" spans="4:46" ht="12.75" x14ac:dyDescent="0.2">
      <c r="D518" s="87"/>
      <c r="F518" s="89"/>
      <c r="G518" s="89"/>
      <c r="H518" s="89"/>
      <c r="I518" s="89"/>
      <c r="J518" s="90"/>
      <c r="K518" s="90"/>
      <c r="AP518" s="91"/>
      <c r="AQ518" s="91"/>
      <c r="AR518" s="91"/>
      <c r="AS518" s="91"/>
      <c r="AT518" s="91"/>
    </row>
    <row r="519" spans="4:46" ht="12.75" x14ac:dyDescent="0.2">
      <c r="D519" s="87"/>
      <c r="F519" s="89"/>
      <c r="G519" s="89"/>
      <c r="H519" s="89"/>
      <c r="I519" s="89"/>
      <c r="J519" s="90"/>
      <c r="K519" s="90"/>
      <c r="AP519" s="91"/>
      <c r="AQ519" s="91"/>
      <c r="AR519" s="91"/>
      <c r="AS519" s="91"/>
      <c r="AT519" s="91"/>
    </row>
    <row r="520" spans="4:46" ht="12.75" x14ac:dyDescent="0.2">
      <c r="D520" s="87"/>
      <c r="F520" s="89"/>
      <c r="G520" s="89"/>
      <c r="H520" s="89"/>
      <c r="I520" s="89"/>
      <c r="J520" s="90"/>
      <c r="K520" s="90"/>
      <c r="AP520" s="91"/>
      <c r="AQ520" s="91"/>
      <c r="AR520" s="91"/>
      <c r="AS520" s="91"/>
      <c r="AT520" s="91"/>
    </row>
    <row r="521" spans="4:46" ht="12.75" x14ac:dyDescent="0.2">
      <c r="D521" s="87"/>
      <c r="F521" s="89"/>
      <c r="G521" s="89"/>
      <c r="H521" s="89"/>
      <c r="I521" s="89"/>
      <c r="J521" s="90"/>
      <c r="K521" s="90"/>
      <c r="AP521" s="91"/>
      <c r="AQ521" s="91"/>
      <c r="AR521" s="91"/>
      <c r="AS521" s="91"/>
      <c r="AT521" s="91"/>
    </row>
    <row r="522" spans="4:46" ht="12.75" x14ac:dyDescent="0.2">
      <c r="D522" s="87"/>
      <c r="F522" s="89"/>
      <c r="G522" s="89"/>
      <c r="H522" s="89"/>
      <c r="I522" s="89"/>
      <c r="J522" s="90"/>
      <c r="K522" s="90"/>
      <c r="AP522" s="91"/>
      <c r="AQ522" s="91"/>
      <c r="AR522" s="91"/>
      <c r="AS522" s="91"/>
      <c r="AT522" s="91"/>
    </row>
    <row r="523" spans="4:46" ht="12.75" x14ac:dyDescent="0.2">
      <c r="D523" s="87"/>
      <c r="F523" s="89"/>
      <c r="G523" s="89"/>
      <c r="H523" s="89"/>
      <c r="I523" s="89"/>
      <c r="J523" s="90"/>
      <c r="K523" s="90"/>
      <c r="AP523" s="91"/>
      <c r="AQ523" s="91"/>
      <c r="AR523" s="91"/>
      <c r="AS523" s="91"/>
      <c r="AT523" s="91"/>
    </row>
    <row r="524" spans="4:46" ht="12.75" x14ac:dyDescent="0.2">
      <c r="D524" s="87"/>
      <c r="F524" s="89"/>
      <c r="G524" s="89"/>
      <c r="H524" s="89"/>
      <c r="I524" s="89"/>
      <c r="J524" s="90"/>
      <c r="K524" s="90"/>
      <c r="AP524" s="91"/>
      <c r="AQ524" s="91"/>
      <c r="AR524" s="91"/>
      <c r="AS524" s="91"/>
      <c r="AT524" s="91"/>
    </row>
    <row r="525" spans="4:46" ht="12.75" x14ac:dyDescent="0.2">
      <c r="D525" s="87"/>
      <c r="F525" s="89"/>
      <c r="G525" s="89"/>
      <c r="H525" s="89"/>
      <c r="I525" s="89"/>
      <c r="J525" s="90"/>
      <c r="K525" s="90"/>
      <c r="AP525" s="91"/>
      <c r="AQ525" s="91"/>
      <c r="AR525" s="91"/>
      <c r="AS525" s="91"/>
      <c r="AT525" s="91"/>
    </row>
    <row r="526" spans="4:46" ht="12.75" x14ac:dyDescent="0.2">
      <c r="D526" s="87"/>
      <c r="F526" s="89"/>
      <c r="G526" s="89"/>
      <c r="H526" s="89"/>
      <c r="I526" s="89"/>
      <c r="J526" s="90"/>
      <c r="K526" s="90"/>
      <c r="AP526" s="91"/>
      <c r="AQ526" s="91"/>
      <c r="AR526" s="91"/>
      <c r="AS526" s="91"/>
      <c r="AT526" s="91"/>
    </row>
    <row r="527" spans="4:46" ht="12.75" x14ac:dyDescent="0.2">
      <c r="D527" s="87"/>
      <c r="F527" s="89"/>
      <c r="G527" s="89"/>
      <c r="H527" s="89"/>
      <c r="I527" s="89"/>
      <c r="J527" s="90"/>
      <c r="K527" s="90"/>
      <c r="AP527" s="91"/>
      <c r="AQ527" s="91"/>
      <c r="AR527" s="91"/>
      <c r="AS527" s="91"/>
      <c r="AT527" s="91"/>
    </row>
    <row r="528" spans="4:46" ht="12.75" x14ac:dyDescent="0.2">
      <c r="D528" s="87"/>
      <c r="F528" s="89"/>
      <c r="G528" s="89"/>
      <c r="H528" s="89"/>
      <c r="I528" s="89"/>
      <c r="J528" s="90"/>
      <c r="K528" s="90"/>
      <c r="AP528" s="91"/>
      <c r="AQ528" s="91"/>
      <c r="AR528" s="91"/>
      <c r="AS528" s="91"/>
      <c r="AT528" s="91"/>
    </row>
    <row r="529" spans="4:46" ht="12.75" x14ac:dyDescent="0.2">
      <c r="D529" s="87"/>
      <c r="F529" s="89"/>
      <c r="G529" s="89"/>
      <c r="H529" s="89"/>
      <c r="I529" s="89"/>
      <c r="J529" s="90"/>
      <c r="K529" s="90"/>
      <c r="AP529" s="91"/>
      <c r="AQ529" s="91"/>
      <c r="AR529" s="91"/>
      <c r="AS529" s="91"/>
      <c r="AT529" s="91"/>
    </row>
    <row r="530" spans="4:46" ht="12.75" x14ac:dyDescent="0.2">
      <c r="D530" s="87"/>
      <c r="F530" s="89"/>
      <c r="G530" s="89"/>
      <c r="H530" s="89"/>
      <c r="I530" s="89"/>
      <c r="J530" s="90"/>
      <c r="K530" s="90"/>
      <c r="AP530" s="91"/>
      <c r="AQ530" s="91"/>
      <c r="AR530" s="91"/>
      <c r="AS530" s="91"/>
      <c r="AT530" s="91"/>
    </row>
    <row r="531" spans="4:46" ht="12.75" x14ac:dyDescent="0.2">
      <c r="D531" s="87"/>
      <c r="F531" s="89"/>
      <c r="G531" s="89"/>
      <c r="H531" s="89"/>
      <c r="I531" s="89"/>
      <c r="J531" s="90"/>
      <c r="K531" s="90"/>
      <c r="AP531" s="91"/>
      <c r="AQ531" s="91"/>
      <c r="AR531" s="91"/>
      <c r="AS531" s="91"/>
      <c r="AT531" s="91"/>
    </row>
    <row r="532" spans="4:46" ht="12.75" x14ac:dyDescent="0.2">
      <c r="D532" s="87"/>
      <c r="F532" s="89"/>
      <c r="G532" s="89"/>
      <c r="H532" s="89"/>
      <c r="I532" s="89"/>
      <c r="J532" s="90"/>
      <c r="K532" s="90"/>
      <c r="AP532" s="91"/>
      <c r="AQ532" s="91"/>
      <c r="AR532" s="91"/>
      <c r="AS532" s="91"/>
      <c r="AT532" s="91"/>
    </row>
    <row r="533" spans="4:46" ht="12.75" x14ac:dyDescent="0.2">
      <c r="D533" s="87"/>
      <c r="F533" s="89"/>
      <c r="G533" s="89"/>
      <c r="H533" s="89"/>
      <c r="I533" s="89"/>
      <c r="J533" s="90"/>
      <c r="K533" s="90"/>
      <c r="AP533" s="91"/>
      <c r="AQ533" s="91"/>
      <c r="AR533" s="91"/>
      <c r="AS533" s="91"/>
      <c r="AT533" s="91"/>
    </row>
    <row r="534" spans="4:46" ht="12.75" x14ac:dyDescent="0.2">
      <c r="D534" s="87"/>
      <c r="F534" s="89"/>
      <c r="G534" s="89"/>
      <c r="H534" s="89"/>
      <c r="I534" s="89"/>
      <c r="J534" s="90"/>
      <c r="K534" s="90"/>
      <c r="AP534" s="91"/>
      <c r="AQ534" s="91"/>
      <c r="AR534" s="91"/>
      <c r="AS534" s="91"/>
      <c r="AT534" s="91"/>
    </row>
    <row r="535" spans="4:46" ht="12.75" x14ac:dyDescent="0.2">
      <c r="D535" s="87"/>
      <c r="F535" s="89"/>
      <c r="G535" s="89"/>
      <c r="H535" s="89"/>
      <c r="I535" s="89"/>
      <c r="J535" s="90"/>
      <c r="K535" s="90"/>
      <c r="AP535" s="91"/>
      <c r="AQ535" s="91"/>
      <c r="AR535" s="91"/>
      <c r="AS535" s="91"/>
      <c r="AT535" s="91"/>
    </row>
    <row r="536" spans="4:46" ht="12.75" x14ac:dyDescent="0.2">
      <c r="D536" s="87"/>
      <c r="F536" s="89"/>
      <c r="G536" s="89"/>
      <c r="H536" s="89"/>
      <c r="I536" s="89"/>
      <c r="J536" s="90"/>
      <c r="K536" s="90"/>
      <c r="AP536" s="91"/>
      <c r="AQ536" s="91"/>
      <c r="AR536" s="91"/>
      <c r="AS536" s="91"/>
      <c r="AT536" s="91"/>
    </row>
    <row r="537" spans="4:46" ht="12.75" x14ac:dyDescent="0.2">
      <c r="D537" s="87"/>
      <c r="F537" s="89"/>
      <c r="G537" s="89"/>
      <c r="H537" s="89"/>
      <c r="I537" s="89"/>
      <c r="J537" s="90"/>
      <c r="K537" s="90"/>
      <c r="AP537" s="91"/>
      <c r="AQ537" s="91"/>
      <c r="AR537" s="91"/>
      <c r="AS537" s="91"/>
      <c r="AT537" s="91"/>
    </row>
    <row r="538" spans="4:46" ht="12.75" x14ac:dyDescent="0.2">
      <c r="D538" s="87"/>
      <c r="F538" s="89"/>
      <c r="G538" s="89"/>
      <c r="H538" s="89"/>
      <c r="I538" s="89"/>
      <c r="J538" s="90"/>
      <c r="K538" s="90"/>
      <c r="AP538" s="91"/>
      <c r="AQ538" s="91"/>
      <c r="AR538" s="91"/>
      <c r="AS538" s="91"/>
      <c r="AT538" s="91"/>
    </row>
    <row r="539" spans="4:46" ht="12.75" x14ac:dyDescent="0.2">
      <c r="D539" s="87"/>
      <c r="F539" s="89"/>
      <c r="G539" s="89"/>
      <c r="H539" s="89"/>
      <c r="I539" s="89"/>
      <c r="J539" s="90"/>
      <c r="K539" s="90"/>
      <c r="AP539" s="91"/>
      <c r="AQ539" s="91"/>
      <c r="AR539" s="91"/>
      <c r="AS539" s="91"/>
      <c r="AT539" s="91"/>
    </row>
    <row r="540" spans="4:46" ht="12.75" x14ac:dyDescent="0.2">
      <c r="D540" s="87"/>
      <c r="F540" s="89"/>
      <c r="G540" s="89"/>
      <c r="H540" s="89"/>
      <c r="I540" s="89"/>
      <c r="J540" s="90"/>
      <c r="K540" s="90"/>
      <c r="AP540" s="91"/>
      <c r="AQ540" s="91"/>
      <c r="AR540" s="91"/>
      <c r="AS540" s="91"/>
      <c r="AT540" s="91"/>
    </row>
    <row r="541" spans="4:46" ht="12.75" x14ac:dyDescent="0.2">
      <c r="D541" s="87"/>
      <c r="F541" s="89"/>
      <c r="G541" s="89"/>
      <c r="H541" s="89"/>
      <c r="I541" s="89"/>
      <c r="J541" s="90"/>
      <c r="K541" s="90"/>
      <c r="AP541" s="91"/>
      <c r="AQ541" s="91"/>
      <c r="AR541" s="91"/>
      <c r="AS541" s="91"/>
      <c r="AT541" s="91"/>
    </row>
    <row r="542" spans="4:46" ht="12.75" x14ac:dyDescent="0.2">
      <c r="D542" s="87"/>
      <c r="F542" s="89"/>
      <c r="G542" s="89"/>
      <c r="H542" s="89"/>
      <c r="I542" s="89"/>
      <c r="J542" s="90"/>
      <c r="K542" s="90"/>
      <c r="AP542" s="91"/>
      <c r="AQ542" s="91"/>
      <c r="AR542" s="91"/>
      <c r="AS542" s="91"/>
      <c r="AT542" s="91"/>
    </row>
    <row r="543" spans="4:46" ht="12.75" x14ac:dyDescent="0.2">
      <c r="D543" s="87"/>
      <c r="F543" s="89"/>
      <c r="G543" s="89"/>
      <c r="H543" s="89"/>
      <c r="I543" s="89"/>
      <c r="J543" s="90"/>
      <c r="K543" s="90"/>
      <c r="AP543" s="91"/>
      <c r="AQ543" s="91"/>
      <c r="AR543" s="91"/>
      <c r="AS543" s="91"/>
      <c r="AT543" s="91"/>
    </row>
    <row r="544" spans="4:46" ht="12.75" x14ac:dyDescent="0.2">
      <c r="D544" s="87"/>
      <c r="F544" s="89"/>
      <c r="G544" s="89"/>
      <c r="H544" s="89"/>
      <c r="I544" s="89"/>
      <c r="J544" s="90"/>
      <c r="K544" s="90"/>
      <c r="AP544" s="91"/>
      <c r="AQ544" s="91"/>
      <c r="AR544" s="91"/>
      <c r="AS544" s="91"/>
      <c r="AT544" s="91"/>
    </row>
    <row r="545" spans="4:46" ht="12.75" x14ac:dyDescent="0.2">
      <c r="D545" s="87"/>
      <c r="F545" s="89"/>
      <c r="G545" s="89"/>
      <c r="H545" s="89"/>
      <c r="I545" s="89"/>
      <c r="J545" s="90"/>
      <c r="K545" s="90"/>
      <c r="AP545" s="91"/>
      <c r="AQ545" s="91"/>
      <c r="AR545" s="91"/>
      <c r="AS545" s="91"/>
      <c r="AT545" s="91"/>
    </row>
    <row r="546" spans="4:46" ht="12.75" x14ac:dyDescent="0.2">
      <c r="D546" s="87"/>
      <c r="F546" s="89"/>
      <c r="G546" s="89"/>
      <c r="H546" s="89"/>
      <c r="I546" s="89"/>
      <c r="J546" s="90"/>
      <c r="K546" s="90"/>
      <c r="AP546" s="91"/>
      <c r="AQ546" s="91"/>
      <c r="AR546" s="91"/>
      <c r="AS546" s="91"/>
      <c r="AT546" s="91"/>
    </row>
    <row r="547" spans="4:46" ht="12.75" x14ac:dyDescent="0.2">
      <c r="D547" s="87"/>
      <c r="F547" s="89"/>
      <c r="G547" s="89"/>
      <c r="H547" s="89"/>
      <c r="I547" s="89"/>
      <c r="J547" s="90"/>
      <c r="K547" s="90"/>
      <c r="AP547" s="91"/>
      <c r="AQ547" s="91"/>
      <c r="AR547" s="91"/>
      <c r="AS547" s="91"/>
      <c r="AT547" s="91"/>
    </row>
    <row r="548" spans="4:46" ht="12.75" x14ac:dyDescent="0.2">
      <c r="D548" s="87"/>
      <c r="F548" s="89"/>
      <c r="G548" s="89"/>
      <c r="H548" s="89"/>
      <c r="I548" s="89"/>
      <c r="J548" s="90"/>
      <c r="K548" s="90"/>
      <c r="AP548" s="91"/>
      <c r="AQ548" s="91"/>
      <c r="AR548" s="91"/>
      <c r="AS548" s="91"/>
      <c r="AT548" s="91"/>
    </row>
    <row r="549" spans="4:46" ht="12.75" x14ac:dyDescent="0.2">
      <c r="D549" s="87"/>
      <c r="F549" s="89"/>
      <c r="G549" s="89"/>
      <c r="H549" s="89"/>
      <c r="I549" s="89"/>
      <c r="J549" s="90"/>
      <c r="K549" s="90"/>
      <c r="AP549" s="91"/>
      <c r="AQ549" s="91"/>
      <c r="AR549" s="91"/>
      <c r="AS549" s="91"/>
      <c r="AT549" s="91"/>
    </row>
    <row r="550" spans="4:46" ht="12.75" x14ac:dyDescent="0.2">
      <c r="D550" s="87"/>
      <c r="F550" s="89"/>
      <c r="G550" s="89"/>
      <c r="H550" s="89"/>
      <c r="I550" s="89"/>
      <c r="J550" s="90"/>
      <c r="K550" s="90"/>
      <c r="AP550" s="91"/>
      <c r="AQ550" s="91"/>
      <c r="AR550" s="91"/>
      <c r="AS550" s="91"/>
      <c r="AT550" s="91"/>
    </row>
    <row r="551" spans="4:46" ht="12.75" x14ac:dyDescent="0.2">
      <c r="D551" s="87"/>
      <c r="F551" s="89"/>
      <c r="G551" s="89"/>
      <c r="H551" s="89"/>
      <c r="I551" s="89"/>
      <c r="J551" s="90"/>
      <c r="K551" s="90"/>
      <c r="AP551" s="91"/>
      <c r="AQ551" s="91"/>
      <c r="AR551" s="91"/>
      <c r="AS551" s="91"/>
      <c r="AT551" s="91"/>
    </row>
    <row r="552" spans="4:46" ht="12.75" x14ac:dyDescent="0.2">
      <c r="D552" s="87"/>
      <c r="F552" s="89"/>
      <c r="G552" s="89"/>
      <c r="H552" s="89"/>
      <c r="I552" s="89"/>
      <c r="J552" s="90"/>
      <c r="K552" s="90"/>
      <c r="AP552" s="91"/>
      <c r="AQ552" s="91"/>
      <c r="AR552" s="91"/>
      <c r="AS552" s="91"/>
      <c r="AT552" s="91"/>
    </row>
    <row r="553" spans="4:46" ht="12.75" x14ac:dyDescent="0.2">
      <c r="D553" s="87"/>
      <c r="F553" s="89"/>
      <c r="G553" s="89"/>
      <c r="H553" s="89"/>
      <c r="I553" s="89"/>
      <c r="J553" s="90"/>
      <c r="K553" s="90"/>
      <c r="AP553" s="91"/>
      <c r="AQ553" s="91"/>
      <c r="AR553" s="91"/>
      <c r="AS553" s="91"/>
      <c r="AT553" s="91"/>
    </row>
    <row r="554" spans="4:46" ht="12.75" x14ac:dyDescent="0.2">
      <c r="D554" s="87"/>
      <c r="F554" s="89"/>
      <c r="G554" s="89"/>
      <c r="H554" s="89"/>
      <c r="I554" s="89"/>
      <c r="J554" s="90"/>
      <c r="K554" s="90"/>
      <c r="AP554" s="91"/>
      <c r="AQ554" s="91"/>
      <c r="AR554" s="91"/>
      <c r="AS554" s="91"/>
      <c r="AT554" s="91"/>
    </row>
    <row r="555" spans="4:46" ht="12.75" x14ac:dyDescent="0.2">
      <c r="D555" s="87"/>
      <c r="F555" s="89"/>
      <c r="G555" s="89"/>
      <c r="H555" s="89"/>
      <c r="I555" s="89"/>
      <c r="J555" s="90"/>
      <c r="K555" s="90"/>
      <c r="AP555" s="91"/>
      <c r="AQ555" s="91"/>
      <c r="AR555" s="91"/>
      <c r="AS555" s="91"/>
      <c r="AT555" s="91"/>
    </row>
    <row r="556" spans="4:46" ht="12.75" x14ac:dyDescent="0.2">
      <c r="D556" s="87"/>
      <c r="F556" s="89"/>
      <c r="G556" s="89"/>
      <c r="H556" s="89"/>
      <c r="I556" s="89"/>
      <c r="J556" s="90"/>
      <c r="K556" s="90"/>
      <c r="AP556" s="91"/>
      <c r="AQ556" s="91"/>
      <c r="AR556" s="91"/>
      <c r="AS556" s="91"/>
      <c r="AT556" s="91"/>
    </row>
    <row r="557" spans="4:46" ht="12.75" x14ac:dyDescent="0.2">
      <c r="D557" s="87"/>
      <c r="F557" s="89"/>
      <c r="G557" s="89"/>
      <c r="H557" s="89"/>
      <c r="I557" s="89"/>
      <c r="J557" s="90"/>
      <c r="K557" s="90"/>
      <c r="AP557" s="91"/>
      <c r="AQ557" s="91"/>
      <c r="AR557" s="91"/>
      <c r="AS557" s="91"/>
      <c r="AT557" s="91"/>
    </row>
    <row r="558" spans="4:46" ht="12.75" x14ac:dyDescent="0.2">
      <c r="D558" s="87"/>
      <c r="F558" s="89"/>
      <c r="G558" s="89"/>
      <c r="H558" s="89"/>
      <c r="I558" s="89"/>
      <c r="J558" s="90"/>
      <c r="K558" s="90"/>
      <c r="AP558" s="91"/>
      <c r="AQ558" s="91"/>
      <c r="AR558" s="91"/>
      <c r="AS558" s="91"/>
      <c r="AT558" s="91"/>
    </row>
    <row r="559" spans="4:46" ht="12.75" x14ac:dyDescent="0.2">
      <c r="D559" s="87"/>
      <c r="F559" s="89"/>
      <c r="G559" s="89"/>
      <c r="H559" s="89"/>
      <c r="I559" s="89"/>
      <c r="J559" s="90"/>
      <c r="K559" s="90"/>
      <c r="AP559" s="91"/>
      <c r="AQ559" s="91"/>
      <c r="AR559" s="91"/>
      <c r="AS559" s="91"/>
      <c r="AT559" s="91"/>
    </row>
    <row r="560" spans="4:46" ht="12.75" x14ac:dyDescent="0.2">
      <c r="D560" s="87"/>
      <c r="F560" s="89"/>
      <c r="G560" s="89"/>
      <c r="H560" s="89"/>
      <c r="I560" s="89"/>
      <c r="J560" s="90"/>
      <c r="K560" s="90"/>
      <c r="AP560" s="91"/>
      <c r="AQ560" s="91"/>
      <c r="AR560" s="91"/>
      <c r="AS560" s="91"/>
      <c r="AT560" s="91"/>
    </row>
    <row r="561" spans="4:46" ht="12.75" x14ac:dyDescent="0.2">
      <c r="D561" s="87"/>
      <c r="F561" s="89"/>
      <c r="G561" s="89"/>
      <c r="H561" s="89"/>
      <c r="I561" s="89"/>
      <c r="J561" s="90"/>
      <c r="K561" s="90"/>
      <c r="AP561" s="91"/>
      <c r="AQ561" s="91"/>
      <c r="AR561" s="91"/>
      <c r="AS561" s="91"/>
      <c r="AT561" s="91"/>
    </row>
    <row r="562" spans="4:46" ht="12.75" x14ac:dyDescent="0.2">
      <c r="D562" s="87"/>
      <c r="F562" s="89"/>
      <c r="G562" s="89"/>
      <c r="H562" s="89"/>
      <c r="I562" s="89"/>
      <c r="J562" s="90"/>
      <c r="K562" s="90"/>
      <c r="AP562" s="91"/>
      <c r="AQ562" s="91"/>
      <c r="AR562" s="91"/>
      <c r="AS562" s="91"/>
      <c r="AT562" s="91"/>
    </row>
    <row r="563" spans="4:46" ht="12.75" x14ac:dyDescent="0.2">
      <c r="D563" s="87"/>
      <c r="F563" s="89"/>
      <c r="G563" s="89"/>
      <c r="H563" s="89"/>
      <c r="I563" s="89"/>
      <c r="J563" s="90"/>
      <c r="K563" s="90"/>
      <c r="AP563" s="91"/>
      <c r="AQ563" s="91"/>
      <c r="AR563" s="91"/>
      <c r="AS563" s="91"/>
      <c r="AT563" s="91"/>
    </row>
    <row r="564" spans="4:46" ht="12.75" x14ac:dyDescent="0.2">
      <c r="D564" s="87"/>
      <c r="F564" s="89"/>
      <c r="G564" s="89"/>
      <c r="H564" s="89"/>
      <c r="I564" s="89"/>
      <c r="J564" s="90"/>
      <c r="K564" s="90"/>
      <c r="AP564" s="91"/>
      <c r="AQ564" s="91"/>
      <c r="AR564" s="91"/>
      <c r="AS564" s="91"/>
      <c r="AT564" s="91"/>
    </row>
    <row r="565" spans="4:46" ht="12.75" x14ac:dyDescent="0.2">
      <c r="D565" s="87"/>
      <c r="F565" s="89"/>
      <c r="G565" s="89"/>
      <c r="H565" s="89"/>
      <c r="I565" s="89"/>
      <c r="J565" s="90"/>
      <c r="K565" s="90"/>
      <c r="AP565" s="91"/>
      <c r="AQ565" s="91"/>
      <c r="AR565" s="91"/>
      <c r="AS565" s="91"/>
      <c r="AT565" s="91"/>
    </row>
    <row r="566" spans="4:46" ht="12.75" x14ac:dyDescent="0.2">
      <c r="D566" s="87"/>
      <c r="F566" s="89"/>
      <c r="G566" s="89"/>
      <c r="H566" s="89"/>
      <c r="I566" s="89"/>
      <c r="J566" s="90"/>
      <c r="K566" s="90"/>
      <c r="AP566" s="91"/>
      <c r="AQ566" s="91"/>
      <c r="AR566" s="91"/>
      <c r="AS566" s="91"/>
      <c r="AT566" s="91"/>
    </row>
    <row r="567" spans="4:46" ht="12.75" x14ac:dyDescent="0.2">
      <c r="D567" s="87"/>
      <c r="F567" s="89"/>
      <c r="G567" s="89"/>
      <c r="H567" s="89"/>
      <c r="I567" s="89"/>
      <c r="J567" s="90"/>
      <c r="K567" s="90"/>
      <c r="AP567" s="91"/>
      <c r="AQ567" s="91"/>
      <c r="AR567" s="91"/>
      <c r="AS567" s="91"/>
      <c r="AT567" s="91"/>
    </row>
    <row r="568" spans="4:46" ht="12.75" x14ac:dyDescent="0.2">
      <c r="D568" s="87"/>
      <c r="F568" s="89"/>
      <c r="G568" s="89"/>
      <c r="H568" s="89"/>
      <c r="I568" s="89"/>
      <c r="J568" s="90"/>
      <c r="K568" s="90"/>
      <c r="AP568" s="91"/>
      <c r="AQ568" s="91"/>
      <c r="AR568" s="91"/>
      <c r="AS568" s="91"/>
      <c r="AT568" s="91"/>
    </row>
    <row r="569" spans="4:46" ht="12.75" x14ac:dyDescent="0.2">
      <c r="D569" s="87"/>
      <c r="F569" s="89"/>
      <c r="G569" s="89"/>
      <c r="H569" s="89"/>
      <c r="I569" s="89"/>
      <c r="J569" s="90"/>
      <c r="K569" s="90"/>
      <c r="AP569" s="91"/>
      <c r="AQ569" s="91"/>
      <c r="AR569" s="91"/>
      <c r="AS569" s="91"/>
      <c r="AT569" s="91"/>
    </row>
    <row r="570" spans="4:46" ht="12.75" x14ac:dyDescent="0.2">
      <c r="D570" s="87"/>
      <c r="F570" s="89"/>
      <c r="G570" s="89"/>
      <c r="H570" s="89"/>
      <c r="I570" s="89"/>
      <c r="J570" s="90"/>
      <c r="K570" s="90"/>
      <c r="AP570" s="91"/>
      <c r="AQ570" s="91"/>
      <c r="AR570" s="91"/>
      <c r="AS570" s="91"/>
      <c r="AT570" s="91"/>
    </row>
    <row r="571" spans="4:46" ht="12.75" x14ac:dyDescent="0.2">
      <c r="D571" s="87"/>
      <c r="F571" s="89"/>
      <c r="G571" s="89"/>
      <c r="H571" s="89"/>
      <c r="I571" s="89"/>
      <c r="J571" s="90"/>
      <c r="K571" s="90"/>
      <c r="AP571" s="91"/>
      <c r="AQ571" s="91"/>
      <c r="AR571" s="91"/>
      <c r="AS571" s="91"/>
      <c r="AT571" s="91"/>
    </row>
    <row r="572" spans="4:46" ht="12.75" x14ac:dyDescent="0.2">
      <c r="D572" s="87"/>
      <c r="F572" s="89"/>
      <c r="G572" s="89"/>
      <c r="H572" s="89"/>
      <c r="I572" s="89"/>
      <c r="J572" s="90"/>
      <c r="K572" s="90"/>
      <c r="AP572" s="91"/>
      <c r="AQ572" s="91"/>
      <c r="AR572" s="91"/>
      <c r="AS572" s="91"/>
      <c r="AT572" s="91"/>
    </row>
    <row r="573" spans="4:46" ht="12.75" x14ac:dyDescent="0.2">
      <c r="D573" s="87"/>
      <c r="F573" s="89"/>
      <c r="G573" s="89"/>
      <c r="H573" s="89"/>
      <c r="I573" s="89"/>
      <c r="J573" s="90"/>
      <c r="K573" s="90"/>
      <c r="AP573" s="91"/>
      <c r="AQ573" s="91"/>
      <c r="AR573" s="91"/>
      <c r="AS573" s="91"/>
      <c r="AT573" s="91"/>
    </row>
    <row r="574" spans="4:46" ht="12.75" x14ac:dyDescent="0.2">
      <c r="D574" s="87"/>
      <c r="F574" s="89"/>
      <c r="G574" s="89"/>
      <c r="H574" s="89"/>
      <c r="I574" s="89"/>
      <c r="J574" s="90"/>
      <c r="K574" s="90"/>
      <c r="AP574" s="91"/>
      <c r="AQ574" s="91"/>
      <c r="AR574" s="91"/>
      <c r="AS574" s="91"/>
      <c r="AT574" s="91"/>
    </row>
    <row r="575" spans="4:46" ht="12.75" x14ac:dyDescent="0.2">
      <c r="D575" s="87"/>
      <c r="F575" s="89"/>
      <c r="G575" s="89"/>
      <c r="H575" s="89"/>
      <c r="I575" s="89"/>
      <c r="J575" s="90"/>
      <c r="K575" s="90"/>
      <c r="AP575" s="91"/>
      <c r="AQ575" s="91"/>
      <c r="AR575" s="91"/>
      <c r="AS575" s="91"/>
      <c r="AT575" s="91"/>
    </row>
    <row r="576" spans="4:46" ht="12.75" x14ac:dyDescent="0.2">
      <c r="D576" s="87"/>
      <c r="F576" s="89"/>
      <c r="G576" s="89"/>
      <c r="H576" s="89"/>
      <c r="I576" s="89"/>
      <c r="J576" s="90"/>
      <c r="K576" s="90"/>
      <c r="AP576" s="91"/>
      <c r="AQ576" s="91"/>
      <c r="AR576" s="91"/>
      <c r="AS576" s="91"/>
      <c r="AT576" s="91"/>
    </row>
    <row r="577" spans="4:46" ht="12.75" x14ac:dyDescent="0.2">
      <c r="D577" s="87"/>
      <c r="F577" s="89"/>
      <c r="G577" s="89"/>
      <c r="H577" s="89"/>
      <c r="I577" s="89"/>
      <c r="J577" s="90"/>
      <c r="K577" s="90"/>
      <c r="AP577" s="91"/>
      <c r="AQ577" s="91"/>
      <c r="AR577" s="91"/>
      <c r="AS577" s="91"/>
      <c r="AT577" s="91"/>
    </row>
    <row r="578" spans="4:46" ht="12.75" x14ac:dyDescent="0.2">
      <c r="D578" s="87"/>
      <c r="F578" s="89"/>
      <c r="G578" s="89"/>
      <c r="H578" s="89"/>
      <c r="I578" s="89"/>
      <c r="J578" s="90"/>
      <c r="K578" s="90"/>
      <c r="AP578" s="91"/>
      <c r="AQ578" s="91"/>
      <c r="AR578" s="91"/>
      <c r="AS578" s="91"/>
      <c r="AT578" s="91"/>
    </row>
    <row r="579" spans="4:46" ht="12.75" x14ac:dyDescent="0.2">
      <c r="D579" s="87"/>
      <c r="F579" s="89"/>
      <c r="G579" s="89"/>
      <c r="H579" s="89"/>
      <c r="I579" s="89"/>
      <c r="J579" s="90"/>
      <c r="K579" s="90"/>
      <c r="AP579" s="91"/>
      <c r="AQ579" s="91"/>
      <c r="AR579" s="91"/>
      <c r="AS579" s="91"/>
      <c r="AT579" s="91"/>
    </row>
    <row r="580" spans="4:46" ht="12.75" x14ac:dyDescent="0.2">
      <c r="D580" s="87"/>
      <c r="F580" s="89"/>
      <c r="G580" s="89"/>
      <c r="H580" s="89"/>
      <c r="I580" s="89"/>
      <c r="J580" s="90"/>
      <c r="K580" s="90"/>
      <c r="AP580" s="91"/>
      <c r="AQ580" s="91"/>
      <c r="AR580" s="91"/>
      <c r="AS580" s="91"/>
      <c r="AT580" s="91"/>
    </row>
    <row r="581" spans="4:46" ht="12.75" x14ac:dyDescent="0.2">
      <c r="D581" s="87"/>
      <c r="F581" s="89"/>
      <c r="G581" s="89"/>
      <c r="H581" s="89"/>
      <c r="I581" s="89"/>
      <c r="J581" s="90"/>
      <c r="K581" s="90"/>
      <c r="AP581" s="91"/>
      <c r="AQ581" s="91"/>
      <c r="AR581" s="91"/>
      <c r="AS581" s="91"/>
      <c r="AT581" s="91"/>
    </row>
    <row r="582" spans="4:46" ht="12.75" x14ac:dyDescent="0.2">
      <c r="D582" s="87"/>
      <c r="F582" s="89"/>
      <c r="G582" s="89"/>
      <c r="H582" s="89"/>
      <c r="I582" s="89"/>
      <c r="J582" s="90"/>
      <c r="K582" s="90"/>
      <c r="AP582" s="91"/>
      <c r="AQ582" s="91"/>
      <c r="AR582" s="91"/>
      <c r="AS582" s="91"/>
      <c r="AT582" s="91"/>
    </row>
    <row r="583" spans="4:46" ht="12.75" x14ac:dyDescent="0.2">
      <c r="D583" s="87"/>
      <c r="F583" s="89"/>
      <c r="G583" s="89"/>
      <c r="H583" s="89"/>
      <c r="I583" s="89"/>
      <c r="J583" s="90"/>
      <c r="K583" s="90"/>
      <c r="AP583" s="91"/>
      <c r="AQ583" s="91"/>
      <c r="AR583" s="91"/>
      <c r="AS583" s="91"/>
      <c r="AT583" s="91"/>
    </row>
    <row r="584" spans="4:46" ht="12.75" x14ac:dyDescent="0.2">
      <c r="D584" s="87"/>
      <c r="F584" s="89"/>
      <c r="G584" s="89"/>
      <c r="H584" s="89"/>
      <c r="I584" s="89"/>
      <c r="J584" s="90"/>
      <c r="K584" s="90"/>
      <c r="AP584" s="91"/>
      <c r="AQ584" s="91"/>
      <c r="AR584" s="91"/>
      <c r="AS584" s="91"/>
      <c r="AT584" s="91"/>
    </row>
    <row r="585" spans="4:46" ht="12.75" x14ac:dyDescent="0.2">
      <c r="D585" s="87"/>
      <c r="F585" s="89"/>
      <c r="G585" s="89"/>
      <c r="H585" s="89"/>
      <c r="I585" s="89"/>
      <c r="J585" s="90"/>
      <c r="K585" s="90"/>
      <c r="AP585" s="91"/>
      <c r="AQ585" s="91"/>
      <c r="AR585" s="91"/>
      <c r="AS585" s="91"/>
      <c r="AT585" s="91"/>
    </row>
    <row r="586" spans="4:46" ht="12.75" x14ac:dyDescent="0.2">
      <c r="D586" s="87"/>
      <c r="F586" s="89"/>
      <c r="G586" s="89"/>
      <c r="H586" s="89"/>
      <c r="I586" s="89"/>
      <c r="J586" s="90"/>
      <c r="K586" s="90"/>
      <c r="AP586" s="91"/>
      <c r="AQ586" s="91"/>
      <c r="AR586" s="91"/>
      <c r="AS586" s="91"/>
      <c r="AT586" s="91"/>
    </row>
    <row r="587" spans="4:46" ht="12.75" x14ac:dyDescent="0.2">
      <c r="D587" s="87"/>
      <c r="F587" s="89"/>
      <c r="G587" s="89"/>
      <c r="H587" s="89"/>
      <c r="I587" s="89"/>
      <c r="J587" s="90"/>
      <c r="K587" s="90"/>
      <c r="AP587" s="91"/>
      <c r="AQ587" s="91"/>
      <c r="AR587" s="91"/>
      <c r="AS587" s="91"/>
      <c r="AT587" s="91"/>
    </row>
    <row r="588" spans="4:46" ht="12.75" x14ac:dyDescent="0.2">
      <c r="D588" s="87"/>
      <c r="F588" s="89"/>
      <c r="G588" s="89"/>
      <c r="H588" s="89"/>
      <c r="I588" s="89"/>
      <c r="J588" s="90"/>
      <c r="K588" s="90"/>
      <c r="AP588" s="91"/>
      <c r="AQ588" s="91"/>
      <c r="AR588" s="91"/>
      <c r="AS588" s="91"/>
      <c r="AT588" s="91"/>
    </row>
    <row r="589" spans="4:46" ht="12.75" x14ac:dyDescent="0.2">
      <c r="D589" s="87"/>
      <c r="F589" s="89"/>
      <c r="G589" s="89"/>
      <c r="H589" s="89"/>
      <c r="I589" s="89"/>
      <c r="J589" s="90"/>
      <c r="K589" s="90"/>
      <c r="AP589" s="91"/>
      <c r="AQ589" s="91"/>
      <c r="AR589" s="91"/>
      <c r="AS589" s="91"/>
      <c r="AT589" s="91"/>
    </row>
    <row r="590" spans="4:46" ht="12.75" x14ac:dyDescent="0.2">
      <c r="D590" s="87"/>
      <c r="F590" s="89"/>
      <c r="G590" s="89"/>
      <c r="H590" s="89"/>
      <c r="I590" s="89"/>
      <c r="J590" s="90"/>
      <c r="K590" s="90"/>
      <c r="AP590" s="91"/>
      <c r="AQ590" s="91"/>
      <c r="AR590" s="91"/>
      <c r="AS590" s="91"/>
      <c r="AT590" s="91"/>
    </row>
    <row r="591" spans="4:46" ht="12.75" x14ac:dyDescent="0.2">
      <c r="D591" s="87"/>
      <c r="F591" s="89"/>
      <c r="G591" s="89"/>
      <c r="H591" s="89"/>
      <c r="I591" s="89"/>
      <c r="J591" s="90"/>
      <c r="K591" s="90"/>
      <c r="AP591" s="91"/>
      <c r="AQ591" s="91"/>
      <c r="AR591" s="91"/>
      <c r="AS591" s="91"/>
      <c r="AT591" s="91"/>
    </row>
    <row r="592" spans="4:46" ht="12.75" x14ac:dyDescent="0.2">
      <c r="D592" s="87"/>
      <c r="F592" s="89"/>
      <c r="G592" s="89"/>
      <c r="H592" s="89"/>
      <c r="I592" s="89"/>
      <c r="J592" s="90"/>
      <c r="K592" s="90"/>
      <c r="AP592" s="91"/>
      <c r="AQ592" s="91"/>
      <c r="AR592" s="91"/>
      <c r="AS592" s="91"/>
      <c r="AT592" s="91"/>
    </row>
    <row r="593" spans="4:46" ht="12.75" x14ac:dyDescent="0.2">
      <c r="D593" s="87"/>
      <c r="F593" s="89"/>
      <c r="G593" s="89"/>
      <c r="H593" s="89"/>
      <c r="I593" s="89"/>
      <c r="J593" s="90"/>
      <c r="K593" s="90"/>
      <c r="AP593" s="91"/>
      <c r="AQ593" s="91"/>
      <c r="AR593" s="91"/>
      <c r="AS593" s="91"/>
      <c r="AT593" s="91"/>
    </row>
    <row r="594" spans="4:46" ht="12.75" x14ac:dyDescent="0.2">
      <c r="D594" s="87"/>
      <c r="F594" s="89"/>
      <c r="G594" s="89"/>
      <c r="H594" s="89"/>
      <c r="I594" s="89"/>
      <c r="J594" s="90"/>
      <c r="K594" s="90"/>
      <c r="AP594" s="91"/>
      <c r="AQ594" s="91"/>
      <c r="AR594" s="91"/>
      <c r="AS594" s="91"/>
      <c r="AT594" s="91"/>
    </row>
    <row r="595" spans="4:46" ht="12.75" x14ac:dyDescent="0.2">
      <c r="D595" s="87"/>
      <c r="F595" s="89"/>
      <c r="G595" s="89"/>
      <c r="H595" s="89"/>
      <c r="I595" s="89"/>
      <c r="J595" s="90"/>
      <c r="K595" s="90"/>
      <c r="AP595" s="91"/>
      <c r="AQ595" s="91"/>
      <c r="AR595" s="91"/>
      <c r="AS595" s="91"/>
      <c r="AT595" s="91"/>
    </row>
    <row r="596" spans="4:46" ht="12.75" x14ac:dyDescent="0.2">
      <c r="D596" s="87"/>
      <c r="F596" s="89"/>
      <c r="G596" s="89"/>
      <c r="H596" s="89"/>
      <c r="I596" s="89"/>
      <c r="J596" s="90"/>
      <c r="K596" s="90"/>
      <c r="AP596" s="91"/>
      <c r="AQ596" s="91"/>
      <c r="AR596" s="91"/>
      <c r="AS596" s="91"/>
      <c r="AT596" s="91"/>
    </row>
    <row r="597" spans="4:46" ht="12.75" x14ac:dyDescent="0.2">
      <c r="D597" s="87"/>
      <c r="F597" s="89"/>
      <c r="G597" s="89"/>
      <c r="H597" s="89"/>
      <c r="I597" s="89"/>
      <c r="J597" s="90"/>
      <c r="K597" s="90"/>
      <c r="AP597" s="91"/>
      <c r="AQ597" s="91"/>
      <c r="AR597" s="91"/>
      <c r="AS597" s="91"/>
      <c r="AT597" s="91"/>
    </row>
    <row r="598" spans="4:46" ht="12.75" x14ac:dyDescent="0.2">
      <c r="D598" s="87"/>
      <c r="F598" s="89"/>
      <c r="G598" s="89"/>
      <c r="H598" s="89"/>
      <c r="I598" s="89"/>
      <c r="J598" s="90"/>
      <c r="K598" s="90"/>
      <c r="AP598" s="91"/>
      <c r="AQ598" s="91"/>
      <c r="AR598" s="91"/>
      <c r="AS598" s="91"/>
      <c r="AT598" s="91"/>
    </row>
    <row r="599" spans="4:46" ht="12.75" x14ac:dyDescent="0.2">
      <c r="D599" s="87"/>
      <c r="F599" s="89"/>
      <c r="G599" s="89"/>
      <c r="H599" s="89"/>
      <c r="I599" s="89"/>
      <c r="J599" s="90"/>
      <c r="K599" s="90"/>
      <c r="AP599" s="91"/>
      <c r="AQ599" s="91"/>
      <c r="AR599" s="91"/>
      <c r="AS599" s="91"/>
      <c r="AT599" s="91"/>
    </row>
    <row r="600" spans="4:46" ht="12.75" x14ac:dyDescent="0.2">
      <c r="D600" s="87"/>
      <c r="F600" s="89"/>
      <c r="G600" s="89"/>
      <c r="H600" s="89"/>
      <c r="I600" s="89"/>
      <c r="J600" s="90"/>
      <c r="K600" s="90"/>
      <c r="AP600" s="91"/>
      <c r="AQ600" s="91"/>
      <c r="AR600" s="91"/>
      <c r="AS600" s="91"/>
      <c r="AT600" s="91"/>
    </row>
    <row r="601" spans="4:46" ht="12.75" x14ac:dyDescent="0.2">
      <c r="D601" s="87"/>
      <c r="F601" s="89"/>
      <c r="G601" s="89"/>
      <c r="H601" s="89"/>
      <c r="I601" s="89"/>
      <c r="J601" s="90"/>
      <c r="K601" s="90"/>
      <c r="AP601" s="91"/>
      <c r="AQ601" s="91"/>
      <c r="AR601" s="91"/>
      <c r="AS601" s="91"/>
      <c r="AT601" s="91"/>
    </row>
    <row r="602" spans="4:46" ht="12.75" x14ac:dyDescent="0.2">
      <c r="D602" s="87"/>
      <c r="F602" s="89"/>
      <c r="G602" s="89"/>
      <c r="H602" s="89"/>
      <c r="I602" s="89"/>
      <c r="J602" s="90"/>
      <c r="K602" s="90"/>
      <c r="AP602" s="91"/>
      <c r="AQ602" s="91"/>
      <c r="AR602" s="91"/>
      <c r="AS602" s="91"/>
      <c r="AT602" s="91"/>
    </row>
    <row r="603" spans="4:46" ht="12.75" x14ac:dyDescent="0.2">
      <c r="D603" s="87"/>
      <c r="F603" s="89"/>
      <c r="G603" s="89"/>
      <c r="H603" s="89"/>
      <c r="I603" s="89"/>
      <c r="J603" s="90"/>
      <c r="K603" s="90"/>
      <c r="AP603" s="91"/>
      <c r="AQ603" s="91"/>
      <c r="AR603" s="91"/>
      <c r="AS603" s="91"/>
      <c r="AT603" s="91"/>
    </row>
    <row r="604" spans="4:46" ht="12.75" x14ac:dyDescent="0.2">
      <c r="D604" s="87"/>
      <c r="F604" s="89"/>
      <c r="G604" s="89"/>
      <c r="H604" s="89"/>
      <c r="I604" s="89"/>
      <c r="J604" s="90"/>
      <c r="K604" s="90"/>
      <c r="AP604" s="91"/>
      <c r="AQ604" s="91"/>
      <c r="AR604" s="91"/>
      <c r="AS604" s="91"/>
      <c r="AT604" s="91"/>
    </row>
    <row r="605" spans="4:46" ht="12.75" x14ac:dyDescent="0.2">
      <c r="D605" s="87"/>
      <c r="F605" s="89"/>
      <c r="G605" s="89"/>
      <c r="H605" s="89"/>
      <c r="I605" s="89"/>
      <c r="J605" s="90"/>
      <c r="K605" s="90"/>
      <c r="AP605" s="91"/>
      <c r="AQ605" s="91"/>
      <c r="AR605" s="91"/>
      <c r="AS605" s="91"/>
      <c r="AT605" s="91"/>
    </row>
    <row r="606" spans="4:46" ht="12.75" x14ac:dyDescent="0.2">
      <c r="D606" s="87"/>
      <c r="F606" s="89"/>
      <c r="G606" s="89"/>
      <c r="H606" s="89"/>
      <c r="I606" s="89"/>
      <c r="J606" s="90"/>
      <c r="K606" s="90"/>
      <c r="AP606" s="91"/>
      <c r="AQ606" s="91"/>
      <c r="AR606" s="91"/>
      <c r="AS606" s="91"/>
      <c r="AT606" s="91"/>
    </row>
    <row r="607" spans="4:46" ht="12.75" x14ac:dyDescent="0.2">
      <c r="D607" s="87"/>
      <c r="F607" s="89"/>
      <c r="G607" s="89"/>
      <c r="H607" s="89"/>
      <c r="I607" s="89"/>
      <c r="J607" s="90"/>
      <c r="K607" s="90"/>
      <c r="AP607" s="91"/>
      <c r="AQ607" s="91"/>
      <c r="AR607" s="91"/>
      <c r="AS607" s="91"/>
      <c r="AT607" s="91"/>
    </row>
    <row r="608" spans="4:46" ht="12.75" x14ac:dyDescent="0.2">
      <c r="D608" s="87"/>
      <c r="F608" s="89"/>
      <c r="G608" s="89"/>
      <c r="H608" s="89"/>
      <c r="I608" s="89"/>
      <c r="J608" s="90"/>
      <c r="K608" s="90"/>
      <c r="AP608" s="91"/>
      <c r="AQ608" s="91"/>
      <c r="AR608" s="91"/>
      <c r="AS608" s="91"/>
      <c r="AT608" s="91"/>
    </row>
    <row r="609" spans="4:46" ht="12.75" x14ac:dyDescent="0.2">
      <c r="D609" s="87"/>
      <c r="F609" s="89"/>
      <c r="G609" s="89"/>
      <c r="H609" s="89"/>
      <c r="I609" s="89"/>
      <c r="J609" s="90"/>
      <c r="K609" s="90"/>
      <c r="AP609" s="91"/>
      <c r="AQ609" s="91"/>
      <c r="AR609" s="91"/>
      <c r="AS609" s="91"/>
      <c r="AT609" s="91"/>
    </row>
    <row r="610" spans="4:46" ht="12.75" x14ac:dyDescent="0.2">
      <c r="D610" s="87"/>
      <c r="F610" s="89"/>
      <c r="G610" s="89"/>
      <c r="H610" s="89"/>
      <c r="I610" s="89"/>
      <c r="J610" s="90"/>
      <c r="K610" s="90"/>
      <c r="AP610" s="91"/>
      <c r="AQ610" s="91"/>
      <c r="AR610" s="91"/>
      <c r="AS610" s="91"/>
      <c r="AT610" s="91"/>
    </row>
    <row r="611" spans="4:46" ht="12.75" x14ac:dyDescent="0.2">
      <c r="D611" s="87"/>
      <c r="F611" s="89"/>
      <c r="G611" s="89"/>
      <c r="H611" s="89"/>
      <c r="I611" s="89"/>
      <c r="J611" s="90"/>
      <c r="K611" s="90"/>
      <c r="AP611" s="91"/>
      <c r="AQ611" s="91"/>
      <c r="AR611" s="91"/>
      <c r="AS611" s="91"/>
      <c r="AT611" s="91"/>
    </row>
    <row r="612" spans="4:46" ht="12.75" x14ac:dyDescent="0.2">
      <c r="D612" s="87"/>
      <c r="F612" s="89"/>
      <c r="G612" s="89"/>
      <c r="H612" s="89"/>
      <c r="I612" s="89"/>
      <c r="J612" s="90"/>
      <c r="K612" s="90"/>
      <c r="AP612" s="91"/>
      <c r="AQ612" s="91"/>
      <c r="AR612" s="91"/>
      <c r="AS612" s="91"/>
      <c r="AT612" s="91"/>
    </row>
    <row r="613" spans="4:46" ht="12.75" x14ac:dyDescent="0.2">
      <c r="D613" s="87"/>
      <c r="F613" s="89"/>
      <c r="G613" s="89"/>
      <c r="H613" s="89"/>
      <c r="I613" s="89"/>
      <c r="J613" s="90"/>
      <c r="K613" s="90"/>
      <c r="AP613" s="91"/>
      <c r="AQ613" s="91"/>
      <c r="AR613" s="91"/>
      <c r="AS613" s="91"/>
      <c r="AT613" s="91"/>
    </row>
    <row r="614" spans="4:46" ht="12.75" x14ac:dyDescent="0.2">
      <c r="D614" s="87"/>
      <c r="F614" s="89"/>
      <c r="G614" s="89"/>
      <c r="H614" s="89"/>
      <c r="I614" s="89"/>
      <c r="J614" s="90"/>
      <c r="K614" s="90"/>
      <c r="AP614" s="91"/>
      <c r="AQ614" s="91"/>
      <c r="AR614" s="91"/>
      <c r="AS614" s="91"/>
      <c r="AT614" s="91"/>
    </row>
    <row r="615" spans="4:46" ht="12.75" x14ac:dyDescent="0.2">
      <c r="D615" s="87"/>
      <c r="F615" s="89"/>
      <c r="G615" s="89"/>
      <c r="H615" s="89"/>
      <c r="I615" s="89"/>
      <c r="J615" s="90"/>
      <c r="K615" s="90"/>
      <c r="AP615" s="91"/>
      <c r="AQ615" s="91"/>
      <c r="AR615" s="91"/>
      <c r="AS615" s="91"/>
      <c r="AT615" s="91"/>
    </row>
    <row r="616" spans="4:46" ht="12.75" x14ac:dyDescent="0.2">
      <c r="D616" s="87"/>
      <c r="F616" s="89"/>
      <c r="G616" s="89"/>
      <c r="H616" s="89"/>
      <c r="I616" s="89"/>
      <c r="J616" s="90"/>
      <c r="K616" s="90"/>
      <c r="AP616" s="91"/>
      <c r="AQ616" s="91"/>
      <c r="AR616" s="91"/>
      <c r="AS616" s="91"/>
      <c r="AT616" s="91"/>
    </row>
    <row r="617" spans="4:46" ht="12.75" x14ac:dyDescent="0.2">
      <c r="D617" s="87"/>
      <c r="F617" s="89"/>
      <c r="G617" s="89"/>
      <c r="H617" s="89"/>
      <c r="I617" s="89"/>
      <c r="J617" s="90"/>
      <c r="K617" s="90"/>
      <c r="AP617" s="91"/>
      <c r="AQ617" s="91"/>
      <c r="AR617" s="91"/>
      <c r="AS617" s="91"/>
      <c r="AT617" s="91"/>
    </row>
    <row r="618" spans="4:46" ht="12.75" x14ac:dyDescent="0.2">
      <c r="D618" s="87"/>
      <c r="F618" s="89"/>
      <c r="G618" s="89"/>
      <c r="H618" s="89"/>
      <c r="I618" s="89"/>
      <c r="J618" s="90"/>
      <c r="K618" s="90"/>
      <c r="AP618" s="91"/>
      <c r="AQ618" s="91"/>
      <c r="AR618" s="91"/>
      <c r="AS618" s="91"/>
      <c r="AT618" s="91"/>
    </row>
    <row r="619" spans="4:46" ht="12.75" x14ac:dyDescent="0.2">
      <c r="D619" s="87"/>
      <c r="F619" s="89"/>
      <c r="G619" s="89"/>
      <c r="H619" s="89"/>
      <c r="I619" s="89"/>
      <c r="J619" s="90"/>
      <c r="K619" s="90"/>
      <c r="AP619" s="91"/>
      <c r="AQ619" s="91"/>
      <c r="AR619" s="91"/>
      <c r="AS619" s="91"/>
      <c r="AT619" s="91"/>
    </row>
    <row r="620" spans="4:46" ht="12.75" x14ac:dyDescent="0.2">
      <c r="D620" s="87"/>
      <c r="F620" s="89"/>
      <c r="G620" s="89"/>
      <c r="H620" s="89"/>
      <c r="I620" s="89"/>
      <c r="J620" s="90"/>
      <c r="K620" s="90"/>
      <c r="AP620" s="91"/>
      <c r="AQ620" s="91"/>
      <c r="AR620" s="91"/>
      <c r="AS620" s="91"/>
      <c r="AT620" s="91"/>
    </row>
    <row r="621" spans="4:46" ht="12.75" x14ac:dyDescent="0.2">
      <c r="D621" s="87"/>
      <c r="F621" s="89"/>
      <c r="G621" s="89"/>
      <c r="H621" s="89"/>
      <c r="I621" s="89"/>
      <c r="J621" s="90"/>
      <c r="K621" s="90"/>
      <c r="AP621" s="91"/>
      <c r="AQ621" s="91"/>
      <c r="AR621" s="91"/>
      <c r="AS621" s="91"/>
      <c r="AT621" s="91"/>
    </row>
    <row r="622" spans="4:46" ht="12.75" x14ac:dyDescent="0.2">
      <c r="D622" s="87"/>
      <c r="F622" s="89"/>
      <c r="G622" s="89"/>
      <c r="H622" s="89"/>
      <c r="I622" s="89"/>
      <c r="J622" s="90"/>
      <c r="K622" s="90"/>
      <c r="AP622" s="91"/>
      <c r="AQ622" s="91"/>
      <c r="AR622" s="91"/>
      <c r="AS622" s="91"/>
      <c r="AT622" s="91"/>
    </row>
    <row r="623" spans="4:46" ht="12.75" x14ac:dyDescent="0.2">
      <c r="D623" s="87"/>
      <c r="F623" s="89"/>
      <c r="G623" s="89"/>
      <c r="H623" s="89"/>
      <c r="I623" s="89"/>
      <c r="J623" s="90"/>
      <c r="K623" s="90"/>
      <c r="AP623" s="91"/>
      <c r="AQ623" s="91"/>
      <c r="AR623" s="91"/>
      <c r="AS623" s="91"/>
      <c r="AT623" s="91"/>
    </row>
    <row r="624" spans="4:46" ht="12.75" x14ac:dyDescent="0.2">
      <c r="D624" s="87"/>
      <c r="F624" s="89"/>
      <c r="G624" s="89"/>
      <c r="H624" s="89"/>
      <c r="I624" s="89"/>
      <c r="J624" s="90"/>
      <c r="K624" s="90"/>
      <c r="AP624" s="91"/>
      <c r="AQ624" s="91"/>
      <c r="AR624" s="91"/>
      <c r="AS624" s="91"/>
      <c r="AT624" s="91"/>
    </row>
    <row r="625" spans="4:46" ht="12.75" x14ac:dyDescent="0.2">
      <c r="D625" s="87"/>
      <c r="F625" s="89"/>
      <c r="G625" s="89"/>
      <c r="H625" s="89"/>
      <c r="I625" s="89"/>
      <c r="J625" s="90"/>
      <c r="K625" s="90"/>
      <c r="AP625" s="91"/>
      <c r="AQ625" s="91"/>
      <c r="AR625" s="91"/>
      <c r="AS625" s="91"/>
      <c r="AT625" s="91"/>
    </row>
    <row r="626" spans="4:46" ht="12.75" x14ac:dyDescent="0.2">
      <c r="D626" s="87"/>
      <c r="F626" s="89"/>
      <c r="G626" s="89"/>
      <c r="H626" s="89"/>
      <c r="I626" s="89"/>
      <c r="J626" s="90"/>
      <c r="K626" s="90"/>
      <c r="AP626" s="91"/>
      <c r="AQ626" s="91"/>
      <c r="AR626" s="91"/>
      <c r="AS626" s="91"/>
      <c r="AT626" s="91"/>
    </row>
    <row r="627" spans="4:46" ht="12.75" x14ac:dyDescent="0.2">
      <c r="D627" s="87"/>
      <c r="F627" s="89"/>
      <c r="G627" s="89"/>
      <c r="H627" s="89"/>
      <c r="I627" s="89"/>
      <c r="J627" s="90"/>
      <c r="K627" s="90"/>
      <c r="AP627" s="91"/>
      <c r="AQ627" s="91"/>
      <c r="AR627" s="91"/>
      <c r="AS627" s="91"/>
      <c r="AT627" s="91"/>
    </row>
    <row r="628" spans="4:46" ht="12.75" x14ac:dyDescent="0.2">
      <c r="D628" s="87"/>
      <c r="F628" s="89"/>
      <c r="G628" s="89"/>
      <c r="H628" s="89"/>
      <c r="I628" s="89"/>
      <c r="J628" s="90"/>
      <c r="K628" s="90"/>
      <c r="AP628" s="91"/>
      <c r="AQ628" s="91"/>
      <c r="AR628" s="91"/>
      <c r="AS628" s="91"/>
      <c r="AT628" s="91"/>
    </row>
    <row r="629" spans="4:46" ht="12.75" x14ac:dyDescent="0.2">
      <c r="D629" s="87"/>
      <c r="F629" s="89"/>
      <c r="G629" s="89"/>
      <c r="H629" s="89"/>
      <c r="I629" s="89"/>
      <c r="J629" s="90"/>
      <c r="K629" s="90"/>
      <c r="AP629" s="91"/>
      <c r="AQ629" s="91"/>
      <c r="AR629" s="91"/>
      <c r="AS629" s="91"/>
      <c r="AT629" s="91"/>
    </row>
    <row r="630" spans="4:46" ht="12.75" x14ac:dyDescent="0.2">
      <c r="D630" s="87"/>
      <c r="F630" s="89"/>
      <c r="G630" s="89"/>
      <c r="H630" s="89"/>
      <c r="I630" s="89"/>
      <c r="J630" s="90"/>
      <c r="K630" s="90"/>
      <c r="AP630" s="91"/>
      <c r="AQ630" s="91"/>
      <c r="AR630" s="91"/>
      <c r="AS630" s="91"/>
      <c r="AT630" s="91"/>
    </row>
    <row r="631" spans="4:46" ht="12.75" x14ac:dyDescent="0.2">
      <c r="D631" s="87"/>
      <c r="F631" s="89"/>
      <c r="G631" s="89"/>
      <c r="H631" s="89"/>
      <c r="I631" s="89"/>
      <c r="J631" s="90"/>
      <c r="K631" s="90"/>
      <c r="AP631" s="91"/>
      <c r="AQ631" s="91"/>
      <c r="AR631" s="91"/>
      <c r="AS631" s="91"/>
      <c r="AT631" s="91"/>
    </row>
    <row r="632" spans="4:46" ht="12.75" x14ac:dyDescent="0.2">
      <c r="D632" s="87"/>
      <c r="F632" s="89"/>
      <c r="G632" s="89"/>
      <c r="H632" s="89"/>
      <c r="I632" s="89"/>
      <c r="J632" s="90"/>
      <c r="K632" s="90"/>
      <c r="AP632" s="91"/>
      <c r="AQ632" s="91"/>
      <c r="AR632" s="91"/>
      <c r="AS632" s="91"/>
      <c r="AT632" s="91"/>
    </row>
    <row r="633" spans="4:46" ht="12.75" x14ac:dyDescent="0.2">
      <c r="D633" s="87"/>
      <c r="F633" s="89"/>
      <c r="G633" s="89"/>
      <c r="H633" s="89"/>
      <c r="I633" s="89"/>
      <c r="J633" s="90"/>
      <c r="K633" s="90"/>
      <c r="AP633" s="91"/>
      <c r="AQ633" s="91"/>
      <c r="AR633" s="91"/>
      <c r="AS633" s="91"/>
      <c r="AT633" s="91"/>
    </row>
    <row r="634" spans="4:46" ht="12.75" x14ac:dyDescent="0.2">
      <c r="D634" s="87"/>
      <c r="F634" s="89"/>
      <c r="G634" s="89"/>
      <c r="H634" s="89"/>
      <c r="I634" s="89"/>
      <c r="J634" s="90"/>
      <c r="K634" s="90"/>
      <c r="AP634" s="91"/>
      <c r="AQ634" s="91"/>
      <c r="AR634" s="91"/>
      <c r="AS634" s="91"/>
      <c r="AT634" s="91"/>
    </row>
    <row r="635" spans="4:46" ht="12.75" x14ac:dyDescent="0.2">
      <c r="D635" s="87"/>
      <c r="F635" s="89"/>
      <c r="G635" s="89"/>
      <c r="H635" s="89"/>
      <c r="I635" s="89"/>
      <c r="J635" s="90"/>
      <c r="K635" s="90"/>
      <c r="AP635" s="91"/>
      <c r="AQ635" s="91"/>
      <c r="AR635" s="91"/>
      <c r="AS635" s="91"/>
      <c r="AT635" s="91"/>
    </row>
    <row r="636" spans="4:46" ht="12.75" x14ac:dyDescent="0.2">
      <c r="D636" s="87"/>
      <c r="F636" s="89"/>
      <c r="G636" s="89"/>
      <c r="H636" s="89"/>
      <c r="I636" s="89"/>
      <c r="J636" s="90"/>
      <c r="K636" s="90"/>
      <c r="AP636" s="91"/>
      <c r="AQ636" s="91"/>
      <c r="AR636" s="91"/>
      <c r="AS636" s="91"/>
      <c r="AT636" s="91"/>
    </row>
    <row r="637" spans="4:46" ht="12.75" x14ac:dyDescent="0.2">
      <c r="D637" s="87"/>
      <c r="F637" s="89"/>
      <c r="G637" s="89"/>
      <c r="H637" s="89"/>
      <c r="I637" s="89"/>
      <c r="J637" s="90"/>
      <c r="K637" s="90"/>
      <c r="AP637" s="91"/>
      <c r="AQ637" s="91"/>
      <c r="AR637" s="91"/>
      <c r="AS637" s="91"/>
      <c r="AT637" s="91"/>
    </row>
    <row r="638" spans="4:46" ht="12.75" x14ac:dyDescent="0.2">
      <c r="D638" s="87"/>
      <c r="F638" s="89"/>
      <c r="G638" s="89"/>
      <c r="H638" s="89"/>
      <c r="I638" s="89"/>
      <c r="J638" s="90"/>
      <c r="K638" s="90"/>
      <c r="AP638" s="91"/>
      <c r="AQ638" s="91"/>
      <c r="AR638" s="91"/>
      <c r="AS638" s="91"/>
      <c r="AT638" s="91"/>
    </row>
    <row r="639" spans="4:46" ht="12.75" x14ac:dyDescent="0.2">
      <c r="D639" s="87"/>
      <c r="F639" s="89"/>
      <c r="G639" s="89"/>
      <c r="H639" s="89"/>
      <c r="I639" s="89"/>
      <c r="J639" s="90"/>
      <c r="K639" s="90"/>
      <c r="AP639" s="91"/>
      <c r="AQ639" s="91"/>
      <c r="AR639" s="91"/>
      <c r="AS639" s="91"/>
      <c r="AT639" s="91"/>
    </row>
    <row r="640" spans="4:46" ht="12.75" x14ac:dyDescent="0.2">
      <c r="D640" s="87"/>
      <c r="F640" s="89"/>
      <c r="G640" s="89"/>
      <c r="H640" s="89"/>
      <c r="I640" s="89"/>
      <c r="J640" s="90"/>
      <c r="K640" s="90"/>
      <c r="AP640" s="91"/>
      <c r="AQ640" s="91"/>
      <c r="AR640" s="91"/>
      <c r="AS640" s="91"/>
      <c r="AT640" s="91"/>
    </row>
    <row r="641" spans="4:46" ht="12.75" x14ac:dyDescent="0.2">
      <c r="D641" s="87"/>
      <c r="F641" s="89"/>
      <c r="G641" s="89"/>
      <c r="H641" s="89"/>
      <c r="I641" s="89"/>
      <c r="J641" s="90"/>
      <c r="K641" s="90"/>
      <c r="AP641" s="91"/>
      <c r="AQ641" s="91"/>
      <c r="AR641" s="91"/>
      <c r="AS641" s="91"/>
      <c r="AT641" s="91"/>
    </row>
    <row r="642" spans="4:46" ht="12.75" x14ac:dyDescent="0.2">
      <c r="D642" s="87"/>
      <c r="F642" s="89"/>
      <c r="G642" s="89"/>
      <c r="H642" s="89"/>
      <c r="I642" s="89"/>
      <c r="J642" s="90"/>
      <c r="K642" s="90"/>
      <c r="AP642" s="91"/>
      <c r="AQ642" s="91"/>
      <c r="AR642" s="91"/>
      <c r="AS642" s="91"/>
      <c r="AT642" s="91"/>
    </row>
    <row r="643" spans="4:46" ht="12.75" x14ac:dyDescent="0.2">
      <c r="D643" s="87"/>
      <c r="F643" s="89"/>
      <c r="G643" s="89"/>
      <c r="H643" s="89"/>
      <c r="I643" s="89"/>
      <c r="J643" s="90"/>
      <c r="K643" s="90"/>
      <c r="AP643" s="91"/>
      <c r="AQ643" s="91"/>
      <c r="AR643" s="91"/>
      <c r="AS643" s="91"/>
      <c r="AT643" s="91"/>
    </row>
    <row r="644" spans="4:46" ht="12.75" x14ac:dyDescent="0.2">
      <c r="D644" s="87"/>
      <c r="F644" s="89"/>
      <c r="G644" s="89"/>
      <c r="H644" s="89"/>
      <c r="I644" s="89"/>
      <c r="J644" s="90"/>
      <c r="K644" s="90"/>
      <c r="AP644" s="91"/>
      <c r="AQ644" s="91"/>
      <c r="AR644" s="91"/>
      <c r="AS644" s="91"/>
      <c r="AT644" s="91"/>
    </row>
    <row r="645" spans="4:46" ht="12.75" x14ac:dyDescent="0.2">
      <c r="D645" s="87"/>
      <c r="F645" s="89"/>
      <c r="G645" s="89"/>
      <c r="H645" s="89"/>
      <c r="I645" s="89"/>
      <c r="J645" s="90"/>
      <c r="K645" s="90"/>
      <c r="AP645" s="91"/>
      <c r="AQ645" s="91"/>
      <c r="AR645" s="91"/>
      <c r="AS645" s="91"/>
      <c r="AT645" s="91"/>
    </row>
    <row r="646" spans="4:46" ht="12.75" x14ac:dyDescent="0.2">
      <c r="D646" s="87"/>
      <c r="F646" s="89"/>
      <c r="G646" s="89"/>
      <c r="H646" s="89"/>
      <c r="I646" s="89"/>
      <c r="J646" s="90"/>
      <c r="K646" s="90"/>
      <c r="AP646" s="91"/>
      <c r="AQ646" s="91"/>
      <c r="AR646" s="91"/>
      <c r="AS646" s="91"/>
      <c r="AT646" s="91"/>
    </row>
    <row r="647" spans="4:46" ht="12.75" x14ac:dyDescent="0.2">
      <c r="D647" s="87"/>
      <c r="F647" s="89"/>
      <c r="G647" s="89"/>
      <c r="H647" s="89"/>
      <c r="I647" s="89"/>
      <c r="J647" s="90"/>
      <c r="K647" s="90"/>
      <c r="AP647" s="91"/>
      <c r="AQ647" s="91"/>
      <c r="AR647" s="91"/>
      <c r="AS647" s="91"/>
      <c r="AT647" s="91"/>
    </row>
    <row r="648" spans="4:46" ht="12.75" x14ac:dyDescent="0.2">
      <c r="D648" s="87"/>
      <c r="F648" s="89"/>
      <c r="G648" s="89"/>
      <c r="H648" s="89"/>
      <c r="I648" s="89"/>
      <c r="J648" s="90"/>
      <c r="K648" s="90"/>
      <c r="AP648" s="91"/>
      <c r="AQ648" s="91"/>
      <c r="AR648" s="91"/>
      <c r="AS648" s="91"/>
      <c r="AT648" s="91"/>
    </row>
    <row r="649" spans="4:46" ht="12.75" x14ac:dyDescent="0.2">
      <c r="D649" s="87"/>
      <c r="F649" s="89"/>
      <c r="G649" s="89"/>
      <c r="H649" s="89"/>
      <c r="I649" s="89"/>
      <c r="J649" s="90"/>
      <c r="K649" s="90"/>
      <c r="AP649" s="91"/>
      <c r="AQ649" s="91"/>
      <c r="AR649" s="91"/>
      <c r="AS649" s="91"/>
      <c r="AT649" s="91"/>
    </row>
    <row r="650" spans="4:46" ht="12.75" x14ac:dyDescent="0.2">
      <c r="D650" s="87"/>
      <c r="F650" s="89"/>
      <c r="G650" s="89"/>
      <c r="H650" s="89"/>
      <c r="I650" s="89"/>
      <c r="J650" s="90"/>
      <c r="K650" s="90"/>
      <c r="AP650" s="91"/>
      <c r="AQ650" s="91"/>
      <c r="AR650" s="91"/>
      <c r="AS650" s="91"/>
      <c r="AT650" s="91"/>
    </row>
    <row r="651" spans="4:46" ht="12.75" x14ac:dyDescent="0.2">
      <c r="D651" s="87"/>
      <c r="F651" s="89"/>
      <c r="G651" s="89"/>
      <c r="H651" s="89"/>
      <c r="I651" s="89"/>
      <c r="J651" s="90"/>
      <c r="K651" s="90"/>
      <c r="AP651" s="91"/>
      <c r="AQ651" s="91"/>
      <c r="AR651" s="91"/>
      <c r="AS651" s="91"/>
      <c r="AT651" s="91"/>
    </row>
    <row r="652" spans="4:46" ht="12.75" x14ac:dyDescent="0.2">
      <c r="D652" s="87"/>
      <c r="F652" s="89"/>
      <c r="G652" s="89"/>
      <c r="H652" s="89"/>
      <c r="I652" s="89"/>
      <c r="J652" s="90"/>
      <c r="K652" s="90"/>
      <c r="AP652" s="91"/>
      <c r="AQ652" s="91"/>
      <c r="AR652" s="91"/>
      <c r="AS652" s="91"/>
      <c r="AT652" s="91"/>
    </row>
    <row r="653" spans="4:46" ht="12.75" x14ac:dyDescent="0.2">
      <c r="D653" s="87"/>
      <c r="F653" s="89"/>
      <c r="G653" s="89"/>
      <c r="H653" s="89"/>
      <c r="I653" s="89"/>
      <c r="J653" s="90"/>
      <c r="K653" s="90"/>
      <c r="AP653" s="91"/>
      <c r="AQ653" s="91"/>
      <c r="AR653" s="91"/>
      <c r="AS653" s="91"/>
      <c r="AT653" s="91"/>
    </row>
    <row r="654" spans="4:46" ht="12.75" x14ac:dyDescent="0.2">
      <c r="D654" s="87"/>
      <c r="F654" s="89"/>
      <c r="G654" s="89"/>
      <c r="H654" s="89"/>
      <c r="I654" s="89"/>
      <c r="J654" s="90"/>
      <c r="K654" s="90"/>
      <c r="AP654" s="91"/>
      <c r="AQ654" s="91"/>
      <c r="AR654" s="91"/>
      <c r="AS654" s="91"/>
      <c r="AT654" s="91"/>
    </row>
    <row r="655" spans="4:46" ht="12.75" x14ac:dyDescent="0.2">
      <c r="D655" s="87"/>
      <c r="F655" s="89"/>
      <c r="G655" s="89"/>
      <c r="H655" s="89"/>
      <c r="I655" s="89"/>
      <c r="J655" s="90"/>
      <c r="K655" s="90"/>
      <c r="AP655" s="91"/>
      <c r="AQ655" s="91"/>
      <c r="AR655" s="91"/>
      <c r="AS655" s="91"/>
      <c r="AT655" s="91"/>
    </row>
    <row r="656" spans="4:46" ht="12.75" x14ac:dyDescent="0.2">
      <c r="D656" s="87"/>
      <c r="F656" s="89"/>
      <c r="G656" s="89"/>
      <c r="H656" s="89"/>
      <c r="I656" s="89"/>
      <c r="J656" s="90"/>
      <c r="K656" s="90"/>
      <c r="AP656" s="91"/>
      <c r="AQ656" s="91"/>
      <c r="AR656" s="91"/>
      <c r="AS656" s="91"/>
      <c r="AT656" s="91"/>
    </row>
    <row r="657" spans="4:46" ht="12.75" x14ac:dyDescent="0.2">
      <c r="D657" s="87"/>
      <c r="F657" s="89"/>
      <c r="G657" s="89"/>
      <c r="H657" s="89"/>
      <c r="I657" s="89"/>
      <c r="J657" s="90"/>
      <c r="K657" s="90"/>
      <c r="AP657" s="91"/>
      <c r="AQ657" s="91"/>
      <c r="AR657" s="91"/>
      <c r="AS657" s="91"/>
      <c r="AT657" s="91"/>
    </row>
    <row r="658" spans="4:46" ht="12.75" x14ac:dyDescent="0.2">
      <c r="D658" s="87"/>
      <c r="F658" s="89"/>
      <c r="G658" s="89"/>
      <c r="H658" s="89"/>
      <c r="I658" s="89"/>
      <c r="J658" s="90"/>
      <c r="K658" s="90"/>
      <c r="AP658" s="91"/>
      <c r="AQ658" s="91"/>
      <c r="AR658" s="91"/>
      <c r="AS658" s="91"/>
      <c r="AT658" s="91"/>
    </row>
    <row r="659" spans="4:46" ht="12.75" x14ac:dyDescent="0.2">
      <c r="D659" s="87"/>
      <c r="F659" s="89"/>
      <c r="G659" s="89"/>
      <c r="H659" s="89"/>
      <c r="I659" s="89"/>
      <c r="J659" s="90"/>
      <c r="K659" s="90"/>
      <c r="AP659" s="91"/>
      <c r="AQ659" s="91"/>
      <c r="AR659" s="91"/>
      <c r="AS659" s="91"/>
      <c r="AT659" s="91"/>
    </row>
    <row r="660" spans="4:46" ht="12.75" x14ac:dyDescent="0.2">
      <c r="D660" s="87"/>
      <c r="F660" s="89"/>
      <c r="G660" s="89"/>
      <c r="H660" s="89"/>
      <c r="I660" s="89"/>
      <c r="J660" s="90"/>
      <c r="K660" s="90"/>
      <c r="AP660" s="91"/>
      <c r="AQ660" s="91"/>
      <c r="AR660" s="91"/>
      <c r="AS660" s="91"/>
      <c r="AT660" s="91"/>
    </row>
    <row r="661" spans="4:46" ht="12.75" x14ac:dyDescent="0.2">
      <c r="D661" s="87"/>
      <c r="F661" s="89"/>
      <c r="G661" s="89"/>
      <c r="H661" s="89"/>
      <c r="I661" s="89"/>
      <c r="J661" s="90"/>
      <c r="K661" s="90"/>
      <c r="AP661" s="91"/>
      <c r="AQ661" s="91"/>
      <c r="AR661" s="91"/>
      <c r="AS661" s="91"/>
      <c r="AT661" s="91"/>
    </row>
    <row r="662" spans="4:46" ht="12.75" x14ac:dyDescent="0.2">
      <c r="D662" s="87"/>
      <c r="F662" s="89"/>
      <c r="G662" s="89"/>
      <c r="H662" s="89"/>
      <c r="I662" s="89"/>
      <c r="J662" s="90"/>
      <c r="K662" s="90"/>
      <c r="AP662" s="91"/>
      <c r="AQ662" s="91"/>
      <c r="AR662" s="91"/>
      <c r="AS662" s="91"/>
      <c r="AT662" s="91"/>
    </row>
    <row r="663" spans="4:46" ht="12.75" x14ac:dyDescent="0.2">
      <c r="D663" s="87"/>
      <c r="F663" s="89"/>
      <c r="G663" s="89"/>
      <c r="H663" s="89"/>
      <c r="I663" s="89"/>
      <c r="J663" s="90"/>
      <c r="K663" s="90"/>
      <c r="AP663" s="91"/>
      <c r="AQ663" s="91"/>
      <c r="AR663" s="91"/>
      <c r="AS663" s="91"/>
      <c r="AT663" s="91"/>
    </row>
    <row r="664" spans="4:46" ht="12.75" x14ac:dyDescent="0.2">
      <c r="D664" s="87"/>
      <c r="F664" s="89"/>
      <c r="G664" s="89"/>
      <c r="H664" s="89"/>
      <c r="I664" s="89"/>
      <c r="J664" s="90"/>
      <c r="K664" s="90"/>
      <c r="AP664" s="91"/>
      <c r="AQ664" s="91"/>
      <c r="AR664" s="91"/>
      <c r="AS664" s="91"/>
      <c r="AT664" s="91"/>
    </row>
    <row r="665" spans="4:46" ht="12.75" x14ac:dyDescent="0.2">
      <c r="D665" s="87"/>
      <c r="F665" s="89"/>
      <c r="G665" s="89"/>
      <c r="H665" s="89"/>
      <c r="I665" s="89"/>
      <c r="J665" s="90"/>
      <c r="K665" s="90"/>
      <c r="AP665" s="91"/>
      <c r="AQ665" s="91"/>
      <c r="AR665" s="91"/>
      <c r="AS665" s="91"/>
      <c r="AT665" s="91"/>
    </row>
    <row r="666" spans="4:46" ht="12.75" x14ac:dyDescent="0.2">
      <c r="D666" s="87"/>
      <c r="F666" s="89"/>
      <c r="G666" s="89"/>
      <c r="H666" s="89"/>
      <c r="I666" s="89"/>
      <c r="J666" s="90"/>
      <c r="K666" s="90"/>
      <c r="AP666" s="91"/>
      <c r="AQ666" s="91"/>
      <c r="AR666" s="91"/>
      <c r="AS666" s="91"/>
      <c r="AT666" s="91"/>
    </row>
    <row r="667" spans="4:46" ht="12.75" x14ac:dyDescent="0.2">
      <c r="D667" s="87"/>
      <c r="F667" s="89"/>
      <c r="G667" s="89"/>
      <c r="H667" s="89"/>
      <c r="I667" s="89"/>
      <c r="J667" s="90"/>
      <c r="K667" s="90"/>
      <c r="AP667" s="91"/>
      <c r="AQ667" s="91"/>
      <c r="AR667" s="91"/>
      <c r="AS667" s="91"/>
      <c r="AT667" s="91"/>
    </row>
    <row r="668" spans="4:46" ht="12.75" x14ac:dyDescent="0.2">
      <c r="D668" s="87"/>
      <c r="F668" s="89"/>
      <c r="G668" s="89"/>
      <c r="H668" s="89"/>
      <c r="I668" s="89"/>
      <c r="J668" s="90"/>
      <c r="K668" s="90"/>
      <c r="AP668" s="91"/>
      <c r="AQ668" s="91"/>
      <c r="AR668" s="91"/>
      <c r="AS668" s="91"/>
      <c r="AT668" s="91"/>
    </row>
    <row r="669" spans="4:46" ht="12.75" x14ac:dyDescent="0.2">
      <c r="D669" s="87"/>
      <c r="F669" s="89"/>
      <c r="G669" s="89"/>
      <c r="H669" s="89"/>
      <c r="I669" s="89"/>
      <c r="J669" s="90"/>
      <c r="K669" s="90"/>
      <c r="AP669" s="91"/>
      <c r="AQ669" s="91"/>
      <c r="AR669" s="91"/>
      <c r="AS669" s="91"/>
      <c r="AT669" s="91"/>
    </row>
    <row r="670" spans="4:46" ht="12.75" x14ac:dyDescent="0.2">
      <c r="D670" s="87"/>
      <c r="F670" s="89"/>
      <c r="G670" s="89"/>
      <c r="H670" s="89"/>
      <c r="I670" s="89"/>
      <c r="J670" s="90"/>
      <c r="K670" s="90"/>
      <c r="AP670" s="91"/>
      <c r="AQ670" s="91"/>
      <c r="AR670" s="91"/>
      <c r="AS670" s="91"/>
      <c r="AT670" s="91"/>
    </row>
    <row r="671" spans="4:46" ht="12.75" x14ac:dyDescent="0.2">
      <c r="D671" s="87"/>
      <c r="F671" s="89"/>
      <c r="G671" s="89"/>
      <c r="H671" s="89"/>
      <c r="I671" s="89"/>
      <c r="J671" s="90"/>
      <c r="K671" s="90"/>
      <c r="AP671" s="91"/>
      <c r="AQ671" s="91"/>
      <c r="AR671" s="91"/>
      <c r="AS671" s="91"/>
      <c r="AT671" s="91"/>
    </row>
    <row r="672" spans="4:46" ht="12.75" x14ac:dyDescent="0.2">
      <c r="D672" s="87"/>
      <c r="F672" s="89"/>
      <c r="G672" s="89"/>
      <c r="H672" s="89"/>
      <c r="I672" s="89"/>
      <c r="J672" s="90"/>
      <c r="K672" s="90"/>
      <c r="AP672" s="91"/>
      <c r="AQ672" s="91"/>
      <c r="AR672" s="91"/>
      <c r="AS672" s="91"/>
      <c r="AT672" s="91"/>
    </row>
    <row r="673" spans="4:46" ht="12.75" x14ac:dyDescent="0.2">
      <c r="D673" s="87"/>
      <c r="F673" s="89"/>
      <c r="G673" s="89"/>
      <c r="H673" s="89"/>
      <c r="I673" s="89"/>
      <c r="J673" s="90"/>
      <c r="K673" s="90"/>
      <c r="AP673" s="91"/>
      <c r="AQ673" s="91"/>
      <c r="AR673" s="91"/>
      <c r="AS673" s="91"/>
      <c r="AT673" s="91"/>
    </row>
    <row r="674" spans="4:46" ht="12.75" x14ac:dyDescent="0.2">
      <c r="D674" s="87"/>
      <c r="F674" s="89"/>
      <c r="G674" s="89"/>
      <c r="H674" s="89"/>
      <c r="I674" s="89"/>
      <c r="J674" s="90"/>
      <c r="K674" s="90"/>
      <c r="AP674" s="91"/>
      <c r="AQ674" s="91"/>
      <c r="AR674" s="91"/>
      <c r="AS674" s="91"/>
      <c r="AT674" s="91"/>
    </row>
    <row r="675" spans="4:46" ht="12.75" x14ac:dyDescent="0.2">
      <c r="D675" s="87"/>
      <c r="F675" s="89"/>
      <c r="G675" s="89"/>
      <c r="H675" s="89"/>
      <c r="I675" s="89"/>
      <c r="J675" s="90"/>
      <c r="K675" s="90"/>
      <c r="AP675" s="91"/>
      <c r="AQ675" s="91"/>
      <c r="AR675" s="91"/>
      <c r="AS675" s="91"/>
      <c r="AT675" s="91"/>
    </row>
    <row r="676" spans="4:46" ht="12.75" x14ac:dyDescent="0.2">
      <c r="D676" s="87"/>
      <c r="F676" s="89"/>
      <c r="G676" s="89"/>
      <c r="H676" s="89"/>
      <c r="I676" s="89"/>
      <c r="J676" s="90"/>
      <c r="K676" s="90"/>
      <c r="AP676" s="91"/>
      <c r="AQ676" s="91"/>
      <c r="AR676" s="91"/>
      <c r="AS676" s="91"/>
      <c r="AT676" s="91"/>
    </row>
    <row r="677" spans="4:46" ht="12.75" x14ac:dyDescent="0.2">
      <c r="D677" s="87"/>
      <c r="F677" s="89"/>
      <c r="G677" s="89"/>
      <c r="H677" s="89"/>
      <c r="I677" s="89"/>
      <c r="J677" s="90"/>
      <c r="K677" s="90"/>
      <c r="AP677" s="91"/>
      <c r="AQ677" s="91"/>
      <c r="AR677" s="91"/>
      <c r="AS677" s="91"/>
      <c r="AT677" s="91"/>
    </row>
    <row r="678" spans="4:46" ht="12.75" x14ac:dyDescent="0.2">
      <c r="D678" s="87"/>
      <c r="F678" s="89"/>
      <c r="G678" s="89"/>
      <c r="H678" s="89"/>
      <c r="I678" s="89"/>
      <c r="J678" s="90"/>
      <c r="K678" s="90"/>
      <c r="AP678" s="91"/>
      <c r="AQ678" s="91"/>
      <c r="AR678" s="91"/>
      <c r="AS678" s="91"/>
      <c r="AT678" s="91"/>
    </row>
    <row r="679" spans="4:46" ht="12.75" x14ac:dyDescent="0.2">
      <c r="D679" s="87"/>
      <c r="F679" s="89"/>
      <c r="G679" s="89"/>
      <c r="H679" s="89"/>
      <c r="I679" s="89"/>
      <c r="J679" s="90"/>
      <c r="K679" s="90"/>
      <c r="AP679" s="91"/>
      <c r="AQ679" s="91"/>
      <c r="AR679" s="91"/>
      <c r="AS679" s="91"/>
      <c r="AT679" s="91"/>
    </row>
    <row r="680" spans="4:46" ht="12.75" x14ac:dyDescent="0.2">
      <c r="D680" s="87"/>
      <c r="F680" s="89"/>
      <c r="G680" s="89"/>
      <c r="H680" s="89"/>
      <c r="I680" s="89"/>
      <c r="J680" s="90"/>
      <c r="K680" s="90"/>
      <c r="AP680" s="91"/>
      <c r="AQ680" s="91"/>
      <c r="AR680" s="91"/>
      <c r="AS680" s="91"/>
      <c r="AT680" s="91"/>
    </row>
    <row r="681" spans="4:46" ht="12.75" x14ac:dyDescent="0.2">
      <c r="D681" s="87"/>
      <c r="F681" s="89"/>
      <c r="G681" s="89"/>
      <c r="H681" s="89"/>
      <c r="I681" s="89"/>
      <c r="J681" s="90"/>
      <c r="K681" s="90"/>
      <c r="AP681" s="91"/>
      <c r="AQ681" s="91"/>
      <c r="AR681" s="91"/>
      <c r="AS681" s="91"/>
      <c r="AT681" s="91"/>
    </row>
    <row r="682" spans="4:46" ht="12.75" x14ac:dyDescent="0.2">
      <c r="D682" s="87"/>
      <c r="F682" s="89"/>
      <c r="G682" s="89"/>
      <c r="H682" s="89"/>
      <c r="I682" s="89"/>
      <c r="J682" s="90"/>
      <c r="K682" s="90"/>
      <c r="AP682" s="91"/>
      <c r="AQ682" s="91"/>
      <c r="AR682" s="91"/>
      <c r="AS682" s="91"/>
      <c r="AT682" s="91"/>
    </row>
    <row r="683" spans="4:46" ht="12.75" x14ac:dyDescent="0.2">
      <c r="D683" s="87"/>
      <c r="F683" s="89"/>
      <c r="G683" s="89"/>
      <c r="H683" s="89"/>
      <c r="I683" s="89"/>
      <c r="J683" s="90"/>
      <c r="K683" s="90"/>
      <c r="AP683" s="91"/>
      <c r="AQ683" s="91"/>
      <c r="AR683" s="91"/>
      <c r="AS683" s="91"/>
      <c r="AT683" s="91"/>
    </row>
    <row r="684" spans="4:46" ht="12.75" x14ac:dyDescent="0.2">
      <c r="D684" s="87"/>
      <c r="F684" s="89"/>
      <c r="G684" s="89"/>
      <c r="H684" s="89"/>
      <c r="I684" s="89"/>
      <c r="J684" s="90"/>
      <c r="K684" s="90"/>
      <c r="AP684" s="91"/>
      <c r="AQ684" s="91"/>
      <c r="AR684" s="91"/>
      <c r="AS684" s="91"/>
      <c r="AT684" s="91"/>
    </row>
    <row r="685" spans="4:46" ht="12.75" x14ac:dyDescent="0.2">
      <c r="D685" s="87"/>
      <c r="F685" s="89"/>
      <c r="G685" s="89"/>
      <c r="H685" s="89"/>
      <c r="I685" s="89"/>
      <c r="J685" s="90"/>
      <c r="K685" s="90"/>
      <c r="AP685" s="91"/>
      <c r="AQ685" s="91"/>
      <c r="AR685" s="91"/>
      <c r="AS685" s="91"/>
      <c r="AT685" s="91"/>
    </row>
    <row r="686" spans="4:46" ht="12.75" x14ac:dyDescent="0.2">
      <c r="D686" s="87"/>
      <c r="F686" s="89"/>
      <c r="G686" s="89"/>
      <c r="H686" s="89"/>
      <c r="I686" s="89"/>
      <c r="J686" s="90"/>
      <c r="K686" s="90"/>
      <c r="AP686" s="91"/>
      <c r="AQ686" s="91"/>
      <c r="AR686" s="91"/>
      <c r="AS686" s="91"/>
      <c r="AT686" s="91"/>
    </row>
    <row r="687" spans="4:46" ht="12.75" x14ac:dyDescent="0.2">
      <c r="D687" s="87"/>
      <c r="F687" s="89"/>
      <c r="G687" s="89"/>
      <c r="H687" s="89"/>
      <c r="I687" s="89"/>
      <c r="J687" s="90"/>
      <c r="K687" s="90"/>
      <c r="AP687" s="91"/>
      <c r="AQ687" s="91"/>
      <c r="AR687" s="91"/>
      <c r="AS687" s="91"/>
      <c r="AT687" s="91"/>
    </row>
    <row r="688" spans="4:46" ht="12.75" x14ac:dyDescent="0.2">
      <c r="D688" s="87"/>
      <c r="F688" s="89"/>
      <c r="G688" s="89"/>
      <c r="H688" s="89"/>
      <c r="I688" s="89"/>
      <c r="J688" s="90"/>
      <c r="K688" s="90"/>
      <c r="AP688" s="91"/>
      <c r="AQ688" s="91"/>
      <c r="AR688" s="91"/>
      <c r="AS688" s="91"/>
      <c r="AT688" s="91"/>
    </row>
    <row r="689" spans="4:46" ht="12.75" x14ac:dyDescent="0.2">
      <c r="D689" s="87"/>
      <c r="F689" s="89"/>
      <c r="G689" s="89"/>
      <c r="H689" s="89"/>
      <c r="I689" s="89"/>
      <c r="J689" s="90"/>
      <c r="K689" s="90"/>
      <c r="AP689" s="91"/>
      <c r="AQ689" s="91"/>
      <c r="AR689" s="91"/>
      <c r="AS689" s="91"/>
      <c r="AT689" s="91"/>
    </row>
    <row r="690" spans="4:46" ht="12.75" x14ac:dyDescent="0.2">
      <c r="D690" s="87"/>
      <c r="F690" s="89"/>
      <c r="G690" s="89"/>
      <c r="H690" s="89"/>
      <c r="I690" s="89"/>
      <c r="J690" s="90"/>
      <c r="K690" s="90"/>
      <c r="AP690" s="91"/>
      <c r="AQ690" s="91"/>
      <c r="AR690" s="91"/>
      <c r="AS690" s="91"/>
      <c r="AT690" s="91"/>
    </row>
    <row r="691" spans="4:46" ht="12.75" x14ac:dyDescent="0.2">
      <c r="D691" s="87"/>
      <c r="F691" s="89"/>
      <c r="G691" s="89"/>
      <c r="H691" s="89"/>
      <c r="I691" s="89"/>
      <c r="J691" s="90"/>
      <c r="K691" s="90"/>
      <c r="AP691" s="91"/>
      <c r="AQ691" s="91"/>
      <c r="AR691" s="91"/>
      <c r="AS691" s="91"/>
      <c r="AT691" s="91"/>
    </row>
    <row r="692" spans="4:46" ht="12.75" x14ac:dyDescent="0.2">
      <c r="D692" s="87"/>
      <c r="F692" s="89"/>
      <c r="G692" s="89"/>
      <c r="H692" s="89"/>
      <c r="I692" s="89"/>
      <c r="J692" s="90"/>
      <c r="K692" s="90"/>
      <c r="AP692" s="91"/>
      <c r="AQ692" s="91"/>
      <c r="AR692" s="91"/>
      <c r="AS692" s="91"/>
      <c r="AT692" s="91"/>
    </row>
    <row r="693" spans="4:46" ht="12.75" x14ac:dyDescent="0.2">
      <c r="D693" s="87"/>
      <c r="F693" s="89"/>
      <c r="G693" s="89"/>
      <c r="H693" s="89"/>
      <c r="I693" s="89"/>
      <c r="J693" s="90"/>
      <c r="K693" s="90"/>
      <c r="AP693" s="91"/>
      <c r="AQ693" s="91"/>
      <c r="AR693" s="91"/>
      <c r="AS693" s="91"/>
      <c r="AT693" s="91"/>
    </row>
    <row r="694" spans="4:46" ht="12.75" x14ac:dyDescent="0.2">
      <c r="D694" s="87"/>
      <c r="F694" s="89"/>
      <c r="G694" s="89"/>
      <c r="H694" s="89"/>
      <c r="I694" s="89"/>
      <c r="J694" s="90"/>
      <c r="K694" s="90"/>
      <c r="AP694" s="91"/>
      <c r="AQ694" s="91"/>
      <c r="AR694" s="91"/>
      <c r="AS694" s="91"/>
      <c r="AT694" s="91"/>
    </row>
    <row r="695" spans="4:46" ht="12.75" x14ac:dyDescent="0.2">
      <c r="D695" s="87"/>
      <c r="F695" s="89"/>
      <c r="G695" s="89"/>
      <c r="H695" s="89"/>
      <c r="I695" s="89"/>
      <c r="J695" s="90"/>
      <c r="K695" s="90"/>
      <c r="AP695" s="91"/>
      <c r="AQ695" s="91"/>
      <c r="AR695" s="91"/>
      <c r="AS695" s="91"/>
      <c r="AT695" s="91"/>
    </row>
    <row r="696" spans="4:46" ht="12.75" x14ac:dyDescent="0.2">
      <c r="D696" s="87"/>
      <c r="F696" s="89"/>
      <c r="G696" s="89"/>
      <c r="H696" s="89"/>
      <c r="I696" s="89"/>
      <c r="J696" s="90"/>
      <c r="K696" s="90"/>
      <c r="AP696" s="91"/>
      <c r="AQ696" s="91"/>
      <c r="AR696" s="91"/>
      <c r="AS696" s="91"/>
      <c r="AT696" s="91"/>
    </row>
    <row r="697" spans="4:46" ht="12.75" x14ac:dyDescent="0.2">
      <c r="D697" s="87"/>
      <c r="F697" s="89"/>
      <c r="G697" s="89"/>
      <c r="H697" s="89"/>
      <c r="I697" s="89"/>
      <c r="J697" s="90"/>
      <c r="K697" s="90"/>
      <c r="AP697" s="91"/>
      <c r="AQ697" s="91"/>
      <c r="AR697" s="91"/>
      <c r="AS697" s="91"/>
      <c r="AT697" s="91"/>
    </row>
    <row r="698" spans="4:46" ht="12.75" x14ac:dyDescent="0.2">
      <c r="D698" s="87"/>
      <c r="F698" s="89"/>
      <c r="G698" s="89"/>
      <c r="H698" s="89"/>
      <c r="I698" s="89"/>
      <c r="J698" s="90"/>
      <c r="K698" s="90"/>
      <c r="AP698" s="91"/>
      <c r="AQ698" s="91"/>
      <c r="AR698" s="91"/>
      <c r="AS698" s="91"/>
      <c r="AT698" s="91"/>
    </row>
    <row r="699" spans="4:46" ht="12.75" x14ac:dyDescent="0.2">
      <c r="D699" s="87"/>
      <c r="F699" s="89"/>
      <c r="G699" s="89"/>
      <c r="H699" s="89"/>
      <c r="I699" s="89"/>
      <c r="J699" s="90"/>
      <c r="K699" s="90"/>
      <c r="AP699" s="91"/>
      <c r="AQ699" s="91"/>
      <c r="AR699" s="91"/>
      <c r="AS699" s="91"/>
      <c r="AT699" s="91"/>
    </row>
    <row r="700" spans="4:46" ht="12.75" x14ac:dyDescent="0.2">
      <c r="D700" s="87"/>
      <c r="F700" s="89"/>
      <c r="G700" s="89"/>
      <c r="H700" s="89"/>
      <c r="I700" s="89"/>
      <c r="J700" s="90"/>
      <c r="K700" s="90"/>
      <c r="AP700" s="91"/>
      <c r="AQ700" s="91"/>
      <c r="AR700" s="91"/>
      <c r="AS700" s="91"/>
      <c r="AT700" s="91"/>
    </row>
    <row r="701" spans="4:46" ht="12.75" x14ac:dyDescent="0.2">
      <c r="D701" s="87"/>
      <c r="F701" s="89"/>
      <c r="G701" s="89"/>
      <c r="H701" s="89"/>
      <c r="I701" s="89"/>
      <c r="J701" s="90"/>
      <c r="K701" s="90"/>
      <c r="AP701" s="91"/>
      <c r="AQ701" s="91"/>
      <c r="AR701" s="91"/>
      <c r="AS701" s="91"/>
      <c r="AT701" s="91"/>
    </row>
    <row r="702" spans="4:46" ht="12.75" x14ac:dyDescent="0.2">
      <c r="D702" s="87"/>
      <c r="F702" s="89"/>
      <c r="G702" s="89"/>
      <c r="H702" s="89"/>
      <c r="I702" s="89"/>
      <c r="J702" s="90"/>
      <c r="K702" s="90"/>
      <c r="AP702" s="91"/>
      <c r="AQ702" s="91"/>
      <c r="AR702" s="91"/>
      <c r="AS702" s="91"/>
      <c r="AT702" s="91"/>
    </row>
    <row r="703" spans="4:46" ht="12.75" x14ac:dyDescent="0.2">
      <c r="D703" s="87"/>
      <c r="F703" s="89"/>
      <c r="G703" s="89"/>
      <c r="H703" s="89"/>
      <c r="I703" s="89"/>
      <c r="J703" s="90"/>
      <c r="K703" s="90"/>
      <c r="AP703" s="91"/>
      <c r="AQ703" s="91"/>
      <c r="AR703" s="91"/>
      <c r="AS703" s="91"/>
      <c r="AT703" s="91"/>
    </row>
    <row r="704" spans="4:46" ht="12.75" x14ac:dyDescent="0.2">
      <c r="D704" s="87"/>
      <c r="F704" s="89"/>
      <c r="G704" s="89"/>
      <c r="H704" s="89"/>
      <c r="I704" s="89"/>
      <c r="J704" s="90"/>
      <c r="K704" s="90"/>
      <c r="AP704" s="91"/>
      <c r="AQ704" s="91"/>
      <c r="AR704" s="91"/>
      <c r="AS704" s="91"/>
      <c r="AT704" s="91"/>
    </row>
    <row r="705" spans="4:46" ht="12.75" x14ac:dyDescent="0.2">
      <c r="D705" s="87"/>
      <c r="F705" s="89"/>
      <c r="G705" s="89"/>
      <c r="H705" s="89"/>
      <c r="I705" s="89"/>
      <c r="J705" s="90"/>
      <c r="K705" s="90"/>
      <c r="AP705" s="91"/>
      <c r="AQ705" s="91"/>
      <c r="AR705" s="91"/>
      <c r="AS705" s="91"/>
      <c r="AT705" s="91"/>
    </row>
    <row r="706" spans="4:46" ht="12.75" x14ac:dyDescent="0.2">
      <c r="D706" s="87"/>
      <c r="F706" s="89"/>
      <c r="G706" s="89"/>
      <c r="H706" s="89"/>
      <c r="I706" s="89"/>
      <c r="J706" s="90"/>
      <c r="K706" s="90"/>
      <c r="AP706" s="91"/>
      <c r="AQ706" s="91"/>
      <c r="AR706" s="91"/>
      <c r="AS706" s="91"/>
      <c r="AT706" s="91"/>
    </row>
    <row r="707" spans="4:46" ht="12.75" x14ac:dyDescent="0.2">
      <c r="D707" s="87"/>
      <c r="F707" s="89"/>
      <c r="G707" s="89"/>
      <c r="H707" s="89"/>
      <c r="I707" s="89"/>
      <c r="J707" s="90"/>
      <c r="K707" s="90"/>
      <c r="AP707" s="91"/>
      <c r="AQ707" s="91"/>
      <c r="AR707" s="91"/>
      <c r="AS707" s="91"/>
      <c r="AT707" s="91"/>
    </row>
    <row r="708" spans="4:46" ht="12.75" x14ac:dyDescent="0.2">
      <c r="D708" s="87"/>
      <c r="F708" s="89"/>
      <c r="G708" s="89"/>
      <c r="H708" s="89"/>
      <c r="I708" s="89"/>
      <c r="J708" s="90"/>
      <c r="K708" s="90"/>
      <c r="AP708" s="91"/>
      <c r="AQ708" s="91"/>
      <c r="AR708" s="91"/>
      <c r="AS708" s="91"/>
      <c r="AT708" s="91"/>
    </row>
    <row r="709" spans="4:46" ht="12.75" x14ac:dyDescent="0.2">
      <c r="D709" s="87"/>
      <c r="F709" s="89"/>
      <c r="G709" s="89"/>
      <c r="H709" s="89"/>
      <c r="I709" s="89"/>
      <c r="J709" s="90"/>
      <c r="K709" s="90"/>
      <c r="AP709" s="91"/>
      <c r="AQ709" s="91"/>
      <c r="AR709" s="91"/>
      <c r="AS709" s="91"/>
      <c r="AT709" s="91"/>
    </row>
    <row r="710" spans="4:46" ht="12.75" x14ac:dyDescent="0.2">
      <c r="D710" s="87"/>
      <c r="F710" s="89"/>
      <c r="G710" s="89"/>
      <c r="H710" s="89"/>
      <c r="I710" s="89"/>
      <c r="J710" s="90"/>
      <c r="K710" s="90"/>
      <c r="AP710" s="91"/>
      <c r="AQ710" s="91"/>
      <c r="AR710" s="91"/>
      <c r="AS710" s="91"/>
      <c r="AT710" s="91"/>
    </row>
    <row r="711" spans="4:46" ht="12.75" x14ac:dyDescent="0.2">
      <c r="D711" s="87"/>
      <c r="F711" s="89"/>
      <c r="G711" s="89"/>
      <c r="H711" s="89"/>
      <c r="I711" s="89"/>
      <c r="J711" s="90"/>
      <c r="K711" s="90"/>
      <c r="AP711" s="91"/>
      <c r="AQ711" s="91"/>
      <c r="AR711" s="91"/>
      <c r="AS711" s="91"/>
      <c r="AT711" s="91"/>
    </row>
    <row r="712" spans="4:46" ht="12.75" x14ac:dyDescent="0.2">
      <c r="D712" s="87"/>
      <c r="F712" s="89"/>
      <c r="G712" s="89"/>
      <c r="H712" s="89"/>
      <c r="I712" s="89"/>
      <c r="J712" s="90"/>
      <c r="K712" s="90"/>
      <c r="AP712" s="91"/>
      <c r="AQ712" s="91"/>
      <c r="AR712" s="91"/>
      <c r="AS712" s="91"/>
      <c r="AT712" s="91"/>
    </row>
    <row r="713" spans="4:46" ht="12.75" x14ac:dyDescent="0.2">
      <c r="D713" s="87"/>
      <c r="F713" s="89"/>
      <c r="G713" s="89"/>
      <c r="H713" s="89"/>
      <c r="I713" s="89"/>
      <c r="J713" s="90"/>
      <c r="K713" s="90"/>
      <c r="AP713" s="91"/>
      <c r="AQ713" s="91"/>
      <c r="AR713" s="91"/>
      <c r="AS713" s="91"/>
      <c r="AT713" s="91"/>
    </row>
    <row r="714" spans="4:46" ht="12.75" x14ac:dyDescent="0.2">
      <c r="D714" s="87"/>
      <c r="F714" s="89"/>
      <c r="G714" s="89"/>
      <c r="H714" s="89"/>
      <c r="I714" s="89"/>
      <c r="J714" s="90"/>
      <c r="K714" s="90"/>
      <c r="AP714" s="91"/>
      <c r="AQ714" s="91"/>
      <c r="AR714" s="91"/>
      <c r="AS714" s="91"/>
      <c r="AT714" s="91"/>
    </row>
    <row r="715" spans="4:46" ht="12.75" x14ac:dyDescent="0.2">
      <c r="D715" s="87"/>
      <c r="F715" s="89"/>
      <c r="G715" s="89"/>
      <c r="H715" s="89"/>
      <c r="I715" s="89"/>
      <c r="J715" s="90"/>
      <c r="K715" s="90"/>
      <c r="AP715" s="91"/>
      <c r="AQ715" s="91"/>
      <c r="AR715" s="91"/>
      <c r="AS715" s="91"/>
      <c r="AT715" s="91"/>
    </row>
    <row r="716" spans="4:46" ht="12.75" x14ac:dyDescent="0.2">
      <c r="D716" s="87"/>
      <c r="F716" s="89"/>
      <c r="G716" s="89"/>
      <c r="H716" s="89"/>
      <c r="I716" s="89"/>
      <c r="J716" s="90"/>
      <c r="K716" s="90"/>
      <c r="AP716" s="91"/>
      <c r="AQ716" s="91"/>
      <c r="AR716" s="91"/>
      <c r="AS716" s="91"/>
      <c r="AT716" s="91"/>
    </row>
    <row r="717" spans="4:46" ht="12.75" x14ac:dyDescent="0.2">
      <c r="D717" s="87"/>
      <c r="F717" s="89"/>
      <c r="G717" s="89"/>
      <c r="H717" s="89"/>
      <c r="I717" s="89"/>
      <c r="J717" s="90"/>
      <c r="K717" s="90"/>
      <c r="AP717" s="91"/>
      <c r="AQ717" s="91"/>
      <c r="AR717" s="91"/>
      <c r="AS717" s="91"/>
      <c r="AT717" s="91"/>
    </row>
    <row r="718" spans="4:46" ht="12.75" x14ac:dyDescent="0.2">
      <c r="D718" s="87"/>
      <c r="F718" s="89"/>
      <c r="G718" s="89"/>
      <c r="H718" s="89"/>
      <c r="I718" s="89"/>
      <c r="J718" s="90"/>
      <c r="K718" s="90"/>
      <c r="AP718" s="91"/>
      <c r="AQ718" s="91"/>
      <c r="AR718" s="91"/>
      <c r="AS718" s="91"/>
      <c r="AT718" s="91"/>
    </row>
    <row r="719" spans="4:46" ht="12.75" x14ac:dyDescent="0.2">
      <c r="D719" s="87"/>
      <c r="F719" s="89"/>
      <c r="G719" s="89"/>
      <c r="H719" s="89"/>
      <c r="I719" s="89"/>
      <c r="J719" s="90"/>
      <c r="K719" s="90"/>
      <c r="AP719" s="91"/>
      <c r="AQ719" s="91"/>
      <c r="AR719" s="91"/>
      <c r="AS719" s="91"/>
      <c r="AT719" s="91"/>
    </row>
    <row r="720" spans="4:46" ht="12.75" x14ac:dyDescent="0.2">
      <c r="D720" s="87"/>
      <c r="F720" s="89"/>
      <c r="G720" s="89"/>
      <c r="H720" s="89"/>
      <c r="I720" s="89"/>
      <c r="J720" s="90"/>
      <c r="K720" s="90"/>
      <c r="AP720" s="91"/>
      <c r="AQ720" s="91"/>
      <c r="AR720" s="91"/>
      <c r="AS720" s="91"/>
      <c r="AT720" s="91"/>
    </row>
    <row r="721" spans="4:46" ht="12.75" x14ac:dyDescent="0.2">
      <c r="D721" s="87"/>
      <c r="F721" s="89"/>
      <c r="G721" s="89"/>
      <c r="H721" s="89"/>
      <c r="I721" s="89"/>
      <c r="J721" s="90"/>
      <c r="K721" s="90"/>
      <c r="AP721" s="91"/>
      <c r="AQ721" s="91"/>
      <c r="AR721" s="91"/>
      <c r="AS721" s="91"/>
      <c r="AT721" s="91"/>
    </row>
    <row r="722" spans="4:46" ht="12.75" x14ac:dyDescent="0.2">
      <c r="D722" s="87"/>
      <c r="F722" s="89"/>
      <c r="G722" s="89"/>
      <c r="H722" s="89"/>
      <c r="I722" s="89"/>
      <c r="J722" s="90"/>
      <c r="K722" s="90"/>
      <c r="AP722" s="91"/>
      <c r="AQ722" s="91"/>
      <c r="AR722" s="91"/>
      <c r="AS722" s="91"/>
      <c r="AT722" s="91"/>
    </row>
    <row r="723" spans="4:46" ht="12.75" x14ac:dyDescent="0.2">
      <c r="D723" s="87"/>
      <c r="F723" s="89"/>
      <c r="G723" s="89"/>
      <c r="H723" s="89"/>
      <c r="I723" s="89"/>
      <c r="J723" s="90"/>
      <c r="K723" s="90"/>
      <c r="AP723" s="91"/>
      <c r="AQ723" s="91"/>
      <c r="AR723" s="91"/>
      <c r="AS723" s="91"/>
      <c r="AT723" s="91"/>
    </row>
    <row r="724" spans="4:46" ht="12.75" x14ac:dyDescent="0.2">
      <c r="D724" s="87"/>
      <c r="F724" s="89"/>
      <c r="G724" s="89"/>
      <c r="H724" s="89"/>
      <c r="I724" s="89"/>
      <c r="J724" s="90"/>
      <c r="K724" s="90"/>
      <c r="AP724" s="91"/>
      <c r="AQ724" s="91"/>
      <c r="AR724" s="91"/>
      <c r="AS724" s="91"/>
      <c r="AT724" s="91"/>
    </row>
    <row r="725" spans="4:46" ht="12.75" x14ac:dyDescent="0.2">
      <c r="D725" s="87"/>
      <c r="F725" s="89"/>
      <c r="G725" s="89"/>
      <c r="H725" s="89"/>
      <c r="I725" s="89"/>
      <c r="J725" s="90"/>
      <c r="K725" s="90"/>
      <c r="AP725" s="91"/>
      <c r="AQ725" s="91"/>
      <c r="AR725" s="91"/>
      <c r="AS725" s="91"/>
      <c r="AT725" s="91"/>
    </row>
    <row r="726" spans="4:46" ht="12.75" x14ac:dyDescent="0.2">
      <c r="D726" s="87"/>
      <c r="F726" s="89"/>
      <c r="G726" s="89"/>
      <c r="H726" s="89"/>
      <c r="I726" s="89"/>
      <c r="J726" s="90"/>
      <c r="K726" s="90"/>
      <c r="AP726" s="91"/>
      <c r="AQ726" s="91"/>
      <c r="AR726" s="91"/>
      <c r="AS726" s="91"/>
      <c r="AT726" s="91"/>
    </row>
    <row r="727" spans="4:46" ht="12.75" x14ac:dyDescent="0.2">
      <c r="D727" s="87"/>
      <c r="F727" s="89"/>
      <c r="G727" s="89"/>
      <c r="H727" s="89"/>
      <c r="I727" s="89"/>
      <c r="J727" s="90"/>
      <c r="K727" s="90"/>
      <c r="AP727" s="91"/>
      <c r="AQ727" s="91"/>
      <c r="AR727" s="91"/>
      <c r="AS727" s="91"/>
      <c r="AT727" s="91"/>
    </row>
    <row r="728" spans="4:46" ht="12.75" x14ac:dyDescent="0.2">
      <c r="D728" s="87"/>
      <c r="F728" s="89"/>
      <c r="G728" s="89"/>
      <c r="H728" s="89"/>
      <c r="I728" s="89"/>
      <c r="J728" s="90"/>
      <c r="K728" s="90"/>
      <c r="AP728" s="91"/>
      <c r="AQ728" s="91"/>
      <c r="AR728" s="91"/>
      <c r="AS728" s="91"/>
      <c r="AT728" s="91"/>
    </row>
    <row r="729" spans="4:46" ht="12.75" x14ac:dyDescent="0.2">
      <c r="D729" s="87"/>
      <c r="F729" s="89"/>
      <c r="G729" s="89"/>
      <c r="H729" s="89"/>
      <c r="I729" s="89"/>
      <c r="J729" s="90"/>
      <c r="K729" s="90"/>
      <c r="AP729" s="91"/>
      <c r="AQ729" s="91"/>
      <c r="AR729" s="91"/>
      <c r="AS729" s="91"/>
      <c r="AT729" s="91"/>
    </row>
    <row r="730" spans="4:46" ht="12.75" x14ac:dyDescent="0.2">
      <c r="D730" s="87"/>
      <c r="F730" s="89"/>
      <c r="G730" s="89"/>
      <c r="H730" s="89"/>
      <c r="I730" s="89"/>
      <c r="J730" s="90"/>
      <c r="K730" s="90"/>
      <c r="AP730" s="91"/>
      <c r="AQ730" s="91"/>
      <c r="AR730" s="91"/>
      <c r="AS730" s="91"/>
      <c r="AT730" s="91"/>
    </row>
    <row r="731" spans="4:46" ht="12.75" x14ac:dyDescent="0.2">
      <c r="D731" s="87"/>
      <c r="F731" s="89"/>
      <c r="G731" s="89"/>
      <c r="H731" s="89"/>
      <c r="I731" s="89"/>
      <c r="J731" s="90"/>
      <c r="K731" s="90"/>
      <c r="AP731" s="91"/>
      <c r="AQ731" s="91"/>
      <c r="AR731" s="91"/>
      <c r="AS731" s="91"/>
      <c r="AT731" s="91"/>
    </row>
    <row r="732" spans="4:46" ht="12.75" x14ac:dyDescent="0.2">
      <c r="D732" s="87"/>
      <c r="F732" s="89"/>
      <c r="G732" s="89"/>
      <c r="H732" s="89"/>
      <c r="I732" s="89"/>
      <c r="J732" s="90"/>
      <c r="K732" s="90"/>
      <c r="AP732" s="91"/>
      <c r="AQ732" s="91"/>
      <c r="AR732" s="91"/>
      <c r="AS732" s="91"/>
      <c r="AT732" s="91"/>
    </row>
    <row r="733" spans="4:46" ht="12.75" x14ac:dyDescent="0.2">
      <c r="D733" s="87"/>
      <c r="F733" s="89"/>
      <c r="G733" s="89"/>
      <c r="H733" s="89"/>
      <c r="I733" s="89"/>
      <c r="J733" s="90"/>
      <c r="K733" s="90"/>
      <c r="AP733" s="91"/>
      <c r="AQ733" s="91"/>
      <c r="AR733" s="91"/>
      <c r="AS733" s="91"/>
      <c r="AT733" s="91"/>
    </row>
    <row r="734" spans="4:46" ht="12.75" x14ac:dyDescent="0.2">
      <c r="D734" s="87"/>
      <c r="F734" s="89"/>
      <c r="G734" s="89"/>
      <c r="H734" s="89"/>
      <c r="I734" s="89"/>
      <c r="J734" s="90"/>
      <c r="K734" s="90"/>
      <c r="AP734" s="91"/>
      <c r="AQ734" s="91"/>
      <c r="AR734" s="91"/>
      <c r="AS734" s="91"/>
      <c r="AT734" s="91"/>
    </row>
    <row r="735" spans="4:46" ht="12.75" x14ac:dyDescent="0.2">
      <c r="D735" s="87"/>
      <c r="F735" s="89"/>
      <c r="G735" s="89"/>
      <c r="H735" s="89"/>
      <c r="I735" s="89"/>
      <c r="J735" s="90"/>
      <c r="K735" s="90"/>
      <c r="AP735" s="91"/>
      <c r="AQ735" s="91"/>
      <c r="AR735" s="91"/>
      <c r="AS735" s="91"/>
      <c r="AT735" s="91"/>
    </row>
    <row r="736" spans="4:46" ht="12.75" x14ac:dyDescent="0.2">
      <c r="D736" s="87"/>
      <c r="F736" s="89"/>
      <c r="G736" s="89"/>
      <c r="H736" s="89"/>
      <c r="I736" s="89"/>
      <c r="J736" s="90"/>
      <c r="K736" s="90"/>
      <c r="AP736" s="91"/>
      <c r="AQ736" s="91"/>
      <c r="AR736" s="91"/>
      <c r="AS736" s="91"/>
      <c r="AT736" s="91"/>
    </row>
    <row r="737" spans="4:46" ht="12.75" x14ac:dyDescent="0.2">
      <c r="D737" s="87"/>
      <c r="F737" s="89"/>
      <c r="G737" s="89"/>
      <c r="H737" s="89"/>
      <c r="I737" s="89"/>
      <c r="J737" s="90"/>
      <c r="K737" s="90"/>
      <c r="AP737" s="91"/>
      <c r="AQ737" s="91"/>
      <c r="AR737" s="91"/>
      <c r="AS737" s="91"/>
      <c r="AT737" s="91"/>
    </row>
    <row r="738" spans="4:46" ht="12.75" x14ac:dyDescent="0.2">
      <c r="D738" s="87"/>
      <c r="F738" s="89"/>
      <c r="G738" s="89"/>
      <c r="H738" s="89"/>
      <c r="I738" s="89"/>
      <c r="J738" s="90"/>
      <c r="K738" s="90"/>
      <c r="AP738" s="91"/>
      <c r="AQ738" s="91"/>
      <c r="AR738" s="91"/>
      <c r="AS738" s="91"/>
      <c r="AT738" s="91"/>
    </row>
    <row r="739" spans="4:46" ht="12.75" x14ac:dyDescent="0.2">
      <c r="D739" s="87"/>
      <c r="F739" s="89"/>
      <c r="G739" s="89"/>
      <c r="H739" s="89"/>
      <c r="I739" s="89"/>
      <c r="J739" s="90"/>
      <c r="K739" s="90"/>
      <c r="AP739" s="91"/>
      <c r="AQ739" s="91"/>
      <c r="AR739" s="91"/>
      <c r="AS739" s="91"/>
      <c r="AT739" s="91"/>
    </row>
    <row r="740" spans="4:46" ht="12.75" x14ac:dyDescent="0.2">
      <c r="D740" s="87"/>
      <c r="F740" s="89"/>
      <c r="G740" s="89"/>
      <c r="H740" s="89"/>
      <c r="I740" s="89"/>
      <c r="J740" s="90"/>
      <c r="K740" s="90"/>
      <c r="AP740" s="91"/>
      <c r="AQ740" s="91"/>
      <c r="AR740" s="91"/>
      <c r="AS740" s="91"/>
      <c r="AT740" s="91"/>
    </row>
    <row r="741" spans="4:46" ht="12.75" x14ac:dyDescent="0.2">
      <c r="D741" s="87"/>
      <c r="F741" s="89"/>
      <c r="G741" s="89"/>
      <c r="H741" s="89"/>
      <c r="I741" s="89"/>
      <c r="J741" s="90"/>
      <c r="K741" s="90"/>
      <c r="AP741" s="91"/>
      <c r="AQ741" s="91"/>
      <c r="AR741" s="91"/>
      <c r="AS741" s="91"/>
      <c r="AT741" s="91"/>
    </row>
    <row r="742" spans="4:46" ht="12.75" x14ac:dyDescent="0.2">
      <c r="D742" s="87"/>
      <c r="F742" s="89"/>
      <c r="G742" s="89"/>
      <c r="H742" s="89"/>
      <c r="I742" s="89"/>
      <c r="J742" s="90"/>
      <c r="K742" s="90"/>
      <c r="AP742" s="91"/>
      <c r="AQ742" s="91"/>
      <c r="AR742" s="91"/>
      <c r="AS742" s="91"/>
      <c r="AT742" s="91"/>
    </row>
    <row r="743" spans="4:46" ht="12.75" x14ac:dyDescent="0.2">
      <c r="D743" s="87"/>
      <c r="F743" s="89"/>
      <c r="G743" s="89"/>
      <c r="H743" s="89"/>
      <c r="I743" s="89"/>
      <c r="J743" s="90"/>
      <c r="K743" s="90"/>
      <c r="AP743" s="91"/>
      <c r="AQ743" s="91"/>
      <c r="AR743" s="91"/>
      <c r="AS743" s="91"/>
      <c r="AT743" s="91"/>
    </row>
    <row r="744" spans="4:46" ht="12.75" x14ac:dyDescent="0.2">
      <c r="D744" s="87"/>
      <c r="F744" s="89"/>
      <c r="G744" s="89"/>
      <c r="H744" s="89"/>
      <c r="I744" s="89"/>
      <c r="J744" s="90"/>
      <c r="K744" s="90"/>
      <c r="AP744" s="91"/>
      <c r="AQ744" s="91"/>
      <c r="AR744" s="91"/>
      <c r="AS744" s="91"/>
      <c r="AT744" s="91"/>
    </row>
    <row r="745" spans="4:46" ht="12.75" x14ac:dyDescent="0.2">
      <c r="D745" s="87"/>
      <c r="F745" s="89"/>
      <c r="G745" s="89"/>
      <c r="H745" s="89"/>
      <c r="I745" s="89"/>
      <c r="J745" s="90"/>
      <c r="K745" s="90"/>
      <c r="AP745" s="91"/>
      <c r="AQ745" s="91"/>
      <c r="AR745" s="91"/>
      <c r="AS745" s="91"/>
      <c r="AT745" s="91"/>
    </row>
    <row r="746" spans="4:46" ht="12.75" x14ac:dyDescent="0.2">
      <c r="D746" s="87"/>
      <c r="F746" s="89"/>
      <c r="G746" s="89"/>
      <c r="H746" s="89"/>
      <c r="I746" s="89"/>
      <c r="J746" s="90"/>
      <c r="K746" s="90"/>
      <c r="AP746" s="91"/>
      <c r="AQ746" s="91"/>
      <c r="AR746" s="91"/>
      <c r="AS746" s="91"/>
      <c r="AT746" s="91"/>
    </row>
    <row r="747" spans="4:46" ht="12.75" x14ac:dyDescent="0.2">
      <c r="D747" s="87"/>
      <c r="F747" s="89"/>
      <c r="G747" s="89"/>
      <c r="H747" s="89"/>
      <c r="I747" s="89"/>
      <c r="J747" s="90"/>
      <c r="K747" s="90"/>
      <c r="AP747" s="91"/>
      <c r="AQ747" s="91"/>
      <c r="AR747" s="91"/>
      <c r="AS747" s="91"/>
      <c r="AT747" s="91"/>
    </row>
    <row r="748" spans="4:46" ht="12.75" x14ac:dyDescent="0.2">
      <c r="D748" s="87"/>
      <c r="F748" s="89"/>
      <c r="G748" s="89"/>
      <c r="H748" s="89"/>
      <c r="I748" s="89"/>
      <c r="J748" s="90"/>
      <c r="K748" s="90"/>
      <c r="AP748" s="91"/>
      <c r="AQ748" s="91"/>
      <c r="AR748" s="91"/>
      <c r="AS748" s="91"/>
      <c r="AT748" s="91"/>
    </row>
    <row r="749" spans="4:46" ht="12.75" x14ac:dyDescent="0.2">
      <c r="D749" s="87"/>
      <c r="F749" s="89"/>
      <c r="G749" s="89"/>
      <c r="H749" s="89"/>
      <c r="I749" s="89"/>
      <c r="J749" s="90"/>
      <c r="K749" s="90"/>
      <c r="AP749" s="91"/>
      <c r="AQ749" s="91"/>
      <c r="AR749" s="91"/>
      <c r="AS749" s="91"/>
      <c r="AT749" s="91"/>
    </row>
    <row r="750" spans="4:46" ht="12.75" x14ac:dyDescent="0.2">
      <c r="D750" s="87"/>
      <c r="F750" s="89"/>
      <c r="G750" s="89"/>
      <c r="H750" s="89"/>
      <c r="I750" s="89"/>
      <c r="J750" s="90"/>
      <c r="K750" s="90"/>
      <c r="AP750" s="91"/>
      <c r="AQ750" s="91"/>
      <c r="AR750" s="91"/>
      <c r="AS750" s="91"/>
      <c r="AT750" s="91"/>
    </row>
    <row r="751" spans="4:46" ht="12.75" x14ac:dyDescent="0.2">
      <c r="D751" s="87"/>
      <c r="F751" s="89"/>
      <c r="G751" s="89"/>
      <c r="H751" s="89"/>
      <c r="I751" s="89"/>
      <c r="J751" s="90"/>
      <c r="K751" s="90"/>
      <c r="AP751" s="91"/>
      <c r="AQ751" s="91"/>
      <c r="AR751" s="91"/>
      <c r="AS751" s="91"/>
      <c r="AT751" s="91"/>
    </row>
    <row r="752" spans="4:46" ht="12.75" x14ac:dyDescent="0.2">
      <c r="D752" s="87"/>
      <c r="F752" s="89"/>
      <c r="G752" s="89"/>
      <c r="H752" s="89"/>
      <c r="I752" s="89"/>
      <c r="J752" s="90"/>
      <c r="K752" s="90"/>
      <c r="AP752" s="91"/>
      <c r="AQ752" s="91"/>
      <c r="AR752" s="91"/>
      <c r="AS752" s="91"/>
      <c r="AT752" s="91"/>
    </row>
    <row r="753" spans="4:46" ht="12.75" x14ac:dyDescent="0.2">
      <c r="D753" s="87"/>
      <c r="F753" s="89"/>
      <c r="G753" s="89"/>
      <c r="H753" s="89"/>
      <c r="I753" s="89"/>
      <c r="J753" s="90"/>
      <c r="K753" s="90"/>
      <c r="AP753" s="91"/>
      <c r="AQ753" s="91"/>
      <c r="AR753" s="91"/>
      <c r="AS753" s="91"/>
      <c r="AT753" s="91"/>
    </row>
    <row r="754" spans="4:46" ht="12.75" x14ac:dyDescent="0.2">
      <c r="D754" s="87"/>
      <c r="F754" s="89"/>
      <c r="G754" s="89"/>
      <c r="H754" s="89"/>
      <c r="I754" s="89"/>
      <c r="J754" s="90"/>
      <c r="K754" s="90"/>
      <c r="AP754" s="91"/>
      <c r="AQ754" s="91"/>
      <c r="AR754" s="91"/>
      <c r="AS754" s="91"/>
      <c r="AT754" s="91"/>
    </row>
    <row r="755" spans="4:46" ht="12.75" x14ac:dyDescent="0.2">
      <c r="D755" s="87"/>
      <c r="F755" s="89"/>
      <c r="G755" s="89"/>
      <c r="H755" s="89"/>
      <c r="I755" s="89"/>
      <c r="J755" s="90"/>
      <c r="K755" s="90"/>
      <c r="AP755" s="91"/>
      <c r="AQ755" s="91"/>
      <c r="AR755" s="91"/>
      <c r="AS755" s="91"/>
      <c r="AT755" s="91"/>
    </row>
    <row r="756" spans="4:46" ht="12.75" x14ac:dyDescent="0.2">
      <c r="D756" s="87"/>
      <c r="F756" s="89"/>
      <c r="G756" s="89"/>
      <c r="H756" s="89"/>
      <c r="I756" s="89"/>
      <c r="J756" s="90"/>
      <c r="K756" s="90"/>
      <c r="AP756" s="91"/>
      <c r="AQ756" s="91"/>
      <c r="AR756" s="91"/>
      <c r="AS756" s="91"/>
      <c r="AT756" s="91"/>
    </row>
    <row r="757" spans="4:46" ht="12.75" x14ac:dyDescent="0.2">
      <c r="D757" s="87"/>
      <c r="F757" s="89"/>
      <c r="G757" s="89"/>
      <c r="H757" s="89"/>
      <c r="I757" s="89"/>
      <c r="J757" s="90"/>
      <c r="K757" s="90"/>
      <c r="AP757" s="91"/>
      <c r="AQ757" s="91"/>
      <c r="AR757" s="91"/>
      <c r="AS757" s="91"/>
      <c r="AT757" s="91"/>
    </row>
    <row r="758" spans="4:46" ht="12.75" x14ac:dyDescent="0.2">
      <c r="D758" s="87"/>
      <c r="F758" s="89"/>
      <c r="G758" s="89"/>
      <c r="H758" s="89"/>
      <c r="I758" s="89"/>
      <c r="J758" s="90"/>
      <c r="K758" s="90"/>
      <c r="AP758" s="91"/>
      <c r="AQ758" s="91"/>
      <c r="AR758" s="91"/>
      <c r="AS758" s="91"/>
      <c r="AT758" s="91"/>
    </row>
    <row r="759" spans="4:46" ht="12.75" x14ac:dyDescent="0.2">
      <c r="D759" s="87"/>
      <c r="F759" s="89"/>
      <c r="G759" s="89"/>
      <c r="H759" s="89"/>
      <c r="I759" s="89"/>
      <c r="J759" s="90"/>
      <c r="K759" s="90"/>
      <c r="AP759" s="91"/>
      <c r="AQ759" s="91"/>
      <c r="AR759" s="91"/>
      <c r="AS759" s="91"/>
      <c r="AT759" s="91"/>
    </row>
    <row r="760" spans="4:46" ht="12.75" x14ac:dyDescent="0.2">
      <c r="D760" s="87"/>
      <c r="F760" s="89"/>
      <c r="G760" s="89"/>
      <c r="H760" s="89"/>
      <c r="I760" s="89"/>
      <c r="J760" s="90"/>
      <c r="K760" s="90"/>
      <c r="AP760" s="91"/>
      <c r="AQ760" s="91"/>
      <c r="AR760" s="91"/>
      <c r="AS760" s="91"/>
      <c r="AT760" s="91"/>
    </row>
    <row r="761" spans="4:46" ht="12.75" x14ac:dyDescent="0.2">
      <c r="D761" s="87"/>
      <c r="F761" s="89"/>
      <c r="G761" s="89"/>
      <c r="H761" s="89"/>
      <c r="I761" s="89"/>
      <c r="J761" s="90"/>
      <c r="K761" s="90"/>
      <c r="AP761" s="91"/>
      <c r="AQ761" s="91"/>
      <c r="AR761" s="91"/>
      <c r="AS761" s="91"/>
      <c r="AT761" s="91"/>
    </row>
    <row r="762" spans="4:46" ht="12.75" x14ac:dyDescent="0.2">
      <c r="D762" s="87"/>
      <c r="F762" s="89"/>
      <c r="G762" s="89"/>
      <c r="H762" s="89"/>
      <c r="I762" s="89"/>
      <c r="J762" s="90"/>
      <c r="K762" s="90"/>
      <c r="AP762" s="91"/>
      <c r="AQ762" s="91"/>
      <c r="AR762" s="91"/>
      <c r="AS762" s="91"/>
      <c r="AT762" s="91"/>
    </row>
    <row r="763" spans="4:46" ht="12.75" x14ac:dyDescent="0.2">
      <c r="D763" s="87"/>
      <c r="F763" s="89"/>
      <c r="G763" s="89"/>
      <c r="H763" s="89"/>
      <c r="I763" s="89"/>
      <c r="J763" s="90"/>
      <c r="K763" s="90"/>
      <c r="AP763" s="91"/>
      <c r="AQ763" s="91"/>
      <c r="AR763" s="91"/>
      <c r="AS763" s="91"/>
      <c r="AT763" s="91"/>
    </row>
    <row r="764" spans="4:46" ht="12.75" x14ac:dyDescent="0.2">
      <c r="D764" s="87"/>
      <c r="F764" s="89"/>
      <c r="G764" s="89"/>
      <c r="H764" s="89"/>
      <c r="I764" s="89"/>
      <c r="J764" s="90"/>
      <c r="K764" s="90"/>
      <c r="AP764" s="91"/>
      <c r="AQ764" s="91"/>
      <c r="AR764" s="91"/>
      <c r="AS764" s="91"/>
      <c r="AT764" s="91"/>
    </row>
    <row r="765" spans="4:46" ht="12.75" x14ac:dyDescent="0.2">
      <c r="D765" s="87"/>
      <c r="F765" s="89"/>
      <c r="G765" s="89"/>
      <c r="H765" s="89"/>
      <c r="I765" s="89"/>
      <c r="J765" s="90"/>
      <c r="K765" s="90"/>
      <c r="AP765" s="91"/>
      <c r="AQ765" s="91"/>
      <c r="AR765" s="91"/>
      <c r="AS765" s="91"/>
      <c r="AT765" s="91"/>
    </row>
    <row r="766" spans="4:46" ht="12.75" x14ac:dyDescent="0.2">
      <c r="D766" s="87"/>
      <c r="F766" s="89"/>
      <c r="G766" s="89"/>
      <c r="H766" s="89"/>
      <c r="I766" s="89"/>
      <c r="J766" s="90"/>
      <c r="K766" s="90"/>
      <c r="AP766" s="91"/>
      <c r="AQ766" s="91"/>
      <c r="AR766" s="91"/>
      <c r="AS766" s="91"/>
      <c r="AT766" s="91"/>
    </row>
    <row r="767" spans="4:46" ht="12.75" x14ac:dyDescent="0.2">
      <c r="D767" s="87"/>
      <c r="F767" s="89"/>
      <c r="G767" s="89"/>
      <c r="H767" s="89"/>
      <c r="I767" s="89"/>
      <c r="J767" s="90"/>
      <c r="K767" s="90"/>
      <c r="AP767" s="91"/>
      <c r="AQ767" s="91"/>
      <c r="AR767" s="91"/>
      <c r="AS767" s="91"/>
      <c r="AT767" s="91"/>
    </row>
    <row r="768" spans="4:46" ht="12.75" x14ac:dyDescent="0.2">
      <c r="D768" s="87"/>
      <c r="F768" s="89"/>
      <c r="G768" s="89"/>
      <c r="H768" s="89"/>
      <c r="I768" s="89"/>
      <c r="J768" s="90"/>
      <c r="K768" s="90"/>
      <c r="AP768" s="91"/>
      <c r="AQ768" s="91"/>
      <c r="AR768" s="91"/>
      <c r="AS768" s="91"/>
      <c r="AT768" s="91"/>
    </row>
    <row r="769" spans="4:46" ht="12.75" x14ac:dyDescent="0.2">
      <c r="D769" s="87"/>
      <c r="F769" s="89"/>
      <c r="G769" s="89"/>
      <c r="H769" s="89"/>
      <c r="I769" s="89"/>
      <c r="J769" s="90"/>
      <c r="K769" s="90"/>
      <c r="AP769" s="91"/>
      <c r="AQ769" s="91"/>
      <c r="AR769" s="91"/>
      <c r="AS769" s="91"/>
      <c r="AT769" s="91"/>
    </row>
    <row r="770" spans="4:46" ht="12.75" x14ac:dyDescent="0.2">
      <c r="D770" s="87"/>
      <c r="F770" s="89"/>
      <c r="G770" s="89"/>
      <c r="H770" s="89"/>
      <c r="I770" s="89"/>
      <c r="J770" s="90"/>
      <c r="K770" s="90"/>
      <c r="AP770" s="91"/>
      <c r="AQ770" s="91"/>
      <c r="AR770" s="91"/>
      <c r="AS770" s="91"/>
      <c r="AT770" s="91"/>
    </row>
    <row r="771" spans="4:46" ht="12.75" x14ac:dyDescent="0.2">
      <c r="D771" s="87"/>
      <c r="F771" s="89"/>
      <c r="G771" s="89"/>
      <c r="H771" s="89"/>
      <c r="I771" s="89"/>
      <c r="J771" s="90"/>
      <c r="K771" s="90"/>
      <c r="AP771" s="91"/>
      <c r="AQ771" s="91"/>
      <c r="AR771" s="91"/>
      <c r="AS771" s="91"/>
      <c r="AT771" s="91"/>
    </row>
    <row r="772" spans="4:46" ht="12.75" x14ac:dyDescent="0.2">
      <c r="D772" s="87"/>
      <c r="F772" s="89"/>
      <c r="G772" s="89"/>
      <c r="H772" s="89"/>
      <c r="I772" s="89"/>
      <c r="J772" s="90"/>
      <c r="K772" s="90"/>
      <c r="AP772" s="91"/>
      <c r="AQ772" s="91"/>
      <c r="AR772" s="91"/>
      <c r="AS772" s="91"/>
      <c r="AT772" s="91"/>
    </row>
    <row r="773" spans="4:46" ht="12.75" x14ac:dyDescent="0.2">
      <c r="D773" s="87"/>
      <c r="F773" s="89"/>
      <c r="G773" s="89"/>
      <c r="H773" s="89"/>
      <c r="I773" s="89"/>
      <c r="J773" s="90"/>
      <c r="K773" s="90"/>
      <c r="AP773" s="91"/>
      <c r="AQ773" s="91"/>
      <c r="AR773" s="91"/>
      <c r="AS773" s="91"/>
      <c r="AT773" s="91"/>
    </row>
    <row r="774" spans="4:46" ht="12.75" x14ac:dyDescent="0.2">
      <c r="D774" s="87"/>
      <c r="F774" s="89"/>
      <c r="G774" s="89"/>
      <c r="H774" s="89"/>
      <c r="I774" s="89"/>
      <c r="J774" s="90"/>
      <c r="K774" s="90"/>
      <c r="AP774" s="91"/>
      <c r="AQ774" s="91"/>
      <c r="AR774" s="91"/>
      <c r="AS774" s="91"/>
      <c r="AT774" s="91"/>
    </row>
    <row r="775" spans="4:46" ht="12.75" x14ac:dyDescent="0.2">
      <c r="D775" s="87"/>
      <c r="F775" s="89"/>
      <c r="G775" s="89"/>
      <c r="H775" s="89"/>
      <c r="I775" s="89"/>
      <c r="J775" s="90"/>
      <c r="K775" s="90"/>
      <c r="AP775" s="91"/>
      <c r="AQ775" s="91"/>
      <c r="AR775" s="91"/>
      <c r="AS775" s="91"/>
      <c r="AT775" s="91"/>
    </row>
    <row r="776" spans="4:46" ht="12.75" x14ac:dyDescent="0.2">
      <c r="D776" s="87"/>
      <c r="F776" s="89"/>
      <c r="G776" s="89"/>
      <c r="H776" s="89"/>
      <c r="I776" s="89"/>
      <c r="J776" s="90"/>
      <c r="K776" s="90"/>
      <c r="AP776" s="91"/>
      <c r="AQ776" s="91"/>
      <c r="AR776" s="91"/>
      <c r="AS776" s="91"/>
      <c r="AT776" s="91"/>
    </row>
    <row r="777" spans="4:46" ht="12.75" x14ac:dyDescent="0.2">
      <c r="D777" s="87"/>
      <c r="F777" s="89"/>
      <c r="G777" s="89"/>
      <c r="H777" s="89"/>
      <c r="I777" s="89"/>
      <c r="J777" s="90"/>
      <c r="K777" s="90"/>
      <c r="AP777" s="91"/>
      <c r="AQ777" s="91"/>
      <c r="AR777" s="91"/>
      <c r="AS777" s="91"/>
      <c r="AT777" s="91"/>
    </row>
    <row r="778" spans="4:46" ht="12.75" x14ac:dyDescent="0.2">
      <c r="D778" s="87"/>
      <c r="F778" s="89"/>
      <c r="G778" s="89"/>
      <c r="H778" s="89"/>
      <c r="I778" s="89"/>
      <c r="J778" s="90"/>
      <c r="K778" s="90"/>
      <c r="AP778" s="91"/>
      <c r="AQ778" s="91"/>
      <c r="AR778" s="91"/>
      <c r="AS778" s="91"/>
      <c r="AT778" s="91"/>
    </row>
    <row r="779" spans="4:46" ht="12.75" x14ac:dyDescent="0.2">
      <c r="D779" s="87"/>
      <c r="F779" s="89"/>
      <c r="G779" s="89"/>
      <c r="H779" s="89"/>
      <c r="I779" s="89"/>
      <c r="J779" s="90"/>
      <c r="K779" s="90"/>
      <c r="AP779" s="91"/>
      <c r="AQ779" s="91"/>
      <c r="AR779" s="91"/>
      <c r="AS779" s="91"/>
      <c r="AT779" s="91"/>
    </row>
    <row r="780" spans="4:46" ht="12.75" x14ac:dyDescent="0.2">
      <c r="D780" s="87"/>
      <c r="F780" s="89"/>
      <c r="G780" s="89"/>
      <c r="H780" s="89"/>
      <c r="I780" s="89"/>
      <c r="J780" s="90"/>
      <c r="K780" s="90"/>
      <c r="AP780" s="91"/>
      <c r="AQ780" s="91"/>
      <c r="AR780" s="91"/>
      <c r="AS780" s="91"/>
      <c r="AT780" s="91"/>
    </row>
    <row r="781" spans="4:46" ht="12.75" x14ac:dyDescent="0.2">
      <c r="D781" s="87"/>
      <c r="F781" s="89"/>
      <c r="G781" s="89"/>
      <c r="H781" s="89"/>
      <c r="I781" s="89"/>
      <c r="J781" s="90"/>
      <c r="K781" s="90"/>
      <c r="AP781" s="91"/>
      <c r="AQ781" s="91"/>
      <c r="AR781" s="91"/>
      <c r="AS781" s="91"/>
      <c r="AT781" s="91"/>
    </row>
    <row r="782" spans="4:46" ht="12.75" x14ac:dyDescent="0.2">
      <c r="D782" s="87"/>
      <c r="F782" s="89"/>
      <c r="G782" s="89"/>
      <c r="H782" s="89"/>
      <c r="I782" s="89"/>
      <c r="J782" s="90"/>
      <c r="K782" s="90"/>
      <c r="AP782" s="91"/>
      <c r="AQ782" s="91"/>
      <c r="AR782" s="91"/>
      <c r="AS782" s="91"/>
      <c r="AT782" s="91"/>
    </row>
    <row r="783" spans="4:46" ht="12.75" x14ac:dyDescent="0.2">
      <c r="D783" s="87"/>
      <c r="F783" s="89"/>
      <c r="G783" s="89"/>
      <c r="H783" s="89"/>
      <c r="I783" s="89"/>
      <c r="J783" s="90"/>
      <c r="K783" s="90"/>
      <c r="AP783" s="91"/>
      <c r="AQ783" s="91"/>
      <c r="AR783" s="91"/>
      <c r="AS783" s="91"/>
      <c r="AT783" s="91"/>
    </row>
    <row r="784" spans="4:46" ht="12.75" x14ac:dyDescent="0.2">
      <c r="D784" s="87"/>
      <c r="F784" s="89"/>
      <c r="G784" s="89"/>
      <c r="H784" s="89"/>
      <c r="I784" s="89"/>
      <c r="J784" s="90"/>
      <c r="K784" s="90"/>
      <c r="AP784" s="91"/>
      <c r="AQ784" s="91"/>
      <c r="AR784" s="91"/>
      <c r="AS784" s="91"/>
      <c r="AT784" s="91"/>
    </row>
    <row r="785" spans="4:46" ht="12.75" x14ac:dyDescent="0.2">
      <c r="D785" s="87"/>
      <c r="F785" s="89"/>
      <c r="G785" s="89"/>
      <c r="H785" s="89"/>
      <c r="I785" s="89"/>
      <c r="J785" s="90"/>
      <c r="K785" s="90"/>
      <c r="AP785" s="91"/>
      <c r="AQ785" s="91"/>
      <c r="AR785" s="91"/>
      <c r="AS785" s="91"/>
      <c r="AT785" s="91"/>
    </row>
    <row r="786" spans="4:46" ht="12.75" x14ac:dyDescent="0.2">
      <c r="D786" s="87"/>
      <c r="F786" s="89"/>
      <c r="G786" s="89"/>
      <c r="H786" s="89"/>
      <c r="I786" s="89"/>
      <c r="J786" s="90"/>
      <c r="K786" s="90"/>
      <c r="AP786" s="91"/>
      <c r="AQ786" s="91"/>
      <c r="AR786" s="91"/>
      <c r="AS786" s="91"/>
      <c r="AT786" s="91"/>
    </row>
    <row r="787" spans="4:46" ht="12.75" x14ac:dyDescent="0.2">
      <c r="D787" s="87"/>
      <c r="F787" s="89"/>
      <c r="G787" s="89"/>
      <c r="H787" s="89"/>
      <c r="I787" s="89"/>
      <c r="J787" s="90"/>
      <c r="K787" s="90"/>
      <c r="AP787" s="91"/>
      <c r="AQ787" s="91"/>
      <c r="AR787" s="91"/>
      <c r="AS787" s="91"/>
      <c r="AT787" s="91"/>
    </row>
    <row r="788" spans="4:46" ht="12.75" x14ac:dyDescent="0.2">
      <c r="D788" s="87"/>
      <c r="F788" s="89"/>
      <c r="G788" s="89"/>
      <c r="H788" s="89"/>
      <c r="I788" s="89"/>
      <c r="J788" s="90"/>
      <c r="K788" s="90"/>
      <c r="AP788" s="91"/>
      <c r="AQ788" s="91"/>
      <c r="AR788" s="91"/>
      <c r="AS788" s="91"/>
      <c r="AT788" s="91"/>
    </row>
    <row r="789" spans="4:46" ht="12.75" x14ac:dyDescent="0.2">
      <c r="D789" s="87"/>
      <c r="F789" s="89"/>
      <c r="G789" s="89"/>
      <c r="H789" s="89"/>
      <c r="I789" s="89"/>
      <c r="J789" s="90"/>
      <c r="K789" s="90"/>
      <c r="AP789" s="91"/>
      <c r="AQ789" s="91"/>
      <c r="AR789" s="91"/>
      <c r="AS789" s="91"/>
      <c r="AT789" s="91"/>
    </row>
    <row r="790" spans="4:46" ht="12.75" x14ac:dyDescent="0.2">
      <c r="D790" s="87"/>
      <c r="F790" s="89"/>
      <c r="G790" s="89"/>
      <c r="H790" s="89"/>
      <c r="I790" s="89"/>
      <c r="J790" s="90"/>
      <c r="K790" s="90"/>
      <c r="AP790" s="91"/>
      <c r="AQ790" s="91"/>
      <c r="AR790" s="91"/>
      <c r="AS790" s="91"/>
      <c r="AT790" s="91"/>
    </row>
    <row r="791" spans="4:46" ht="12.75" x14ac:dyDescent="0.2">
      <c r="D791" s="87"/>
      <c r="F791" s="89"/>
      <c r="G791" s="89"/>
      <c r="H791" s="89"/>
      <c r="I791" s="89"/>
      <c r="J791" s="90"/>
      <c r="K791" s="90"/>
      <c r="AP791" s="91"/>
      <c r="AQ791" s="91"/>
      <c r="AR791" s="91"/>
      <c r="AS791" s="91"/>
      <c r="AT791" s="91"/>
    </row>
    <row r="792" spans="4:46" ht="12.75" x14ac:dyDescent="0.2">
      <c r="D792" s="87"/>
      <c r="F792" s="89"/>
      <c r="G792" s="89"/>
      <c r="H792" s="89"/>
      <c r="I792" s="89"/>
      <c r="J792" s="90"/>
      <c r="K792" s="90"/>
      <c r="AP792" s="91"/>
      <c r="AQ792" s="91"/>
      <c r="AR792" s="91"/>
      <c r="AS792" s="91"/>
      <c r="AT792" s="91"/>
    </row>
    <row r="793" spans="4:46" ht="12.75" x14ac:dyDescent="0.2">
      <c r="D793" s="87"/>
      <c r="F793" s="89"/>
      <c r="G793" s="89"/>
      <c r="H793" s="89"/>
      <c r="I793" s="89"/>
      <c r="J793" s="90"/>
      <c r="K793" s="90"/>
      <c r="AP793" s="91"/>
      <c r="AQ793" s="91"/>
      <c r="AR793" s="91"/>
      <c r="AS793" s="91"/>
      <c r="AT793" s="91"/>
    </row>
    <row r="794" spans="4:46" ht="12.75" x14ac:dyDescent="0.2">
      <c r="D794" s="87"/>
      <c r="F794" s="89"/>
      <c r="G794" s="89"/>
      <c r="H794" s="89"/>
      <c r="I794" s="89"/>
      <c r="J794" s="90"/>
      <c r="K794" s="90"/>
      <c r="AP794" s="91"/>
      <c r="AQ794" s="91"/>
      <c r="AR794" s="91"/>
      <c r="AS794" s="91"/>
      <c r="AT794" s="91"/>
    </row>
    <row r="795" spans="4:46" ht="12.75" x14ac:dyDescent="0.2">
      <c r="D795" s="87"/>
      <c r="F795" s="89"/>
      <c r="G795" s="89"/>
      <c r="H795" s="89"/>
      <c r="I795" s="89"/>
      <c r="J795" s="90"/>
      <c r="K795" s="90"/>
      <c r="AP795" s="91"/>
      <c r="AQ795" s="91"/>
      <c r="AR795" s="91"/>
      <c r="AS795" s="91"/>
      <c r="AT795" s="91"/>
    </row>
    <row r="796" spans="4:46" ht="12.75" x14ac:dyDescent="0.2">
      <c r="D796" s="87"/>
      <c r="F796" s="89"/>
      <c r="G796" s="89"/>
      <c r="H796" s="89"/>
      <c r="I796" s="89"/>
      <c r="J796" s="90"/>
      <c r="K796" s="90"/>
      <c r="AP796" s="91"/>
      <c r="AQ796" s="91"/>
      <c r="AR796" s="91"/>
      <c r="AS796" s="91"/>
      <c r="AT796" s="91"/>
    </row>
    <row r="797" spans="4:46" ht="12.75" x14ac:dyDescent="0.2">
      <c r="D797" s="87"/>
      <c r="F797" s="89"/>
      <c r="G797" s="89"/>
      <c r="H797" s="89"/>
      <c r="I797" s="89"/>
      <c r="J797" s="90"/>
      <c r="K797" s="90"/>
      <c r="AP797" s="91"/>
      <c r="AQ797" s="91"/>
      <c r="AR797" s="91"/>
      <c r="AS797" s="91"/>
      <c r="AT797" s="91"/>
    </row>
    <row r="798" spans="4:46" ht="12.75" x14ac:dyDescent="0.2">
      <c r="D798" s="87"/>
      <c r="F798" s="89"/>
      <c r="G798" s="89"/>
      <c r="H798" s="89"/>
      <c r="I798" s="89"/>
      <c r="J798" s="90"/>
      <c r="K798" s="90"/>
      <c r="AP798" s="91"/>
      <c r="AQ798" s="91"/>
      <c r="AR798" s="91"/>
      <c r="AS798" s="91"/>
      <c r="AT798" s="91"/>
    </row>
    <row r="799" spans="4:46" ht="12.75" x14ac:dyDescent="0.2">
      <c r="D799" s="87"/>
      <c r="F799" s="89"/>
      <c r="G799" s="89"/>
      <c r="H799" s="89"/>
      <c r="I799" s="89"/>
      <c r="J799" s="90"/>
      <c r="K799" s="90"/>
      <c r="AP799" s="91"/>
      <c r="AQ799" s="91"/>
      <c r="AR799" s="91"/>
      <c r="AS799" s="91"/>
      <c r="AT799" s="91"/>
    </row>
    <row r="800" spans="4:46" ht="12.75" x14ac:dyDescent="0.2">
      <c r="D800" s="87"/>
      <c r="F800" s="89"/>
      <c r="G800" s="89"/>
      <c r="H800" s="89"/>
      <c r="I800" s="89"/>
      <c r="J800" s="90"/>
      <c r="K800" s="90"/>
      <c r="AP800" s="91"/>
      <c r="AQ800" s="91"/>
      <c r="AR800" s="91"/>
      <c r="AS800" s="91"/>
      <c r="AT800" s="91"/>
    </row>
    <row r="801" spans="4:46" ht="12.75" x14ac:dyDescent="0.2">
      <c r="D801" s="87"/>
      <c r="F801" s="89"/>
      <c r="G801" s="89"/>
      <c r="H801" s="89"/>
      <c r="I801" s="89"/>
      <c r="J801" s="90"/>
      <c r="K801" s="90"/>
      <c r="AP801" s="91"/>
      <c r="AQ801" s="91"/>
      <c r="AR801" s="91"/>
      <c r="AS801" s="91"/>
      <c r="AT801" s="91"/>
    </row>
    <row r="802" spans="4:46" ht="12.75" x14ac:dyDescent="0.2">
      <c r="D802" s="87"/>
      <c r="F802" s="89"/>
      <c r="G802" s="89"/>
      <c r="H802" s="89"/>
      <c r="I802" s="89"/>
      <c r="J802" s="90"/>
      <c r="K802" s="90"/>
      <c r="AP802" s="91"/>
      <c r="AQ802" s="91"/>
      <c r="AR802" s="91"/>
      <c r="AS802" s="91"/>
      <c r="AT802" s="91"/>
    </row>
    <row r="803" spans="4:46" ht="12.75" x14ac:dyDescent="0.2">
      <c r="D803" s="87"/>
      <c r="F803" s="89"/>
      <c r="G803" s="89"/>
      <c r="H803" s="89"/>
      <c r="I803" s="89"/>
      <c r="J803" s="90"/>
      <c r="K803" s="90"/>
      <c r="AP803" s="91"/>
      <c r="AQ803" s="91"/>
      <c r="AR803" s="91"/>
      <c r="AS803" s="91"/>
      <c r="AT803" s="91"/>
    </row>
    <row r="804" spans="4:46" ht="12.75" x14ac:dyDescent="0.2">
      <c r="D804" s="87"/>
      <c r="F804" s="89"/>
      <c r="G804" s="89"/>
      <c r="H804" s="89"/>
      <c r="I804" s="89"/>
      <c r="J804" s="90"/>
      <c r="K804" s="90"/>
      <c r="AP804" s="91"/>
      <c r="AQ804" s="91"/>
      <c r="AR804" s="91"/>
      <c r="AS804" s="91"/>
      <c r="AT804" s="91"/>
    </row>
    <row r="805" spans="4:46" ht="12.75" x14ac:dyDescent="0.2">
      <c r="D805" s="87"/>
      <c r="F805" s="89"/>
      <c r="G805" s="89"/>
      <c r="H805" s="89"/>
      <c r="I805" s="89"/>
      <c r="J805" s="90"/>
      <c r="K805" s="90"/>
      <c r="AP805" s="91"/>
      <c r="AQ805" s="91"/>
      <c r="AR805" s="91"/>
      <c r="AS805" s="91"/>
      <c r="AT805" s="91"/>
    </row>
    <row r="806" spans="4:46" ht="12.75" x14ac:dyDescent="0.2">
      <c r="D806" s="87"/>
      <c r="F806" s="89"/>
      <c r="G806" s="89"/>
      <c r="H806" s="89"/>
      <c r="I806" s="89"/>
      <c r="J806" s="90"/>
      <c r="K806" s="90"/>
      <c r="AP806" s="91"/>
      <c r="AQ806" s="91"/>
      <c r="AR806" s="91"/>
      <c r="AS806" s="91"/>
      <c r="AT806" s="91"/>
    </row>
    <row r="807" spans="4:46" ht="12.75" x14ac:dyDescent="0.2">
      <c r="D807" s="87"/>
      <c r="F807" s="89"/>
      <c r="G807" s="89"/>
      <c r="H807" s="89"/>
      <c r="I807" s="89"/>
      <c r="J807" s="90"/>
      <c r="K807" s="90"/>
      <c r="AP807" s="91"/>
      <c r="AQ807" s="91"/>
      <c r="AR807" s="91"/>
      <c r="AS807" s="91"/>
      <c r="AT807" s="91"/>
    </row>
    <row r="808" spans="4:46" ht="12.75" x14ac:dyDescent="0.2">
      <c r="D808" s="87"/>
      <c r="F808" s="89"/>
      <c r="G808" s="89"/>
      <c r="H808" s="89"/>
      <c r="I808" s="89"/>
      <c r="J808" s="90"/>
      <c r="K808" s="90"/>
      <c r="AP808" s="91"/>
      <c r="AQ808" s="91"/>
      <c r="AR808" s="91"/>
      <c r="AS808" s="91"/>
      <c r="AT808" s="91"/>
    </row>
    <row r="809" spans="4:46" ht="12.75" x14ac:dyDescent="0.2">
      <c r="D809" s="87"/>
      <c r="F809" s="89"/>
      <c r="G809" s="89"/>
      <c r="H809" s="89"/>
      <c r="I809" s="89"/>
      <c r="J809" s="90"/>
      <c r="K809" s="90"/>
      <c r="AP809" s="91"/>
      <c r="AQ809" s="91"/>
      <c r="AR809" s="91"/>
      <c r="AS809" s="91"/>
      <c r="AT809" s="91"/>
    </row>
    <row r="810" spans="4:46" ht="12.75" x14ac:dyDescent="0.2">
      <c r="D810" s="87"/>
      <c r="F810" s="89"/>
      <c r="G810" s="89"/>
      <c r="H810" s="89"/>
      <c r="I810" s="89"/>
      <c r="J810" s="90"/>
      <c r="K810" s="90"/>
      <c r="AP810" s="91"/>
      <c r="AQ810" s="91"/>
      <c r="AR810" s="91"/>
      <c r="AS810" s="91"/>
      <c r="AT810" s="91"/>
    </row>
    <row r="811" spans="4:46" ht="12.75" x14ac:dyDescent="0.2">
      <c r="D811" s="87"/>
      <c r="F811" s="89"/>
      <c r="G811" s="89"/>
      <c r="H811" s="89"/>
      <c r="I811" s="89"/>
      <c r="J811" s="90"/>
      <c r="K811" s="90"/>
      <c r="AP811" s="91"/>
      <c r="AQ811" s="91"/>
      <c r="AR811" s="91"/>
      <c r="AS811" s="91"/>
      <c r="AT811" s="91"/>
    </row>
    <row r="812" spans="4:46" ht="12.75" x14ac:dyDescent="0.2">
      <c r="D812" s="87"/>
      <c r="F812" s="89"/>
      <c r="G812" s="89"/>
      <c r="H812" s="89"/>
      <c r="I812" s="89"/>
      <c r="J812" s="90"/>
      <c r="K812" s="90"/>
      <c r="AP812" s="91"/>
      <c r="AQ812" s="91"/>
      <c r="AR812" s="91"/>
      <c r="AS812" s="91"/>
      <c r="AT812" s="91"/>
    </row>
    <row r="813" spans="4:46" ht="12.75" x14ac:dyDescent="0.2">
      <c r="D813" s="87"/>
      <c r="F813" s="89"/>
      <c r="G813" s="89"/>
      <c r="H813" s="89"/>
      <c r="I813" s="89"/>
      <c r="J813" s="90"/>
      <c r="K813" s="90"/>
      <c r="AP813" s="91"/>
      <c r="AQ813" s="91"/>
      <c r="AR813" s="91"/>
      <c r="AS813" s="91"/>
      <c r="AT813" s="91"/>
    </row>
    <row r="814" spans="4:46" ht="12.75" x14ac:dyDescent="0.2">
      <c r="D814" s="87"/>
      <c r="F814" s="89"/>
      <c r="G814" s="89"/>
      <c r="H814" s="89"/>
      <c r="I814" s="89"/>
      <c r="J814" s="90"/>
      <c r="K814" s="90"/>
      <c r="AP814" s="91"/>
      <c r="AQ814" s="91"/>
      <c r="AR814" s="91"/>
      <c r="AS814" s="91"/>
      <c r="AT814" s="91"/>
    </row>
    <row r="815" spans="4:46" ht="12.75" x14ac:dyDescent="0.2">
      <c r="D815" s="87"/>
      <c r="F815" s="89"/>
      <c r="G815" s="89"/>
      <c r="H815" s="89"/>
      <c r="I815" s="89"/>
      <c r="J815" s="90"/>
      <c r="K815" s="90"/>
      <c r="AP815" s="91"/>
      <c r="AQ815" s="91"/>
      <c r="AR815" s="91"/>
      <c r="AS815" s="91"/>
      <c r="AT815" s="91"/>
    </row>
    <row r="816" spans="4:46" ht="12.75" x14ac:dyDescent="0.2">
      <c r="D816" s="87"/>
      <c r="F816" s="89"/>
      <c r="G816" s="89"/>
      <c r="H816" s="89"/>
      <c r="I816" s="89"/>
      <c r="J816" s="90"/>
      <c r="K816" s="90"/>
      <c r="AP816" s="91"/>
      <c r="AQ816" s="91"/>
      <c r="AR816" s="91"/>
      <c r="AS816" s="91"/>
      <c r="AT816" s="91"/>
    </row>
    <row r="817" spans="4:46" ht="12.75" x14ac:dyDescent="0.2">
      <c r="D817" s="87"/>
      <c r="F817" s="89"/>
      <c r="G817" s="89"/>
      <c r="H817" s="89"/>
      <c r="I817" s="89"/>
      <c r="J817" s="90"/>
      <c r="K817" s="90"/>
      <c r="AP817" s="91"/>
      <c r="AQ817" s="91"/>
      <c r="AR817" s="91"/>
      <c r="AS817" s="91"/>
      <c r="AT817" s="91"/>
    </row>
    <row r="818" spans="4:46" ht="12.75" x14ac:dyDescent="0.2">
      <c r="D818" s="87"/>
      <c r="F818" s="89"/>
      <c r="G818" s="89"/>
      <c r="H818" s="89"/>
      <c r="I818" s="89"/>
      <c r="J818" s="90"/>
      <c r="K818" s="90"/>
      <c r="AP818" s="91"/>
      <c r="AQ818" s="91"/>
      <c r="AR818" s="91"/>
      <c r="AS818" s="91"/>
      <c r="AT818" s="91"/>
    </row>
    <row r="819" spans="4:46" ht="12.75" x14ac:dyDescent="0.2">
      <c r="D819" s="87"/>
      <c r="F819" s="89"/>
      <c r="G819" s="89"/>
      <c r="H819" s="89"/>
      <c r="I819" s="89"/>
      <c r="J819" s="90"/>
      <c r="K819" s="90"/>
      <c r="AP819" s="91"/>
      <c r="AQ819" s="91"/>
      <c r="AR819" s="91"/>
      <c r="AS819" s="91"/>
      <c r="AT819" s="91"/>
    </row>
    <row r="820" spans="4:46" ht="12.75" x14ac:dyDescent="0.2">
      <c r="D820" s="87"/>
      <c r="F820" s="89"/>
      <c r="G820" s="89"/>
      <c r="H820" s="89"/>
      <c r="I820" s="89"/>
      <c r="J820" s="90"/>
      <c r="K820" s="90"/>
      <c r="AP820" s="91"/>
      <c r="AQ820" s="91"/>
      <c r="AR820" s="91"/>
      <c r="AS820" s="91"/>
      <c r="AT820" s="91"/>
    </row>
    <row r="821" spans="4:46" ht="12.75" x14ac:dyDescent="0.2">
      <c r="D821" s="87"/>
      <c r="F821" s="89"/>
      <c r="G821" s="89"/>
      <c r="H821" s="89"/>
      <c r="I821" s="89"/>
      <c r="J821" s="90"/>
      <c r="K821" s="90"/>
      <c r="AP821" s="91"/>
      <c r="AQ821" s="91"/>
      <c r="AR821" s="91"/>
      <c r="AS821" s="91"/>
      <c r="AT821" s="91"/>
    </row>
    <row r="822" spans="4:46" ht="12.75" x14ac:dyDescent="0.2">
      <c r="D822" s="87"/>
      <c r="F822" s="89"/>
      <c r="G822" s="89"/>
      <c r="H822" s="89"/>
      <c r="I822" s="89"/>
      <c r="J822" s="90"/>
      <c r="K822" s="90"/>
      <c r="AP822" s="91"/>
      <c r="AQ822" s="91"/>
      <c r="AR822" s="91"/>
      <c r="AS822" s="91"/>
      <c r="AT822" s="91"/>
    </row>
    <row r="823" spans="4:46" ht="12.75" x14ac:dyDescent="0.2">
      <c r="D823" s="87"/>
      <c r="F823" s="89"/>
      <c r="G823" s="89"/>
      <c r="H823" s="89"/>
      <c r="I823" s="89"/>
      <c r="J823" s="90"/>
      <c r="K823" s="90"/>
      <c r="AP823" s="91"/>
      <c r="AQ823" s="91"/>
      <c r="AR823" s="91"/>
      <c r="AS823" s="91"/>
      <c r="AT823" s="91"/>
    </row>
    <row r="824" spans="4:46" ht="12.75" x14ac:dyDescent="0.2">
      <c r="D824" s="87"/>
      <c r="F824" s="89"/>
      <c r="G824" s="89"/>
      <c r="H824" s="89"/>
      <c r="I824" s="89"/>
      <c r="J824" s="90"/>
      <c r="K824" s="90"/>
      <c r="AP824" s="91"/>
      <c r="AQ824" s="91"/>
      <c r="AR824" s="91"/>
      <c r="AS824" s="91"/>
      <c r="AT824" s="91"/>
    </row>
    <row r="825" spans="4:46" ht="12.75" x14ac:dyDescent="0.2">
      <c r="D825" s="87"/>
      <c r="F825" s="89"/>
      <c r="G825" s="89"/>
      <c r="H825" s="89"/>
      <c r="I825" s="89"/>
      <c r="J825" s="90"/>
      <c r="K825" s="90"/>
      <c r="AP825" s="91"/>
      <c r="AQ825" s="91"/>
      <c r="AR825" s="91"/>
      <c r="AS825" s="91"/>
      <c r="AT825" s="91"/>
    </row>
    <row r="826" spans="4:46" ht="12.75" x14ac:dyDescent="0.2">
      <c r="D826" s="87"/>
      <c r="F826" s="89"/>
      <c r="G826" s="89"/>
      <c r="H826" s="89"/>
      <c r="I826" s="89"/>
      <c r="J826" s="90"/>
      <c r="K826" s="90"/>
      <c r="AP826" s="91"/>
      <c r="AQ826" s="91"/>
      <c r="AR826" s="91"/>
      <c r="AS826" s="91"/>
      <c r="AT826" s="91"/>
    </row>
    <row r="827" spans="4:46" ht="12.75" x14ac:dyDescent="0.2">
      <c r="D827" s="87"/>
      <c r="F827" s="89"/>
      <c r="G827" s="89"/>
      <c r="H827" s="89"/>
      <c r="I827" s="89"/>
      <c r="J827" s="90"/>
      <c r="K827" s="90"/>
      <c r="AP827" s="91"/>
      <c r="AQ827" s="91"/>
      <c r="AR827" s="91"/>
      <c r="AS827" s="91"/>
      <c r="AT827" s="91"/>
    </row>
    <row r="828" spans="4:46" ht="12.75" x14ac:dyDescent="0.2">
      <c r="D828" s="87"/>
      <c r="F828" s="89"/>
      <c r="G828" s="89"/>
      <c r="H828" s="89"/>
      <c r="I828" s="89"/>
      <c r="J828" s="90"/>
      <c r="K828" s="90"/>
      <c r="AP828" s="91"/>
      <c r="AQ828" s="91"/>
      <c r="AR828" s="91"/>
      <c r="AS828" s="91"/>
      <c r="AT828" s="91"/>
    </row>
    <row r="829" spans="4:46" ht="12.75" x14ac:dyDescent="0.2">
      <c r="D829" s="87"/>
      <c r="F829" s="89"/>
      <c r="G829" s="89"/>
      <c r="H829" s="89"/>
      <c r="I829" s="89"/>
      <c r="J829" s="90"/>
      <c r="K829" s="90"/>
      <c r="AP829" s="91"/>
      <c r="AQ829" s="91"/>
      <c r="AR829" s="91"/>
      <c r="AS829" s="91"/>
      <c r="AT829" s="91"/>
    </row>
    <row r="830" spans="4:46" ht="12.75" x14ac:dyDescent="0.2">
      <c r="D830" s="87"/>
      <c r="F830" s="89"/>
      <c r="G830" s="89"/>
      <c r="H830" s="89"/>
      <c r="I830" s="89"/>
      <c r="J830" s="90"/>
      <c r="K830" s="90"/>
      <c r="AP830" s="91"/>
      <c r="AQ830" s="91"/>
      <c r="AR830" s="91"/>
      <c r="AS830" s="91"/>
      <c r="AT830" s="91"/>
    </row>
    <row r="831" spans="4:46" ht="12.75" x14ac:dyDescent="0.2">
      <c r="D831" s="87"/>
      <c r="F831" s="89"/>
      <c r="G831" s="89"/>
      <c r="H831" s="89"/>
      <c r="I831" s="89"/>
      <c r="J831" s="90"/>
      <c r="K831" s="90"/>
      <c r="AP831" s="91"/>
      <c r="AQ831" s="91"/>
      <c r="AR831" s="91"/>
      <c r="AS831" s="91"/>
      <c r="AT831" s="91"/>
    </row>
    <row r="832" spans="4:46" ht="12.75" x14ac:dyDescent="0.2">
      <c r="D832" s="87"/>
      <c r="F832" s="89"/>
      <c r="G832" s="89"/>
      <c r="H832" s="89"/>
      <c r="I832" s="89"/>
      <c r="J832" s="90"/>
      <c r="K832" s="90"/>
      <c r="AP832" s="91"/>
      <c r="AQ832" s="91"/>
      <c r="AR832" s="91"/>
      <c r="AS832" s="91"/>
      <c r="AT832" s="91"/>
    </row>
    <row r="833" spans="4:46" ht="12.75" x14ac:dyDescent="0.2">
      <c r="D833" s="87"/>
      <c r="F833" s="89"/>
      <c r="G833" s="89"/>
      <c r="H833" s="89"/>
      <c r="I833" s="89"/>
      <c r="J833" s="90"/>
      <c r="K833" s="90"/>
      <c r="AP833" s="91"/>
      <c r="AQ833" s="91"/>
      <c r="AR833" s="91"/>
      <c r="AS833" s="91"/>
      <c r="AT833" s="91"/>
    </row>
    <row r="834" spans="4:46" ht="12.75" x14ac:dyDescent="0.2">
      <c r="D834" s="87"/>
      <c r="F834" s="89"/>
      <c r="G834" s="89"/>
      <c r="H834" s="89"/>
      <c r="I834" s="89"/>
      <c r="J834" s="90"/>
      <c r="K834" s="90"/>
      <c r="AP834" s="91"/>
      <c r="AQ834" s="91"/>
      <c r="AR834" s="91"/>
      <c r="AS834" s="91"/>
      <c r="AT834" s="91"/>
    </row>
    <row r="835" spans="4:46" ht="12.75" x14ac:dyDescent="0.2">
      <c r="D835" s="87"/>
      <c r="F835" s="89"/>
      <c r="G835" s="89"/>
      <c r="H835" s="89"/>
      <c r="I835" s="89"/>
      <c r="J835" s="90"/>
      <c r="K835" s="90"/>
      <c r="AP835" s="91"/>
      <c r="AQ835" s="91"/>
      <c r="AR835" s="91"/>
      <c r="AS835" s="91"/>
      <c r="AT835" s="91"/>
    </row>
    <row r="836" spans="4:46" ht="12.75" x14ac:dyDescent="0.2">
      <c r="D836" s="87"/>
      <c r="F836" s="89"/>
      <c r="G836" s="89"/>
      <c r="H836" s="89"/>
      <c r="I836" s="89"/>
      <c r="J836" s="90"/>
      <c r="K836" s="90"/>
      <c r="AP836" s="91"/>
      <c r="AQ836" s="91"/>
      <c r="AR836" s="91"/>
      <c r="AS836" s="91"/>
      <c r="AT836" s="91"/>
    </row>
    <row r="837" spans="4:46" ht="12.75" x14ac:dyDescent="0.2">
      <c r="D837" s="87"/>
      <c r="F837" s="89"/>
      <c r="G837" s="89"/>
      <c r="H837" s="89"/>
      <c r="I837" s="89"/>
      <c r="J837" s="90"/>
      <c r="K837" s="90"/>
      <c r="AP837" s="91"/>
      <c r="AQ837" s="91"/>
      <c r="AR837" s="91"/>
      <c r="AS837" s="91"/>
      <c r="AT837" s="91"/>
    </row>
    <row r="838" spans="4:46" ht="12.75" x14ac:dyDescent="0.2">
      <c r="D838" s="87"/>
      <c r="F838" s="89"/>
      <c r="G838" s="89"/>
      <c r="H838" s="89"/>
      <c r="I838" s="89"/>
      <c r="J838" s="90"/>
      <c r="K838" s="90"/>
      <c r="AP838" s="91"/>
      <c r="AQ838" s="91"/>
      <c r="AR838" s="91"/>
      <c r="AS838" s="91"/>
      <c r="AT838" s="91"/>
    </row>
    <row r="839" spans="4:46" ht="12.75" x14ac:dyDescent="0.2">
      <c r="D839" s="87"/>
      <c r="F839" s="89"/>
      <c r="G839" s="89"/>
      <c r="H839" s="89"/>
      <c r="I839" s="89"/>
      <c r="J839" s="90"/>
      <c r="K839" s="90"/>
      <c r="AP839" s="91"/>
      <c r="AQ839" s="91"/>
      <c r="AR839" s="91"/>
      <c r="AS839" s="91"/>
      <c r="AT839" s="91"/>
    </row>
    <row r="840" spans="4:46" ht="12.75" x14ac:dyDescent="0.2">
      <c r="D840" s="87"/>
      <c r="F840" s="89"/>
      <c r="G840" s="89"/>
      <c r="H840" s="89"/>
      <c r="I840" s="89"/>
      <c r="J840" s="90"/>
      <c r="K840" s="90"/>
      <c r="AP840" s="91"/>
      <c r="AQ840" s="91"/>
      <c r="AR840" s="91"/>
      <c r="AS840" s="91"/>
      <c r="AT840" s="91"/>
    </row>
    <row r="841" spans="4:46" ht="12.75" x14ac:dyDescent="0.2">
      <c r="D841" s="87"/>
      <c r="F841" s="89"/>
      <c r="G841" s="89"/>
      <c r="H841" s="89"/>
      <c r="I841" s="89"/>
      <c r="J841" s="90"/>
      <c r="K841" s="90"/>
      <c r="AP841" s="91"/>
      <c r="AQ841" s="91"/>
      <c r="AR841" s="91"/>
      <c r="AS841" s="91"/>
      <c r="AT841" s="91"/>
    </row>
    <row r="842" spans="4:46" ht="12.75" x14ac:dyDescent="0.2">
      <c r="D842" s="87"/>
      <c r="F842" s="89"/>
      <c r="G842" s="89"/>
      <c r="H842" s="89"/>
      <c r="I842" s="89"/>
      <c r="J842" s="90"/>
      <c r="K842" s="90"/>
      <c r="AP842" s="91"/>
      <c r="AQ842" s="91"/>
      <c r="AR842" s="91"/>
      <c r="AS842" s="91"/>
      <c r="AT842" s="91"/>
    </row>
    <row r="843" spans="4:46" ht="12.75" x14ac:dyDescent="0.2">
      <c r="D843" s="87"/>
      <c r="F843" s="89"/>
      <c r="G843" s="89"/>
      <c r="H843" s="89"/>
      <c r="I843" s="89"/>
      <c r="J843" s="90"/>
      <c r="K843" s="90"/>
      <c r="AP843" s="91"/>
      <c r="AQ843" s="91"/>
      <c r="AR843" s="91"/>
      <c r="AS843" s="91"/>
      <c r="AT843" s="91"/>
    </row>
    <row r="844" spans="4:46" ht="12.75" x14ac:dyDescent="0.2">
      <c r="D844" s="87"/>
      <c r="F844" s="89"/>
      <c r="G844" s="89"/>
      <c r="H844" s="89"/>
      <c r="I844" s="89"/>
      <c r="J844" s="90"/>
      <c r="K844" s="90"/>
      <c r="AP844" s="91"/>
      <c r="AQ844" s="91"/>
      <c r="AR844" s="91"/>
      <c r="AS844" s="91"/>
      <c r="AT844" s="91"/>
    </row>
    <row r="845" spans="4:46" ht="12.75" x14ac:dyDescent="0.2">
      <c r="D845" s="87"/>
      <c r="F845" s="89"/>
      <c r="G845" s="89"/>
      <c r="H845" s="89"/>
      <c r="I845" s="89"/>
      <c r="J845" s="90"/>
      <c r="K845" s="90"/>
      <c r="AP845" s="91"/>
      <c r="AQ845" s="91"/>
      <c r="AR845" s="91"/>
      <c r="AS845" s="91"/>
      <c r="AT845" s="91"/>
    </row>
    <row r="846" spans="4:46" ht="12.75" x14ac:dyDescent="0.2">
      <c r="D846" s="87"/>
      <c r="F846" s="89"/>
      <c r="G846" s="89"/>
      <c r="H846" s="89"/>
      <c r="I846" s="89"/>
      <c r="J846" s="90"/>
      <c r="K846" s="90"/>
      <c r="AP846" s="91"/>
      <c r="AQ846" s="91"/>
      <c r="AR846" s="91"/>
      <c r="AS846" s="91"/>
      <c r="AT846" s="91"/>
    </row>
    <row r="847" spans="4:46" ht="12.75" x14ac:dyDescent="0.2">
      <c r="D847" s="87"/>
      <c r="F847" s="89"/>
      <c r="G847" s="89"/>
      <c r="H847" s="89"/>
      <c r="I847" s="89"/>
      <c r="J847" s="90"/>
      <c r="K847" s="90"/>
      <c r="AP847" s="91"/>
      <c r="AQ847" s="91"/>
      <c r="AR847" s="91"/>
      <c r="AS847" s="91"/>
      <c r="AT847" s="91"/>
    </row>
    <row r="848" spans="4:46" ht="12.75" x14ac:dyDescent="0.2">
      <c r="D848" s="87"/>
      <c r="F848" s="89"/>
      <c r="G848" s="89"/>
      <c r="H848" s="89"/>
      <c r="I848" s="89"/>
      <c r="J848" s="90"/>
      <c r="K848" s="90"/>
      <c r="AP848" s="91"/>
      <c r="AQ848" s="91"/>
      <c r="AR848" s="91"/>
      <c r="AS848" s="91"/>
      <c r="AT848" s="91"/>
    </row>
    <row r="849" spans="4:46" ht="12.75" x14ac:dyDescent="0.2">
      <c r="D849" s="87"/>
      <c r="F849" s="89"/>
      <c r="G849" s="89"/>
      <c r="H849" s="89"/>
      <c r="I849" s="89"/>
      <c r="J849" s="90"/>
      <c r="K849" s="90"/>
      <c r="AP849" s="91"/>
      <c r="AQ849" s="91"/>
      <c r="AR849" s="91"/>
      <c r="AS849" s="91"/>
      <c r="AT849" s="91"/>
    </row>
    <row r="850" spans="4:46" ht="12.75" x14ac:dyDescent="0.2">
      <c r="D850" s="87"/>
      <c r="F850" s="89"/>
      <c r="G850" s="89"/>
      <c r="H850" s="89"/>
      <c r="I850" s="89"/>
      <c r="J850" s="90"/>
      <c r="K850" s="90"/>
      <c r="AP850" s="91"/>
      <c r="AQ850" s="91"/>
      <c r="AR850" s="91"/>
      <c r="AS850" s="91"/>
      <c r="AT850" s="91"/>
    </row>
    <row r="851" spans="4:46" ht="12.75" x14ac:dyDescent="0.2">
      <c r="D851" s="87"/>
      <c r="F851" s="89"/>
      <c r="G851" s="89"/>
      <c r="H851" s="89"/>
      <c r="I851" s="89"/>
      <c r="J851" s="90"/>
      <c r="K851" s="90"/>
      <c r="AP851" s="91"/>
      <c r="AQ851" s="91"/>
      <c r="AR851" s="91"/>
      <c r="AS851" s="91"/>
      <c r="AT851" s="91"/>
    </row>
    <row r="852" spans="4:46" ht="12.75" x14ac:dyDescent="0.2">
      <c r="D852" s="87"/>
      <c r="F852" s="89"/>
      <c r="G852" s="89"/>
      <c r="H852" s="89"/>
      <c r="I852" s="89"/>
      <c r="J852" s="90"/>
      <c r="K852" s="90"/>
      <c r="AP852" s="91"/>
      <c r="AQ852" s="91"/>
      <c r="AR852" s="91"/>
      <c r="AS852" s="91"/>
      <c r="AT852" s="91"/>
    </row>
    <row r="853" spans="4:46" ht="12.75" x14ac:dyDescent="0.2">
      <c r="D853" s="87"/>
      <c r="F853" s="89"/>
      <c r="G853" s="89"/>
      <c r="H853" s="89"/>
      <c r="I853" s="89"/>
      <c r="J853" s="90"/>
      <c r="K853" s="90"/>
      <c r="AP853" s="91"/>
      <c r="AQ853" s="91"/>
      <c r="AR853" s="91"/>
      <c r="AS853" s="91"/>
      <c r="AT853" s="91"/>
    </row>
    <row r="854" spans="4:46" ht="12.75" x14ac:dyDescent="0.2">
      <c r="D854" s="87"/>
      <c r="F854" s="89"/>
      <c r="G854" s="89"/>
      <c r="H854" s="89"/>
      <c r="I854" s="89"/>
      <c r="J854" s="90"/>
      <c r="K854" s="90"/>
      <c r="AP854" s="91"/>
      <c r="AQ854" s="91"/>
      <c r="AR854" s="91"/>
      <c r="AS854" s="91"/>
      <c r="AT854" s="91"/>
    </row>
    <row r="855" spans="4:46" ht="12.75" x14ac:dyDescent="0.2">
      <c r="D855" s="87"/>
      <c r="F855" s="89"/>
      <c r="G855" s="89"/>
      <c r="H855" s="89"/>
      <c r="I855" s="89"/>
      <c r="J855" s="90"/>
      <c r="K855" s="90"/>
      <c r="AP855" s="91"/>
      <c r="AQ855" s="91"/>
      <c r="AR855" s="91"/>
      <c r="AS855" s="91"/>
      <c r="AT855" s="91"/>
    </row>
    <row r="856" spans="4:46" ht="12.75" x14ac:dyDescent="0.2">
      <c r="D856" s="87"/>
      <c r="F856" s="89"/>
      <c r="G856" s="89"/>
      <c r="H856" s="89"/>
      <c r="I856" s="89"/>
      <c r="J856" s="90"/>
      <c r="K856" s="90"/>
      <c r="AP856" s="91"/>
      <c r="AQ856" s="91"/>
      <c r="AR856" s="91"/>
      <c r="AS856" s="91"/>
      <c r="AT856" s="91"/>
    </row>
    <row r="857" spans="4:46" ht="12.75" x14ac:dyDescent="0.2">
      <c r="D857" s="87"/>
      <c r="F857" s="89"/>
      <c r="G857" s="89"/>
      <c r="H857" s="89"/>
      <c r="I857" s="89"/>
      <c r="J857" s="90"/>
      <c r="K857" s="90"/>
      <c r="AP857" s="91"/>
      <c r="AQ857" s="91"/>
      <c r="AR857" s="91"/>
      <c r="AS857" s="91"/>
      <c r="AT857" s="91"/>
    </row>
    <row r="858" spans="4:46" ht="12.75" x14ac:dyDescent="0.2">
      <c r="D858" s="87"/>
      <c r="F858" s="89"/>
      <c r="G858" s="89"/>
      <c r="H858" s="89"/>
      <c r="I858" s="89"/>
      <c r="J858" s="90"/>
      <c r="K858" s="90"/>
      <c r="AP858" s="91"/>
      <c r="AQ858" s="91"/>
      <c r="AR858" s="91"/>
      <c r="AS858" s="91"/>
      <c r="AT858" s="91"/>
    </row>
    <row r="859" spans="4:46" ht="12.75" x14ac:dyDescent="0.2">
      <c r="D859" s="87"/>
      <c r="F859" s="89"/>
      <c r="G859" s="89"/>
      <c r="H859" s="89"/>
      <c r="I859" s="89"/>
      <c r="J859" s="90"/>
      <c r="K859" s="90"/>
      <c r="AP859" s="91"/>
      <c r="AQ859" s="91"/>
      <c r="AR859" s="91"/>
      <c r="AS859" s="91"/>
      <c r="AT859" s="91"/>
    </row>
    <row r="860" spans="4:46" ht="12.75" x14ac:dyDescent="0.2">
      <c r="D860" s="87"/>
      <c r="F860" s="89"/>
      <c r="G860" s="89"/>
      <c r="H860" s="89"/>
      <c r="I860" s="89"/>
      <c r="J860" s="90"/>
      <c r="K860" s="90"/>
      <c r="AP860" s="91"/>
      <c r="AQ860" s="91"/>
      <c r="AR860" s="91"/>
      <c r="AS860" s="91"/>
      <c r="AT860" s="91"/>
    </row>
    <row r="861" spans="4:46" ht="12.75" x14ac:dyDescent="0.2">
      <c r="D861" s="87"/>
      <c r="F861" s="89"/>
      <c r="G861" s="89"/>
      <c r="H861" s="89"/>
      <c r="I861" s="89"/>
      <c r="J861" s="90"/>
      <c r="K861" s="90"/>
      <c r="AP861" s="91"/>
      <c r="AQ861" s="91"/>
      <c r="AR861" s="91"/>
      <c r="AS861" s="91"/>
      <c r="AT861" s="91"/>
    </row>
    <row r="862" spans="4:46" ht="12.75" x14ac:dyDescent="0.2">
      <c r="D862" s="87"/>
      <c r="F862" s="89"/>
      <c r="G862" s="89"/>
      <c r="H862" s="89"/>
      <c r="I862" s="89"/>
      <c r="J862" s="90"/>
      <c r="K862" s="90"/>
      <c r="AP862" s="91"/>
      <c r="AQ862" s="91"/>
      <c r="AR862" s="91"/>
      <c r="AS862" s="91"/>
      <c r="AT862" s="91"/>
    </row>
    <row r="863" spans="4:46" ht="12.75" x14ac:dyDescent="0.2">
      <c r="D863" s="87"/>
      <c r="F863" s="89"/>
      <c r="G863" s="89"/>
      <c r="H863" s="89"/>
      <c r="I863" s="89"/>
      <c r="J863" s="90"/>
      <c r="K863" s="90"/>
      <c r="AP863" s="91"/>
      <c r="AQ863" s="91"/>
      <c r="AR863" s="91"/>
      <c r="AS863" s="91"/>
      <c r="AT863" s="91"/>
    </row>
    <row r="864" spans="4:46" ht="12.75" x14ac:dyDescent="0.2">
      <c r="D864" s="87"/>
      <c r="F864" s="89"/>
      <c r="G864" s="89"/>
      <c r="H864" s="89"/>
      <c r="I864" s="89"/>
      <c r="J864" s="90"/>
      <c r="K864" s="90"/>
      <c r="AP864" s="91"/>
      <c r="AQ864" s="91"/>
      <c r="AR864" s="91"/>
      <c r="AS864" s="91"/>
      <c r="AT864" s="91"/>
    </row>
    <row r="865" spans="4:46" ht="12.75" x14ac:dyDescent="0.2">
      <c r="D865" s="87"/>
      <c r="F865" s="89"/>
      <c r="G865" s="89"/>
      <c r="H865" s="89"/>
      <c r="I865" s="89"/>
      <c r="J865" s="90"/>
      <c r="K865" s="90"/>
      <c r="AP865" s="91"/>
      <c r="AQ865" s="91"/>
      <c r="AR865" s="91"/>
      <c r="AS865" s="91"/>
      <c r="AT865" s="91"/>
    </row>
    <row r="866" spans="4:46" ht="12.75" x14ac:dyDescent="0.2">
      <c r="D866" s="87"/>
      <c r="F866" s="89"/>
      <c r="G866" s="89"/>
      <c r="H866" s="89"/>
      <c r="I866" s="89"/>
      <c r="J866" s="90"/>
      <c r="K866" s="90"/>
      <c r="AP866" s="91"/>
      <c r="AQ866" s="91"/>
      <c r="AR866" s="91"/>
      <c r="AS866" s="91"/>
      <c r="AT866" s="91"/>
    </row>
    <row r="867" spans="4:46" ht="12.75" x14ac:dyDescent="0.2">
      <c r="D867" s="87"/>
      <c r="F867" s="89"/>
      <c r="G867" s="89"/>
      <c r="H867" s="89"/>
      <c r="I867" s="89"/>
      <c r="J867" s="90"/>
      <c r="K867" s="90"/>
      <c r="AP867" s="91"/>
      <c r="AQ867" s="91"/>
      <c r="AR867" s="91"/>
      <c r="AS867" s="91"/>
      <c r="AT867" s="91"/>
    </row>
    <row r="868" spans="4:46" ht="12.75" x14ac:dyDescent="0.2">
      <c r="D868" s="87"/>
      <c r="F868" s="89"/>
      <c r="G868" s="89"/>
      <c r="H868" s="89"/>
      <c r="I868" s="89"/>
      <c r="J868" s="90"/>
      <c r="K868" s="90"/>
      <c r="AP868" s="91"/>
      <c r="AQ868" s="91"/>
      <c r="AR868" s="91"/>
      <c r="AS868" s="91"/>
      <c r="AT868" s="91"/>
    </row>
    <row r="869" spans="4:46" ht="12.75" x14ac:dyDescent="0.2">
      <c r="D869" s="87"/>
      <c r="F869" s="89"/>
      <c r="G869" s="89"/>
      <c r="H869" s="89"/>
      <c r="I869" s="89"/>
      <c r="J869" s="90"/>
      <c r="K869" s="90"/>
      <c r="AP869" s="91"/>
      <c r="AQ869" s="91"/>
      <c r="AR869" s="91"/>
      <c r="AS869" s="91"/>
      <c r="AT869" s="91"/>
    </row>
    <row r="870" spans="4:46" ht="12.75" x14ac:dyDescent="0.2">
      <c r="D870" s="87"/>
      <c r="F870" s="89"/>
      <c r="G870" s="89"/>
      <c r="H870" s="89"/>
      <c r="I870" s="89"/>
      <c r="J870" s="90"/>
      <c r="K870" s="90"/>
      <c r="AP870" s="91"/>
      <c r="AQ870" s="91"/>
      <c r="AR870" s="91"/>
      <c r="AS870" s="91"/>
      <c r="AT870" s="91"/>
    </row>
    <row r="871" spans="4:46" ht="12.75" x14ac:dyDescent="0.2">
      <c r="D871" s="87"/>
      <c r="F871" s="89"/>
      <c r="G871" s="89"/>
      <c r="H871" s="89"/>
      <c r="I871" s="89"/>
      <c r="J871" s="90"/>
      <c r="K871" s="90"/>
      <c r="AP871" s="91"/>
      <c r="AQ871" s="91"/>
      <c r="AR871" s="91"/>
      <c r="AS871" s="91"/>
      <c r="AT871" s="91"/>
    </row>
    <row r="872" spans="4:46" ht="12.75" x14ac:dyDescent="0.2">
      <c r="D872" s="87"/>
      <c r="F872" s="89"/>
      <c r="G872" s="89"/>
      <c r="H872" s="89"/>
      <c r="I872" s="89"/>
      <c r="J872" s="90"/>
      <c r="K872" s="90"/>
      <c r="AP872" s="91"/>
      <c r="AQ872" s="91"/>
      <c r="AR872" s="91"/>
      <c r="AS872" s="91"/>
      <c r="AT872" s="91"/>
    </row>
    <row r="873" spans="4:46" ht="12.75" x14ac:dyDescent="0.2">
      <c r="D873" s="87"/>
      <c r="F873" s="89"/>
      <c r="G873" s="89"/>
      <c r="H873" s="89"/>
      <c r="I873" s="89"/>
      <c r="J873" s="90"/>
      <c r="K873" s="90"/>
      <c r="AP873" s="91"/>
      <c r="AQ873" s="91"/>
      <c r="AR873" s="91"/>
      <c r="AS873" s="91"/>
      <c r="AT873" s="91"/>
    </row>
    <row r="874" spans="4:46" ht="12.75" x14ac:dyDescent="0.2">
      <c r="D874" s="87"/>
      <c r="F874" s="89"/>
      <c r="G874" s="89"/>
      <c r="H874" s="89"/>
      <c r="I874" s="89"/>
      <c r="J874" s="90"/>
      <c r="K874" s="90"/>
      <c r="AP874" s="91"/>
      <c r="AQ874" s="91"/>
      <c r="AR874" s="91"/>
      <c r="AS874" s="91"/>
      <c r="AT874" s="91"/>
    </row>
    <row r="875" spans="4:46" ht="12.75" x14ac:dyDescent="0.2">
      <c r="D875" s="87"/>
      <c r="F875" s="89"/>
      <c r="G875" s="89"/>
      <c r="H875" s="89"/>
      <c r="I875" s="89"/>
      <c r="J875" s="90"/>
      <c r="K875" s="90"/>
      <c r="AP875" s="91"/>
      <c r="AQ875" s="91"/>
      <c r="AR875" s="91"/>
      <c r="AS875" s="91"/>
      <c r="AT875" s="91"/>
    </row>
    <row r="876" spans="4:46" ht="12.75" x14ac:dyDescent="0.2">
      <c r="D876" s="87"/>
      <c r="F876" s="89"/>
      <c r="G876" s="89"/>
      <c r="H876" s="89"/>
      <c r="I876" s="89"/>
      <c r="J876" s="90"/>
      <c r="K876" s="90"/>
      <c r="AP876" s="91"/>
      <c r="AQ876" s="91"/>
      <c r="AR876" s="91"/>
      <c r="AS876" s="91"/>
      <c r="AT876" s="91"/>
    </row>
    <row r="877" spans="4:46" ht="12.75" x14ac:dyDescent="0.2">
      <c r="D877" s="87"/>
      <c r="F877" s="89"/>
      <c r="G877" s="89"/>
      <c r="H877" s="89"/>
      <c r="I877" s="89"/>
      <c r="J877" s="90"/>
      <c r="K877" s="90"/>
      <c r="AP877" s="91"/>
      <c r="AQ877" s="91"/>
      <c r="AR877" s="91"/>
      <c r="AS877" s="91"/>
      <c r="AT877" s="91"/>
    </row>
    <row r="878" spans="4:46" ht="12.75" x14ac:dyDescent="0.2">
      <c r="D878" s="87"/>
      <c r="F878" s="89"/>
      <c r="G878" s="89"/>
      <c r="H878" s="89"/>
      <c r="I878" s="89"/>
      <c r="J878" s="90"/>
      <c r="K878" s="90"/>
      <c r="AP878" s="91"/>
      <c r="AQ878" s="91"/>
      <c r="AR878" s="91"/>
      <c r="AS878" s="91"/>
      <c r="AT878" s="91"/>
    </row>
    <row r="879" spans="4:46" ht="12.75" x14ac:dyDescent="0.2">
      <c r="D879" s="87"/>
      <c r="F879" s="89"/>
      <c r="G879" s="89"/>
      <c r="H879" s="89"/>
      <c r="I879" s="89"/>
      <c r="J879" s="90"/>
      <c r="K879" s="90"/>
      <c r="AP879" s="91"/>
      <c r="AQ879" s="91"/>
      <c r="AR879" s="91"/>
      <c r="AS879" s="91"/>
      <c r="AT879" s="91"/>
    </row>
    <row r="880" spans="4:46" ht="12.75" x14ac:dyDescent="0.2">
      <c r="D880" s="87"/>
      <c r="F880" s="89"/>
      <c r="G880" s="89"/>
      <c r="H880" s="89"/>
      <c r="I880" s="89"/>
      <c r="J880" s="90"/>
      <c r="K880" s="90"/>
      <c r="AP880" s="91"/>
      <c r="AQ880" s="91"/>
      <c r="AR880" s="91"/>
      <c r="AS880" s="91"/>
      <c r="AT880" s="91"/>
    </row>
    <row r="881" spans="4:46" ht="12.75" x14ac:dyDescent="0.2">
      <c r="D881" s="87"/>
      <c r="F881" s="89"/>
      <c r="G881" s="89"/>
      <c r="H881" s="89"/>
      <c r="I881" s="89"/>
      <c r="J881" s="90"/>
      <c r="K881" s="90"/>
      <c r="AP881" s="91"/>
      <c r="AQ881" s="91"/>
      <c r="AR881" s="91"/>
      <c r="AS881" s="91"/>
      <c r="AT881" s="91"/>
    </row>
    <row r="882" spans="4:46" ht="12.75" x14ac:dyDescent="0.2">
      <c r="D882" s="87"/>
      <c r="F882" s="89"/>
      <c r="G882" s="89"/>
      <c r="H882" s="89"/>
      <c r="I882" s="89"/>
      <c r="J882" s="90"/>
      <c r="K882" s="90"/>
      <c r="AP882" s="91"/>
      <c r="AQ882" s="91"/>
      <c r="AR882" s="91"/>
      <c r="AS882" s="91"/>
      <c r="AT882" s="91"/>
    </row>
    <row r="883" spans="4:46" ht="12.75" x14ac:dyDescent="0.2">
      <c r="D883" s="87"/>
      <c r="F883" s="89"/>
      <c r="G883" s="89"/>
      <c r="H883" s="89"/>
      <c r="I883" s="89"/>
      <c r="J883" s="90"/>
      <c r="K883" s="90"/>
      <c r="AP883" s="91"/>
      <c r="AQ883" s="91"/>
      <c r="AR883" s="91"/>
      <c r="AS883" s="91"/>
      <c r="AT883" s="91"/>
    </row>
    <row r="884" spans="4:46" ht="12.75" x14ac:dyDescent="0.2">
      <c r="D884" s="87"/>
      <c r="F884" s="89"/>
      <c r="G884" s="89"/>
      <c r="H884" s="89"/>
      <c r="I884" s="89"/>
      <c r="J884" s="90"/>
      <c r="K884" s="90"/>
      <c r="AP884" s="91"/>
      <c r="AQ884" s="91"/>
      <c r="AR884" s="91"/>
      <c r="AS884" s="91"/>
      <c r="AT884" s="91"/>
    </row>
    <row r="885" spans="4:46" ht="12.75" x14ac:dyDescent="0.2">
      <c r="D885" s="87"/>
      <c r="F885" s="89"/>
      <c r="G885" s="89"/>
      <c r="H885" s="89"/>
      <c r="I885" s="89"/>
      <c r="J885" s="90"/>
      <c r="K885" s="90"/>
      <c r="AP885" s="91"/>
      <c r="AQ885" s="91"/>
      <c r="AR885" s="91"/>
      <c r="AS885" s="91"/>
      <c r="AT885" s="91"/>
    </row>
    <row r="886" spans="4:46" ht="12.75" x14ac:dyDescent="0.2">
      <c r="D886" s="87"/>
      <c r="F886" s="89"/>
      <c r="G886" s="89"/>
      <c r="H886" s="89"/>
      <c r="I886" s="89"/>
      <c r="J886" s="90"/>
      <c r="K886" s="90"/>
      <c r="AP886" s="91"/>
      <c r="AQ886" s="91"/>
      <c r="AR886" s="91"/>
      <c r="AS886" s="91"/>
      <c r="AT886" s="91"/>
    </row>
    <row r="887" spans="4:46" ht="12.75" x14ac:dyDescent="0.2">
      <c r="D887" s="87"/>
      <c r="F887" s="89"/>
      <c r="G887" s="89"/>
      <c r="H887" s="89"/>
      <c r="I887" s="89"/>
      <c r="J887" s="90"/>
      <c r="K887" s="90"/>
      <c r="AP887" s="91"/>
      <c r="AQ887" s="91"/>
      <c r="AR887" s="91"/>
      <c r="AS887" s="91"/>
      <c r="AT887" s="91"/>
    </row>
    <row r="888" spans="4:46" ht="12.75" x14ac:dyDescent="0.2">
      <c r="D888" s="87"/>
      <c r="F888" s="89"/>
      <c r="G888" s="89"/>
      <c r="H888" s="89"/>
      <c r="I888" s="89"/>
      <c r="J888" s="90"/>
      <c r="K888" s="90"/>
      <c r="AP888" s="91"/>
      <c r="AQ888" s="91"/>
      <c r="AR888" s="91"/>
      <c r="AS888" s="91"/>
      <c r="AT888" s="91"/>
    </row>
    <row r="889" spans="4:46" ht="12.75" x14ac:dyDescent="0.2">
      <c r="D889" s="87"/>
      <c r="F889" s="89"/>
      <c r="G889" s="89"/>
      <c r="H889" s="89"/>
      <c r="I889" s="89"/>
      <c r="J889" s="90"/>
      <c r="K889" s="90"/>
      <c r="AP889" s="91"/>
      <c r="AQ889" s="91"/>
      <c r="AR889" s="91"/>
      <c r="AS889" s="91"/>
      <c r="AT889" s="91"/>
    </row>
    <row r="890" spans="4:46" ht="12.75" x14ac:dyDescent="0.2">
      <c r="D890" s="87"/>
      <c r="F890" s="89"/>
      <c r="G890" s="89"/>
      <c r="H890" s="89"/>
      <c r="I890" s="89"/>
      <c r="J890" s="90"/>
      <c r="K890" s="90"/>
      <c r="AP890" s="91"/>
      <c r="AQ890" s="91"/>
      <c r="AR890" s="91"/>
      <c r="AS890" s="91"/>
      <c r="AT890" s="91"/>
    </row>
    <row r="891" spans="4:46" ht="12.75" x14ac:dyDescent="0.2">
      <c r="D891" s="87"/>
      <c r="F891" s="89"/>
      <c r="G891" s="89"/>
      <c r="H891" s="89"/>
      <c r="I891" s="89"/>
      <c r="J891" s="90"/>
      <c r="K891" s="90"/>
      <c r="AP891" s="91"/>
      <c r="AQ891" s="91"/>
      <c r="AR891" s="91"/>
      <c r="AS891" s="91"/>
      <c r="AT891" s="91"/>
    </row>
    <row r="892" spans="4:46" ht="12.75" x14ac:dyDescent="0.2">
      <c r="D892" s="87"/>
      <c r="F892" s="89"/>
      <c r="G892" s="89"/>
      <c r="H892" s="89"/>
      <c r="I892" s="89"/>
      <c r="J892" s="90"/>
      <c r="K892" s="90"/>
      <c r="AP892" s="91"/>
      <c r="AQ892" s="91"/>
      <c r="AR892" s="91"/>
      <c r="AS892" s="91"/>
      <c r="AT892" s="91"/>
    </row>
    <row r="893" spans="4:46" ht="12.75" x14ac:dyDescent="0.2">
      <c r="D893" s="87"/>
      <c r="F893" s="89"/>
      <c r="G893" s="89"/>
      <c r="H893" s="89"/>
      <c r="I893" s="89"/>
      <c r="J893" s="90"/>
      <c r="K893" s="90"/>
      <c r="AP893" s="91"/>
      <c r="AQ893" s="91"/>
      <c r="AR893" s="91"/>
      <c r="AS893" s="91"/>
      <c r="AT893" s="91"/>
    </row>
    <row r="894" spans="4:46" ht="12.75" x14ac:dyDescent="0.2">
      <c r="D894" s="87"/>
      <c r="F894" s="89"/>
      <c r="G894" s="89"/>
      <c r="H894" s="89"/>
      <c r="I894" s="89"/>
      <c r="J894" s="90"/>
      <c r="K894" s="90"/>
      <c r="AP894" s="91"/>
      <c r="AQ894" s="91"/>
      <c r="AR894" s="91"/>
      <c r="AS894" s="91"/>
      <c r="AT894" s="91"/>
    </row>
    <row r="895" spans="4:46" ht="12.75" x14ac:dyDescent="0.2">
      <c r="D895" s="87"/>
      <c r="F895" s="89"/>
      <c r="G895" s="89"/>
      <c r="H895" s="89"/>
      <c r="I895" s="89"/>
      <c r="J895" s="90"/>
      <c r="K895" s="90"/>
      <c r="AP895" s="91"/>
      <c r="AQ895" s="91"/>
      <c r="AR895" s="91"/>
      <c r="AS895" s="91"/>
      <c r="AT895" s="91"/>
    </row>
    <row r="896" spans="4:46" ht="12.75" x14ac:dyDescent="0.2">
      <c r="D896" s="87"/>
      <c r="F896" s="89"/>
      <c r="G896" s="89"/>
      <c r="H896" s="89"/>
      <c r="I896" s="89"/>
      <c r="J896" s="90"/>
      <c r="K896" s="90"/>
      <c r="AP896" s="91"/>
      <c r="AQ896" s="91"/>
      <c r="AR896" s="91"/>
      <c r="AS896" s="91"/>
      <c r="AT896" s="91"/>
    </row>
    <row r="897" spans="4:46" ht="12.75" x14ac:dyDescent="0.2">
      <c r="D897" s="87"/>
      <c r="F897" s="89"/>
      <c r="G897" s="89"/>
      <c r="H897" s="89"/>
      <c r="I897" s="89"/>
      <c r="J897" s="90"/>
      <c r="K897" s="90"/>
      <c r="AP897" s="91"/>
      <c r="AQ897" s="91"/>
      <c r="AR897" s="91"/>
      <c r="AS897" s="91"/>
      <c r="AT897" s="91"/>
    </row>
    <row r="898" spans="4:46" ht="12.75" x14ac:dyDescent="0.2">
      <c r="D898" s="87"/>
      <c r="F898" s="89"/>
      <c r="G898" s="89"/>
      <c r="H898" s="89"/>
      <c r="I898" s="89"/>
      <c r="J898" s="90"/>
      <c r="K898" s="90"/>
      <c r="AP898" s="91"/>
      <c r="AQ898" s="91"/>
      <c r="AR898" s="91"/>
      <c r="AS898" s="91"/>
      <c r="AT898" s="91"/>
    </row>
    <row r="899" spans="4:46" ht="12.75" x14ac:dyDescent="0.2">
      <c r="D899" s="87"/>
      <c r="F899" s="89"/>
      <c r="G899" s="89"/>
      <c r="H899" s="89"/>
      <c r="I899" s="89"/>
      <c r="J899" s="90"/>
      <c r="K899" s="90"/>
      <c r="AP899" s="91"/>
      <c r="AQ899" s="91"/>
      <c r="AR899" s="91"/>
      <c r="AS899" s="91"/>
      <c r="AT899" s="91"/>
    </row>
    <row r="900" spans="4:46" ht="12.75" x14ac:dyDescent="0.2">
      <c r="D900" s="87"/>
      <c r="F900" s="89"/>
      <c r="G900" s="89"/>
      <c r="H900" s="89"/>
      <c r="I900" s="89"/>
      <c r="J900" s="90"/>
      <c r="K900" s="90"/>
      <c r="AP900" s="91"/>
      <c r="AQ900" s="91"/>
      <c r="AR900" s="91"/>
      <c r="AS900" s="91"/>
      <c r="AT900" s="91"/>
    </row>
    <row r="901" spans="4:46" ht="12.75" x14ac:dyDescent="0.2">
      <c r="D901" s="87"/>
      <c r="F901" s="89"/>
      <c r="G901" s="89"/>
      <c r="H901" s="89"/>
      <c r="I901" s="89"/>
      <c r="J901" s="90"/>
      <c r="K901" s="90"/>
      <c r="AP901" s="91"/>
      <c r="AQ901" s="91"/>
      <c r="AR901" s="91"/>
      <c r="AS901" s="91"/>
      <c r="AT901" s="91"/>
    </row>
    <row r="902" spans="4:46" ht="12.75" x14ac:dyDescent="0.2">
      <c r="D902" s="87"/>
      <c r="F902" s="89"/>
      <c r="G902" s="89"/>
      <c r="H902" s="89"/>
      <c r="I902" s="89"/>
      <c r="J902" s="90"/>
      <c r="K902" s="90"/>
      <c r="AP902" s="91"/>
      <c r="AQ902" s="91"/>
      <c r="AR902" s="91"/>
      <c r="AS902" s="91"/>
      <c r="AT902" s="91"/>
    </row>
    <row r="903" spans="4:46" ht="12.75" x14ac:dyDescent="0.2">
      <c r="D903" s="87"/>
      <c r="F903" s="89"/>
      <c r="G903" s="89"/>
      <c r="H903" s="89"/>
      <c r="I903" s="89"/>
      <c r="J903" s="90"/>
      <c r="K903" s="90"/>
      <c r="AP903" s="91"/>
      <c r="AQ903" s="91"/>
      <c r="AR903" s="91"/>
      <c r="AS903" s="91"/>
      <c r="AT903" s="91"/>
    </row>
    <row r="904" spans="4:46" ht="12.75" x14ac:dyDescent="0.2">
      <c r="D904" s="87"/>
      <c r="F904" s="89"/>
      <c r="G904" s="89"/>
      <c r="H904" s="89"/>
      <c r="I904" s="89"/>
      <c r="J904" s="90"/>
      <c r="K904" s="90"/>
      <c r="AP904" s="91"/>
      <c r="AQ904" s="91"/>
      <c r="AR904" s="91"/>
      <c r="AS904" s="91"/>
      <c r="AT904" s="91"/>
    </row>
    <row r="905" spans="4:46" ht="12.75" x14ac:dyDescent="0.2">
      <c r="D905" s="87"/>
      <c r="F905" s="89"/>
      <c r="G905" s="89"/>
      <c r="H905" s="89"/>
      <c r="I905" s="89"/>
      <c r="J905" s="90"/>
      <c r="K905" s="90"/>
      <c r="AP905" s="91"/>
      <c r="AQ905" s="91"/>
      <c r="AR905" s="91"/>
      <c r="AS905" s="91"/>
      <c r="AT905" s="91"/>
    </row>
    <row r="906" spans="4:46" ht="12.75" x14ac:dyDescent="0.2">
      <c r="D906" s="87"/>
      <c r="F906" s="89"/>
      <c r="G906" s="89"/>
      <c r="H906" s="89"/>
      <c r="I906" s="89"/>
      <c r="J906" s="90"/>
      <c r="K906" s="90"/>
      <c r="AP906" s="91"/>
      <c r="AQ906" s="91"/>
      <c r="AR906" s="91"/>
      <c r="AS906" s="91"/>
      <c r="AT906" s="91"/>
    </row>
    <row r="907" spans="4:46" ht="12.75" x14ac:dyDescent="0.2">
      <c r="D907" s="87"/>
      <c r="F907" s="89"/>
      <c r="G907" s="89"/>
      <c r="H907" s="89"/>
      <c r="I907" s="89"/>
      <c r="J907" s="90"/>
      <c r="K907" s="90"/>
      <c r="AP907" s="91"/>
      <c r="AQ907" s="91"/>
      <c r="AR907" s="91"/>
      <c r="AS907" s="91"/>
      <c r="AT907" s="91"/>
    </row>
    <row r="908" spans="4:46" ht="12.75" x14ac:dyDescent="0.2">
      <c r="D908" s="87"/>
      <c r="F908" s="89"/>
      <c r="G908" s="89"/>
      <c r="H908" s="89"/>
      <c r="I908" s="89"/>
      <c r="J908" s="90"/>
      <c r="K908" s="90"/>
      <c r="AP908" s="91"/>
      <c r="AQ908" s="91"/>
      <c r="AR908" s="91"/>
      <c r="AS908" s="91"/>
      <c r="AT908" s="91"/>
    </row>
    <row r="909" spans="4:46" ht="12.75" x14ac:dyDescent="0.2">
      <c r="D909" s="87"/>
      <c r="F909" s="89"/>
      <c r="G909" s="89"/>
      <c r="H909" s="89"/>
      <c r="I909" s="89"/>
      <c r="J909" s="90"/>
      <c r="K909" s="90"/>
      <c r="AP909" s="91"/>
      <c r="AQ909" s="91"/>
      <c r="AR909" s="91"/>
      <c r="AS909" s="91"/>
      <c r="AT909" s="91"/>
    </row>
    <row r="910" spans="4:46" ht="12.75" x14ac:dyDescent="0.2">
      <c r="D910" s="87"/>
      <c r="F910" s="89"/>
      <c r="G910" s="89"/>
      <c r="H910" s="89"/>
      <c r="I910" s="89"/>
      <c r="J910" s="90"/>
      <c r="K910" s="90"/>
      <c r="AP910" s="91"/>
      <c r="AQ910" s="91"/>
      <c r="AR910" s="91"/>
      <c r="AS910" s="91"/>
      <c r="AT910" s="91"/>
    </row>
    <row r="911" spans="4:46" ht="12.75" x14ac:dyDescent="0.2">
      <c r="D911" s="87"/>
      <c r="F911" s="89"/>
      <c r="G911" s="89"/>
      <c r="H911" s="89"/>
      <c r="I911" s="89"/>
      <c r="J911" s="90"/>
      <c r="K911" s="90"/>
      <c r="AP911" s="91"/>
      <c r="AQ911" s="91"/>
      <c r="AR911" s="91"/>
      <c r="AS911" s="91"/>
      <c r="AT911" s="91"/>
    </row>
    <row r="912" spans="4:46" ht="12.75" x14ac:dyDescent="0.2">
      <c r="D912" s="87"/>
      <c r="F912" s="89"/>
      <c r="G912" s="89"/>
      <c r="H912" s="89"/>
      <c r="I912" s="89"/>
      <c r="J912" s="90"/>
      <c r="K912" s="90"/>
      <c r="AP912" s="91"/>
      <c r="AQ912" s="91"/>
      <c r="AR912" s="91"/>
      <c r="AS912" s="91"/>
      <c r="AT912" s="91"/>
    </row>
    <row r="913" spans="4:46" ht="12.75" x14ac:dyDescent="0.2">
      <c r="D913" s="87"/>
      <c r="F913" s="89"/>
      <c r="G913" s="89"/>
      <c r="H913" s="89"/>
      <c r="I913" s="89"/>
      <c r="J913" s="90"/>
      <c r="K913" s="90"/>
      <c r="AP913" s="91"/>
      <c r="AQ913" s="91"/>
      <c r="AR913" s="91"/>
      <c r="AS913" s="91"/>
      <c r="AT913" s="91"/>
    </row>
    <row r="914" spans="4:46" ht="12.75" x14ac:dyDescent="0.2">
      <c r="D914" s="87"/>
      <c r="F914" s="89"/>
      <c r="G914" s="89"/>
      <c r="H914" s="89"/>
      <c r="I914" s="89"/>
      <c r="J914" s="90"/>
      <c r="K914" s="90"/>
      <c r="AP914" s="91"/>
      <c r="AQ914" s="91"/>
      <c r="AR914" s="91"/>
      <c r="AS914" s="91"/>
      <c r="AT914" s="91"/>
    </row>
    <row r="915" spans="4:46" ht="12.75" x14ac:dyDescent="0.2">
      <c r="D915" s="87"/>
      <c r="F915" s="89"/>
      <c r="G915" s="89"/>
      <c r="H915" s="89"/>
      <c r="I915" s="89"/>
      <c r="J915" s="90"/>
      <c r="K915" s="90"/>
      <c r="AP915" s="91"/>
      <c r="AQ915" s="91"/>
      <c r="AR915" s="91"/>
      <c r="AS915" s="91"/>
      <c r="AT915" s="91"/>
    </row>
    <row r="916" spans="4:46" ht="12.75" x14ac:dyDescent="0.2">
      <c r="D916" s="87"/>
      <c r="F916" s="89"/>
      <c r="G916" s="89"/>
      <c r="H916" s="89"/>
      <c r="I916" s="89"/>
      <c r="J916" s="90"/>
      <c r="K916" s="90"/>
      <c r="AP916" s="91"/>
      <c r="AQ916" s="91"/>
      <c r="AR916" s="91"/>
      <c r="AS916" s="91"/>
      <c r="AT916" s="91"/>
    </row>
    <row r="917" spans="4:46" ht="12.75" x14ac:dyDescent="0.2">
      <c r="D917" s="87"/>
      <c r="F917" s="89"/>
      <c r="G917" s="89"/>
      <c r="H917" s="89"/>
      <c r="I917" s="89"/>
      <c r="J917" s="90"/>
      <c r="K917" s="90"/>
      <c r="AP917" s="91"/>
      <c r="AQ917" s="91"/>
      <c r="AR917" s="91"/>
      <c r="AS917" s="91"/>
      <c r="AT917" s="91"/>
    </row>
    <row r="918" spans="4:46" ht="12.75" x14ac:dyDescent="0.2">
      <c r="D918" s="87"/>
      <c r="F918" s="89"/>
      <c r="G918" s="89"/>
      <c r="H918" s="89"/>
      <c r="I918" s="89"/>
      <c r="J918" s="90"/>
      <c r="K918" s="90"/>
      <c r="AP918" s="91"/>
      <c r="AQ918" s="91"/>
      <c r="AR918" s="91"/>
      <c r="AS918" s="91"/>
      <c r="AT918" s="91"/>
    </row>
    <row r="919" spans="4:46" ht="12.75" x14ac:dyDescent="0.2">
      <c r="D919" s="87"/>
      <c r="F919" s="89"/>
      <c r="G919" s="89"/>
      <c r="H919" s="89"/>
      <c r="I919" s="89"/>
      <c r="J919" s="90"/>
      <c r="K919" s="90"/>
      <c r="AP919" s="91"/>
      <c r="AQ919" s="91"/>
      <c r="AR919" s="91"/>
      <c r="AS919" s="91"/>
      <c r="AT919" s="91"/>
    </row>
    <row r="920" spans="4:46" ht="12.75" x14ac:dyDescent="0.2">
      <c r="D920" s="87"/>
      <c r="F920" s="89"/>
      <c r="G920" s="89"/>
      <c r="H920" s="89"/>
      <c r="I920" s="89"/>
      <c r="J920" s="90"/>
      <c r="K920" s="90"/>
      <c r="AP920" s="91"/>
      <c r="AQ920" s="91"/>
      <c r="AR920" s="91"/>
      <c r="AS920" s="91"/>
      <c r="AT920" s="91"/>
    </row>
    <row r="921" spans="4:46" ht="12.75" x14ac:dyDescent="0.2">
      <c r="D921" s="87"/>
      <c r="F921" s="89"/>
      <c r="G921" s="89"/>
      <c r="H921" s="89"/>
      <c r="I921" s="89"/>
      <c r="J921" s="90"/>
      <c r="K921" s="90"/>
      <c r="AP921" s="91"/>
      <c r="AQ921" s="91"/>
      <c r="AR921" s="91"/>
      <c r="AS921" s="91"/>
      <c r="AT921" s="91"/>
    </row>
    <row r="922" spans="4:46" ht="12.75" x14ac:dyDescent="0.2">
      <c r="D922" s="87"/>
      <c r="F922" s="89"/>
      <c r="G922" s="89"/>
      <c r="H922" s="89"/>
      <c r="I922" s="89"/>
      <c r="J922" s="90"/>
      <c r="K922" s="90"/>
      <c r="AP922" s="91"/>
      <c r="AQ922" s="91"/>
      <c r="AR922" s="91"/>
      <c r="AS922" s="91"/>
      <c r="AT922" s="91"/>
    </row>
    <row r="923" spans="4:46" ht="12.75" x14ac:dyDescent="0.2">
      <c r="D923" s="87"/>
      <c r="F923" s="89"/>
      <c r="G923" s="89"/>
      <c r="H923" s="89"/>
      <c r="I923" s="89"/>
      <c r="J923" s="90"/>
      <c r="K923" s="90"/>
      <c r="AP923" s="91"/>
      <c r="AQ923" s="91"/>
      <c r="AR923" s="91"/>
      <c r="AS923" s="91"/>
      <c r="AT923" s="91"/>
    </row>
    <row r="924" spans="4:46" ht="12.75" x14ac:dyDescent="0.2">
      <c r="D924" s="87"/>
      <c r="F924" s="89"/>
      <c r="G924" s="89"/>
      <c r="H924" s="89"/>
      <c r="I924" s="89"/>
      <c r="J924" s="90"/>
      <c r="K924" s="90"/>
      <c r="AP924" s="91"/>
      <c r="AQ924" s="91"/>
      <c r="AR924" s="91"/>
      <c r="AS924" s="91"/>
      <c r="AT924" s="91"/>
    </row>
    <row r="925" spans="4:46" ht="12.75" x14ac:dyDescent="0.2">
      <c r="D925" s="87"/>
      <c r="F925" s="89"/>
      <c r="G925" s="89"/>
      <c r="H925" s="89"/>
      <c r="I925" s="89"/>
      <c r="J925" s="90"/>
      <c r="K925" s="90"/>
      <c r="AP925" s="91"/>
      <c r="AQ925" s="91"/>
      <c r="AR925" s="91"/>
      <c r="AS925" s="91"/>
      <c r="AT925" s="91"/>
    </row>
    <row r="926" spans="4:46" ht="12.75" x14ac:dyDescent="0.2">
      <c r="D926" s="87"/>
      <c r="F926" s="89"/>
      <c r="G926" s="89"/>
      <c r="H926" s="89"/>
      <c r="I926" s="89"/>
      <c r="J926" s="90"/>
      <c r="K926" s="90"/>
      <c r="AP926" s="91"/>
      <c r="AQ926" s="91"/>
      <c r="AR926" s="91"/>
      <c r="AS926" s="91"/>
      <c r="AT926" s="91"/>
    </row>
    <row r="927" spans="4:46" ht="12.75" x14ac:dyDescent="0.2">
      <c r="D927" s="87"/>
      <c r="F927" s="89"/>
      <c r="G927" s="89"/>
      <c r="H927" s="89"/>
      <c r="I927" s="89"/>
      <c r="J927" s="90"/>
      <c r="K927" s="90"/>
      <c r="AP927" s="91"/>
      <c r="AQ927" s="91"/>
      <c r="AR927" s="91"/>
      <c r="AS927" s="91"/>
      <c r="AT927" s="91"/>
    </row>
    <row r="928" spans="4:46" ht="12.75" x14ac:dyDescent="0.2">
      <c r="D928" s="87"/>
      <c r="F928" s="89"/>
      <c r="G928" s="89"/>
      <c r="H928" s="89"/>
      <c r="I928" s="89"/>
      <c r="J928" s="90"/>
      <c r="K928" s="90"/>
      <c r="AP928" s="91"/>
      <c r="AQ928" s="91"/>
      <c r="AR928" s="91"/>
      <c r="AS928" s="91"/>
      <c r="AT928" s="91"/>
    </row>
    <row r="929" spans="4:46" ht="12.75" x14ac:dyDescent="0.2">
      <c r="D929" s="87"/>
      <c r="F929" s="89"/>
      <c r="G929" s="89"/>
      <c r="H929" s="89"/>
      <c r="I929" s="89"/>
      <c r="J929" s="90"/>
      <c r="K929" s="90"/>
      <c r="AP929" s="91"/>
      <c r="AQ929" s="91"/>
      <c r="AR929" s="91"/>
      <c r="AS929" s="91"/>
      <c r="AT929" s="91"/>
    </row>
    <row r="930" spans="4:46" ht="12.75" x14ac:dyDescent="0.2">
      <c r="D930" s="87"/>
      <c r="F930" s="89"/>
      <c r="G930" s="89"/>
      <c r="H930" s="89"/>
      <c r="I930" s="89"/>
      <c r="J930" s="90"/>
      <c r="K930" s="90"/>
      <c r="AP930" s="91"/>
      <c r="AQ930" s="91"/>
      <c r="AR930" s="91"/>
      <c r="AS930" s="91"/>
      <c r="AT930" s="91"/>
    </row>
    <row r="931" spans="4:46" ht="12.75" x14ac:dyDescent="0.2">
      <c r="D931" s="87"/>
      <c r="F931" s="89"/>
      <c r="G931" s="89"/>
      <c r="H931" s="89"/>
      <c r="I931" s="89"/>
      <c r="J931" s="90"/>
      <c r="K931" s="90"/>
      <c r="AP931" s="91"/>
      <c r="AQ931" s="91"/>
      <c r="AR931" s="91"/>
      <c r="AS931" s="91"/>
      <c r="AT931" s="91"/>
    </row>
    <row r="932" spans="4:46" ht="12.75" x14ac:dyDescent="0.2">
      <c r="D932" s="87"/>
      <c r="F932" s="89"/>
      <c r="G932" s="89"/>
      <c r="H932" s="89"/>
      <c r="I932" s="89"/>
      <c r="J932" s="90"/>
      <c r="K932" s="90"/>
      <c r="AP932" s="91"/>
      <c r="AQ932" s="91"/>
      <c r="AR932" s="91"/>
      <c r="AS932" s="91"/>
      <c r="AT932" s="91"/>
    </row>
    <row r="933" spans="4:46" ht="12.75" x14ac:dyDescent="0.2">
      <c r="D933" s="87"/>
      <c r="F933" s="89"/>
      <c r="G933" s="89"/>
      <c r="H933" s="89"/>
      <c r="I933" s="89"/>
      <c r="J933" s="90"/>
      <c r="K933" s="90"/>
      <c r="AP933" s="91"/>
      <c r="AQ933" s="91"/>
      <c r="AR933" s="91"/>
      <c r="AS933" s="91"/>
      <c r="AT933" s="91"/>
    </row>
    <row r="934" spans="4:46" ht="12.75" x14ac:dyDescent="0.2">
      <c r="D934" s="87"/>
      <c r="F934" s="89"/>
      <c r="G934" s="89"/>
      <c r="H934" s="89"/>
      <c r="I934" s="89"/>
      <c r="J934" s="90"/>
      <c r="K934" s="90"/>
      <c r="AP934" s="91"/>
      <c r="AQ934" s="91"/>
      <c r="AR934" s="91"/>
      <c r="AS934" s="91"/>
      <c r="AT934" s="91"/>
    </row>
    <row r="935" spans="4:46" ht="12.75" x14ac:dyDescent="0.2">
      <c r="D935" s="87"/>
      <c r="F935" s="89"/>
      <c r="G935" s="89"/>
      <c r="H935" s="89"/>
      <c r="I935" s="89"/>
      <c r="J935" s="90"/>
      <c r="K935" s="90"/>
      <c r="AP935" s="91"/>
      <c r="AQ935" s="91"/>
      <c r="AR935" s="91"/>
      <c r="AS935" s="91"/>
      <c r="AT935" s="91"/>
    </row>
    <row r="936" spans="4:46" ht="12.75" x14ac:dyDescent="0.2">
      <c r="D936" s="87"/>
      <c r="F936" s="89"/>
      <c r="G936" s="89"/>
      <c r="H936" s="89"/>
      <c r="I936" s="89"/>
      <c r="J936" s="90"/>
      <c r="K936" s="90"/>
      <c r="AP936" s="91"/>
      <c r="AQ936" s="91"/>
      <c r="AR936" s="91"/>
      <c r="AS936" s="91"/>
      <c r="AT936" s="91"/>
    </row>
    <row r="937" spans="4:46" ht="12.75" x14ac:dyDescent="0.2">
      <c r="D937" s="87"/>
      <c r="F937" s="89"/>
      <c r="G937" s="89"/>
      <c r="H937" s="89"/>
      <c r="I937" s="89"/>
      <c r="J937" s="90"/>
      <c r="K937" s="90"/>
      <c r="AP937" s="91"/>
      <c r="AQ937" s="91"/>
      <c r="AR937" s="91"/>
      <c r="AS937" s="91"/>
      <c r="AT937" s="91"/>
    </row>
    <row r="938" spans="4:46" ht="12.75" x14ac:dyDescent="0.2">
      <c r="D938" s="87"/>
      <c r="F938" s="89"/>
      <c r="G938" s="89"/>
      <c r="H938" s="89"/>
      <c r="I938" s="89"/>
      <c r="J938" s="90"/>
      <c r="K938" s="90"/>
      <c r="AP938" s="91"/>
      <c r="AQ938" s="91"/>
      <c r="AR938" s="91"/>
      <c r="AS938" s="91"/>
      <c r="AT938" s="91"/>
    </row>
    <row r="939" spans="4:46" ht="12.75" x14ac:dyDescent="0.2">
      <c r="D939" s="87"/>
      <c r="F939" s="89"/>
      <c r="G939" s="89"/>
      <c r="H939" s="89"/>
      <c r="I939" s="89"/>
      <c r="J939" s="90"/>
      <c r="K939" s="90"/>
      <c r="AP939" s="91"/>
      <c r="AQ939" s="91"/>
      <c r="AR939" s="91"/>
      <c r="AS939" s="91"/>
      <c r="AT939" s="91"/>
    </row>
    <row r="940" spans="4:46" ht="12.75" x14ac:dyDescent="0.2">
      <c r="D940" s="87"/>
      <c r="F940" s="89"/>
      <c r="G940" s="89"/>
      <c r="H940" s="89"/>
      <c r="I940" s="89"/>
      <c r="J940" s="90"/>
      <c r="K940" s="90"/>
      <c r="AP940" s="91"/>
      <c r="AQ940" s="91"/>
      <c r="AR940" s="91"/>
      <c r="AS940" s="91"/>
      <c r="AT940" s="91"/>
    </row>
    <row r="941" spans="4:46" ht="12.75" x14ac:dyDescent="0.2">
      <c r="D941" s="87"/>
      <c r="F941" s="89"/>
      <c r="G941" s="89"/>
      <c r="H941" s="89"/>
      <c r="I941" s="89"/>
      <c r="J941" s="90"/>
      <c r="K941" s="90"/>
      <c r="AP941" s="91"/>
      <c r="AQ941" s="91"/>
      <c r="AR941" s="91"/>
      <c r="AS941" s="91"/>
      <c r="AT941" s="91"/>
    </row>
    <row r="942" spans="4:46" ht="12.75" x14ac:dyDescent="0.2">
      <c r="D942" s="87"/>
      <c r="F942" s="89"/>
      <c r="G942" s="89"/>
      <c r="H942" s="89"/>
      <c r="I942" s="89"/>
      <c r="J942" s="90"/>
      <c r="K942" s="90"/>
      <c r="AP942" s="91"/>
      <c r="AQ942" s="91"/>
      <c r="AR942" s="91"/>
      <c r="AS942" s="91"/>
      <c r="AT942" s="91"/>
    </row>
    <row r="943" spans="4:46" ht="12.75" x14ac:dyDescent="0.2">
      <c r="D943" s="87"/>
      <c r="F943" s="89"/>
      <c r="G943" s="89"/>
      <c r="H943" s="89"/>
      <c r="I943" s="89"/>
      <c r="J943" s="90"/>
      <c r="K943" s="90"/>
      <c r="AP943" s="91"/>
      <c r="AQ943" s="91"/>
      <c r="AR943" s="91"/>
      <c r="AS943" s="91"/>
      <c r="AT943" s="91"/>
    </row>
    <row r="944" spans="4:46" ht="12.75" x14ac:dyDescent="0.2">
      <c r="D944" s="87"/>
      <c r="F944" s="89"/>
      <c r="G944" s="89"/>
      <c r="H944" s="89"/>
      <c r="I944" s="89"/>
      <c r="J944" s="90"/>
      <c r="K944" s="90"/>
      <c r="AP944" s="91"/>
      <c r="AQ944" s="91"/>
      <c r="AR944" s="91"/>
      <c r="AS944" s="91"/>
      <c r="AT944" s="91"/>
    </row>
    <row r="945" spans="4:46" ht="12.75" x14ac:dyDescent="0.2">
      <c r="D945" s="87"/>
      <c r="F945" s="89"/>
      <c r="G945" s="89"/>
      <c r="H945" s="89"/>
      <c r="I945" s="89"/>
      <c r="J945" s="90"/>
      <c r="K945" s="90"/>
      <c r="AP945" s="91"/>
      <c r="AQ945" s="91"/>
      <c r="AR945" s="91"/>
      <c r="AS945" s="91"/>
      <c r="AT945" s="91"/>
    </row>
    <row r="946" spans="4:46" ht="12.75" x14ac:dyDescent="0.2">
      <c r="D946" s="87"/>
      <c r="F946" s="89"/>
      <c r="G946" s="89"/>
      <c r="H946" s="89"/>
      <c r="I946" s="89"/>
      <c r="J946" s="90"/>
      <c r="K946" s="90"/>
      <c r="AP946" s="91"/>
      <c r="AQ946" s="91"/>
      <c r="AR946" s="91"/>
      <c r="AS946" s="91"/>
      <c r="AT946" s="91"/>
    </row>
    <row r="947" spans="4:46" ht="12.75" x14ac:dyDescent="0.2">
      <c r="D947" s="87"/>
      <c r="F947" s="89"/>
      <c r="G947" s="89"/>
      <c r="H947" s="89"/>
      <c r="I947" s="89"/>
      <c r="J947" s="90"/>
      <c r="K947" s="90"/>
      <c r="AP947" s="91"/>
      <c r="AQ947" s="91"/>
      <c r="AR947" s="91"/>
      <c r="AS947" s="91"/>
      <c r="AT947" s="91"/>
    </row>
    <row r="948" spans="4:46" ht="12.75" x14ac:dyDescent="0.2">
      <c r="D948" s="87"/>
      <c r="F948" s="89"/>
      <c r="G948" s="89"/>
      <c r="H948" s="89"/>
      <c r="I948" s="89"/>
      <c r="J948" s="90"/>
      <c r="K948" s="90"/>
      <c r="AP948" s="91"/>
      <c r="AQ948" s="91"/>
      <c r="AR948" s="91"/>
      <c r="AS948" s="91"/>
      <c r="AT948" s="91"/>
    </row>
    <row r="949" spans="4:46" ht="12.75" x14ac:dyDescent="0.2">
      <c r="D949" s="87"/>
      <c r="F949" s="89"/>
      <c r="G949" s="89"/>
      <c r="H949" s="89"/>
      <c r="I949" s="89"/>
      <c r="J949" s="90"/>
      <c r="K949" s="90"/>
      <c r="AP949" s="91"/>
      <c r="AQ949" s="91"/>
      <c r="AR949" s="91"/>
      <c r="AS949" s="91"/>
      <c r="AT949" s="91"/>
    </row>
    <row r="950" spans="4:46" ht="12.75" x14ac:dyDescent="0.2">
      <c r="D950" s="87"/>
      <c r="F950" s="89"/>
      <c r="G950" s="89"/>
      <c r="H950" s="89"/>
      <c r="I950" s="89"/>
      <c r="J950" s="90"/>
      <c r="K950" s="90"/>
      <c r="AP950" s="91"/>
      <c r="AQ950" s="91"/>
      <c r="AR950" s="91"/>
      <c r="AS950" s="91"/>
      <c r="AT950" s="91"/>
    </row>
    <row r="951" spans="4:46" ht="12.75" x14ac:dyDescent="0.2">
      <c r="D951" s="87"/>
      <c r="F951" s="89"/>
      <c r="G951" s="89"/>
      <c r="H951" s="89"/>
      <c r="I951" s="89"/>
      <c r="J951" s="90"/>
      <c r="K951" s="90"/>
      <c r="AP951" s="91"/>
      <c r="AQ951" s="91"/>
      <c r="AR951" s="91"/>
      <c r="AS951" s="91"/>
      <c r="AT951" s="91"/>
    </row>
    <row r="952" spans="4:46" ht="12.75" x14ac:dyDescent="0.2">
      <c r="D952" s="87"/>
      <c r="F952" s="89"/>
      <c r="G952" s="89"/>
      <c r="H952" s="89"/>
      <c r="I952" s="89"/>
      <c r="J952" s="90"/>
      <c r="K952" s="90"/>
      <c r="AP952" s="91"/>
      <c r="AQ952" s="91"/>
      <c r="AR952" s="91"/>
      <c r="AS952" s="91"/>
      <c r="AT952" s="91"/>
    </row>
    <row r="953" spans="4:46" ht="12.75" x14ac:dyDescent="0.2">
      <c r="D953" s="87"/>
      <c r="F953" s="89"/>
      <c r="G953" s="89"/>
      <c r="H953" s="89"/>
      <c r="I953" s="89"/>
      <c r="J953" s="90"/>
      <c r="K953" s="90"/>
      <c r="AP953" s="91"/>
      <c r="AQ953" s="91"/>
      <c r="AR953" s="91"/>
      <c r="AS953" s="91"/>
      <c r="AT953" s="91"/>
    </row>
    <row r="954" spans="4:46" ht="12.75" x14ac:dyDescent="0.2">
      <c r="D954" s="87"/>
      <c r="F954" s="89"/>
      <c r="G954" s="89"/>
      <c r="H954" s="89"/>
      <c r="I954" s="89"/>
      <c r="J954" s="90"/>
      <c r="K954" s="90"/>
      <c r="AP954" s="91"/>
      <c r="AQ954" s="91"/>
      <c r="AR954" s="91"/>
      <c r="AS954" s="91"/>
      <c r="AT954" s="91"/>
    </row>
    <row r="955" spans="4:46" ht="12.75" x14ac:dyDescent="0.2">
      <c r="D955" s="87"/>
      <c r="F955" s="89"/>
      <c r="G955" s="89"/>
      <c r="H955" s="89"/>
      <c r="I955" s="89"/>
      <c r="J955" s="90"/>
      <c r="K955" s="90"/>
      <c r="AP955" s="91"/>
      <c r="AQ955" s="91"/>
      <c r="AR955" s="91"/>
      <c r="AS955" s="91"/>
      <c r="AT955" s="91"/>
    </row>
    <row r="956" spans="4:46" ht="12.75" x14ac:dyDescent="0.2">
      <c r="D956" s="87"/>
      <c r="F956" s="89"/>
      <c r="G956" s="89"/>
      <c r="H956" s="89"/>
      <c r="I956" s="89"/>
      <c r="J956" s="90"/>
      <c r="K956" s="90"/>
      <c r="AP956" s="91"/>
      <c r="AQ956" s="91"/>
      <c r="AR956" s="91"/>
      <c r="AS956" s="91"/>
      <c r="AT956" s="91"/>
    </row>
    <row r="957" spans="4:46" ht="12.75" x14ac:dyDescent="0.2">
      <c r="D957" s="87"/>
      <c r="F957" s="89"/>
      <c r="G957" s="89"/>
      <c r="H957" s="89"/>
      <c r="I957" s="89"/>
      <c r="J957" s="90"/>
      <c r="K957" s="90"/>
      <c r="AP957" s="91"/>
      <c r="AQ957" s="91"/>
      <c r="AR957" s="91"/>
      <c r="AS957" s="91"/>
      <c r="AT957" s="91"/>
    </row>
    <row r="958" spans="4:46" ht="12.75" x14ac:dyDescent="0.2">
      <c r="D958" s="87"/>
      <c r="F958" s="89"/>
      <c r="G958" s="89"/>
      <c r="H958" s="89"/>
      <c r="I958" s="89"/>
      <c r="J958" s="90"/>
      <c r="K958" s="90"/>
      <c r="AP958" s="91"/>
      <c r="AQ958" s="91"/>
      <c r="AR958" s="91"/>
      <c r="AS958" s="91"/>
      <c r="AT958" s="91"/>
    </row>
    <row r="959" spans="4:46" ht="12.75" x14ac:dyDescent="0.2">
      <c r="D959" s="87"/>
      <c r="F959" s="89"/>
      <c r="G959" s="89"/>
      <c r="H959" s="89"/>
      <c r="I959" s="89"/>
      <c r="J959" s="90"/>
      <c r="K959" s="90"/>
      <c r="AP959" s="91"/>
      <c r="AQ959" s="91"/>
      <c r="AR959" s="91"/>
      <c r="AS959" s="91"/>
      <c r="AT959" s="91"/>
    </row>
    <row r="960" spans="4:46" ht="12.75" x14ac:dyDescent="0.2">
      <c r="D960" s="87"/>
      <c r="F960" s="89"/>
      <c r="G960" s="89"/>
      <c r="H960" s="89"/>
      <c r="I960" s="89"/>
      <c r="J960" s="90"/>
      <c r="K960" s="90"/>
      <c r="AP960" s="91"/>
      <c r="AQ960" s="91"/>
      <c r="AR960" s="91"/>
      <c r="AS960" s="91"/>
      <c r="AT960" s="91"/>
    </row>
    <row r="961" spans="4:46" ht="12.75" x14ac:dyDescent="0.2">
      <c r="D961" s="87"/>
      <c r="F961" s="89"/>
      <c r="G961" s="89"/>
      <c r="H961" s="89"/>
      <c r="I961" s="89"/>
      <c r="J961" s="90"/>
      <c r="K961" s="90"/>
      <c r="AP961" s="91"/>
      <c r="AQ961" s="91"/>
      <c r="AR961" s="91"/>
      <c r="AS961" s="91"/>
      <c r="AT961" s="91"/>
    </row>
    <row r="962" spans="4:46" ht="12.75" x14ac:dyDescent="0.2">
      <c r="D962" s="87"/>
      <c r="F962" s="89"/>
      <c r="G962" s="89"/>
      <c r="H962" s="89"/>
      <c r="I962" s="89"/>
      <c r="J962" s="90"/>
      <c r="K962" s="90"/>
      <c r="AP962" s="91"/>
      <c r="AQ962" s="91"/>
      <c r="AR962" s="91"/>
      <c r="AS962" s="91"/>
      <c r="AT962" s="91"/>
    </row>
    <row r="963" spans="4:46" ht="12.75" x14ac:dyDescent="0.2">
      <c r="D963" s="87"/>
      <c r="F963" s="89"/>
      <c r="G963" s="89"/>
      <c r="H963" s="89"/>
      <c r="I963" s="89"/>
      <c r="J963" s="90"/>
      <c r="K963" s="90"/>
      <c r="AP963" s="91"/>
      <c r="AQ963" s="91"/>
      <c r="AR963" s="91"/>
      <c r="AS963" s="91"/>
      <c r="AT963" s="91"/>
    </row>
    <row r="964" spans="4:46" ht="12.75" x14ac:dyDescent="0.2">
      <c r="D964" s="87"/>
      <c r="F964" s="89"/>
      <c r="G964" s="89"/>
      <c r="H964" s="89"/>
      <c r="I964" s="89"/>
      <c r="J964" s="90"/>
      <c r="K964" s="90"/>
      <c r="AP964" s="91"/>
      <c r="AQ964" s="91"/>
      <c r="AR964" s="91"/>
      <c r="AS964" s="91"/>
      <c r="AT964" s="91"/>
    </row>
    <row r="965" spans="4:46" ht="12.75" x14ac:dyDescent="0.2">
      <c r="D965" s="87"/>
      <c r="F965" s="89"/>
      <c r="G965" s="89"/>
      <c r="H965" s="89"/>
      <c r="I965" s="89"/>
      <c r="J965" s="90"/>
      <c r="K965" s="90"/>
      <c r="AP965" s="91"/>
      <c r="AQ965" s="91"/>
      <c r="AR965" s="91"/>
      <c r="AS965" s="91"/>
      <c r="AT965" s="91"/>
    </row>
    <row r="966" spans="4:46" ht="12.75" x14ac:dyDescent="0.2">
      <c r="D966" s="87"/>
      <c r="F966" s="89"/>
      <c r="G966" s="89"/>
      <c r="H966" s="89"/>
      <c r="I966" s="89"/>
      <c r="J966" s="90"/>
      <c r="K966" s="90"/>
      <c r="AP966" s="91"/>
      <c r="AQ966" s="91"/>
      <c r="AR966" s="91"/>
      <c r="AS966" s="91"/>
      <c r="AT966" s="91"/>
    </row>
    <row r="967" spans="4:46" ht="12.75" x14ac:dyDescent="0.2">
      <c r="D967" s="87"/>
      <c r="F967" s="89"/>
      <c r="G967" s="89"/>
      <c r="H967" s="89"/>
      <c r="I967" s="89"/>
      <c r="J967" s="90"/>
      <c r="K967" s="90"/>
      <c r="AP967" s="91"/>
      <c r="AQ967" s="91"/>
      <c r="AR967" s="91"/>
      <c r="AS967" s="91"/>
      <c r="AT967" s="91"/>
    </row>
    <row r="968" spans="4:46" ht="12.75" x14ac:dyDescent="0.2">
      <c r="D968" s="87"/>
      <c r="F968" s="89"/>
      <c r="G968" s="89"/>
      <c r="H968" s="89"/>
      <c r="I968" s="89"/>
      <c r="J968" s="90"/>
      <c r="K968" s="90"/>
      <c r="AP968" s="91"/>
      <c r="AQ968" s="91"/>
      <c r="AR968" s="91"/>
      <c r="AS968" s="91"/>
      <c r="AT968" s="91"/>
    </row>
    <row r="969" spans="4:46" ht="12.75" x14ac:dyDescent="0.2">
      <c r="D969" s="87"/>
      <c r="F969" s="89"/>
      <c r="G969" s="89"/>
      <c r="H969" s="89"/>
      <c r="I969" s="89"/>
      <c r="J969" s="90"/>
      <c r="K969" s="90"/>
      <c r="AP969" s="91"/>
      <c r="AQ969" s="91"/>
      <c r="AR969" s="91"/>
      <c r="AS969" s="91"/>
      <c r="AT969" s="91"/>
    </row>
    <row r="970" spans="4:46" ht="12.75" x14ac:dyDescent="0.2">
      <c r="D970" s="87"/>
      <c r="F970" s="89"/>
      <c r="G970" s="89"/>
      <c r="H970" s="89"/>
      <c r="I970" s="89"/>
      <c r="J970" s="90"/>
      <c r="K970" s="90"/>
      <c r="AP970" s="91"/>
      <c r="AQ970" s="91"/>
      <c r="AR970" s="91"/>
      <c r="AS970" s="91"/>
      <c r="AT970" s="91"/>
    </row>
    <row r="971" spans="4:46" ht="12.75" x14ac:dyDescent="0.2">
      <c r="D971" s="87"/>
      <c r="F971" s="89"/>
      <c r="G971" s="89"/>
      <c r="H971" s="89"/>
      <c r="I971" s="89"/>
      <c r="J971" s="90"/>
      <c r="K971" s="90"/>
      <c r="AP971" s="91"/>
      <c r="AQ971" s="91"/>
      <c r="AR971" s="91"/>
      <c r="AS971" s="91"/>
      <c r="AT971" s="91"/>
    </row>
  </sheetData>
  <autoFilter ref="A7:AT38" xr:uid="{00000000-0009-0000-0000-000000000000}">
    <sortState xmlns:xlrd2="http://schemas.microsoft.com/office/spreadsheetml/2017/richdata2" ref="A8:AT39">
      <sortCondition ref="S7:S34"/>
    </sortState>
  </autoFilter>
  <mergeCells count="10">
    <mergeCell ref="A2:E2"/>
    <mergeCell ref="L4:Q4"/>
    <mergeCell ref="H6:I6"/>
    <mergeCell ref="F6:G6"/>
    <mergeCell ref="L6:S6"/>
    <mergeCell ref="AD6:AH6"/>
    <mergeCell ref="AL6:AT6"/>
    <mergeCell ref="AI6:AK6"/>
    <mergeCell ref="Y6:AC6"/>
    <mergeCell ref="T6:X6"/>
  </mergeCells>
  <conditionalFormatting sqref="E27 E29:E38 E8:E22">
    <cfRule type="containsText" dxfId="107" priority="529" operator="containsText" text="Andamento">
      <formula>NOT(ISERROR(SEARCH(("Andamento"),(E8))))</formula>
    </cfRule>
  </conditionalFormatting>
  <conditionalFormatting sqref="E27 E29:E38 E8:E22">
    <cfRule type="containsText" dxfId="106" priority="530" operator="containsText" text="Suspenso">
      <formula>NOT(ISERROR(SEARCH(("Suspenso"),(E8))))</formula>
    </cfRule>
  </conditionalFormatting>
  <conditionalFormatting sqref="E27 E29:E38 E8:E22">
    <cfRule type="containsText" dxfId="105" priority="531" operator="containsText" text="Atrasado">
      <formula>NOT(ISERROR(SEARCH(("Atrasado"),(E8))))</formula>
    </cfRule>
  </conditionalFormatting>
  <conditionalFormatting sqref="E27 E29:E38 E8:E22">
    <cfRule type="containsText" dxfId="104" priority="532" operator="containsText" text="Cancelado">
      <formula>NOT(ISERROR(SEARCH(("Cancelado"),(E8))))</formula>
    </cfRule>
  </conditionalFormatting>
  <conditionalFormatting sqref="E27 E29:E38 E8:E22">
    <cfRule type="containsText" dxfId="103" priority="533" operator="containsText" text="Concluído">
      <formula>NOT(ISERROR(SEARCH(("Concluído"),(E8))))</formula>
    </cfRule>
  </conditionalFormatting>
  <conditionalFormatting sqref="F7:K7 E1 E27 E29:E971 E3:E22">
    <cfRule type="containsText" dxfId="102" priority="534" operator="containsText" text="Não Iniciado">
      <formula>NOT(ISERROR(SEARCH(("Não Iniciado"),(E1))))</formula>
    </cfRule>
  </conditionalFormatting>
  <conditionalFormatting sqref="E8">
    <cfRule type="containsText" dxfId="101" priority="217" operator="containsText" text="Andamento">
      <formula>NOT(ISERROR(SEARCH(("Andamento"),(E8))))</formula>
    </cfRule>
  </conditionalFormatting>
  <conditionalFormatting sqref="E8">
    <cfRule type="containsText" dxfId="100" priority="218" operator="containsText" text="Suspenso">
      <formula>NOT(ISERROR(SEARCH(("Suspenso"),(E8))))</formula>
    </cfRule>
  </conditionalFormatting>
  <conditionalFormatting sqref="E8">
    <cfRule type="containsText" dxfId="99" priority="219" operator="containsText" text="Atrasado">
      <formula>NOT(ISERROR(SEARCH(("Atrasado"),(E8))))</formula>
    </cfRule>
  </conditionalFormatting>
  <conditionalFormatting sqref="E8">
    <cfRule type="containsText" dxfId="98" priority="220" operator="containsText" text="Cancelado">
      <formula>NOT(ISERROR(SEARCH(("Cancelado"),(E8))))</formula>
    </cfRule>
  </conditionalFormatting>
  <conditionalFormatting sqref="E8">
    <cfRule type="containsText" dxfId="97" priority="221" operator="containsText" text="Concluído">
      <formula>NOT(ISERROR(SEARCH(("Concluído"),(E8))))</formula>
    </cfRule>
  </conditionalFormatting>
  <conditionalFormatting sqref="E8">
    <cfRule type="containsText" dxfId="96" priority="222" operator="containsText" text="Não Iniciado">
      <formula>NOT(ISERROR(SEARCH(("Não Iniciado"),(E8))))</formula>
    </cfRule>
  </conditionalFormatting>
  <conditionalFormatting sqref="E11">
    <cfRule type="containsText" dxfId="95" priority="195" operator="containsText" text="Andamento">
      <formula>NOT(ISERROR(SEARCH(("Andamento"),(E11))))</formula>
    </cfRule>
  </conditionalFormatting>
  <conditionalFormatting sqref="E11">
    <cfRule type="containsText" dxfId="94" priority="196" operator="containsText" text="Suspenso">
      <formula>NOT(ISERROR(SEARCH(("Suspenso"),(E11))))</formula>
    </cfRule>
  </conditionalFormatting>
  <conditionalFormatting sqref="E11">
    <cfRule type="containsText" dxfId="93" priority="197" operator="containsText" text="Atrasado">
      <formula>NOT(ISERROR(SEARCH(("Atrasado"),(E11))))</formula>
    </cfRule>
  </conditionalFormatting>
  <conditionalFormatting sqref="E11">
    <cfRule type="containsText" dxfId="92" priority="198" operator="containsText" text="Cancelado">
      <formula>NOT(ISERROR(SEARCH(("Cancelado"),(E11))))</formula>
    </cfRule>
  </conditionalFormatting>
  <conditionalFormatting sqref="E11">
    <cfRule type="containsText" dxfId="91" priority="199" operator="containsText" text="Concluído">
      <formula>NOT(ISERROR(SEARCH(("Concluído"),(E11))))</formula>
    </cfRule>
  </conditionalFormatting>
  <conditionalFormatting sqref="E11">
    <cfRule type="containsText" dxfId="90" priority="200" operator="containsText" text="Não Iniciado">
      <formula>NOT(ISERROR(SEARCH(("Não Iniciado"),(E11))))</formula>
    </cfRule>
  </conditionalFormatting>
  <conditionalFormatting sqref="D10">
    <cfRule type="dataBar" priority="167">
      <dataBar>
        <cfvo type="min"/>
        <cfvo type="max"/>
        <color rgb="FF63C384"/>
      </dataBar>
      <extLst>
        <ext xmlns:x14="http://schemas.microsoft.com/office/spreadsheetml/2009/9/main" uri="{B025F937-C7B1-47D3-B67F-A62EFF666E3E}">
          <x14:id>{E3EA2CFA-3CA2-4034-B061-31FDD5B24A34}</x14:id>
        </ext>
      </extLst>
    </cfRule>
  </conditionalFormatting>
  <conditionalFormatting sqref="D12">
    <cfRule type="dataBar" priority="160">
      <dataBar>
        <cfvo type="min"/>
        <cfvo type="max"/>
        <color rgb="FF63C384"/>
      </dataBar>
      <extLst>
        <ext xmlns:x14="http://schemas.microsoft.com/office/spreadsheetml/2009/9/main" uri="{B025F937-C7B1-47D3-B67F-A62EFF666E3E}">
          <x14:id>{118272C3-8A6E-4D05-A790-B0793EE253E4}</x14:id>
        </ext>
      </extLst>
    </cfRule>
  </conditionalFormatting>
  <conditionalFormatting sqref="E12">
    <cfRule type="containsText" dxfId="89" priority="154" operator="containsText" text="Andamento">
      <formula>NOT(ISERROR(SEARCH(("Andamento"),(E12))))</formula>
    </cfRule>
  </conditionalFormatting>
  <conditionalFormatting sqref="E12">
    <cfRule type="containsText" dxfId="88" priority="155" operator="containsText" text="Suspenso">
      <formula>NOT(ISERROR(SEARCH(("Suspenso"),(E12))))</formula>
    </cfRule>
  </conditionalFormatting>
  <conditionalFormatting sqref="E12">
    <cfRule type="containsText" dxfId="87" priority="156" operator="containsText" text="Atrasado">
      <formula>NOT(ISERROR(SEARCH(("Atrasado"),(E12))))</formula>
    </cfRule>
  </conditionalFormatting>
  <conditionalFormatting sqref="E12">
    <cfRule type="containsText" dxfId="86" priority="157" operator="containsText" text="Cancelado">
      <formula>NOT(ISERROR(SEARCH(("Cancelado"),(E12))))</formula>
    </cfRule>
  </conditionalFormatting>
  <conditionalFormatting sqref="E12">
    <cfRule type="containsText" dxfId="85" priority="158" operator="containsText" text="Concluído">
      <formula>NOT(ISERROR(SEARCH(("Concluído"),(E12))))</formula>
    </cfRule>
  </conditionalFormatting>
  <conditionalFormatting sqref="E12">
    <cfRule type="containsText" dxfId="84" priority="159" operator="containsText" text="Não Iniciado">
      <formula>NOT(ISERROR(SEARCH(("Não Iniciado"),(E12))))</formula>
    </cfRule>
  </conditionalFormatting>
  <conditionalFormatting sqref="D33">
    <cfRule type="dataBar" priority="153">
      <dataBar>
        <cfvo type="min"/>
        <cfvo type="max"/>
        <color rgb="FF63C384"/>
      </dataBar>
      <extLst>
        <ext xmlns:x14="http://schemas.microsoft.com/office/spreadsheetml/2009/9/main" uri="{B025F937-C7B1-47D3-B67F-A62EFF666E3E}">
          <x14:id>{CCB3FE05-41CE-4F7D-8096-5C22EF9158F0}</x14:id>
        </ext>
      </extLst>
    </cfRule>
  </conditionalFormatting>
  <conditionalFormatting sqref="D37">
    <cfRule type="dataBar" priority="127">
      <dataBar>
        <cfvo type="min"/>
        <cfvo type="max"/>
        <color rgb="FF63C384"/>
      </dataBar>
      <extLst>
        <ext xmlns:x14="http://schemas.microsoft.com/office/spreadsheetml/2009/9/main" uri="{B025F937-C7B1-47D3-B67F-A62EFF666E3E}">
          <x14:id>{C37679E8-8C19-4FB3-BFB0-94601182B9D9}</x14:id>
        </ext>
      </extLst>
    </cfRule>
  </conditionalFormatting>
  <conditionalFormatting sqref="D27">
    <cfRule type="dataBar" priority="120">
      <dataBar>
        <cfvo type="min"/>
        <cfvo type="max"/>
        <color rgb="FF63C384"/>
      </dataBar>
      <extLst>
        <ext xmlns:x14="http://schemas.microsoft.com/office/spreadsheetml/2009/9/main" uri="{B025F937-C7B1-47D3-B67F-A62EFF666E3E}">
          <x14:id>{93E57E59-1EAB-4711-9180-6E8031028D33}</x14:id>
        </ext>
      </extLst>
    </cfRule>
  </conditionalFormatting>
  <conditionalFormatting sqref="D28 D32">
    <cfRule type="dataBar" priority="113">
      <dataBar>
        <cfvo type="min"/>
        <cfvo type="max"/>
        <color rgb="FF63C384"/>
      </dataBar>
      <extLst>
        <ext xmlns:x14="http://schemas.microsoft.com/office/spreadsheetml/2009/9/main" uri="{B025F937-C7B1-47D3-B67F-A62EFF666E3E}">
          <x14:id>{49405C6F-53C5-48CB-8407-74D59A52A8B8}</x14:id>
        </ext>
      </extLst>
    </cfRule>
  </conditionalFormatting>
  <conditionalFormatting sqref="E28 E32">
    <cfRule type="containsText" dxfId="83" priority="107" operator="containsText" text="Andamento">
      <formula>NOT(ISERROR(SEARCH(("Andamento"),(E28))))</formula>
    </cfRule>
  </conditionalFormatting>
  <conditionalFormatting sqref="E28 E32">
    <cfRule type="containsText" dxfId="82" priority="108" operator="containsText" text="Suspenso">
      <formula>NOT(ISERROR(SEARCH(("Suspenso"),(E28))))</formula>
    </cfRule>
  </conditionalFormatting>
  <conditionalFormatting sqref="E28 E32">
    <cfRule type="containsText" dxfId="81" priority="109" operator="containsText" text="Atrasado">
      <formula>NOT(ISERROR(SEARCH(("Atrasado"),(E28))))</formula>
    </cfRule>
  </conditionalFormatting>
  <conditionalFormatting sqref="E28 E32">
    <cfRule type="containsText" dxfId="80" priority="110" operator="containsText" text="Cancelado">
      <formula>NOT(ISERROR(SEARCH(("Cancelado"),(E28))))</formula>
    </cfRule>
  </conditionalFormatting>
  <conditionalFormatting sqref="E28 E32">
    <cfRule type="containsText" dxfId="79" priority="111" operator="containsText" text="Concluído">
      <formula>NOT(ISERROR(SEARCH(("Concluído"),(E28))))</formula>
    </cfRule>
  </conditionalFormatting>
  <conditionalFormatting sqref="E28 E32">
    <cfRule type="containsText" dxfId="78" priority="112" operator="containsText" text="Não Iniciado">
      <formula>NOT(ISERROR(SEARCH(("Não Iniciado"),(E28))))</formula>
    </cfRule>
  </conditionalFormatting>
  <conditionalFormatting sqref="D38">
    <cfRule type="dataBar" priority="106">
      <dataBar>
        <cfvo type="min"/>
        <cfvo type="max"/>
        <color rgb="FF63C384"/>
      </dataBar>
      <extLst>
        <ext xmlns:x14="http://schemas.microsoft.com/office/spreadsheetml/2009/9/main" uri="{B025F937-C7B1-47D3-B67F-A62EFF666E3E}">
          <x14:id>{D0189421-3C2B-430D-9568-B6AB5867ABEA}</x14:id>
        </ext>
      </extLst>
    </cfRule>
  </conditionalFormatting>
  <conditionalFormatting sqref="E38">
    <cfRule type="containsText" dxfId="77" priority="100" operator="containsText" text="Andamento">
      <formula>NOT(ISERROR(SEARCH(("Andamento"),(E38))))</formula>
    </cfRule>
  </conditionalFormatting>
  <conditionalFormatting sqref="E38">
    <cfRule type="containsText" dxfId="76" priority="101" operator="containsText" text="Suspenso">
      <formula>NOT(ISERROR(SEARCH(("Suspenso"),(E38))))</formula>
    </cfRule>
  </conditionalFormatting>
  <conditionalFormatting sqref="E38">
    <cfRule type="containsText" dxfId="75" priority="102" operator="containsText" text="Atrasado">
      <formula>NOT(ISERROR(SEARCH(("Atrasado"),(E38))))</formula>
    </cfRule>
  </conditionalFormatting>
  <conditionalFormatting sqref="E38">
    <cfRule type="containsText" dxfId="74" priority="103" operator="containsText" text="Cancelado">
      <formula>NOT(ISERROR(SEARCH(("Cancelado"),(E38))))</formula>
    </cfRule>
  </conditionalFormatting>
  <conditionalFormatting sqref="E38">
    <cfRule type="containsText" dxfId="73" priority="104" operator="containsText" text="Concluído">
      <formula>NOT(ISERROR(SEARCH(("Concluído"),(E38))))</formula>
    </cfRule>
  </conditionalFormatting>
  <conditionalFormatting sqref="E38">
    <cfRule type="containsText" dxfId="72" priority="105" operator="containsText" text="Não Iniciado">
      <formula>NOT(ISERROR(SEARCH(("Não Iniciado"),(E38))))</formula>
    </cfRule>
  </conditionalFormatting>
  <conditionalFormatting sqref="D34">
    <cfRule type="dataBar" priority="584">
      <dataBar>
        <cfvo type="min"/>
        <cfvo type="max"/>
        <color rgb="FF63C384"/>
      </dataBar>
      <extLst>
        <ext xmlns:x14="http://schemas.microsoft.com/office/spreadsheetml/2009/9/main" uri="{B025F937-C7B1-47D3-B67F-A62EFF666E3E}">
          <x14:id>{081A42B4-C9EC-4494-9A86-00259BD19E5C}</x14:id>
        </ext>
      </extLst>
    </cfRule>
  </conditionalFormatting>
  <conditionalFormatting sqref="E14">
    <cfRule type="containsText" dxfId="71" priority="87" operator="containsText" text="Andamento">
      <formula>NOT(ISERROR(SEARCH(("Andamento"),(E14))))</formula>
    </cfRule>
  </conditionalFormatting>
  <conditionalFormatting sqref="E14">
    <cfRule type="containsText" dxfId="70" priority="88" operator="containsText" text="Suspenso">
      <formula>NOT(ISERROR(SEARCH(("Suspenso"),(E14))))</formula>
    </cfRule>
  </conditionalFormatting>
  <conditionalFormatting sqref="E14">
    <cfRule type="containsText" dxfId="69" priority="89" operator="containsText" text="Atrasado">
      <formula>NOT(ISERROR(SEARCH(("Atrasado"),(E14))))</formula>
    </cfRule>
  </conditionalFormatting>
  <conditionalFormatting sqref="E14">
    <cfRule type="containsText" dxfId="68" priority="90" operator="containsText" text="Cancelado">
      <formula>NOT(ISERROR(SEARCH(("Cancelado"),(E14))))</formula>
    </cfRule>
  </conditionalFormatting>
  <conditionalFormatting sqref="E14">
    <cfRule type="containsText" dxfId="67" priority="91" operator="containsText" text="Concluído">
      <formula>NOT(ISERROR(SEARCH(("Concluído"),(E14))))</formula>
    </cfRule>
  </conditionalFormatting>
  <conditionalFormatting sqref="E14">
    <cfRule type="containsText" dxfId="66" priority="92" operator="containsText" text="Não Iniciado">
      <formula>NOT(ISERROR(SEARCH(("Não Iniciado"),(E14))))</formula>
    </cfRule>
  </conditionalFormatting>
  <conditionalFormatting sqref="E19">
    <cfRule type="containsText" dxfId="65" priority="68" operator="containsText" text="Andamento">
      <formula>NOT(ISERROR(SEARCH(("Andamento"),(E19))))</formula>
    </cfRule>
  </conditionalFormatting>
  <conditionalFormatting sqref="E19">
    <cfRule type="containsText" dxfId="64" priority="69" operator="containsText" text="Suspenso">
      <formula>NOT(ISERROR(SEARCH(("Suspenso"),(E19))))</formula>
    </cfRule>
  </conditionalFormatting>
  <conditionalFormatting sqref="E19">
    <cfRule type="containsText" dxfId="63" priority="70" operator="containsText" text="Atrasado">
      <formula>NOT(ISERROR(SEARCH(("Atrasado"),(E19))))</formula>
    </cfRule>
  </conditionalFormatting>
  <conditionalFormatting sqref="E19">
    <cfRule type="containsText" dxfId="62" priority="71" operator="containsText" text="Cancelado">
      <formula>NOT(ISERROR(SEARCH(("Cancelado"),(E19))))</formula>
    </cfRule>
  </conditionalFormatting>
  <conditionalFormatting sqref="E19">
    <cfRule type="containsText" dxfId="61" priority="72" operator="containsText" text="Concluído">
      <formula>NOT(ISERROR(SEARCH(("Concluído"),(E19))))</formula>
    </cfRule>
  </conditionalFormatting>
  <conditionalFormatting sqref="E19">
    <cfRule type="containsText" dxfId="60" priority="73" operator="containsText" text="Não Iniciado">
      <formula>NOT(ISERROR(SEARCH(("Não Iniciado"),(E19))))</formula>
    </cfRule>
  </conditionalFormatting>
  <conditionalFormatting sqref="D35:D36 D8:D9 D11 D13:D22">
    <cfRule type="dataBar" priority="597">
      <dataBar>
        <cfvo type="min"/>
        <cfvo type="max"/>
        <color rgb="FF63C384"/>
      </dataBar>
      <extLst>
        <ext xmlns:x14="http://schemas.microsoft.com/office/spreadsheetml/2009/9/main" uri="{B025F937-C7B1-47D3-B67F-A62EFF666E3E}">
          <x14:id>{05AED4C5-ECC9-40C3-8981-13DE8758F0C4}</x14:id>
        </ext>
      </extLst>
    </cfRule>
  </conditionalFormatting>
  <conditionalFormatting sqref="E23">
    <cfRule type="containsText" dxfId="59" priority="48" operator="containsText" text="Andamento">
      <formula>NOT(ISERROR(SEARCH(("Andamento"),(E23))))</formula>
    </cfRule>
  </conditionalFormatting>
  <conditionalFormatting sqref="E23">
    <cfRule type="containsText" dxfId="58" priority="49" operator="containsText" text="Suspenso">
      <formula>NOT(ISERROR(SEARCH(("Suspenso"),(E23))))</formula>
    </cfRule>
  </conditionalFormatting>
  <conditionalFormatting sqref="E23">
    <cfRule type="containsText" dxfId="57" priority="50" operator="containsText" text="Atrasado">
      <formula>NOT(ISERROR(SEARCH(("Atrasado"),(E23))))</formula>
    </cfRule>
  </conditionalFormatting>
  <conditionalFormatting sqref="E23">
    <cfRule type="containsText" dxfId="56" priority="51" operator="containsText" text="Cancelado">
      <formula>NOT(ISERROR(SEARCH(("Cancelado"),(E23))))</formula>
    </cfRule>
  </conditionalFormatting>
  <conditionalFormatting sqref="E23">
    <cfRule type="containsText" dxfId="55" priority="52" operator="containsText" text="Concluído">
      <formula>NOT(ISERROR(SEARCH(("Concluído"),(E23))))</formula>
    </cfRule>
  </conditionalFormatting>
  <conditionalFormatting sqref="E23">
    <cfRule type="containsText" dxfId="54" priority="53" operator="containsText" text="Não Iniciado">
      <formula>NOT(ISERROR(SEARCH(("Não Iniciado"),(E23))))</formula>
    </cfRule>
  </conditionalFormatting>
  <conditionalFormatting sqref="D23">
    <cfRule type="dataBar" priority="47">
      <dataBar>
        <cfvo type="min"/>
        <cfvo type="max"/>
        <color rgb="FF63C384"/>
      </dataBar>
      <extLst>
        <ext xmlns:x14="http://schemas.microsoft.com/office/spreadsheetml/2009/9/main" uri="{B025F937-C7B1-47D3-B67F-A62EFF666E3E}">
          <x14:id>{420F2990-BCDA-44D1-83A6-5B4D7A42D553}</x14:id>
        </ext>
      </extLst>
    </cfRule>
  </conditionalFormatting>
  <conditionalFormatting sqref="D26">
    <cfRule type="dataBar" priority="604">
      <dataBar>
        <cfvo type="min"/>
        <cfvo type="max"/>
        <color rgb="FF63C384"/>
      </dataBar>
      <extLst>
        <ext xmlns:x14="http://schemas.microsoft.com/office/spreadsheetml/2009/9/main" uri="{B025F937-C7B1-47D3-B67F-A62EFF666E3E}">
          <x14:id>{80E99E44-0614-49D9-90F7-A8F4B3EF36F7}</x14:id>
        </ext>
      </extLst>
    </cfRule>
  </conditionalFormatting>
  <conditionalFormatting sqref="D24">
    <cfRule type="dataBar" priority="39">
      <dataBar>
        <cfvo type="min"/>
        <cfvo type="max"/>
        <color rgb="FF63C384"/>
      </dataBar>
      <extLst>
        <ext xmlns:x14="http://schemas.microsoft.com/office/spreadsheetml/2009/9/main" uri="{B025F937-C7B1-47D3-B67F-A62EFF666E3E}">
          <x14:id>{35FE6341-D300-47A3-A5DE-775160861C08}</x14:id>
        </ext>
      </extLst>
    </cfRule>
  </conditionalFormatting>
  <conditionalFormatting sqref="E24:E25">
    <cfRule type="containsText" dxfId="53" priority="20" operator="containsText" text="Andamento">
      <formula>NOT(ISERROR(SEARCH(("Andamento"),(E24))))</formula>
    </cfRule>
  </conditionalFormatting>
  <conditionalFormatting sqref="E24:E25">
    <cfRule type="containsText" dxfId="52" priority="21" operator="containsText" text="Suspenso">
      <formula>NOT(ISERROR(SEARCH(("Suspenso"),(E24))))</formula>
    </cfRule>
  </conditionalFormatting>
  <conditionalFormatting sqref="E24:E25">
    <cfRule type="containsText" dxfId="51" priority="22" operator="containsText" text="Atrasado">
      <formula>NOT(ISERROR(SEARCH(("Atrasado"),(E24))))</formula>
    </cfRule>
  </conditionalFormatting>
  <conditionalFormatting sqref="E24:E25">
    <cfRule type="containsText" dxfId="50" priority="23" operator="containsText" text="Cancelado">
      <formula>NOT(ISERROR(SEARCH(("Cancelado"),(E24))))</formula>
    </cfRule>
  </conditionalFormatting>
  <conditionalFormatting sqref="E24:E25">
    <cfRule type="containsText" dxfId="49" priority="24" operator="containsText" text="Concluído">
      <formula>NOT(ISERROR(SEARCH(("Concluído"),(E24))))</formula>
    </cfRule>
  </conditionalFormatting>
  <conditionalFormatting sqref="E24:E25">
    <cfRule type="containsText" dxfId="48" priority="25" operator="containsText" text="Não Iniciado">
      <formula>NOT(ISERROR(SEARCH(("Não Iniciado"),(E24))))</formula>
    </cfRule>
  </conditionalFormatting>
  <conditionalFormatting sqref="D25">
    <cfRule type="dataBar" priority="32">
      <dataBar>
        <cfvo type="min"/>
        <cfvo type="max"/>
        <color rgb="FF63C384"/>
      </dataBar>
      <extLst>
        <ext xmlns:x14="http://schemas.microsoft.com/office/spreadsheetml/2009/9/main" uri="{B025F937-C7B1-47D3-B67F-A62EFF666E3E}">
          <x14:id>{3B0D09F3-4D09-43A7-9914-BC3BD5DAB1A7}</x14:id>
        </ext>
      </extLst>
    </cfRule>
  </conditionalFormatting>
  <conditionalFormatting sqref="E26 E28">
    <cfRule type="containsText" dxfId="47" priority="14" operator="containsText" text="Andamento">
      <formula>NOT(ISERROR(SEARCH(("Andamento"),(E26))))</formula>
    </cfRule>
  </conditionalFormatting>
  <conditionalFormatting sqref="E26 E28">
    <cfRule type="containsText" dxfId="46" priority="15" operator="containsText" text="Suspenso">
      <formula>NOT(ISERROR(SEARCH(("Suspenso"),(E26))))</formula>
    </cfRule>
  </conditionalFormatting>
  <conditionalFormatting sqref="E26 E28">
    <cfRule type="containsText" dxfId="45" priority="16" operator="containsText" text="Atrasado">
      <formula>NOT(ISERROR(SEARCH(("Atrasado"),(E26))))</formula>
    </cfRule>
  </conditionalFormatting>
  <conditionalFormatting sqref="E26 E28">
    <cfRule type="containsText" dxfId="44" priority="17" operator="containsText" text="Cancelado">
      <formula>NOT(ISERROR(SEARCH(("Cancelado"),(E26))))</formula>
    </cfRule>
  </conditionalFormatting>
  <conditionalFormatting sqref="E26 E28">
    <cfRule type="containsText" dxfId="43" priority="18" operator="containsText" text="Concluído">
      <formula>NOT(ISERROR(SEARCH(("Concluído"),(E26))))</formula>
    </cfRule>
  </conditionalFormatting>
  <conditionalFormatting sqref="E26 E28">
    <cfRule type="containsText" dxfId="42" priority="19" operator="containsText" text="Não Iniciado">
      <formula>NOT(ISERROR(SEARCH(("Não Iniciado"),(E26))))</formula>
    </cfRule>
  </conditionalFormatting>
  <conditionalFormatting sqref="D29:D31">
    <cfRule type="dataBar" priority="622">
      <dataBar>
        <cfvo type="min"/>
        <cfvo type="max"/>
        <color rgb="FF63C384"/>
      </dataBar>
      <extLst>
        <ext xmlns:x14="http://schemas.microsoft.com/office/spreadsheetml/2009/9/main" uri="{B025F937-C7B1-47D3-B67F-A62EFF666E3E}">
          <x14:id>{0B710A5D-F961-44B2-BB96-C79A0EC53B59}</x14:id>
        </ext>
      </extLst>
    </cfRule>
  </conditionalFormatting>
  <dataValidations xWindow="522" yWindow="549" count="7">
    <dataValidation type="list" allowBlank="1" showInputMessage="1" prompt="[0.não tem impacto] [1.quase nenhum] [2.pouco impacto] [3.médio impacto] [4.muito impacto] [5.impacto direto]" sqref="Q8:Q38" xr:uid="{00000000-0002-0000-0000-000000000000}">
      <formula1>"0,1,2,3,4,5"</formula1>
    </dataValidation>
    <dataValidation type="list" allowBlank="1" showInputMessage="1" prompt="[0:não tem risco] [1.baixo] [2.médio] [3.alto] [4.altíssimo] [99.inexequível] " sqref="P8:P38" xr:uid="{00000000-0002-0000-0000-000001000000}">
      <formula1>"0,1,2,3,4,99"</formula1>
    </dataValidation>
    <dataValidation type="list" allowBlank="1" showInputMessage="1" showErrorMessage="1" prompt="AUTO PREENCHIMENTO   Quadro Objetivos Estratégicos  [0.não tem impacto] [1.quase nenhum] [2.pouco impacto] [3.médio impacto] [4.muito impacto] [5.impacto direto]" sqref="M8:M38" xr:uid="{00000000-0002-0000-0000-000002000000}">
      <formula1>"0,1,2,3,4,5"</formula1>
    </dataValidation>
    <dataValidation type="list" allowBlank="1" showInputMessage="1" showErrorMessage="1" prompt="[0.acima de 2 anos] [1.de 1 a 2 anos] [2.de 6 meses a 1 ano] [3.de 3 a 6 meses] [4.de 1 a 3 meses] [5.menos de um mês]" sqref="N8:N38" xr:uid="{00000000-0002-0000-0000-000003000000}">
      <formula1>"0,1,2,3,4,5"</formula1>
    </dataValidation>
    <dataValidation type="list" allowBlank="1" showInputMessage="1" showErrorMessage="1" prompt="[1.base atual] [2.apresenta aderência] [3.segmentado] [4.novo]" sqref="O8:O38" xr:uid="{00000000-0002-0000-0000-000004000000}">
      <formula1>"1,2,3,4"</formula1>
    </dataValidation>
    <dataValidation type="list" allowBlank="1" showInputMessage="1" showErrorMessage="1" prompt="[1.simples] [2.pouco] [3.médio] [4.muito] [5.enorme] [99.inexiquível]" sqref="L8:L38" xr:uid="{00000000-0002-0000-0000-000006000000}">
      <formula1>"1,2,3,4,5,99"</formula1>
    </dataValidation>
    <dataValidation type="list" allowBlank="1" showInputMessage="1" showErrorMessage="1" prompt="[Andamento] [Suspenso] [Atrasado] [Cancelado] [Concluído] [Não Iniciado]" sqref="E8:E38" xr:uid="{00000000-0002-0000-0000-000007000000}">
      <formula1>"Andamento,Suspenso,Atrasado,Cancelado,Concluído,Não Iniciado"</formula1>
    </dataValidation>
  </dataValidations>
  <pageMargins left="0.511811024" right="0.511811024" top="0.78740157499999996" bottom="0.78740157499999996" header="0.31496062000000002" footer="0.31496062000000002"/>
  <pageSetup paperSize="8" fitToHeight="0"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E3EA2CFA-3CA2-4034-B061-31FDD5B24A34}">
            <x14:dataBar minLength="0" maxLength="100" gradient="0">
              <x14:cfvo type="autoMin"/>
              <x14:cfvo type="autoMax"/>
              <x14:negativeFillColor rgb="FFFF0000"/>
              <x14:axisColor rgb="FF000000"/>
            </x14:dataBar>
          </x14:cfRule>
          <xm:sqref>D10</xm:sqref>
        </x14:conditionalFormatting>
        <x14:conditionalFormatting xmlns:xm="http://schemas.microsoft.com/office/excel/2006/main">
          <x14:cfRule type="dataBar" id="{118272C3-8A6E-4D05-A790-B0793EE253E4}">
            <x14:dataBar minLength="0" maxLength="100" gradient="0">
              <x14:cfvo type="autoMin"/>
              <x14:cfvo type="autoMax"/>
              <x14:negativeFillColor rgb="FFFF0000"/>
              <x14:axisColor rgb="FF000000"/>
            </x14:dataBar>
          </x14:cfRule>
          <xm:sqref>D12</xm:sqref>
        </x14:conditionalFormatting>
        <x14:conditionalFormatting xmlns:xm="http://schemas.microsoft.com/office/excel/2006/main">
          <x14:cfRule type="dataBar" id="{CCB3FE05-41CE-4F7D-8096-5C22EF9158F0}">
            <x14:dataBar minLength="0" maxLength="100" gradient="0">
              <x14:cfvo type="autoMin"/>
              <x14:cfvo type="autoMax"/>
              <x14:negativeFillColor rgb="FFFF0000"/>
              <x14:axisColor rgb="FF000000"/>
            </x14:dataBar>
          </x14:cfRule>
          <xm:sqref>D33</xm:sqref>
        </x14:conditionalFormatting>
        <x14:conditionalFormatting xmlns:xm="http://schemas.microsoft.com/office/excel/2006/main">
          <x14:cfRule type="dataBar" id="{C37679E8-8C19-4FB3-BFB0-94601182B9D9}">
            <x14:dataBar minLength="0" maxLength="100" gradient="0">
              <x14:cfvo type="autoMin"/>
              <x14:cfvo type="autoMax"/>
              <x14:negativeFillColor rgb="FFFF0000"/>
              <x14:axisColor rgb="FF000000"/>
            </x14:dataBar>
          </x14:cfRule>
          <xm:sqref>D37</xm:sqref>
        </x14:conditionalFormatting>
        <x14:conditionalFormatting xmlns:xm="http://schemas.microsoft.com/office/excel/2006/main">
          <x14:cfRule type="dataBar" id="{93E57E59-1EAB-4711-9180-6E8031028D33}">
            <x14:dataBar minLength="0" maxLength="100" gradient="0">
              <x14:cfvo type="autoMin"/>
              <x14:cfvo type="autoMax"/>
              <x14:negativeFillColor rgb="FFFF0000"/>
              <x14:axisColor rgb="FF000000"/>
            </x14:dataBar>
          </x14:cfRule>
          <xm:sqref>D27</xm:sqref>
        </x14:conditionalFormatting>
        <x14:conditionalFormatting xmlns:xm="http://schemas.microsoft.com/office/excel/2006/main">
          <x14:cfRule type="dataBar" id="{49405C6F-53C5-48CB-8407-74D59A52A8B8}">
            <x14:dataBar minLength="0" maxLength="100" gradient="0">
              <x14:cfvo type="autoMin"/>
              <x14:cfvo type="autoMax"/>
              <x14:negativeFillColor rgb="FFFF0000"/>
              <x14:axisColor rgb="FF000000"/>
            </x14:dataBar>
          </x14:cfRule>
          <xm:sqref>D28 D32</xm:sqref>
        </x14:conditionalFormatting>
        <x14:conditionalFormatting xmlns:xm="http://schemas.microsoft.com/office/excel/2006/main">
          <x14:cfRule type="dataBar" id="{D0189421-3C2B-430D-9568-B6AB5867ABEA}">
            <x14:dataBar minLength="0" maxLength="100" gradient="0">
              <x14:cfvo type="autoMin"/>
              <x14:cfvo type="autoMax"/>
              <x14:negativeFillColor rgb="FFFF0000"/>
              <x14:axisColor rgb="FF000000"/>
            </x14:dataBar>
          </x14:cfRule>
          <xm:sqref>D38</xm:sqref>
        </x14:conditionalFormatting>
        <x14:conditionalFormatting xmlns:xm="http://schemas.microsoft.com/office/excel/2006/main">
          <x14:cfRule type="dataBar" id="{081A42B4-C9EC-4494-9A86-00259BD19E5C}">
            <x14:dataBar minLength="0" maxLength="100" gradient="0">
              <x14:cfvo type="autoMin"/>
              <x14:cfvo type="autoMax"/>
              <x14:negativeFillColor rgb="FFFF0000"/>
              <x14:axisColor rgb="FF000000"/>
            </x14:dataBar>
          </x14:cfRule>
          <xm:sqref>D34</xm:sqref>
        </x14:conditionalFormatting>
        <x14:conditionalFormatting xmlns:xm="http://schemas.microsoft.com/office/excel/2006/main">
          <x14:cfRule type="dataBar" id="{05AED4C5-ECC9-40C3-8981-13DE8758F0C4}">
            <x14:dataBar minLength="0" maxLength="100" gradient="0">
              <x14:cfvo type="autoMin"/>
              <x14:cfvo type="autoMax"/>
              <x14:negativeFillColor rgb="FFFF0000"/>
              <x14:axisColor rgb="FF000000"/>
            </x14:dataBar>
          </x14:cfRule>
          <xm:sqref>D35:D36 D8:D9 D11 D13:D22</xm:sqref>
        </x14:conditionalFormatting>
        <x14:conditionalFormatting xmlns:xm="http://schemas.microsoft.com/office/excel/2006/main">
          <x14:cfRule type="dataBar" id="{420F2990-BCDA-44D1-83A6-5B4D7A42D553}">
            <x14:dataBar minLength="0" maxLength="100" gradient="0">
              <x14:cfvo type="autoMin"/>
              <x14:cfvo type="autoMax"/>
              <x14:negativeFillColor rgb="FFFF0000"/>
              <x14:axisColor rgb="FF000000"/>
            </x14:dataBar>
          </x14:cfRule>
          <xm:sqref>D23</xm:sqref>
        </x14:conditionalFormatting>
        <x14:conditionalFormatting xmlns:xm="http://schemas.microsoft.com/office/excel/2006/main">
          <x14:cfRule type="dataBar" id="{80E99E44-0614-49D9-90F7-A8F4B3EF36F7}">
            <x14:dataBar minLength="0" maxLength="100" gradient="0">
              <x14:cfvo type="autoMin"/>
              <x14:cfvo type="autoMax"/>
              <x14:negativeFillColor rgb="FFFF0000"/>
              <x14:axisColor rgb="FF000000"/>
            </x14:dataBar>
          </x14:cfRule>
          <xm:sqref>D26</xm:sqref>
        </x14:conditionalFormatting>
        <x14:conditionalFormatting xmlns:xm="http://schemas.microsoft.com/office/excel/2006/main">
          <x14:cfRule type="dataBar" id="{35FE6341-D300-47A3-A5DE-775160861C08}">
            <x14:dataBar minLength="0" maxLength="100" gradient="0">
              <x14:cfvo type="autoMin"/>
              <x14:cfvo type="autoMax"/>
              <x14:negativeFillColor rgb="FFFF0000"/>
              <x14:axisColor rgb="FF000000"/>
            </x14:dataBar>
          </x14:cfRule>
          <xm:sqref>D24</xm:sqref>
        </x14:conditionalFormatting>
        <x14:conditionalFormatting xmlns:xm="http://schemas.microsoft.com/office/excel/2006/main">
          <x14:cfRule type="dataBar" id="{3B0D09F3-4D09-43A7-9914-BC3BD5DAB1A7}">
            <x14:dataBar minLength="0" maxLength="100" gradient="0">
              <x14:cfvo type="autoMin"/>
              <x14:cfvo type="autoMax"/>
              <x14:negativeFillColor rgb="FFFF0000"/>
              <x14:axisColor rgb="FF000000"/>
            </x14:dataBar>
          </x14:cfRule>
          <xm:sqref>D25</xm:sqref>
        </x14:conditionalFormatting>
        <x14:conditionalFormatting xmlns:xm="http://schemas.microsoft.com/office/excel/2006/main">
          <x14:cfRule type="dataBar" id="{0B710A5D-F961-44B2-BB96-C79A0EC53B59}">
            <x14:dataBar minLength="0" maxLength="100" gradient="0">
              <x14:cfvo type="autoMin"/>
              <x14:cfvo type="autoMax"/>
              <x14:negativeFillColor rgb="FFFF0000"/>
              <x14:axisColor rgb="FF000000"/>
            </x14:dataBar>
          </x14:cfRule>
          <xm:sqref>D29:D31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45"/>
  <sheetViews>
    <sheetView showGridLines="0" zoomScale="90" zoomScaleNormal="90" workbookViewId="0">
      <selection activeCell="C316" sqref="C316"/>
    </sheetView>
  </sheetViews>
  <sheetFormatPr defaultColWidth="14.42578125" defaultRowHeight="15" customHeight="1" x14ac:dyDescent="0.25"/>
  <cols>
    <col min="1" max="1" width="13.85546875" style="246" customWidth="1"/>
    <col min="2" max="2" width="8" style="260" customWidth="1"/>
    <col min="3" max="3" width="46.5703125" style="261" customWidth="1"/>
    <col min="4" max="4" width="14" style="246" hidden="1" customWidth="1"/>
    <col min="5" max="5" width="33.140625" style="246" hidden="1" customWidth="1"/>
    <col min="6" max="6" width="8.85546875" style="246" hidden="1" customWidth="1"/>
    <col min="7" max="7" width="3.5703125" style="246" hidden="1" customWidth="1"/>
    <col min="8" max="8" width="12.28515625" style="246" customWidth="1"/>
    <col min="9" max="9" width="18.28515625" style="246" customWidth="1"/>
    <col min="10" max="10" width="62.85546875" style="233" customWidth="1"/>
    <col min="11" max="11" width="69.5703125" style="233" bestFit="1" customWidth="1"/>
    <col min="12" max="16384" width="14.42578125" style="233"/>
  </cols>
  <sheetData>
    <row r="1" spans="1:10" ht="33.75" customHeight="1" x14ac:dyDescent="0.25">
      <c r="A1" s="262" t="s">
        <v>10</v>
      </c>
      <c r="B1" s="263" t="s">
        <v>46</v>
      </c>
      <c r="C1" s="264" t="s">
        <v>13</v>
      </c>
      <c r="D1" s="264" t="s">
        <v>47</v>
      </c>
      <c r="E1" s="264" t="s">
        <v>48</v>
      </c>
      <c r="F1" s="264" t="s">
        <v>49</v>
      </c>
      <c r="G1" s="264" t="s">
        <v>50</v>
      </c>
      <c r="H1" s="264" t="s">
        <v>51</v>
      </c>
      <c r="I1" s="265" t="s">
        <v>52</v>
      </c>
      <c r="J1" s="266" t="s">
        <v>158</v>
      </c>
    </row>
    <row r="2" spans="1:10" hidden="1" x14ac:dyDescent="0.25">
      <c r="A2" s="372" t="s">
        <v>63</v>
      </c>
      <c r="B2" s="374">
        <v>44494</v>
      </c>
      <c r="C2" s="376"/>
      <c r="D2" s="378"/>
      <c r="E2" s="378"/>
      <c r="F2" s="378"/>
      <c r="G2" s="378"/>
      <c r="H2" s="378"/>
      <c r="I2" s="378"/>
    </row>
    <row r="3" spans="1:10" hidden="1" x14ac:dyDescent="0.25">
      <c r="A3" s="389"/>
      <c r="B3" s="391"/>
      <c r="C3" s="392"/>
      <c r="D3" s="390"/>
      <c r="E3" s="390"/>
      <c r="F3" s="390"/>
      <c r="G3" s="390"/>
      <c r="H3" s="390"/>
      <c r="I3" s="390"/>
      <c r="J3" s="234"/>
    </row>
    <row r="4" spans="1:10" hidden="1" x14ac:dyDescent="0.25">
      <c r="A4" s="372" t="s">
        <v>64</v>
      </c>
      <c r="B4" s="374">
        <v>44494</v>
      </c>
      <c r="C4" s="376"/>
      <c r="D4" s="378"/>
      <c r="E4" s="378"/>
      <c r="F4" s="378"/>
      <c r="G4" s="378"/>
      <c r="H4" s="378"/>
      <c r="I4" s="378"/>
      <c r="J4" s="234"/>
    </row>
    <row r="5" spans="1:10" hidden="1" x14ac:dyDescent="0.25">
      <c r="A5" s="389"/>
      <c r="B5" s="391"/>
      <c r="C5" s="392"/>
      <c r="D5" s="390"/>
      <c r="E5" s="390"/>
      <c r="F5" s="390"/>
      <c r="G5" s="390"/>
      <c r="H5" s="390"/>
      <c r="I5" s="390"/>
      <c r="J5" s="235" t="s">
        <v>53</v>
      </c>
    </row>
    <row r="6" spans="1:10" hidden="1" x14ac:dyDescent="0.25">
      <c r="A6" s="372" t="s">
        <v>65</v>
      </c>
      <c r="B6" s="374">
        <v>44494</v>
      </c>
      <c r="C6" s="376" t="s">
        <v>66</v>
      </c>
      <c r="D6" s="378"/>
      <c r="E6" s="378" t="s">
        <v>67</v>
      </c>
      <c r="F6" s="378"/>
      <c r="G6" s="378"/>
      <c r="H6" s="378"/>
      <c r="I6" s="378"/>
      <c r="J6" s="236"/>
    </row>
    <row r="7" spans="1:10" ht="34.5" hidden="1" customHeight="1" x14ac:dyDescent="0.25">
      <c r="A7" s="389"/>
      <c r="B7" s="391"/>
      <c r="C7" s="392"/>
      <c r="D7" s="390"/>
      <c r="E7" s="390"/>
      <c r="F7" s="390"/>
      <c r="G7" s="390"/>
      <c r="H7" s="390"/>
      <c r="I7" s="390"/>
      <c r="J7" s="236"/>
    </row>
    <row r="8" spans="1:10" hidden="1" x14ac:dyDescent="0.25">
      <c r="A8" s="372" t="s">
        <v>68</v>
      </c>
      <c r="B8" s="374">
        <v>44494</v>
      </c>
      <c r="C8" s="376" t="s">
        <v>69</v>
      </c>
      <c r="D8" s="378"/>
      <c r="E8" s="378" t="s">
        <v>70</v>
      </c>
      <c r="F8" s="378"/>
      <c r="G8" s="378"/>
      <c r="H8" s="378"/>
      <c r="I8" s="378" t="s">
        <v>71</v>
      </c>
      <c r="J8" s="236"/>
    </row>
    <row r="9" spans="1:10" ht="64.5" hidden="1" customHeight="1" x14ac:dyDescent="0.25">
      <c r="A9" s="389"/>
      <c r="B9" s="391"/>
      <c r="C9" s="392"/>
      <c r="D9" s="390"/>
      <c r="E9" s="390"/>
      <c r="F9" s="390"/>
      <c r="G9" s="390"/>
      <c r="H9" s="390"/>
      <c r="I9" s="390"/>
      <c r="J9" s="236"/>
    </row>
    <row r="10" spans="1:10" hidden="1" x14ac:dyDescent="0.25">
      <c r="A10" s="372" t="s">
        <v>72</v>
      </c>
      <c r="B10" s="374">
        <v>44494</v>
      </c>
      <c r="C10" s="376" t="s">
        <v>73</v>
      </c>
      <c r="D10" s="378"/>
      <c r="E10" s="378"/>
      <c r="F10" s="378"/>
      <c r="G10" s="378"/>
      <c r="H10" s="378"/>
      <c r="I10" s="378"/>
      <c r="J10" s="236"/>
    </row>
    <row r="11" spans="1:10" ht="51.75" hidden="1" customHeight="1" x14ac:dyDescent="0.25">
      <c r="A11" s="389"/>
      <c r="B11" s="391"/>
      <c r="C11" s="392"/>
      <c r="D11" s="390"/>
      <c r="E11" s="390"/>
      <c r="F11" s="390"/>
      <c r="G11" s="390"/>
      <c r="H11" s="390"/>
      <c r="I11" s="390"/>
      <c r="J11" s="236"/>
    </row>
    <row r="12" spans="1:10" hidden="1" x14ac:dyDescent="0.25">
      <c r="A12" s="372" t="s">
        <v>54</v>
      </c>
      <c r="B12" s="374">
        <v>44494</v>
      </c>
      <c r="C12" s="376"/>
      <c r="D12" s="378"/>
      <c r="E12" s="378" t="s">
        <v>67</v>
      </c>
      <c r="F12" s="378"/>
      <c r="G12" s="378"/>
      <c r="H12" s="378"/>
      <c r="I12" s="378"/>
      <c r="J12" s="236"/>
    </row>
    <row r="13" spans="1:10" hidden="1" x14ac:dyDescent="0.25">
      <c r="A13" s="389"/>
      <c r="B13" s="391"/>
      <c r="C13" s="392"/>
      <c r="D13" s="390"/>
      <c r="E13" s="390"/>
      <c r="F13" s="390"/>
      <c r="G13" s="390"/>
      <c r="H13" s="390"/>
      <c r="I13" s="390"/>
    </row>
    <row r="14" spans="1:10" hidden="1" x14ac:dyDescent="0.25">
      <c r="A14" s="372" t="s">
        <v>55</v>
      </c>
      <c r="B14" s="374">
        <v>44494</v>
      </c>
      <c r="C14" s="376"/>
      <c r="D14" s="378"/>
      <c r="E14" s="378" t="s">
        <v>75</v>
      </c>
      <c r="F14" s="378"/>
      <c r="G14" s="378"/>
      <c r="H14" s="378"/>
      <c r="I14" s="378"/>
    </row>
    <row r="15" spans="1:10" ht="89.25" hidden="1" customHeight="1" x14ac:dyDescent="0.25">
      <c r="A15" s="389"/>
      <c r="B15" s="391"/>
      <c r="C15" s="392"/>
      <c r="D15" s="390"/>
      <c r="E15" s="390"/>
      <c r="F15" s="390"/>
      <c r="G15" s="390"/>
      <c r="H15" s="390"/>
      <c r="I15" s="390"/>
    </row>
    <row r="16" spans="1:10" hidden="1" x14ac:dyDescent="0.25">
      <c r="A16" s="372" t="s">
        <v>88</v>
      </c>
      <c r="B16" s="374">
        <v>44494</v>
      </c>
      <c r="C16" s="376"/>
      <c r="D16" s="378"/>
      <c r="E16" s="378" t="s">
        <v>89</v>
      </c>
      <c r="F16" s="378"/>
      <c r="G16" s="378"/>
      <c r="H16" s="378"/>
      <c r="I16" s="378"/>
    </row>
    <row r="17" spans="1:9" ht="60" hidden="1" customHeight="1" x14ac:dyDescent="0.25">
      <c r="A17" s="389"/>
      <c r="B17" s="391"/>
      <c r="C17" s="392"/>
      <c r="D17" s="390"/>
      <c r="E17" s="390"/>
      <c r="F17" s="390"/>
      <c r="G17" s="390"/>
      <c r="H17" s="390"/>
      <c r="I17" s="390"/>
    </row>
    <row r="18" spans="1:9" hidden="1" x14ac:dyDescent="0.25">
      <c r="A18" s="372" t="s">
        <v>60</v>
      </c>
      <c r="B18" s="374">
        <v>44494</v>
      </c>
      <c r="C18" s="376" t="s">
        <v>92</v>
      </c>
      <c r="D18" s="378"/>
      <c r="E18" s="378" t="s">
        <v>90</v>
      </c>
      <c r="F18" s="378"/>
      <c r="G18" s="378"/>
      <c r="H18" s="378"/>
      <c r="I18" s="378" t="s">
        <v>91</v>
      </c>
    </row>
    <row r="19" spans="1:9" hidden="1" x14ac:dyDescent="0.25">
      <c r="A19" s="389"/>
      <c r="B19" s="391"/>
      <c r="C19" s="392"/>
      <c r="D19" s="390"/>
      <c r="E19" s="390"/>
      <c r="F19" s="390"/>
      <c r="G19" s="390"/>
      <c r="H19" s="390"/>
      <c r="I19" s="390"/>
    </row>
    <row r="20" spans="1:9" hidden="1" x14ac:dyDescent="0.25">
      <c r="A20" s="372" t="s">
        <v>56</v>
      </c>
      <c r="B20" s="374">
        <v>44494</v>
      </c>
      <c r="C20" s="376"/>
      <c r="D20" s="378"/>
      <c r="E20" s="378" t="s">
        <v>76</v>
      </c>
      <c r="F20" s="378"/>
      <c r="G20" s="378"/>
      <c r="H20" s="378"/>
      <c r="I20" s="378"/>
    </row>
    <row r="21" spans="1:9" ht="62.25" hidden="1" customHeight="1" x14ac:dyDescent="0.25">
      <c r="A21" s="389"/>
      <c r="B21" s="391"/>
      <c r="C21" s="392"/>
      <c r="D21" s="390"/>
      <c r="E21" s="390"/>
      <c r="F21" s="390"/>
      <c r="G21" s="390"/>
      <c r="H21" s="390"/>
      <c r="I21" s="390"/>
    </row>
    <row r="22" spans="1:9" hidden="1" x14ac:dyDescent="0.25">
      <c r="A22" s="372" t="s">
        <v>57</v>
      </c>
      <c r="B22" s="374">
        <v>44494</v>
      </c>
      <c r="C22" s="376"/>
      <c r="D22" s="378"/>
      <c r="E22" s="378" t="s">
        <v>79</v>
      </c>
      <c r="F22" s="378"/>
      <c r="G22" s="378"/>
      <c r="H22" s="378"/>
      <c r="I22" s="378" t="s">
        <v>80</v>
      </c>
    </row>
    <row r="23" spans="1:9" hidden="1" x14ac:dyDescent="0.25">
      <c r="A23" s="389"/>
      <c r="B23" s="391"/>
      <c r="C23" s="392"/>
      <c r="D23" s="390"/>
      <c r="E23" s="390"/>
      <c r="F23" s="390"/>
      <c r="G23" s="390"/>
      <c r="H23" s="390"/>
      <c r="I23" s="390"/>
    </row>
    <row r="24" spans="1:9" hidden="1" x14ac:dyDescent="0.25">
      <c r="A24" s="372" t="s">
        <v>77</v>
      </c>
      <c r="B24" s="374">
        <v>44494</v>
      </c>
      <c r="C24" s="376"/>
      <c r="D24" s="378"/>
      <c r="E24" s="378" t="s">
        <v>82</v>
      </c>
      <c r="F24" s="378"/>
      <c r="G24" s="378"/>
      <c r="H24" s="378"/>
      <c r="I24" s="378" t="s">
        <v>81</v>
      </c>
    </row>
    <row r="25" spans="1:9" hidden="1" x14ac:dyDescent="0.25">
      <c r="A25" s="389"/>
      <c r="B25" s="391"/>
      <c r="C25" s="392"/>
      <c r="D25" s="390"/>
      <c r="E25" s="390"/>
      <c r="F25" s="390"/>
      <c r="G25" s="390"/>
      <c r="H25" s="390"/>
      <c r="I25" s="390"/>
    </row>
    <row r="26" spans="1:9" hidden="1" x14ac:dyDescent="0.25">
      <c r="A26" s="372" t="s">
        <v>58</v>
      </c>
      <c r="B26" s="374">
        <v>44494</v>
      </c>
      <c r="C26" s="376" t="s">
        <v>83</v>
      </c>
      <c r="D26" s="378"/>
      <c r="E26" s="378" t="s">
        <v>84</v>
      </c>
      <c r="F26" s="378"/>
      <c r="G26" s="378"/>
      <c r="H26" s="378"/>
      <c r="I26" s="378"/>
    </row>
    <row r="27" spans="1:9" ht="90" hidden="1" customHeight="1" x14ac:dyDescent="0.25">
      <c r="A27" s="389"/>
      <c r="B27" s="391"/>
      <c r="C27" s="392"/>
      <c r="D27" s="390"/>
      <c r="E27" s="390"/>
      <c r="F27" s="390"/>
      <c r="G27" s="390"/>
      <c r="H27" s="390"/>
      <c r="I27" s="390"/>
    </row>
    <row r="28" spans="1:9" ht="90" hidden="1" customHeight="1" x14ac:dyDescent="0.25">
      <c r="A28" s="267" t="s">
        <v>97</v>
      </c>
      <c r="B28" s="268">
        <v>44494</v>
      </c>
      <c r="C28" s="269"/>
      <c r="D28" s="270"/>
      <c r="E28" s="270"/>
      <c r="F28" s="270"/>
      <c r="G28" s="270"/>
      <c r="H28" s="270"/>
      <c r="I28" s="270"/>
    </row>
    <row r="29" spans="1:9" hidden="1" x14ac:dyDescent="0.25">
      <c r="A29" s="378" t="s">
        <v>85</v>
      </c>
      <c r="B29" s="374">
        <v>44494</v>
      </c>
      <c r="C29" s="376"/>
      <c r="D29" s="378"/>
      <c r="E29" s="378" t="s">
        <v>86</v>
      </c>
      <c r="F29" s="378"/>
      <c r="G29" s="378"/>
      <c r="H29" s="378"/>
      <c r="I29" s="378" t="s">
        <v>87</v>
      </c>
    </row>
    <row r="30" spans="1:9" hidden="1" x14ac:dyDescent="0.25">
      <c r="A30" s="390"/>
      <c r="B30" s="391"/>
      <c r="C30" s="392"/>
      <c r="D30" s="390"/>
      <c r="E30" s="390"/>
      <c r="F30" s="390"/>
      <c r="G30" s="390"/>
      <c r="H30" s="390"/>
      <c r="I30" s="390"/>
    </row>
    <row r="31" spans="1:9" hidden="1" x14ac:dyDescent="0.25">
      <c r="A31" s="372" t="s">
        <v>45</v>
      </c>
      <c r="B31" s="374">
        <v>44494</v>
      </c>
      <c r="C31" s="376"/>
      <c r="D31" s="378"/>
      <c r="E31" s="378" t="s">
        <v>93</v>
      </c>
      <c r="F31" s="378"/>
      <c r="G31" s="378"/>
      <c r="H31" s="378"/>
      <c r="I31" s="378"/>
    </row>
    <row r="32" spans="1:9" hidden="1" x14ac:dyDescent="0.25">
      <c r="A32" s="389"/>
      <c r="B32" s="391"/>
      <c r="C32" s="392"/>
      <c r="D32" s="390"/>
      <c r="E32" s="390"/>
      <c r="F32" s="390"/>
      <c r="G32" s="390"/>
      <c r="H32" s="390"/>
      <c r="I32" s="390"/>
    </row>
    <row r="33" spans="1:9" hidden="1" x14ac:dyDescent="0.25">
      <c r="A33" s="372" t="s">
        <v>78</v>
      </c>
      <c r="B33" s="374">
        <v>44494</v>
      </c>
      <c r="C33" s="376"/>
      <c r="D33" s="378"/>
      <c r="E33" s="378"/>
      <c r="F33" s="378"/>
      <c r="G33" s="378"/>
      <c r="H33" s="378"/>
      <c r="I33" s="378"/>
    </row>
    <row r="34" spans="1:9" hidden="1" x14ac:dyDescent="0.25">
      <c r="A34" s="389"/>
      <c r="B34" s="391"/>
      <c r="C34" s="392"/>
      <c r="D34" s="390"/>
      <c r="E34" s="390"/>
      <c r="F34" s="390"/>
      <c r="G34" s="390"/>
      <c r="H34" s="390"/>
      <c r="I34" s="390"/>
    </row>
    <row r="35" spans="1:9" hidden="1" x14ac:dyDescent="0.25">
      <c r="A35" s="271" t="s">
        <v>65</v>
      </c>
      <c r="B35" s="272">
        <v>44501</v>
      </c>
      <c r="C35" s="257"/>
      <c r="D35" s="258"/>
      <c r="E35" s="258"/>
      <c r="F35" s="258"/>
      <c r="G35" s="258"/>
      <c r="H35" s="258"/>
      <c r="I35" s="258"/>
    </row>
    <row r="36" spans="1:9" hidden="1" x14ac:dyDescent="0.25">
      <c r="A36" s="273" t="s">
        <v>99</v>
      </c>
      <c r="B36" s="272">
        <v>44501</v>
      </c>
      <c r="C36" s="274" t="s">
        <v>100</v>
      </c>
      <c r="D36" s="275"/>
      <c r="F36" s="275"/>
      <c r="G36" s="275"/>
      <c r="H36" s="275"/>
      <c r="I36" s="275"/>
    </row>
    <row r="37" spans="1:9" ht="108" hidden="1" customHeight="1" x14ac:dyDescent="0.25">
      <c r="A37" s="241" t="s">
        <v>54</v>
      </c>
      <c r="B37" s="272">
        <v>44501</v>
      </c>
      <c r="C37" s="257" t="s">
        <v>109</v>
      </c>
      <c r="D37" s="258" t="s">
        <v>107</v>
      </c>
      <c r="E37" s="258" t="s">
        <v>108</v>
      </c>
      <c r="F37" s="258"/>
      <c r="G37" s="258"/>
      <c r="H37" s="258"/>
      <c r="I37" s="258"/>
    </row>
    <row r="38" spans="1:9" hidden="1" x14ac:dyDescent="0.25">
      <c r="A38" s="372" t="s">
        <v>60</v>
      </c>
      <c r="B38" s="374">
        <v>44501</v>
      </c>
      <c r="C38" s="376" t="s">
        <v>105</v>
      </c>
      <c r="D38" s="378" t="s">
        <v>106</v>
      </c>
      <c r="E38" s="378" t="s">
        <v>104</v>
      </c>
      <c r="F38" s="378" t="s">
        <v>106</v>
      </c>
      <c r="G38" s="378" t="s">
        <v>106</v>
      </c>
      <c r="H38" s="380"/>
      <c r="I38" s="378"/>
    </row>
    <row r="39" spans="1:9" hidden="1" x14ac:dyDescent="0.25">
      <c r="A39" s="373"/>
      <c r="B39" s="375"/>
      <c r="C39" s="377"/>
      <c r="D39" s="379"/>
      <c r="E39" s="379"/>
      <c r="F39" s="379"/>
      <c r="G39" s="379"/>
      <c r="H39" s="381"/>
      <c r="I39" s="379"/>
    </row>
    <row r="40" spans="1:9" ht="45" hidden="1" x14ac:dyDescent="0.25">
      <c r="A40" s="241" t="s">
        <v>88</v>
      </c>
      <c r="B40" s="272">
        <v>44501</v>
      </c>
      <c r="C40" s="257"/>
      <c r="D40" s="258"/>
      <c r="E40" s="258" t="s">
        <v>101</v>
      </c>
      <c r="F40" s="258"/>
      <c r="G40" s="258"/>
      <c r="H40" s="258"/>
      <c r="I40" s="258"/>
    </row>
    <row r="41" spans="1:9" ht="68.25" hidden="1" customHeight="1" x14ac:dyDescent="0.25">
      <c r="A41" s="241" t="s">
        <v>61</v>
      </c>
      <c r="B41" s="272">
        <v>44501</v>
      </c>
      <c r="C41" s="257" t="s">
        <v>112</v>
      </c>
      <c r="D41" s="258"/>
      <c r="E41" s="258" t="s">
        <v>113</v>
      </c>
      <c r="F41" s="258"/>
      <c r="G41" s="258"/>
      <c r="H41" s="258"/>
      <c r="I41" s="258"/>
    </row>
    <row r="42" spans="1:9" ht="93.75" hidden="1" customHeight="1" x14ac:dyDescent="0.25">
      <c r="A42" s="241" t="s">
        <v>59</v>
      </c>
      <c r="B42" s="272">
        <v>44501</v>
      </c>
      <c r="C42" s="257" t="s">
        <v>111</v>
      </c>
      <c r="D42" s="258" t="s">
        <v>110</v>
      </c>
      <c r="E42" s="258"/>
      <c r="F42" s="258"/>
      <c r="G42" s="258"/>
      <c r="H42" s="258"/>
      <c r="I42" s="258"/>
    </row>
    <row r="43" spans="1:9" hidden="1" x14ac:dyDescent="0.25">
      <c r="A43" s="372" t="s">
        <v>60</v>
      </c>
      <c r="B43" s="374">
        <v>44508</v>
      </c>
      <c r="C43" s="376" t="s">
        <v>105</v>
      </c>
      <c r="D43" s="378" t="s">
        <v>106</v>
      </c>
      <c r="E43" s="378" t="s">
        <v>130</v>
      </c>
      <c r="F43" s="378" t="s">
        <v>106</v>
      </c>
      <c r="G43" s="378" t="s">
        <v>106</v>
      </c>
      <c r="H43" s="380">
        <v>44512</v>
      </c>
      <c r="I43" s="378" t="s">
        <v>116</v>
      </c>
    </row>
    <row r="44" spans="1:9" ht="66.75" hidden="1" customHeight="1" x14ac:dyDescent="0.25">
      <c r="A44" s="373"/>
      <c r="B44" s="375"/>
      <c r="C44" s="377"/>
      <c r="D44" s="379"/>
      <c r="E44" s="379"/>
      <c r="F44" s="379"/>
      <c r="G44" s="379"/>
      <c r="H44" s="381"/>
      <c r="I44" s="379"/>
    </row>
    <row r="45" spans="1:9" s="237" customFormat="1" ht="15" hidden="1" customHeight="1" x14ac:dyDescent="0.25">
      <c r="A45" s="372" t="s">
        <v>63</v>
      </c>
      <c r="B45" s="374">
        <v>44508</v>
      </c>
      <c r="C45" s="376" t="s">
        <v>117</v>
      </c>
      <c r="D45" s="378" t="s">
        <v>106</v>
      </c>
      <c r="E45" s="378" t="s">
        <v>118</v>
      </c>
      <c r="F45" s="378" t="s">
        <v>106</v>
      </c>
      <c r="G45" s="378" t="s">
        <v>106</v>
      </c>
      <c r="H45" s="380">
        <v>44512</v>
      </c>
      <c r="I45" s="378" t="s">
        <v>71</v>
      </c>
    </row>
    <row r="46" spans="1:9" s="237" customFormat="1" ht="15" hidden="1" customHeight="1" x14ac:dyDescent="0.25">
      <c r="A46" s="373"/>
      <c r="B46" s="375"/>
      <c r="C46" s="377"/>
      <c r="D46" s="379"/>
      <c r="E46" s="379"/>
      <c r="F46" s="379"/>
      <c r="G46" s="379"/>
      <c r="H46" s="381"/>
      <c r="I46" s="379"/>
    </row>
    <row r="47" spans="1:9" s="237" customFormat="1" ht="15" hidden="1" customHeight="1" x14ac:dyDescent="0.25">
      <c r="A47" s="372" t="s">
        <v>68</v>
      </c>
      <c r="B47" s="374">
        <v>44508</v>
      </c>
      <c r="C47" s="376" t="s">
        <v>120</v>
      </c>
      <c r="D47" s="378" t="s">
        <v>106</v>
      </c>
      <c r="E47" s="378" t="s">
        <v>121</v>
      </c>
      <c r="F47" s="378" t="s">
        <v>106</v>
      </c>
      <c r="G47" s="378" t="s">
        <v>106</v>
      </c>
      <c r="H47" s="380">
        <v>44519</v>
      </c>
      <c r="I47" s="378" t="s">
        <v>116</v>
      </c>
    </row>
    <row r="48" spans="1:9" s="237" customFormat="1" ht="15" hidden="1" customHeight="1" x14ac:dyDescent="0.25">
      <c r="A48" s="373"/>
      <c r="B48" s="375"/>
      <c r="C48" s="377"/>
      <c r="D48" s="379"/>
      <c r="E48" s="379"/>
      <c r="F48" s="379"/>
      <c r="G48" s="379"/>
      <c r="H48" s="381"/>
      <c r="I48" s="379"/>
    </row>
    <row r="49" spans="1:9" s="237" customFormat="1" ht="15" hidden="1" customHeight="1" x14ac:dyDescent="0.25">
      <c r="A49" s="372" t="s">
        <v>119</v>
      </c>
      <c r="B49" s="374">
        <v>44508</v>
      </c>
      <c r="C49" s="376" t="s">
        <v>120</v>
      </c>
      <c r="D49" s="378" t="s">
        <v>106</v>
      </c>
      <c r="E49" s="378" t="s">
        <v>121</v>
      </c>
      <c r="F49" s="378" t="s">
        <v>106</v>
      </c>
      <c r="G49" s="378" t="s">
        <v>106</v>
      </c>
      <c r="H49" s="380">
        <v>44519</v>
      </c>
      <c r="I49" s="378" t="s">
        <v>116</v>
      </c>
    </row>
    <row r="50" spans="1:9" s="237" customFormat="1" ht="15" hidden="1" customHeight="1" x14ac:dyDescent="0.25">
      <c r="A50" s="373"/>
      <c r="B50" s="375"/>
      <c r="C50" s="377"/>
      <c r="D50" s="379"/>
      <c r="E50" s="379"/>
      <c r="F50" s="379"/>
      <c r="G50" s="379"/>
      <c r="H50" s="381"/>
      <c r="I50" s="379"/>
    </row>
    <row r="51" spans="1:9" s="237" customFormat="1" ht="15" hidden="1" customHeight="1" x14ac:dyDescent="0.25">
      <c r="A51" s="372" t="s">
        <v>122</v>
      </c>
      <c r="B51" s="374">
        <v>44508</v>
      </c>
      <c r="C51" s="376" t="s">
        <v>123</v>
      </c>
      <c r="D51" s="378" t="s">
        <v>106</v>
      </c>
      <c r="E51" s="378" t="s">
        <v>124</v>
      </c>
      <c r="F51" s="378" t="s">
        <v>106</v>
      </c>
      <c r="G51" s="378" t="s">
        <v>106</v>
      </c>
      <c r="H51" s="380">
        <v>44512</v>
      </c>
      <c r="I51" s="378" t="s">
        <v>71</v>
      </c>
    </row>
    <row r="52" spans="1:9" s="237" customFormat="1" ht="15" hidden="1" customHeight="1" x14ac:dyDescent="0.25">
      <c r="A52" s="373"/>
      <c r="B52" s="375"/>
      <c r="C52" s="377"/>
      <c r="D52" s="379"/>
      <c r="E52" s="379"/>
      <c r="F52" s="379"/>
      <c r="G52" s="379"/>
      <c r="H52" s="381"/>
      <c r="I52" s="379"/>
    </row>
    <row r="53" spans="1:9" ht="105" hidden="1" customHeight="1" x14ac:dyDescent="0.25">
      <c r="A53" s="241" t="s">
        <v>59</v>
      </c>
      <c r="B53" s="272">
        <v>44508</v>
      </c>
      <c r="C53" s="257" t="s">
        <v>115</v>
      </c>
      <c r="D53" s="258" t="s">
        <v>110</v>
      </c>
      <c r="E53" s="258" t="s">
        <v>126</v>
      </c>
      <c r="F53" s="258"/>
      <c r="G53" s="258"/>
      <c r="H53" s="276">
        <v>44530</v>
      </c>
      <c r="I53" s="258" t="s">
        <v>87</v>
      </c>
    </row>
    <row r="54" spans="1:9" s="237" customFormat="1" ht="35.25" hidden="1" customHeight="1" x14ac:dyDescent="0.25">
      <c r="A54" s="384" t="s">
        <v>56</v>
      </c>
      <c r="B54" s="385">
        <v>44508</v>
      </c>
      <c r="C54" s="386" t="s">
        <v>127</v>
      </c>
      <c r="D54" s="387" t="s">
        <v>106</v>
      </c>
      <c r="E54" s="387" t="s">
        <v>129</v>
      </c>
      <c r="F54" s="387" t="s">
        <v>106</v>
      </c>
      <c r="G54" s="387" t="s">
        <v>106</v>
      </c>
      <c r="H54" s="388">
        <v>44516</v>
      </c>
      <c r="I54" s="387" t="s">
        <v>128</v>
      </c>
    </row>
    <row r="55" spans="1:9" s="237" customFormat="1" ht="38.25" hidden="1" customHeight="1" x14ac:dyDescent="0.25">
      <c r="A55" s="373"/>
      <c r="B55" s="375"/>
      <c r="C55" s="377"/>
      <c r="D55" s="379"/>
      <c r="E55" s="379"/>
      <c r="F55" s="379"/>
      <c r="G55" s="379"/>
      <c r="H55" s="381"/>
      <c r="I55" s="379"/>
    </row>
    <row r="56" spans="1:9" ht="68.25" hidden="1" customHeight="1" x14ac:dyDescent="0.25">
      <c r="A56" s="241" t="s">
        <v>61</v>
      </c>
      <c r="B56" s="272">
        <v>44508</v>
      </c>
      <c r="C56" s="257" t="s">
        <v>112</v>
      </c>
      <c r="D56" s="258"/>
      <c r="E56" s="258" t="s">
        <v>125</v>
      </c>
      <c r="F56" s="258"/>
      <c r="G56" s="258"/>
      <c r="H56" s="276">
        <v>44512</v>
      </c>
      <c r="I56" s="258" t="s">
        <v>116</v>
      </c>
    </row>
    <row r="57" spans="1:9" ht="68.25" hidden="1" customHeight="1" x14ac:dyDescent="0.25">
      <c r="A57" s="241" t="s">
        <v>60</v>
      </c>
      <c r="B57" s="272">
        <v>44516</v>
      </c>
      <c r="C57" s="257" t="s">
        <v>135</v>
      </c>
      <c r="D57" s="258"/>
      <c r="E57" s="258" t="s">
        <v>152</v>
      </c>
      <c r="F57" s="258"/>
      <c r="G57" s="258"/>
      <c r="H57" s="276"/>
      <c r="I57" s="258" t="s">
        <v>151</v>
      </c>
    </row>
    <row r="58" spans="1:9" ht="60" hidden="1" x14ac:dyDescent="0.25">
      <c r="A58" s="241" t="s">
        <v>137</v>
      </c>
      <c r="B58" s="272">
        <v>44516</v>
      </c>
      <c r="C58" s="257" t="s">
        <v>131</v>
      </c>
      <c r="D58" s="258" t="s">
        <v>106</v>
      </c>
      <c r="E58" s="258" t="s">
        <v>138</v>
      </c>
      <c r="F58" s="258"/>
      <c r="G58" s="258"/>
      <c r="H58" s="276">
        <v>44518</v>
      </c>
      <c r="I58" s="258" t="s">
        <v>71</v>
      </c>
    </row>
    <row r="59" spans="1:9" ht="45" hidden="1" x14ac:dyDescent="0.25">
      <c r="A59" s="241" t="s">
        <v>133</v>
      </c>
      <c r="B59" s="272">
        <v>44516</v>
      </c>
      <c r="C59" s="257" t="s">
        <v>134</v>
      </c>
      <c r="D59" s="258" t="s">
        <v>106</v>
      </c>
      <c r="E59" s="258" t="s">
        <v>140</v>
      </c>
      <c r="F59" s="258"/>
      <c r="G59" s="258"/>
      <c r="H59" s="276">
        <v>44518</v>
      </c>
      <c r="I59" s="258" t="s">
        <v>139</v>
      </c>
    </row>
    <row r="60" spans="1:9" s="237" customFormat="1" ht="53.25" hidden="1" customHeight="1" x14ac:dyDescent="0.25">
      <c r="A60" s="372" t="s">
        <v>94</v>
      </c>
      <c r="B60" s="374">
        <v>44516</v>
      </c>
      <c r="C60" s="376" t="s">
        <v>123</v>
      </c>
      <c r="D60" s="378" t="s">
        <v>106</v>
      </c>
      <c r="E60" s="378" t="s">
        <v>141</v>
      </c>
      <c r="F60" s="378" t="s">
        <v>106</v>
      </c>
      <c r="G60" s="378" t="s">
        <v>106</v>
      </c>
      <c r="H60" s="380">
        <v>44519</v>
      </c>
      <c r="I60" s="378" t="s">
        <v>71</v>
      </c>
    </row>
    <row r="61" spans="1:9" s="237" customFormat="1" ht="63.75" hidden="1" customHeight="1" x14ac:dyDescent="0.25">
      <c r="A61" s="373"/>
      <c r="B61" s="375"/>
      <c r="C61" s="377"/>
      <c r="D61" s="379"/>
      <c r="E61" s="379"/>
      <c r="F61" s="379"/>
      <c r="G61" s="379"/>
      <c r="H61" s="381"/>
      <c r="I61" s="379"/>
    </row>
    <row r="62" spans="1:9" s="237" customFormat="1" ht="30" hidden="1" x14ac:dyDescent="0.25">
      <c r="A62" s="267" t="s">
        <v>142</v>
      </c>
      <c r="B62" s="268">
        <v>44516</v>
      </c>
      <c r="C62" s="269" t="s">
        <v>143</v>
      </c>
      <c r="D62" s="270"/>
      <c r="E62" s="270" t="s">
        <v>146</v>
      </c>
      <c r="F62" s="270"/>
      <c r="G62" s="270"/>
      <c r="H62" s="277">
        <v>44518</v>
      </c>
      <c r="I62" s="270" t="s">
        <v>144</v>
      </c>
    </row>
    <row r="63" spans="1:9" s="237" customFormat="1" ht="10.5" hidden="1" customHeight="1" x14ac:dyDescent="0.25">
      <c r="A63" s="372" t="s">
        <v>63</v>
      </c>
      <c r="B63" s="374">
        <v>44516</v>
      </c>
      <c r="C63" s="376" t="s">
        <v>117</v>
      </c>
      <c r="D63" s="378" t="s">
        <v>106</v>
      </c>
      <c r="E63" s="382" t="s">
        <v>145</v>
      </c>
      <c r="F63" s="378" t="s">
        <v>106</v>
      </c>
      <c r="G63" s="378" t="s">
        <v>106</v>
      </c>
      <c r="H63" s="380">
        <v>44518</v>
      </c>
      <c r="I63" s="378" t="s">
        <v>139</v>
      </c>
    </row>
    <row r="64" spans="1:9" s="237" customFormat="1" ht="30.75" hidden="1" customHeight="1" x14ac:dyDescent="0.25">
      <c r="A64" s="373"/>
      <c r="B64" s="375"/>
      <c r="C64" s="377"/>
      <c r="D64" s="379"/>
      <c r="E64" s="383"/>
      <c r="F64" s="379"/>
      <c r="G64" s="379"/>
      <c r="H64" s="381"/>
      <c r="I64" s="379"/>
    </row>
    <row r="65" spans="1:11" hidden="1" x14ac:dyDescent="0.25">
      <c r="A65" s="372" t="s">
        <v>60</v>
      </c>
      <c r="B65" s="374">
        <v>44516</v>
      </c>
      <c r="C65" s="376" t="s">
        <v>105</v>
      </c>
      <c r="D65" s="378" t="s">
        <v>106</v>
      </c>
      <c r="E65" s="378" t="s">
        <v>135</v>
      </c>
      <c r="F65" s="378" t="s">
        <v>106</v>
      </c>
      <c r="G65" s="378" t="s">
        <v>106</v>
      </c>
      <c r="H65" s="380">
        <v>44516</v>
      </c>
      <c r="I65" s="378" t="s">
        <v>116</v>
      </c>
    </row>
    <row r="66" spans="1:11" ht="66.75" hidden="1" customHeight="1" x14ac:dyDescent="0.25">
      <c r="A66" s="373"/>
      <c r="B66" s="375"/>
      <c r="C66" s="377"/>
      <c r="D66" s="379"/>
      <c r="E66" s="379"/>
      <c r="F66" s="379"/>
      <c r="G66" s="379"/>
      <c r="H66" s="381"/>
      <c r="I66" s="379"/>
    </row>
    <row r="67" spans="1:11" s="237" customFormat="1" ht="15" hidden="1" customHeight="1" x14ac:dyDescent="0.25">
      <c r="A67" s="372" t="s">
        <v>68</v>
      </c>
      <c r="B67" s="374">
        <v>44516</v>
      </c>
      <c r="C67" s="376" t="s">
        <v>120</v>
      </c>
      <c r="D67" s="378" t="s">
        <v>106</v>
      </c>
      <c r="E67" s="378" t="s">
        <v>136</v>
      </c>
      <c r="F67" s="378" t="s">
        <v>106</v>
      </c>
      <c r="G67" s="378" t="s">
        <v>106</v>
      </c>
      <c r="H67" s="380">
        <v>44519</v>
      </c>
      <c r="I67" s="378" t="s">
        <v>116</v>
      </c>
    </row>
    <row r="68" spans="1:11" s="237" customFormat="1" ht="15" hidden="1" customHeight="1" x14ac:dyDescent="0.25">
      <c r="A68" s="373"/>
      <c r="B68" s="375"/>
      <c r="C68" s="377"/>
      <c r="D68" s="379"/>
      <c r="E68" s="379"/>
      <c r="F68" s="379"/>
      <c r="G68" s="379"/>
      <c r="H68" s="381"/>
      <c r="I68" s="379"/>
    </row>
    <row r="69" spans="1:11" s="237" customFormat="1" ht="15" hidden="1" customHeight="1" x14ac:dyDescent="0.25">
      <c r="A69" s="372" t="s">
        <v>119</v>
      </c>
      <c r="B69" s="374">
        <v>44516</v>
      </c>
      <c r="C69" s="376" t="s">
        <v>120</v>
      </c>
      <c r="D69" s="378" t="s">
        <v>106</v>
      </c>
      <c r="E69" s="378" t="s">
        <v>136</v>
      </c>
      <c r="F69" s="378" t="s">
        <v>106</v>
      </c>
      <c r="G69" s="378" t="s">
        <v>106</v>
      </c>
      <c r="H69" s="380">
        <v>44519</v>
      </c>
      <c r="I69" s="378" t="s">
        <v>116</v>
      </c>
    </row>
    <row r="70" spans="1:11" s="237" customFormat="1" ht="15" hidden="1" customHeight="1" x14ac:dyDescent="0.25">
      <c r="A70" s="373"/>
      <c r="B70" s="375"/>
      <c r="C70" s="377"/>
      <c r="D70" s="379"/>
      <c r="E70" s="379"/>
      <c r="F70" s="379"/>
      <c r="G70" s="379"/>
      <c r="H70" s="381"/>
      <c r="I70" s="379"/>
    </row>
    <row r="71" spans="1:11" ht="101.25" hidden="1" customHeight="1" x14ac:dyDescent="0.25">
      <c r="A71" s="241" t="s">
        <v>59</v>
      </c>
      <c r="B71" s="272">
        <v>44516</v>
      </c>
      <c r="C71" s="257" t="s">
        <v>148</v>
      </c>
      <c r="D71" s="258" t="s">
        <v>110</v>
      </c>
      <c r="E71" s="258" t="s">
        <v>147</v>
      </c>
      <c r="F71" s="258"/>
      <c r="G71" s="258"/>
      <c r="H71" s="276">
        <v>44530</v>
      </c>
      <c r="I71" s="258" t="s">
        <v>87</v>
      </c>
    </row>
    <row r="72" spans="1:11" s="237" customFormat="1" ht="15" hidden="1" customHeight="1" x14ac:dyDescent="0.25">
      <c r="A72" s="372" t="s">
        <v>55</v>
      </c>
      <c r="B72" s="374">
        <v>44516</v>
      </c>
      <c r="C72" s="376" t="s">
        <v>149</v>
      </c>
      <c r="D72" s="378" t="s">
        <v>106</v>
      </c>
      <c r="E72" s="378" t="s">
        <v>150</v>
      </c>
      <c r="F72" s="378" t="s">
        <v>106</v>
      </c>
      <c r="G72" s="378" t="s">
        <v>106</v>
      </c>
      <c r="H72" s="380">
        <v>44517</v>
      </c>
      <c r="I72" s="378" t="s">
        <v>128</v>
      </c>
    </row>
    <row r="73" spans="1:11" s="237" customFormat="1" ht="15" hidden="1" customHeight="1" x14ac:dyDescent="0.25">
      <c r="A73" s="373"/>
      <c r="B73" s="375"/>
      <c r="C73" s="377"/>
      <c r="D73" s="379"/>
      <c r="E73" s="379"/>
      <c r="F73" s="379"/>
      <c r="G73" s="379"/>
      <c r="H73" s="381"/>
      <c r="I73" s="379"/>
    </row>
    <row r="74" spans="1:11" hidden="1" x14ac:dyDescent="0.25">
      <c r="B74" s="247"/>
      <c r="C74" s="278"/>
      <c r="D74" s="249"/>
      <c r="E74" s="249"/>
      <c r="F74" s="249"/>
      <c r="G74" s="249"/>
      <c r="H74" s="249"/>
      <c r="I74" s="249"/>
    </row>
    <row r="75" spans="1:11" hidden="1" x14ac:dyDescent="0.25">
      <c r="B75" s="247"/>
      <c r="C75" s="278"/>
      <c r="D75" s="249"/>
      <c r="E75" s="249"/>
      <c r="F75" s="249"/>
      <c r="G75" s="249"/>
      <c r="H75" s="249"/>
      <c r="I75" s="249"/>
    </row>
    <row r="76" spans="1:11" ht="30" hidden="1" x14ac:dyDescent="0.25">
      <c r="A76" s="279" t="s">
        <v>229</v>
      </c>
      <c r="B76" s="272">
        <v>44529</v>
      </c>
      <c r="C76" s="257" t="s">
        <v>224</v>
      </c>
      <c r="D76" s="258"/>
      <c r="E76" s="258" t="s">
        <v>223</v>
      </c>
      <c r="F76" s="258"/>
      <c r="G76" s="258"/>
      <c r="H76" s="276">
        <v>44533</v>
      </c>
      <c r="I76" s="280" t="s">
        <v>220</v>
      </c>
      <c r="J76" s="238" t="s">
        <v>230</v>
      </c>
    </row>
    <row r="77" spans="1:11" ht="30" hidden="1" x14ac:dyDescent="0.25">
      <c r="A77" s="241" t="s">
        <v>63</v>
      </c>
      <c r="B77" s="272">
        <v>44529</v>
      </c>
      <c r="C77" s="257" t="s">
        <v>232</v>
      </c>
      <c r="D77" s="258"/>
      <c r="E77" s="258" t="s">
        <v>221</v>
      </c>
      <c r="F77" s="258"/>
      <c r="G77" s="258"/>
      <c r="H77" s="276">
        <v>44540</v>
      </c>
      <c r="I77" s="258" t="s">
        <v>128</v>
      </c>
      <c r="J77" s="238" t="s">
        <v>236</v>
      </c>
    </row>
    <row r="78" spans="1:11" ht="30" hidden="1" x14ac:dyDescent="0.25">
      <c r="A78" s="241" t="s">
        <v>68</v>
      </c>
      <c r="B78" s="272">
        <v>44529</v>
      </c>
      <c r="C78" s="257" t="s">
        <v>158</v>
      </c>
      <c r="D78" s="258"/>
      <c r="E78" s="258" t="s">
        <v>222</v>
      </c>
      <c r="F78" s="258"/>
      <c r="G78" s="258"/>
      <c r="H78" s="276">
        <v>44535</v>
      </c>
      <c r="I78" s="258" t="s">
        <v>116</v>
      </c>
      <c r="J78" s="239" t="s">
        <v>235</v>
      </c>
    </row>
    <row r="79" spans="1:11" hidden="1" x14ac:dyDescent="0.25">
      <c r="B79" s="247"/>
      <c r="C79" s="248"/>
      <c r="D79" s="249"/>
      <c r="E79" s="249"/>
      <c r="F79" s="249"/>
      <c r="G79" s="249"/>
      <c r="H79" s="249"/>
      <c r="I79" s="249"/>
      <c r="J79" s="240"/>
    </row>
    <row r="80" spans="1:11" ht="60" hidden="1" x14ac:dyDescent="0.25">
      <c r="A80" s="241" t="s">
        <v>63</v>
      </c>
      <c r="B80" s="272">
        <v>44536</v>
      </c>
      <c r="C80" s="257" t="s">
        <v>234</v>
      </c>
      <c r="D80" s="258"/>
      <c r="E80" s="258" t="s">
        <v>225</v>
      </c>
      <c r="F80" s="258"/>
      <c r="G80" s="258"/>
      <c r="H80" s="276">
        <v>44540</v>
      </c>
      <c r="I80" s="258" t="s">
        <v>116</v>
      </c>
      <c r="J80" s="281" t="s">
        <v>257</v>
      </c>
      <c r="K80" s="393" t="s">
        <v>261</v>
      </c>
    </row>
    <row r="81" spans="1:11" ht="124.5" hidden="1" customHeight="1" x14ac:dyDescent="0.25">
      <c r="A81" s="241" t="s">
        <v>99</v>
      </c>
      <c r="B81" s="272">
        <v>44536</v>
      </c>
      <c r="C81" s="257" t="s">
        <v>233</v>
      </c>
      <c r="D81" s="258"/>
      <c r="E81" s="258"/>
      <c r="F81" s="258"/>
      <c r="G81" s="258"/>
      <c r="H81" s="276">
        <v>44540</v>
      </c>
      <c r="I81" s="258" t="s">
        <v>116</v>
      </c>
      <c r="J81" s="281" t="s">
        <v>254</v>
      </c>
      <c r="K81" s="393"/>
    </row>
    <row r="82" spans="1:11" hidden="1" x14ac:dyDescent="0.25">
      <c r="A82" s="241" t="s">
        <v>226</v>
      </c>
      <c r="B82" s="272">
        <v>44536</v>
      </c>
      <c r="C82" s="257" t="s">
        <v>227</v>
      </c>
      <c r="D82" s="258"/>
      <c r="E82" s="258"/>
      <c r="F82" s="258"/>
      <c r="G82" s="258"/>
      <c r="H82" s="276">
        <v>44540</v>
      </c>
      <c r="I82" s="258" t="s">
        <v>71</v>
      </c>
      <c r="J82" s="241" t="s">
        <v>255</v>
      </c>
      <c r="K82" s="393"/>
    </row>
    <row r="83" spans="1:11" ht="45" hidden="1" x14ac:dyDescent="0.25">
      <c r="A83" s="241" t="s">
        <v>103</v>
      </c>
      <c r="B83" s="272">
        <v>44536</v>
      </c>
      <c r="C83" s="257" t="s">
        <v>228</v>
      </c>
      <c r="D83" s="258"/>
      <c r="E83" s="258"/>
      <c r="F83" s="258"/>
      <c r="G83" s="258"/>
      <c r="H83" s="276">
        <v>44540</v>
      </c>
      <c r="I83" s="258" t="s">
        <v>71</v>
      </c>
      <c r="J83" s="238" t="s">
        <v>256</v>
      </c>
      <c r="K83" s="393"/>
    </row>
    <row r="84" spans="1:11" ht="30" hidden="1" x14ac:dyDescent="0.25">
      <c r="A84" s="241" t="s">
        <v>239</v>
      </c>
      <c r="B84" s="272">
        <v>44536</v>
      </c>
      <c r="C84" s="257" t="s">
        <v>237</v>
      </c>
      <c r="D84" s="258"/>
      <c r="E84" s="258"/>
      <c r="F84" s="258"/>
      <c r="G84" s="258"/>
      <c r="H84" s="282">
        <v>44543</v>
      </c>
      <c r="I84" s="258" t="s">
        <v>220</v>
      </c>
      <c r="J84" s="241" t="s">
        <v>102</v>
      </c>
      <c r="K84" s="393"/>
    </row>
    <row r="85" spans="1:11" ht="127.5" hidden="1" customHeight="1" x14ac:dyDescent="0.25">
      <c r="A85" s="241" t="s">
        <v>240</v>
      </c>
      <c r="B85" s="272">
        <v>44536</v>
      </c>
      <c r="C85" s="257" t="s">
        <v>238</v>
      </c>
      <c r="D85" s="258"/>
      <c r="E85" s="258"/>
      <c r="F85" s="258"/>
      <c r="G85" s="258"/>
      <c r="H85" s="276">
        <v>44540</v>
      </c>
      <c r="I85" s="258" t="s">
        <v>144</v>
      </c>
      <c r="J85" s="281" t="s">
        <v>260</v>
      </c>
      <c r="K85" s="393"/>
    </row>
    <row r="86" spans="1:11" ht="45" hidden="1" x14ac:dyDescent="0.25">
      <c r="A86" s="241" t="s">
        <v>65</v>
      </c>
      <c r="B86" s="272">
        <v>44536</v>
      </c>
      <c r="C86" s="257" t="s">
        <v>238</v>
      </c>
      <c r="D86" s="258"/>
      <c r="E86" s="258"/>
      <c r="F86" s="258"/>
      <c r="G86" s="258"/>
      <c r="H86" s="276">
        <v>44540</v>
      </c>
      <c r="I86" s="258" t="s">
        <v>144</v>
      </c>
      <c r="J86" s="281" t="s">
        <v>259</v>
      </c>
      <c r="K86" s="393"/>
    </row>
    <row r="87" spans="1:11" ht="180.75" hidden="1" customHeight="1" x14ac:dyDescent="0.25">
      <c r="A87" s="241" t="s">
        <v>55</v>
      </c>
      <c r="B87" s="272">
        <v>44536</v>
      </c>
      <c r="C87" s="257" t="s">
        <v>241</v>
      </c>
      <c r="D87" s="258"/>
      <c r="E87" s="258"/>
      <c r="F87" s="258"/>
      <c r="G87" s="258"/>
      <c r="H87" s="276">
        <v>44540</v>
      </c>
      <c r="I87" s="258" t="s">
        <v>116</v>
      </c>
      <c r="J87" s="281" t="s">
        <v>258</v>
      </c>
      <c r="K87" s="393"/>
    </row>
    <row r="88" spans="1:11" ht="75" hidden="1" x14ac:dyDescent="0.25">
      <c r="A88" s="241" t="s">
        <v>56</v>
      </c>
      <c r="B88" s="272">
        <v>44536</v>
      </c>
      <c r="C88" s="257" t="s">
        <v>249</v>
      </c>
      <c r="D88" s="258"/>
      <c r="E88" s="258" t="s">
        <v>248</v>
      </c>
      <c r="F88" s="258"/>
      <c r="G88" s="258"/>
      <c r="H88" s="276">
        <v>44540</v>
      </c>
      <c r="I88" s="258" t="s">
        <v>144</v>
      </c>
      <c r="J88" s="238" t="s">
        <v>262</v>
      </c>
      <c r="K88" s="393"/>
    </row>
    <row r="89" spans="1:11" ht="42" hidden="1" customHeight="1" x14ac:dyDescent="0.25">
      <c r="A89" s="241" t="s">
        <v>242</v>
      </c>
      <c r="B89" s="272">
        <v>44536</v>
      </c>
      <c r="C89" s="257" t="s">
        <v>243</v>
      </c>
      <c r="D89" s="258"/>
      <c r="E89" s="258" t="s">
        <v>244</v>
      </c>
      <c r="F89" s="258"/>
      <c r="G89" s="258"/>
      <c r="H89" s="276">
        <v>44540</v>
      </c>
      <c r="I89" s="258" t="s">
        <v>128</v>
      </c>
      <c r="J89" s="242" t="s">
        <v>263</v>
      </c>
      <c r="K89" s="393"/>
    </row>
    <row r="90" spans="1:11" ht="30" hidden="1" x14ac:dyDescent="0.25">
      <c r="A90" s="283" t="s">
        <v>229</v>
      </c>
      <c r="B90" s="272">
        <v>44536</v>
      </c>
      <c r="C90" s="257" t="s">
        <v>252</v>
      </c>
      <c r="D90" s="258"/>
      <c r="E90" s="258" t="s">
        <v>223</v>
      </c>
      <c r="F90" s="258"/>
      <c r="G90" s="258"/>
      <c r="H90" s="276">
        <v>44540</v>
      </c>
      <c r="I90" s="280" t="s">
        <v>220</v>
      </c>
      <c r="J90" s="238" t="s">
        <v>253</v>
      </c>
      <c r="K90" s="393"/>
    </row>
    <row r="91" spans="1:11" hidden="1" x14ac:dyDescent="0.25">
      <c r="A91" s="284"/>
      <c r="B91" s="285"/>
      <c r="C91" s="286"/>
      <c r="D91" s="287"/>
      <c r="E91" s="287"/>
      <c r="F91" s="287"/>
      <c r="G91" s="287"/>
      <c r="H91" s="287"/>
      <c r="I91" s="287"/>
      <c r="J91" s="243"/>
    </row>
    <row r="92" spans="1:11" ht="45" hidden="1" x14ac:dyDescent="0.25">
      <c r="A92" s="288" t="s">
        <v>103</v>
      </c>
      <c r="B92" s="272">
        <v>44543</v>
      </c>
      <c r="C92" s="257" t="s">
        <v>228</v>
      </c>
      <c r="D92" s="258"/>
      <c r="E92" s="258"/>
      <c r="F92" s="258"/>
      <c r="G92" s="258"/>
      <c r="H92" s="276">
        <v>44540</v>
      </c>
      <c r="I92" s="258" t="s">
        <v>71</v>
      </c>
      <c r="J92" s="238" t="s">
        <v>256</v>
      </c>
    </row>
    <row r="93" spans="1:11" ht="30" hidden="1" x14ac:dyDescent="0.25">
      <c r="A93" s="241" t="s">
        <v>239</v>
      </c>
      <c r="B93" s="272">
        <v>44543</v>
      </c>
      <c r="C93" s="257" t="s">
        <v>237</v>
      </c>
      <c r="D93" s="258"/>
      <c r="E93" s="258"/>
      <c r="F93" s="258"/>
      <c r="G93" s="258"/>
      <c r="H93" s="289">
        <v>44543</v>
      </c>
      <c r="I93" s="258" t="s">
        <v>220</v>
      </c>
      <c r="J93" s="242" t="s">
        <v>279</v>
      </c>
    </row>
    <row r="94" spans="1:11" ht="90" hidden="1" x14ac:dyDescent="0.25">
      <c r="A94" s="288" t="s">
        <v>240</v>
      </c>
      <c r="B94" s="272">
        <v>44543</v>
      </c>
      <c r="C94" s="257" t="s">
        <v>238</v>
      </c>
      <c r="D94" s="258"/>
      <c r="E94" s="258"/>
      <c r="F94" s="258"/>
      <c r="G94" s="258"/>
      <c r="H94" s="276">
        <v>44540</v>
      </c>
      <c r="I94" s="258" t="s">
        <v>144</v>
      </c>
      <c r="J94" s="281" t="s">
        <v>260</v>
      </c>
    </row>
    <row r="95" spans="1:11" ht="48" hidden="1" customHeight="1" x14ac:dyDescent="0.25">
      <c r="A95" s="288" t="s">
        <v>68</v>
      </c>
      <c r="B95" s="272">
        <v>44543</v>
      </c>
      <c r="C95" s="257" t="s">
        <v>264</v>
      </c>
      <c r="D95" s="258"/>
      <c r="E95" s="258"/>
      <c r="F95" s="258"/>
      <c r="G95" s="258"/>
      <c r="H95" s="289">
        <v>44543</v>
      </c>
      <c r="I95" s="258" t="s">
        <v>116</v>
      </c>
      <c r="J95" s="241"/>
    </row>
    <row r="96" spans="1:11" ht="60" hidden="1" x14ac:dyDescent="0.25">
      <c r="A96" s="241" t="s">
        <v>265</v>
      </c>
      <c r="B96" s="272">
        <v>44543</v>
      </c>
      <c r="C96" s="257" t="s">
        <v>278</v>
      </c>
      <c r="D96" s="258"/>
      <c r="E96" s="258"/>
      <c r="F96" s="258"/>
      <c r="G96" s="258"/>
      <c r="H96" s="289">
        <v>44545</v>
      </c>
      <c r="I96" s="258" t="s">
        <v>71</v>
      </c>
      <c r="J96" s="242" t="s">
        <v>280</v>
      </c>
    </row>
    <row r="97" spans="1:10" ht="70.5" hidden="1" customHeight="1" x14ac:dyDescent="0.25">
      <c r="A97" s="288" t="s">
        <v>65</v>
      </c>
      <c r="B97" s="272">
        <v>44543</v>
      </c>
      <c r="C97" s="257" t="s">
        <v>266</v>
      </c>
      <c r="D97" s="258"/>
      <c r="E97" s="258"/>
      <c r="F97" s="258"/>
      <c r="G97" s="258"/>
      <c r="H97" s="289">
        <v>44550</v>
      </c>
      <c r="I97" s="258" t="s">
        <v>71</v>
      </c>
      <c r="J97" s="241"/>
    </row>
    <row r="98" spans="1:10" ht="48" hidden="1" customHeight="1" x14ac:dyDescent="0.25">
      <c r="A98" s="242" t="s">
        <v>275</v>
      </c>
      <c r="B98" s="272">
        <v>44543</v>
      </c>
      <c r="C98" s="257" t="s">
        <v>274</v>
      </c>
      <c r="D98" s="258"/>
      <c r="E98" s="258"/>
      <c r="F98" s="258"/>
      <c r="G98" s="258"/>
      <c r="H98" s="289">
        <v>44547</v>
      </c>
      <c r="I98" s="258" t="s">
        <v>144</v>
      </c>
      <c r="J98" s="241" t="s">
        <v>281</v>
      </c>
    </row>
    <row r="99" spans="1:10" ht="48" hidden="1" customHeight="1" x14ac:dyDescent="0.25">
      <c r="A99" s="242" t="s">
        <v>275</v>
      </c>
      <c r="B99" s="272">
        <v>44543</v>
      </c>
      <c r="C99" s="257" t="s">
        <v>276</v>
      </c>
      <c r="D99" s="258"/>
      <c r="E99" s="258"/>
      <c r="F99" s="258"/>
      <c r="G99" s="258"/>
      <c r="H99" s="289">
        <v>44545</v>
      </c>
      <c r="I99" s="258" t="s">
        <v>128</v>
      </c>
      <c r="J99" s="241" t="s">
        <v>281</v>
      </c>
    </row>
    <row r="100" spans="1:10" ht="45" hidden="1" x14ac:dyDescent="0.25">
      <c r="A100" s="241" t="s">
        <v>247</v>
      </c>
      <c r="B100" s="272">
        <v>44543</v>
      </c>
      <c r="C100" s="257" t="s">
        <v>267</v>
      </c>
      <c r="D100" s="258"/>
      <c r="E100" s="258"/>
      <c r="F100" s="258"/>
      <c r="G100" s="258"/>
      <c r="H100" s="289">
        <v>44550</v>
      </c>
      <c r="I100" s="258" t="s">
        <v>128</v>
      </c>
      <c r="J100" s="241"/>
    </row>
    <row r="101" spans="1:10" hidden="1" x14ac:dyDescent="0.25">
      <c r="A101" s="241" t="s">
        <v>268</v>
      </c>
      <c r="B101" s="272">
        <v>44543</v>
      </c>
      <c r="C101" s="257" t="s">
        <v>269</v>
      </c>
      <c r="D101" s="258"/>
      <c r="E101" s="258"/>
      <c r="F101" s="258"/>
      <c r="G101" s="258"/>
      <c r="H101" s="289">
        <v>44550</v>
      </c>
      <c r="I101" s="258" t="s">
        <v>270</v>
      </c>
      <c r="J101" s="242" t="s">
        <v>283</v>
      </c>
    </row>
    <row r="102" spans="1:10" ht="48" hidden="1" customHeight="1" x14ac:dyDescent="0.25">
      <c r="A102" s="288" t="s">
        <v>271</v>
      </c>
      <c r="B102" s="272">
        <v>44543</v>
      </c>
      <c r="C102" s="257" t="s">
        <v>272</v>
      </c>
      <c r="D102" s="258"/>
      <c r="E102" s="258"/>
      <c r="F102" s="258"/>
      <c r="G102" s="258"/>
      <c r="H102" s="289">
        <v>44550</v>
      </c>
      <c r="I102" s="258" t="s">
        <v>71</v>
      </c>
      <c r="J102" s="242" t="s">
        <v>286</v>
      </c>
    </row>
    <row r="103" spans="1:10" ht="48" hidden="1" customHeight="1" x14ac:dyDescent="0.25">
      <c r="A103" s="241" t="s">
        <v>271</v>
      </c>
      <c r="B103" s="272">
        <v>44543</v>
      </c>
      <c r="C103" s="257" t="s">
        <v>273</v>
      </c>
      <c r="D103" s="258"/>
      <c r="E103" s="258"/>
      <c r="F103" s="258"/>
      <c r="G103" s="258"/>
      <c r="H103" s="289">
        <v>44547</v>
      </c>
      <c r="I103" s="258" t="s">
        <v>144</v>
      </c>
      <c r="J103" s="242" t="s">
        <v>282</v>
      </c>
    </row>
    <row r="104" spans="1:10" ht="48" hidden="1" customHeight="1" x14ac:dyDescent="0.25">
      <c r="A104" s="290" t="s">
        <v>251</v>
      </c>
      <c r="B104" s="272">
        <v>44543</v>
      </c>
      <c r="C104" s="257" t="s">
        <v>277</v>
      </c>
      <c r="D104" s="258"/>
      <c r="E104" s="258"/>
      <c r="F104" s="258"/>
      <c r="G104" s="258"/>
      <c r="H104" s="289">
        <v>44545</v>
      </c>
      <c r="I104" s="258" t="s">
        <v>128</v>
      </c>
      <c r="J104" s="241"/>
    </row>
    <row r="105" spans="1:10" ht="15" hidden="1" customHeight="1" x14ac:dyDescent="0.25">
      <c r="A105" s="291"/>
      <c r="B105" s="292"/>
      <c r="C105" s="293"/>
      <c r="D105" s="294"/>
      <c r="E105" s="294"/>
      <c r="F105" s="294"/>
      <c r="G105" s="294"/>
      <c r="H105" s="295"/>
      <c r="I105" s="294"/>
      <c r="J105" s="244"/>
    </row>
    <row r="106" spans="1:10" ht="45" hidden="1" x14ac:dyDescent="0.25">
      <c r="A106" s="283" t="s">
        <v>103</v>
      </c>
      <c r="B106" s="272">
        <v>44550</v>
      </c>
      <c r="C106" s="257" t="s">
        <v>291</v>
      </c>
      <c r="D106" s="258"/>
      <c r="E106" s="258"/>
      <c r="F106" s="258"/>
      <c r="G106" s="258"/>
      <c r="H106" s="276">
        <v>44551</v>
      </c>
      <c r="I106" s="258" t="s">
        <v>71</v>
      </c>
      <c r="J106" s="238"/>
    </row>
    <row r="107" spans="1:10" ht="30" hidden="1" x14ac:dyDescent="0.25">
      <c r="A107" s="290" t="s">
        <v>284</v>
      </c>
      <c r="B107" s="272">
        <v>44550</v>
      </c>
      <c r="C107" s="257" t="s">
        <v>285</v>
      </c>
      <c r="D107" s="258"/>
      <c r="E107" s="258"/>
      <c r="F107" s="258"/>
      <c r="G107" s="258"/>
      <c r="H107" s="289">
        <v>44550</v>
      </c>
      <c r="I107" s="258" t="s">
        <v>116</v>
      </c>
      <c r="J107" s="241"/>
    </row>
    <row r="108" spans="1:10" ht="45" hidden="1" x14ac:dyDescent="0.25">
      <c r="A108" s="290" t="s">
        <v>251</v>
      </c>
      <c r="B108" s="272">
        <v>44550</v>
      </c>
      <c r="C108" s="257" t="s">
        <v>290</v>
      </c>
      <c r="D108" s="258"/>
      <c r="E108" s="258"/>
      <c r="F108" s="258"/>
      <c r="G108" s="258"/>
      <c r="H108" s="289">
        <v>44552</v>
      </c>
      <c r="I108" s="258" t="s">
        <v>71</v>
      </c>
      <c r="J108" s="241"/>
    </row>
    <row r="109" spans="1:10" ht="30" hidden="1" x14ac:dyDescent="0.25">
      <c r="A109" s="290" t="s">
        <v>287</v>
      </c>
      <c r="B109" s="272">
        <v>44550</v>
      </c>
      <c r="C109" s="296" t="s">
        <v>288</v>
      </c>
      <c r="D109" s="258"/>
      <c r="E109" s="258"/>
      <c r="F109" s="258"/>
      <c r="G109" s="258"/>
      <c r="H109" s="289">
        <v>44557</v>
      </c>
      <c r="I109" s="258" t="s">
        <v>144</v>
      </c>
      <c r="J109" s="242"/>
    </row>
    <row r="110" spans="1:10" ht="30" hidden="1" x14ac:dyDescent="0.25">
      <c r="A110" s="290" t="s">
        <v>122</v>
      </c>
      <c r="B110" s="272">
        <v>44550</v>
      </c>
      <c r="C110" s="257" t="s">
        <v>289</v>
      </c>
      <c r="D110" s="258"/>
      <c r="E110" s="258"/>
      <c r="F110" s="258"/>
      <c r="G110" s="258"/>
      <c r="H110" s="289">
        <v>44554</v>
      </c>
      <c r="I110" s="258" t="s">
        <v>71</v>
      </c>
      <c r="J110" s="241"/>
    </row>
    <row r="111" spans="1:10" ht="129.75" hidden="1" customHeight="1" x14ac:dyDescent="0.25">
      <c r="A111" s="283" t="s">
        <v>292</v>
      </c>
      <c r="B111" s="272">
        <v>44550</v>
      </c>
      <c r="C111" s="257" t="s">
        <v>294</v>
      </c>
      <c r="D111" s="258"/>
      <c r="E111" s="258"/>
      <c r="F111" s="258"/>
      <c r="G111" s="258"/>
      <c r="H111" s="276">
        <v>44554</v>
      </c>
      <c r="I111" s="258" t="s">
        <v>116</v>
      </c>
      <c r="J111" s="281" t="s">
        <v>295</v>
      </c>
    </row>
    <row r="112" spans="1:10" ht="137.25" hidden="1" customHeight="1" x14ac:dyDescent="0.25">
      <c r="A112" s="283" t="s">
        <v>68</v>
      </c>
      <c r="B112" s="272">
        <v>44550</v>
      </c>
      <c r="C112" s="257" t="s">
        <v>293</v>
      </c>
      <c r="D112" s="258"/>
      <c r="E112" s="258"/>
      <c r="F112" s="258"/>
      <c r="G112" s="258"/>
      <c r="H112" s="289">
        <v>44554</v>
      </c>
      <c r="I112" s="258" t="s">
        <v>116</v>
      </c>
      <c r="J112" s="242" t="s">
        <v>296</v>
      </c>
    </row>
    <row r="113" spans="1:10" hidden="1" x14ac:dyDescent="0.25">
      <c r="A113" s="288"/>
      <c r="B113" s="297"/>
      <c r="C113" s="298"/>
      <c r="D113" s="299"/>
      <c r="E113" s="299"/>
      <c r="F113" s="299"/>
      <c r="G113" s="299"/>
      <c r="H113" s="300"/>
      <c r="I113" s="299"/>
      <c r="J113" s="245"/>
    </row>
    <row r="114" spans="1:10" ht="45" hidden="1" x14ac:dyDescent="0.25">
      <c r="A114" s="283" t="s">
        <v>103</v>
      </c>
      <c r="B114" s="272">
        <v>44557</v>
      </c>
      <c r="C114" s="257" t="s">
        <v>291</v>
      </c>
      <c r="D114" s="258"/>
      <c r="E114" s="258"/>
      <c r="F114" s="258"/>
      <c r="G114" s="258"/>
      <c r="H114" s="276">
        <v>44560</v>
      </c>
      <c r="I114" s="258" t="s">
        <v>71</v>
      </c>
      <c r="J114" s="238" t="s">
        <v>311</v>
      </c>
    </row>
    <row r="115" spans="1:10" ht="45" hidden="1" x14ac:dyDescent="0.25">
      <c r="A115" s="283" t="s">
        <v>54</v>
      </c>
      <c r="B115" s="272">
        <v>44557</v>
      </c>
      <c r="C115" s="257" t="s">
        <v>303</v>
      </c>
      <c r="D115" s="258"/>
      <c r="E115" s="258"/>
      <c r="F115" s="258"/>
      <c r="G115" s="258"/>
      <c r="H115" s="276">
        <v>44560</v>
      </c>
      <c r="I115" s="258" t="s">
        <v>116</v>
      </c>
      <c r="J115" s="238" t="s">
        <v>312</v>
      </c>
    </row>
    <row r="116" spans="1:10" ht="45" hidden="1" customHeight="1" x14ac:dyDescent="0.25">
      <c r="A116" s="290" t="s">
        <v>99</v>
      </c>
      <c r="B116" s="272">
        <v>44557</v>
      </c>
      <c r="C116" s="257" t="s">
        <v>297</v>
      </c>
      <c r="D116" s="258"/>
      <c r="E116" s="258"/>
      <c r="F116" s="258"/>
      <c r="G116" s="258"/>
      <c r="H116" s="289"/>
      <c r="I116" s="258" t="s">
        <v>116</v>
      </c>
      <c r="J116" s="242" t="s">
        <v>298</v>
      </c>
    </row>
    <row r="117" spans="1:10" ht="45" hidden="1" x14ac:dyDescent="0.25">
      <c r="A117" s="290" t="s">
        <v>251</v>
      </c>
      <c r="B117" s="272">
        <v>44557</v>
      </c>
      <c r="C117" s="257" t="s">
        <v>299</v>
      </c>
      <c r="D117" s="258"/>
      <c r="E117" s="258"/>
      <c r="F117" s="258"/>
      <c r="G117" s="258"/>
      <c r="H117" s="289">
        <v>44560</v>
      </c>
      <c r="I117" s="258" t="s">
        <v>71</v>
      </c>
      <c r="J117" s="242"/>
    </row>
    <row r="118" spans="1:10" ht="30" hidden="1" x14ac:dyDescent="0.25">
      <c r="A118" s="290" t="s">
        <v>122</v>
      </c>
      <c r="B118" s="272">
        <v>44557</v>
      </c>
      <c r="C118" s="257" t="s">
        <v>289</v>
      </c>
      <c r="D118" s="258"/>
      <c r="E118" s="258"/>
      <c r="F118" s="258"/>
      <c r="G118" s="258"/>
      <c r="H118" s="289">
        <v>44560</v>
      </c>
      <c r="I118" s="258" t="s">
        <v>71</v>
      </c>
      <c r="J118" s="241"/>
    </row>
    <row r="119" spans="1:10" ht="30" hidden="1" x14ac:dyDescent="0.25">
      <c r="A119" s="290" t="s">
        <v>287</v>
      </c>
      <c r="B119" s="272">
        <v>44557</v>
      </c>
      <c r="C119" s="296" t="s">
        <v>300</v>
      </c>
      <c r="D119" s="258"/>
      <c r="E119" s="258"/>
      <c r="F119" s="258"/>
      <c r="G119" s="258"/>
      <c r="H119" s="289"/>
      <c r="I119" s="258" t="s">
        <v>71</v>
      </c>
      <c r="J119" s="242" t="s">
        <v>305</v>
      </c>
    </row>
    <row r="120" spans="1:10" ht="45" hidden="1" x14ac:dyDescent="0.25">
      <c r="A120" s="290" t="s">
        <v>314</v>
      </c>
      <c r="B120" s="272">
        <v>44557</v>
      </c>
      <c r="C120" s="296" t="s">
        <v>302</v>
      </c>
      <c r="D120" s="258"/>
      <c r="E120" s="258"/>
      <c r="F120" s="258"/>
      <c r="G120" s="258"/>
      <c r="H120" s="289">
        <v>44566</v>
      </c>
      <c r="I120" s="258" t="s">
        <v>71</v>
      </c>
      <c r="J120" s="242"/>
    </row>
    <row r="121" spans="1:10" ht="30" hidden="1" x14ac:dyDescent="0.25">
      <c r="A121" s="290" t="s">
        <v>301</v>
      </c>
      <c r="B121" s="272">
        <v>44557</v>
      </c>
      <c r="C121" s="296" t="s">
        <v>304</v>
      </c>
      <c r="D121" s="258"/>
      <c r="E121" s="258"/>
      <c r="F121" s="258"/>
      <c r="G121" s="258"/>
      <c r="H121" s="289">
        <v>44560</v>
      </c>
      <c r="I121" s="258" t="s">
        <v>144</v>
      </c>
      <c r="J121" s="242" t="s">
        <v>313</v>
      </c>
    </row>
    <row r="122" spans="1:10" ht="45" hidden="1" x14ac:dyDescent="0.25">
      <c r="A122" s="283" t="s">
        <v>68</v>
      </c>
      <c r="B122" s="272">
        <v>44557</v>
      </c>
      <c r="C122" s="257" t="s">
        <v>306</v>
      </c>
      <c r="D122" s="258"/>
      <c r="E122" s="258"/>
      <c r="F122" s="258"/>
      <c r="G122" s="258"/>
      <c r="H122" s="289">
        <v>44561</v>
      </c>
      <c r="I122" s="258" t="s">
        <v>270</v>
      </c>
      <c r="J122" s="242"/>
    </row>
    <row r="123" spans="1:10" ht="39.75" hidden="1" customHeight="1" x14ac:dyDescent="0.25">
      <c r="A123" s="301" t="s">
        <v>307</v>
      </c>
      <c r="B123" s="272">
        <v>44557</v>
      </c>
      <c r="C123" s="257" t="s">
        <v>308</v>
      </c>
      <c r="D123" s="258"/>
      <c r="E123" s="258"/>
      <c r="F123" s="258"/>
      <c r="G123" s="258"/>
      <c r="H123" s="289">
        <v>44560</v>
      </c>
      <c r="I123" s="258" t="s">
        <v>116</v>
      </c>
      <c r="J123" s="242" t="s">
        <v>315</v>
      </c>
    </row>
    <row r="124" spans="1:10" hidden="1" x14ac:dyDescent="0.25">
      <c r="B124" s="247"/>
      <c r="C124" s="248"/>
      <c r="D124" s="249"/>
      <c r="E124" s="249"/>
      <c r="F124" s="249"/>
      <c r="G124" s="249"/>
      <c r="H124" s="249"/>
      <c r="I124" s="249"/>
    </row>
    <row r="125" spans="1:10" ht="84" hidden="1" customHeight="1" x14ac:dyDescent="0.25">
      <c r="A125" s="302" t="s">
        <v>327</v>
      </c>
      <c r="B125" s="272">
        <v>44565</v>
      </c>
      <c r="C125" s="258" t="s">
        <v>338</v>
      </c>
      <c r="D125" s="258"/>
      <c r="E125" s="258"/>
      <c r="F125" s="258"/>
      <c r="G125" s="258"/>
      <c r="H125" s="276">
        <v>44565</v>
      </c>
      <c r="I125" s="258" t="s">
        <v>116</v>
      </c>
      <c r="J125" s="257" t="s">
        <v>339</v>
      </c>
    </row>
    <row r="126" spans="1:10" ht="45" hidden="1" x14ac:dyDescent="0.25">
      <c r="A126" s="303" t="s">
        <v>321</v>
      </c>
      <c r="B126" s="272">
        <v>44565</v>
      </c>
      <c r="C126" s="257" t="s">
        <v>322</v>
      </c>
      <c r="D126" s="258"/>
      <c r="E126" s="258"/>
      <c r="F126" s="258"/>
      <c r="G126" s="258"/>
      <c r="H126" s="289">
        <v>44565</v>
      </c>
      <c r="I126" s="258" t="s">
        <v>323</v>
      </c>
      <c r="J126" s="242" t="s">
        <v>336</v>
      </c>
    </row>
    <row r="127" spans="1:10" ht="85.5" hidden="1" customHeight="1" x14ac:dyDescent="0.25">
      <c r="A127" s="303" t="s">
        <v>284</v>
      </c>
      <c r="B127" s="272">
        <v>44565</v>
      </c>
      <c r="C127" s="257" t="s">
        <v>324</v>
      </c>
      <c r="D127" s="258"/>
      <c r="E127" s="258"/>
      <c r="F127" s="258"/>
      <c r="G127" s="258"/>
      <c r="H127" s="289">
        <v>44565</v>
      </c>
      <c r="I127" s="276" t="s">
        <v>116</v>
      </c>
      <c r="J127" s="242" t="s">
        <v>340</v>
      </c>
    </row>
    <row r="128" spans="1:10" ht="30" hidden="1" x14ac:dyDescent="0.25">
      <c r="A128" s="303" t="s">
        <v>284</v>
      </c>
      <c r="B128" s="272">
        <v>44565</v>
      </c>
      <c r="C128" s="258" t="s">
        <v>335</v>
      </c>
      <c r="D128" s="258"/>
      <c r="E128" s="258"/>
      <c r="F128" s="258"/>
      <c r="G128" s="258"/>
      <c r="H128" s="289">
        <v>44566</v>
      </c>
      <c r="I128" s="276" t="s">
        <v>341</v>
      </c>
      <c r="J128" s="242" t="s">
        <v>367</v>
      </c>
    </row>
    <row r="129" spans="1:10" ht="45" hidden="1" x14ac:dyDescent="0.25">
      <c r="A129" s="303" t="s">
        <v>284</v>
      </c>
      <c r="B129" s="272">
        <v>44565</v>
      </c>
      <c r="C129" s="257" t="s">
        <v>342</v>
      </c>
      <c r="D129" s="258"/>
      <c r="E129" s="258"/>
      <c r="F129" s="258"/>
      <c r="G129" s="258"/>
      <c r="H129" s="289">
        <v>44206</v>
      </c>
      <c r="I129" s="276" t="s">
        <v>220</v>
      </c>
      <c r="J129" s="242"/>
    </row>
    <row r="130" spans="1:10" ht="57.75" hidden="1" customHeight="1" x14ac:dyDescent="0.25">
      <c r="A130" s="303" t="s">
        <v>317</v>
      </c>
      <c r="B130" s="272">
        <v>44565</v>
      </c>
      <c r="C130" s="258" t="s">
        <v>319</v>
      </c>
      <c r="D130" s="258"/>
      <c r="E130" s="258"/>
      <c r="F130" s="258"/>
      <c r="G130" s="258"/>
      <c r="H130" s="289">
        <v>44206</v>
      </c>
      <c r="I130" s="276" t="s">
        <v>128</v>
      </c>
      <c r="J130" s="242"/>
    </row>
    <row r="131" spans="1:10" ht="80.25" hidden="1" customHeight="1" x14ac:dyDescent="0.25">
      <c r="A131" s="304" t="s">
        <v>99</v>
      </c>
      <c r="B131" s="272">
        <v>44565</v>
      </c>
      <c r="C131" s="257" t="s">
        <v>320</v>
      </c>
      <c r="D131" s="258"/>
      <c r="E131" s="258"/>
      <c r="F131" s="258"/>
      <c r="G131" s="258"/>
      <c r="H131" s="289">
        <v>44565</v>
      </c>
      <c r="I131" s="258" t="s">
        <v>116</v>
      </c>
      <c r="J131" s="242" t="s">
        <v>350</v>
      </c>
    </row>
    <row r="132" spans="1:10" ht="79.5" hidden="1" customHeight="1" x14ac:dyDescent="0.25">
      <c r="A132" s="302" t="s">
        <v>54</v>
      </c>
      <c r="B132" s="272">
        <v>44565</v>
      </c>
      <c r="C132" s="258" t="s">
        <v>325</v>
      </c>
      <c r="D132" s="258"/>
      <c r="E132" s="258"/>
      <c r="F132" s="258"/>
      <c r="G132" s="258"/>
      <c r="H132" s="276">
        <v>44565</v>
      </c>
      <c r="I132" s="258" t="s">
        <v>116</v>
      </c>
      <c r="J132" s="238" t="s">
        <v>343</v>
      </c>
    </row>
    <row r="133" spans="1:10" ht="45" hidden="1" x14ac:dyDescent="0.25">
      <c r="A133" s="304" t="s">
        <v>314</v>
      </c>
      <c r="B133" s="272">
        <v>44565</v>
      </c>
      <c r="C133" s="296" t="s">
        <v>326</v>
      </c>
      <c r="D133" s="258"/>
      <c r="E133" s="258"/>
      <c r="F133" s="258"/>
      <c r="G133" s="258"/>
      <c r="H133" s="289">
        <v>44565</v>
      </c>
      <c r="I133" s="258" t="s">
        <v>71</v>
      </c>
      <c r="J133" s="242" t="s">
        <v>337</v>
      </c>
    </row>
    <row r="134" spans="1:10" ht="72" hidden="1" customHeight="1" x14ac:dyDescent="0.25">
      <c r="A134" s="302" t="s">
        <v>329</v>
      </c>
      <c r="B134" s="272">
        <v>44565</v>
      </c>
      <c r="C134" s="258" t="s">
        <v>346</v>
      </c>
      <c r="D134" s="258"/>
      <c r="E134" s="258"/>
      <c r="F134" s="258"/>
      <c r="G134" s="258"/>
      <c r="H134" s="276">
        <v>44565</v>
      </c>
      <c r="I134" s="258" t="s">
        <v>345</v>
      </c>
      <c r="J134" s="257" t="s">
        <v>347</v>
      </c>
    </row>
    <row r="135" spans="1:10" ht="75" hidden="1" x14ac:dyDescent="0.25">
      <c r="A135" s="302" t="s">
        <v>55</v>
      </c>
      <c r="B135" s="272">
        <v>44565</v>
      </c>
      <c r="C135" s="258" t="s">
        <v>348</v>
      </c>
      <c r="D135" s="258"/>
      <c r="E135" s="258"/>
      <c r="F135" s="258"/>
      <c r="G135" s="258"/>
      <c r="H135" s="276">
        <v>44565</v>
      </c>
      <c r="I135" s="258" t="s">
        <v>116</v>
      </c>
      <c r="J135" s="305" t="s">
        <v>349</v>
      </c>
    </row>
    <row r="136" spans="1:10" ht="45.75" hidden="1" customHeight="1" x14ac:dyDescent="0.25">
      <c r="A136" s="302" t="s">
        <v>103</v>
      </c>
      <c r="B136" s="272">
        <v>44565</v>
      </c>
      <c r="C136" s="257" t="s">
        <v>344</v>
      </c>
      <c r="D136" s="258"/>
      <c r="E136" s="258"/>
      <c r="F136" s="258"/>
      <c r="G136" s="258"/>
      <c r="H136" s="276">
        <v>44568</v>
      </c>
      <c r="I136" s="258" t="s">
        <v>328</v>
      </c>
      <c r="J136" s="250" t="s">
        <v>363</v>
      </c>
    </row>
    <row r="137" spans="1:10" s="251" customFormat="1" ht="48.75" hidden="1" customHeight="1" x14ac:dyDescent="0.25">
      <c r="A137" s="302" t="s">
        <v>68</v>
      </c>
      <c r="B137" s="272">
        <v>44565</v>
      </c>
      <c r="C137" s="257" t="s">
        <v>332</v>
      </c>
      <c r="D137" s="258"/>
      <c r="E137" s="258"/>
      <c r="F137" s="258"/>
      <c r="G137" s="258"/>
      <c r="H137" s="289">
        <v>44568</v>
      </c>
      <c r="I137" s="258" t="s">
        <v>144</v>
      </c>
      <c r="J137" s="257" t="s">
        <v>364</v>
      </c>
    </row>
    <row r="138" spans="1:10" s="251" customFormat="1" ht="87" hidden="1" customHeight="1" x14ac:dyDescent="0.25">
      <c r="A138" s="302" t="s">
        <v>60</v>
      </c>
      <c r="B138" s="272">
        <v>44565</v>
      </c>
      <c r="C138" s="257" t="s">
        <v>352</v>
      </c>
      <c r="D138" s="258"/>
      <c r="E138" s="258"/>
      <c r="F138" s="258"/>
      <c r="G138" s="258"/>
      <c r="H138" s="289">
        <v>44571</v>
      </c>
      <c r="I138" s="258" t="s">
        <v>71</v>
      </c>
      <c r="J138" s="242" t="s">
        <v>366</v>
      </c>
    </row>
    <row r="139" spans="1:10" ht="30" hidden="1" x14ac:dyDescent="0.25">
      <c r="A139" s="302" t="s">
        <v>310</v>
      </c>
      <c r="B139" s="272">
        <v>44565</v>
      </c>
      <c r="C139" s="257" t="s">
        <v>351</v>
      </c>
      <c r="D139" s="258"/>
      <c r="E139" s="258"/>
      <c r="F139" s="258"/>
      <c r="G139" s="258"/>
      <c r="H139" s="289">
        <v>44568</v>
      </c>
      <c r="I139" s="258" t="s">
        <v>116</v>
      </c>
      <c r="J139" s="258" t="s">
        <v>354</v>
      </c>
    </row>
    <row r="140" spans="1:10" ht="30" hidden="1" x14ac:dyDescent="0.25">
      <c r="A140" s="302" t="s">
        <v>333</v>
      </c>
      <c r="B140" s="272">
        <v>44565</v>
      </c>
      <c r="C140" s="257" t="s">
        <v>353</v>
      </c>
      <c r="D140" s="258"/>
      <c r="E140" s="258"/>
      <c r="F140" s="258"/>
      <c r="G140" s="258"/>
      <c r="H140" s="289">
        <v>44568</v>
      </c>
      <c r="I140" s="258" t="s">
        <v>116</v>
      </c>
      <c r="J140" s="242" t="s">
        <v>365</v>
      </c>
    </row>
    <row r="141" spans="1:10" ht="75" hidden="1" x14ac:dyDescent="0.25">
      <c r="A141" s="304" t="s">
        <v>251</v>
      </c>
      <c r="B141" s="272">
        <v>44565</v>
      </c>
      <c r="C141" s="257" t="s">
        <v>362</v>
      </c>
      <c r="D141" s="258"/>
      <c r="E141" s="258"/>
      <c r="F141" s="258"/>
      <c r="G141" s="258"/>
      <c r="H141" s="289">
        <v>44568</v>
      </c>
      <c r="I141" s="258" t="s">
        <v>71</v>
      </c>
      <c r="J141" s="242"/>
    </row>
    <row r="142" spans="1:10" hidden="1" x14ac:dyDescent="0.25">
      <c r="A142" s="304"/>
      <c r="B142" s="272"/>
      <c r="C142" s="257"/>
      <c r="D142" s="258"/>
      <c r="E142" s="258"/>
      <c r="F142" s="258"/>
      <c r="G142" s="258"/>
      <c r="H142" s="289"/>
      <c r="I142" s="258"/>
      <c r="J142" s="242"/>
    </row>
    <row r="143" spans="1:10" ht="96" hidden="1" customHeight="1" x14ac:dyDescent="0.25">
      <c r="A143" s="304" t="s">
        <v>327</v>
      </c>
      <c r="B143" s="272">
        <v>44571</v>
      </c>
      <c r="C143" s="258" t="s">
        <v>369</v>
      </c>
      <c r="D143" s="258"/>
      <c r="E143" s="258"/>
      <c r="F143" s="258"/>
      <c r="G143" s="258"/>
      <c r="H143" s="289">
        <v>44575</v>
      </c>
      <c r="I143" s="258" t="s">
        <v>368</v>
      </c>
      <c r="J143" s="242"/>
    </row>
    <row r="144" spans="1:10" ht="96" hidden="1" customHeight="1" x14ac:dyDescent="0.25">
      <c r="A144" s="304" t="s">
        <v>370</v>
      </c>
      <c r="B144" s="272">
        <v>44571</v>
      </c>
      <c r="C144" s="258" t="s">
        <v>371</v>
      </c>
      <c r="D144" s="258"/>
      <c r="E144" s="258"/>
      <c r="F144" s="258"/>
      <c r="G144" s="258"/>
      <c r="H144" s="289">
        <v>44575</v>
      </c>
      <c r="I144" s="258" t="s">
        <v>341</v>
      </c>
      <c r="J144" s="242" t="s">
        <v>374</v>
      </c>
    </row>
    <row r="145" spans="1:10" ht="96" hidden="1" customHeight="1" x14ac:dyDescent="0.25">
      <c r="A145" s="304" t="s">
        <v>98</v>
      </c>
      <c r="B145" s="272">
        <v>44571</v>
      </c>
      <c r="C145" s="258" t="s">
        <v>372</v>
      </c>
      <c r="D145" s="258"/>
      <c r="E145" s="258"/>
      <c r="F145" s="258"/>
      <c r="G145" s="258"/>
      <c r="H145" s="289">
        <v>44578</v>
      </c>
      <c r="I145" s="258" t="s">
        <v>116</v>
      </c>
      <c r="J145" s="242"/>
    </row>
    <row r="146" spans="1:10" hidden="1" x14ac:dyDescent="0.25">
      <c r="A146" s="252"/>
      <c r="B146" s="253"/>
      <c r="C146" s="254"/>
      <c r="D146" s="255"/>
      <c r="E146" s="255"/>
      <c r="F146" s="255"/>
      <c r="G146" s="255"/>
      <c r="H146" s="255"/>
      <c r="I146" s="255"/>
      <c r="J146" s="256"/>
    </row>
    <row r="147" spans="1:10" ht="65.25" hidden="1" customHeight="1" x14ac:dyDescent="0.25">
      <c r="A147" s="304" t="s">
        <v>54</v>
      </c>
      <c r="B147" s="289">
        <v>44578</v>
      </c>
      <c r="C147" s="258" t="s">
        <v>381</v>
      </c>
      <c r="D147" s="258"/>
      <c r="E147" s="258"/>
      <c r="F147" s="258"/>
      <c r="G147" s="258"/>
      <c r="H147" s="289">
        <v>44578</v>
      </c>
      <c r="I147" s="258" t="s">
        <v>116</v>
      </c>
      <c r="J147" s="258" t="s">
        <v>382</v>
      </c>
    </row>
    <row r="148" spans="1:10" ht="210" hidden="1" customHeight="1" x14ac:dyDescent="0.25">
      <c r="A148" s="304" t="s">
        <v>65</v>
      </c>
      <c r="B148" s="289">
        <v>44578</v>
      </c>
      <c r="C148" s="258" t="s">
        <v>389</v>
      </c>
      <c r="D148" s="258"/>
      <c r="E148" s="258"/>
      <c r="F148" s="258"/>
      <c r="G148" s="258"/>
      <c r="H148" s="289">
        <v>44578</v>
      </c>
      <c r="I148" s="258" t="s">
        <v>116</v>
      </c>
      <c r="J148" s="258" t="s">
        <v>393</v>
      </c>
    </row>
    <row r="149" spans="1:10" ht="116.25" hidden="1" customHeight="1" x14ac:dyDescent="0.25">
      <c r="A149" s="303" t="s">
        <v>284</v>
      </c>
      <c r="B149" s="289">
        <v>44578</v>
      </c>
      <c r="C149" s="258" t="s">
        <v>373</v>
      </c>
      <c r="D149" s="258"/>
      <c r="E149" s="258"/>
      <c r="F149" s="258"/>
      <c r="G149" s="258"/>
      <c r="H149" s="289">
        <v>44582</v>
      </c>
      <c r="I149" s="276" t="s">
        <v>341</v>
      </c>
      <c r="J149" s="242" t="s">
        <v>396</v>
      </c>
    </row>
    <row r="150" spans="1:10" ht="93.75" hidden="1" customHeight="1" x14ac:dyDescent="0.25">
      <c r="A150" s="304" t="s">
        <v>68</v>
      </c>
      <c r="B150" s="289">
        <v>44578</v>
      </c>
      <c r="C150" s="258" t="s">
        <v>392</v>
      </c>
      <c r="D150" s="258"/>
      <c r="E150" s="258"/>
      <c r="F150" s="258"/>
      <c r="G150" s="258"/>
      <c r="H150" s="289">
        <v>44582</v>
      </c>
      <c r="I150" s="258" t="s">
        <v>116</v>
      </c>
      <c r="J150" s="242" t="s">
        <v>388</v>
      </c>
    </row>
    <row r="151" spans="1:10" ht="117.75" hidden="1" customHeight="1" x14ac:dyDescent="0.25">
      <c r="A151" s="304" t="s">
        <v>375</v>
      </c>
      <c r="B151" s="289">
        <v>44578</v>
      </c>
      <c r="C151" s="258" t="s">
        <v>387</v>
      </c>
      <c r="D151" s="258"/>
      <c r="E151" s="258"/>
      <c r="F151" s="258"/>
      <c r="G151" s="258"/>
      <c r="H151" s="289">
        <v>44578</v>
      </c>
      <c r="I151" s="258" t="s">
        <v>144</v>
      </c>
      <c r="J151" s="258" t="s">
        <v>390</v>
      </c>
    </row>
    <row r="152" spans="1:10" ht="120" hidden="1" x14ac:dyDescent="0.25">
      <c r="A152" s="302" t="s">
        <v>103</v>
      </c>
      <c r="B152" s="289">
        <v>44578</v>
      </c>
      <c r="C152" s="258" t="s">
        <v>376</v>
      </c>
      <c r="D152" s="258"/>
      <c r="E152" s="258"/>
      <c r="F152" s="258"/>
      <c r="G152" s="258"/>
      <c r="H152" s="276">
        <v>44578</v>
      </c>
      <c r="I152" s="258" t="s">
        <v>328</v>
      </c>
      <c r="J152" s="257" t="s">
        <v>394</v>
      </c>
    </row>
    <row r="153" spans="1:10" ht="58.5" hidden="1" customHeight="1" x14ac:dyDescent="0.25">
      <c r="A153" s="304" t="s">
        <v>327</v>
      </c>
      <c r="B153" s="289">
        <v>44578</v>
      </c>
      <c r="C153" s="258" t="s">
        <v>385</v>
      </c>
      <c r="D153" s="258"/>
      <c r="E153" s="258"/>
      <c r="F153" s="258"/>
      <c r="G153" s="258"/>
      <c r="H153" s="289">
        <v>44582</v>
      </c>
      <c r="I153" s="258" t="s">
        <v>368</v>
      </c>
      <c r="J153" s="242" t="s">
        <v>386</v>
      </c>
    </row>
    <row r="154" spans="1:10" ht="55.5" hidden="1" customHeight="1" x14ac:dyDescent="0.25">
      <c r="A154" s="304" t="s">
        <v>119</v>
      </c>
      <c r="B154" s="289">
        <v>44578</v>
      </c>
      <c r="C154" s="258" t="s">
        <v>383</v>
      </c>
      <c r="D154" s="258"/>
      <c r="E154" s="258"/>
      <c r="F154" s="258"/>
      <c r="G154" s="258"/>
      <c r="H154" s="289">
        <v>44578</v>
      </c>
      <c r="I154" s="258" t="s">
        <v>116</v>
      </c>
      <c r="J154" s="258" t="s">
        <v>384</v>
      </c>
    </row>
    <row r="155" spans="1:10" ht="78" hidden="1" customHeight="1" x14ac:dyDescent="0.25">
      <c r="A155" s="303" t="s">
        <v>391</v>
      </c>
      <c r="B155" s="289">
        <v>44578</v>
      </c>
      <c r="C155" s="257" t="s">
        <v>379</v>
      </c>
      <c r="D155" s="258"/>
      <c r="E155" s="258"/>
      <c r="F155" s="258"/>
      <c r="G155" s="258"/>
      <c r="H155" s="289">
        <v>44578</v>
      </c>
      <c r="I155" s="258" t="s">
        <v>128</v>
      </c>
      <c r="J155" s="242" t="s">
        <v>380</v>
      </c>
    </row>
    <row r="156" spans="1:10" ht="60" hidden="1" x14ac:dyDescent="0.25">
      <c r="A156" s="302" t="s">
        <v>55</v>
      </c>
      <c r="B156" s="289">
        <v>44578</v>
      </c>
      <c r="C156" s="258" t="s">
        <v>377</v>
      </c>
      <c r="D156" s="258"/>
      <c r="E156" s="258"/>
      <c r="F156" s="258"/>
      <c r="G156" s="258"/>
      <c r="H156" s="289">
        <v>44578</v>
      </c>
      <c r="I156" s="258" t="s">
        <v>116</v>
      </c>
      <c r="J156" s="305" t="s">
        <v>378</v>
      </c>
    </row>
    <row r="157" spans="1:10" hidden="1" x14ac:dyDescent="0.25">
      <c r="B157" s="247"/>
      <c r="C157" s="248"/>
      <c r="D157" s="249"/>
      <c r="E157" s="249"/>
      <c r="F157" s="249"/>
      <c r="G157" s="249"/>
      <c r="H157" s="249"/>
      <c r="I157" s="249"/>
    </row>
    <row r="158" spans="1:10" hidden="1" x14ac:dyDescent="0.25">
      <c r="A158" s="259"/>
      <c r="B158" s="247"/>
      <c r="C158" s="248"/>
      <c r="D158" s="249"/>
      <c r="E158" s="249"/>
      <c r="F158" s="249"/>
      <c r="G158" s="249"/>
      <c r="H158" s="249"/>
      <c r="I158" s="249"/>
    </row>
    <row r="159" spans="1:10" ht="45" hidden="1" x14ac:dyDescent="0.25">
      <c r="A159" s="304" t="s">
        <v>54</v>
      </c>
      <c r="B159" s="289">
        <v>44585</v>
      </c>
      <c r="C159" s="258" t="s">
        <v>397</v>
      </c>
      <c r="D159" s="258"/>
      <c r="E159" s="258"/>
      <c r="F159" s="258"/>
      <c r="G159" s="258"/>
      <c r="H159" s="289"/>
      <c r="I159" s="258" t="s">
        <v>116</v>
      </c>
      <c r="J159" s="258" t="s">
        <v>409</v>
      </c>
    </row>
    <row r="160" spans="1:10" ht="258.75" hidden="1" customHeight="1" x14ac:dyDescent="0.25">
      <c r="A160" s="304" t="s">
        <v>327</v>
      </c>
      <c r="B160" s="289">
        <v>44585</v>
      </c>
      <c r="C160" s="258" t="s">
        <v>408</v>
      </c>
      <c r="D160" s="258"/>
      <c r="E160" s="258"/>
      <c r="F160" s="258"/>
      <c r="G160" s="258"/>
      <c r="H160" s="289"/>
      <c r="I160" s="258" t="s">
        <v>368</v>
      </c>
      <c r="J160" s="242" t="s">
        <v>415</v>
      </c>
    </row>
    <row r="161" spans="1:11" ht="83.25" hidden="1" customHeight="1" x14ac:dyDescent="0.25">
      <c r="A161" s="304" t="s">
        <v>268</v>
      </c>
      <c r="B161" s="289">
        <v>44585</v>
      </c>
      <c r="C161" s="258" t="s">
        <v>410</v>
      </c>
      <c r="D161" s="258"/>
      <c r="E161" s="258"/>
      <c r="F161" s="258"/>
      <c r="G161" s="258"/>
      <c r="H161" s="289"/>
      <c r="I161" s="258" t="s">
        <v>411</v>
      </c>
      <c r="J161" s="242" t="s">
        <v>412</v>
      </c>
    </row>
    <row r="162" spans="1:11" hidden="1" x14ac:dyDescent="0.25">
      <c r="A162" s="304" t="s">
        <v>395</v>
      </c>
      <c r="B162" s="289">
        <v>44585</v>
      </c>
      <c r="C162" s="258" t="s">
        <v>398</v>
      </c>
      <c r="D162" s="258"/>
      <c r="E162" s="258"/>
      <c r="F162" s="258"/>
      <c r="G162" s="258"/>
      <c r="H162" s="289">
        <v>44586</v>
      </c>
      <c r="I162" s="258" t="s">
        <v>116</v>
      </c>
      <c r="J162" s="242" t="s">
        <v>413</v>
      </c>
    </row>
    <row r="163" spans="1:11" hidden="1" x14ac:dyDescent="0.25">
      <c r="A163" s="304" t="s">
        <v>404</v>
      </c>
      <c r="B163" s="289">
        <v>44585</v>
      </c>
      <c r="C163" s="258" t="s">
        <v>398</v>
      </c>
      <c r="D163" s="258"/>
      <c r="E163" s="258"/>
      <c r="F163" s="258"/>
      <c r="G163" s="258"/>
      <c r="H163" s="289">
        <v>44586</v>
      </c>
      <c r="I163" s="258" t="s">
        <v>116</v>
      </c>
      <c r="J163" s="242" t="s">
        <v>413</v>
      </c>
    </row>
    <row r="164" spans="1:11" ht="45" hidden="1" x14ac:dyDescent="0.25">
      <c r="A164" s="304" t="s">
        <v>418</v>
      </c>
      <c r="B164" s="289">
        <v>44585</v>
      </c>
      <c r="C164" s="258" t="s">
        <v>406</v>
      </c>
      <c r="D164" s="258"/>
      <c r="E164" s="258"/>
      <c r="F164" s="258"/>
      <c r="G164" s="258"/>
      <c r="H164" s="289">
        <v>44585</v>
      </c>
      <c r="I164" s="258" t="s">
        <v>116</v>
      </c>
      <c r="J164" s="242" t="s">
        <v>414</v>
      </c>
    </row>
    <row r="165" spans="1:11" ht="45" hidden="1" x14ac:dyDescent="0.25">
      <c r="A165" s="304" t="s">
        <v>314</v>
      </c>
      <c r="B165" s="289">
        <v>44585</v>
      </c>
      <c r="C165" s="258" t="s">
        <v>405</v>
      </c>
      <c r="D165" s="258"/>
      <c r="E165" s="258"/>
      <c r="F165" s="258"/>
      <c r="G165" s="258"/>
      <c r="H165" s="289">
        <v>44588</v>
      </c>
      <c r="I165" s="258" t="s">
        <v>270</v>
      </c>
      <c r="J165" s="242"/>
    </row>
    <row r="166" spans="1:11" ht="76.5" hidden="1" customHeight="1" x14ac:dyDescent="0.25">
      <c r="A166" s="304" t="s">
        <v>417</v>
      </c>
      <c r="B166" s="289">
        <v>44585</v>
      </c>
      <c r="C166" s="258" t="s">
        <v>419</v>
      </c>
      <c r="D166" s="258"/>
      <c r="E166" s="258"/>
      <c r="F166" s="258"/>
      <c r="G166" s="258"/>
      <c r="H166" s="289">
        <v>44588</v>
      </c>
      <c r="I166" s="258" t="s">
        <v>341</v>
      </c>
      <c r="J166" s="242"/>
    </row>
    <row r="167" spans="1:11" ht="75" hidden="1" x14ac:dyDescent="0.25">
      <c r="A167" s="304" t="s">
        <v>99</v>
      </c>
      <c r="B167" s="289">
        <v>44593</v>
      </c>
      <c r="C167" s="258" t="s">
        <v>416</v>
      </c>
      <c r="D167" s="258"/>
      <c r="E167" s="258"/>
      <c r="F167" s="258"/>
      <c r="G167" s="258"/>
      <c r="H167" s="289">
        <v>44599</v>
      </c>
      <c r="I167" s="258" t="s">
        <v>407</v>
      </c>
      <c r="J167" s="242" t="s">
        <v>429</v>
      </c>
    </row>
    <row r="168" spans="1:11" ht="60" hidden="1" x14ac:dyDescent="0.25">
      <c r="A168" s="304" t="s">
        <v>417</v>
      </c>
      <c r="B168" s="289">
        <v>44593</v>
      </c>
      <c r="C168" s="258" t="s">
        <v>420</v>
      </c>
      <c r="D168" s="258"/>
      <c r="E168" s="258"/>
      <c r="F168" s="258"/>
      <c r="G168" s="258"/>
      <c r="H168" s="289">
        <v>44593</v>
      </c>
      <c r="I168" s="258" t="s">
        <v>128</v>
      </c>
      <c r="J168" s="242" t="s">
        <v>427</v>
      </c>
      <c r="K168" s="348"/>
    </row>
    <row r="169" spans="1:11" ht="106.5" hidden="1" customHeight="1" x14ac:dyDescent="0.25">
      <c r="A169" s="304" t="s">
        <v>103</v>
      </c>
      <c r="B169" s="289">
        <v>44593</v>
      </c>
      <c r="C169" s="258" t="s">
        <v>421</v>
      </c>
      <c r="D169" s="258"/>
      <c r="E169" s="258"/>
      <c r="F169" s="258"/>
      <c r="G169" s="258"/>
      <c r="H169" s="289">
        <v>44593</v>
      </c>
      <c r="I169" s="258" t="s">
        <v>411</v>
      </c>
      <c r="J169" s="242" t="s">
        <v>428</v>
      </c>
      <c r="K169" s="348"/>
    </row>
    <row r="170" spans="1:11" ht="54.75" hidden="1" customHeight="1" x14ac:dyDescent="0.25">
      <c r="A170" s="304" t="s">
        <v>422</v>
      </c>
      <c r="B170" s="289">
        <v>44593</v>
      </c>
      <c r="C170" s="258" t="s">
        <v>426</v>
      </c>
      <c r="D170" s="258"/>
      <c r="E170" s="258"/>
      <c r="F170" s="258"/>
      <c r="G170" s="258"/>
      <c r="H170" s="289">
        <v>44593</v>
      </c>
      <c r="I170" s="258" t="s">
        <v>71</v>
      </c>
      <c r="J170" s="242" t="s">
        <v>439</v>
      </c>
      <c r="K170" s="348"/>
    </row>
    <row r="171" spans="1:11" ht="45.75" hidden="1" customHeight="1" x14ac:dyDescent="0.25">
      <c r="A171" s="304" t="s">
        <v>440</v>
      </c>
      <c r="B171" s="289">
        <v>44593</v>
      </c>
      <c r="C171" s="258" t="s">
        <v>424</v>
      </c>
      <c r="D171" s="258"/>
      <c r="E171" s="258"/>
      <c r="F171" s="258"/>
      <c r="G171" s="258"/>
      <c r="H171" s="289">
        <v>44593</v>
      </c>
      <c r="I171" s="258" t="s">
        <v>411</v>
      </c>
      <c r="J171" s="242" t="s">
        <v>425</v>
      </c>
      <c r="K171" s="348"/>
    </row>
    <row r="172" spans="1:11" ht="45.75" hidden="1" customHeight="1" x14ac:dyDescent="0.25">
      <c r="A172" s="304" t="s">
        <v>430</v>
      </c>
      <c r="B172" s="289">
        <v>44593</v>
      </c>
      <c r="C172" s="258" t="s">
        <v>431</v>
      </c>
      <c r="D172" s="258"/>
      <c r="E172" s="258"/>
      <c r="F172" s="258"/>
      <c r="G172" s="258"/>
      <c r="H172" s="289">
        <v>44593</v>
      </c>
      <c r="I172" s="258" t="s">
        <v>116</v>
      </c>
      <c r="J172" s="242" t="s">
        <v>432</v>
      </c>
      <c r="K172" s="348"/>
    </row>
    <row r="173" spans="1:11" ht="60" hidden="1" customHeight="1" x14ac:dyDescent="0.25">
      <c r="A173" s="304" t="s">
        <v>55</v>
      </c>
      <c r="B173" s="289">
        <v>44593</v>
      </c>
      <c r="C173" s="258" t="s">
        <v>433</v>
      </c>
      <c r="D173" s="258"/>
      <c r="E173" s="258"/>
      <c r="F173" s="258"/>
      <c r="G173" s="258"/>
      <c r="H173" s="289">
        <v>44593</v>
      </c>
      <c r="I173" s="258" t="s">
        <v>434</v>
      </c>
      <c r="J173" s="242" t="s">
        <v>436</v>
      </c>
      <c r="K173" s="348"/>
    </row>
    <row r="174" spans="1:11" ht="60" hidden="1" customHeight="1" x14ac:dyDescent="0.25">
      <c r="A174" s="304" t="s">
        <v>119</v>
      </c>
      <c r="B174" s="289">
        <v>44593</v>
      </c>
      <c r="C174" s="258" t="s">
        <v>431</v>
      </c>
      <c r="D174" s="258"/>
      <c r="E174" s="258"/>
      <c r="F174" s="258"/>
      <c r="G174" s="258"/>
      <c r="H174" s="289">
        <v>44593</v>
      </c>
      <c r="I174" s="258" t="s">
        <v>116</v>
      </c>
      <c r="J174" s="242" t="s">
        <v>435</v>
      </c>
      <c r="K174" s="348"/>
    </row>
    <row r="175" spans="1:11" ht="60" hidden="1" customHeight="1" x14ac:dyDescent="0.25">
      <c r="A175" s="304" t="s">
        <v>68</v>
      </c>
      <c r="B175" s="289">
        <v>44593</v>
      </c>
      <c r="C175" s="258" t="s">
        <v>437</v>
      </c>
      <c r="D175" s="258"/>
      <c r="E175" s="258"/>
      <c r="F175" s="258"/>
      <c r="G175" s="258"/>
      <c r="H175" s="289">
        <v>44593</v>
      </c>
      <c r="I175" s="258" t="s">
        <v>116</v>
      </c>
      <c r="J175" s="242" t="s">
        <v>438</v>
      </c>
      <c r="K175" s="348"/>
    </row>
    <row r="176" spans="1:11" hidden="1" x14ac:dyDescent="0.25">
      <c r="B176" s="247"/>
      <c r="C176" s="248"/>
      <c r="D176" s="249"/>
      <c r="E176" s="249"/>
      <c r="F176" s="249"/>
      <c r="G176" s="249"/>
      <c r="H176" s="249"/>
      <c r="I176" s="249"/>
    </row>
    <row r="177" spans="1:11" hidden="1" x14ac:dyDescent="0.25">
      <c r="B177" s="247"/>
      <c r="C177" s="248"/>
      <c r="D177" s="249"/>
      <c r="E177" s="249"/>
      <c r="F177" s="249"/>
      <c r="G177" s="249"/>
      <c r="H177" s="249"/>
      <c r="I177" s="249"/>
    </row>
    <row r="178" spans="1:11" hidden="1" x14ac:dyDescent="0.25">
      <c r="B178" s="247"/>
      <c r="C178" s="248"/>
      <c r="D178" s="249"/>
      <c r="E178" s="249"/>
      <c r="F178" s="249"/>
      <c r="G178" s="249"/>
      <c r="H178" s="249"/>
      <c r="I178" s="249"/>
    </row>
    <row r="179" spans="1:11" ht="30" hidden="1" x14ac:dyDescent="0.25">
      <c r="A179" s="304" t="s">
        <v>65</v>
      </c>
      <c r="B179" s="289">
        <v>44599</v>
      </c>
      <c r="C179" s="258" t="s">
        <v>431</v>
      </c>
      <c r="D179" s="258"/>
      <c r="E179" s="258"/>
      <c r="F179" s="258"/>
      <c r="G179" s="258"/>
      <c r="H179" s="289">
        <v>44599</v>
      </c>
      <c r="I179" s="258" t="s">
        <v>116</v>
      </c>
      <c r="J179" s="258" t="s">
        <v>447</v>
      </c>
      <c r="K179" s="348"/>
    </row>
    <row r="180" spans="1:11" ht="30" hidden="1" x14ac:dyDescent="0.25">
      <c r="A180" s="304" t="s">
        <v>68</v>
      </c>
      <c r="B180" s="289">
        <v>44599</v>
      </c>
      <c r="C180" s="258" t="s">
        <v>448</v>
      </c>
      <c r="D180" s="258"/>
      <c r="E180" s="258"/>
      <c r="F180" s="258"/>
      <c r="G180" s="258"/>
      <c r="H180" s="289">
        <v>44599</v>
      </c>
      <c r="I180" s="258" t="s">
        <v>116</v>
      </c>
      <c r="J180" s="242" t="s">
        <v>449</v>
      </c>
      <c r="K180" s="348"/>
    </row>
    <row r="181" spans="1:11" ht="75" hidden="1" x14ac:dyDescent="0.25">
      <c r="A181" s="304" t="s">
        <v>327</v>
      </c>
      <c r="B181" s="289">
        <v>44599</v>
      </c>
      <c r="C181" s="258" t="s">
        <v>441</v>
      </c>
      <c r="D181" s="258"/>
      <c r="E181" s="258"/>
      <c r="F181" s="258"/>
      <c r="G181" s="258"/>
      <c r="H181" s="289">
        <v>44599</v>
      </c>
      <c r="I181" s="258" t="s">
        <v>323</v>
      </c>
      <c r="J181" s="242" t="s">
        <v>450</v>
      </c>
      <c r="K181" s="348"/>
    </row>
    <row r="182" spans="1:11" ht="123" hidden="1" customHeight="1" x14ac:dyDescent="0.25">
      <c r="A182" s="304" t="s">
        <v>301</v>
      </c>
      <c r="B182" s="289">
        <v>44599</v>
      </c>
      <c r="C182" s="258" t="s">
        <v>459</v>
      </c>
      <c r="D182" s="258"/>
      <c r="E182" s="258"/>
      <c r="F182" s="258"/>
      <c r="G182" s="258"/>
      <c r="H182" s="289">
        <v>44599</v>
      </c>
      <c r="I182" s="258" t="s">
        <v>128</v>
      </c>
      <c r="J182" s="258" t="s">
        <v>451</v>
      </c>
      <c r="K182" s="348"/>
    </row>
    <row r="183" spans="1:11" ht="27.75" hidden="1" customHeight="1" x14ac:dyDescent="0.25">
      <c r="A183" s="304" t="s">
        <v>333</v>
      </c>
      <c r="B183" s="289">
        <v>44599</v>
      </c>
      <c r="C183" s="258" t="s">
        <v>461</v>
      </c>
      <c r="D183" s="258"/>
      <c r="E183" s="258"/>
      <c r="F183" s="258"/>
      <c r="G183" s="258"/>
      <c r="H183" s="289">
        <v>44606</v>
      </c>
      <c r="I183" s="258" t="s">
        <v>116</v>
      </c>
      <c r="J183" s="258"/>
      <c r="K183" s="348"/>
    </row>
    <row r="184" spans="1:11" ht="45" hidden="1" x14ac:dyDescent="0.25">
      <c r="A184" s="304" t="s">
        <v>442</v>
      </c>
      <c r="B184" s="289">
        <v>44599</v>
      </c>
      <c r="C184" s="258" t="s">
        <v>453</v>
      </c>
      <c r="D184" s="258"/>
      <c r="E184" s="258"/>
      <c r="F184" s="258"/>
      <c r="G184" s="258"/>
      <c r="H184" s="289">
        <v>44599</v>
      </c>
      <c r="I184" s="258" t="s">
        <v>128</v>
      </c>
      <c r="J184" s="258" t="s">
        <v>452</v>
      </c>
      <c r="K184" s="348"/>
    </row>
    <row r="185" spans="1:11" ht="30" hidden="1" x14ac:dyDescent="0.25">
      <c r="A185" s="304" t="s">
        <v>55</v>
      </c>
      <c r="B185" s="289">
        <v>44599</v>
      </c>
      <c r="C185" s="258" t="s">
        <v>443</v>
      </c>
      <c r="D185" s="258"/>
      <c r="E185" s="258"/>
      <c r="F185" s="258"/>
      <c r="G185" s="258"/>
      <c r="H185" s="289">
        <v>44606</v>
      </c>
      <c r="I185" s="258" t="s">
        <v>128</v>
      </c>
      <c r="J185" s="258"/>
      <c r="K185" s="348"/>
    </row>
    <row r="186" spans="1:11" ht="77.25" hidden="1" customHeight="1" x14ac:dyDescent="0.25">
      <c r="A186" s="304" t="s">
        <v>60</v>
      </c>
      <c r="B186" s="289">
        <v>44599</v>
      </c>
      <c r="C186" s="258" t="s">
        <v>454</v>
      </c>
      <c r="D186" s="258"/>
      <c r="E186" s="258"/>
      <c r="F186" s="258"/>
      <c r="G186" s="258"/>
      <c r="H186" s="289">
        <v>44599</v>
      </c>
      <c r="I186" s="258" t="s">
        <v>456</v>
      </c>
      <c r="J186" s="258" t="s">
        <v>455</v>
      </c>
      <c r="K186" s="348"/>
    </row>
    <row r="187" spans="1:11" ht="43.5" hidden="1" customHeight="1" x14ac:dyDescent="0.25">
      <c r="A187" s="304" t="s">
        <v>462</v>
      </c>
      <c r="B187" s="289">
        <v>44599</v>
      </c>
      <c r="C187" s="258" t="s">
        <v>445</v>
      </c>
      <c r="D187" s="258"/>
      <c r="E187" s="258"/>
      <c r="F187" s="258"/>
      <c r="G187" s="258"/>
      <c r="H187" s="289">
        <v>44599</v>
      </c>
      <c r="I187" s="258" t="s">
        <v>444</v>
      </c>
      <c r="J187" s="258" t="s">
        <v>463</v>
      </c>
      <c r="K187" s="348"/>
    </row>
    <row r="188" spans="1:11" ht="24.75" hidden="1" customHeight="1" x14ac:dyDescent="0.25">
      <c r="A188" s="304" t="s">
        <v>395</v>
      </c>
      <c r="B188" s="289">
        <v>44599</v>
      </c>
      <c r="C188" s="258" t="s">
        <v>457</v>
      </c>
      <c r="D188" s="258"/>
      <c r="E188" s="258"/>
      <c r="F188" s="258"/>
      <c r="G188" s="258"/>
      <c r="H188" s="289">
        <v>44599</v>
      </c>
      <c r="I188" s="258"/>
      <c r="J188" s="258" t="s">
        <v>464</v>
      </c>
      <c r="K188" s="348"/>
    </row>
    <row r="189" spans="1:11" ht="30" hidden="1" x14ac:dyDescent="0.25">
      <c r="A189" s="304" t="s">
        <v>446</v>
      </c>
      <c r="B189" s="289">
        <v>44599</v>
      </c>
      <c r="C189" s="258" t="s">
        <v>465</v>
      </c>
      <c r="D189" s="258"/>
      <c r="E189" s="258"/>
      <c r="F189" s="258"/>
      <c r="G189" s="258"/>
      <c r="H189" s="289">
        <v>44599</v>
      </c>
      <c r="I189" s="258" t="s">
        <v>71</v>
      </c>
      <c r="J189" s="258" t="s">
        <v>460</v>
      </c>
      <c r="K189" s="348"/>
    </row>
    <row r="190" spans="1:11" ht="45" hidden="1" x14ac:dyDescent="0.25">
      <c r="A190" s="304" t="s">
        <v>417</v>
      </c>
      <c r="B190" s="289">
        <v>44599</v>
      </c>
      <c r="C190" s="258" t="s">
        <v>458</v>
      </c>
      <c r="D190" s="258"/>
      <c r="E190" s="258"/>
      <c r="F190" s="258"/>
      <c r="G190" s="258"/>
      <c r="H190" s="289">
        <v>44606</v>
      </c>
      <c r="I190" s="258" t="s">
        <v>116</v>
      </c>
      <c r="J190" s="258"/>
      <c r="K190" s="348"/>
    </row>
    <row r="191" spans="1:11" hidden="1" x14ac:dyDescent="0.25">
      <c r="B191" s="247"/>
      <c r="C191" s="248"/>
      <c r="D191" s="249"/>
      <c r="E191" s="249"/>
      <c r="F191" s="249"/>
      <c r="G191" s="249"/>
      <c r="H191" s="249"/>
      <c r="I191" s="249"/>
    </row>
    <row r="192" spans="1:11" hidden="1" x14ac:dyDescent="0.25">
      <c r="B192" s="247"/>
      <c r="C192" s="248"/>
      <c r="D192" s="249"/>
      <c r="E192" s="249"/>
      <c r="F192" s="249"/>
      <c r="G192" s="249"/>
      <c r="H192" s="249"/>
      <c r="I192" s="249"/>
    </row>
    <row r="193" spans="1:11" ht="74.25" hidden="1" customHeight="1" x14ac:dyDescent="0.25">
      <c r="A193" s="304" t="s">
        <v>55</v>
      </c>
      <c r="B193" s="289">
        <v>44606</v>
      </c>
      <c r="C193" s="258" t="s">
        <v>483</v>
      </c>
      <c r="D193" s="258"/>
      <c r="E193" s="258"/>
      <c r="F193" s="258"/>
      <c r="G193" s="258"/>
      <c r="H193" s="289">
        <v>44607</v>
      </c>
      <c r="I193" s="258" t="s">
        <v>71</v>
      </c>
      <c r="J193" s="258" t="s">
        <v>484</v>
      </c>
      <c r="K193" s="348"/>
    </row>
    <row r="194" spans="1:11" ht="91.5" hidden="1" customHeight="1" x14ac:dyDescent="0.25">
      <c r="A194" s="304" t="s">
        <v>442</v>
      </c>
      <c r="B194" s="289">
        <v>44607</v>
      </c>
      <c r="C194" s="258" t="s">
        <v>469</v>
      </c>
      <c r="D194" s="258"/>
      <c r="E194" s="258"/>
      <c r="F194" s="258"/>
      <c r="G194" s="258"/>
      <c r="H194" s="289">
        <v>44607</v>
      </c>
      <c r="I194" s="258" t="s">
        <v>466</v>
      </c>
      <c r="J194" s="258" t="s">
        <v>485</v>
      </c>
      <c r="K194" s="348"/>
    </row>
    <row r="195" spans="1:11" ht="39" hidden="1" customHeight="1" x14ac:dyDescent="0.25">
      <c r="A195" s="304" t="s">
        <v>333</v>
      </c>
      <c r="B195" s="289">
        <v>44607</v>
      </c>
      <c r="C195" s="258" t="s">
        <v>461</v>
      </c>
      <c r="D195" s="258"/>
      <c r="E195" s="258"/>
      <c r="F195" s="258"/>
      <c r="G195" s="258"/>
      <c r="H195" s="289">
        <v>44607</v>
      </c>
      <c r="I195" s="258" t="s">
        <v>116</v>
      </c>
      <c r="J195" s="258" t="s">
        <v>477</v>
      </c>
      <c r="K195" s="348"/>
    </row>
    <row r="196" spans="1:11" ht="55.5" hidden="1" customHeight="1" x14ac:dyDescent="0.25">
      <c r="A196" s="304" t="s">
        <v>327</v>
      </c>
      <c r="B196" s="289">
        <v>44607</v>
      </c>
      <c r="C196" s="258" t="s">
        <v>441</v>
      </c>
      <c r="D196" s="258"/>
      <c r="E196" s="258"/>
      <c r="F196" s="258"/>
      <c r="G196" s="258"/>
      <c r="H196" s="289">
        <v>44607</v>
      </c>
      <c r="I196" s="258" t="s">
        <v>323</v>
      </c>
      <c r="J196" s="242" t="s">
        <v>486</v>
      </c>
      <c r="K196" s="348"/>
    </row>
    <row r="197" spans="1:11" ht="111.75" hidden="1" customHeight="1" x14ac:dyDescent="0.25">
      <c r="A197" s="304" t="s">
        <v>65</v>
      </c>
      <c r="B197" s="289">
        <v>44607</v>
      </c>
      <c r="C197" s="258" t="s">
        <v>447</v>
      </c>
      <c r="D197" s="258"/>
      <c r="E197" s="258"/>
      <c r="F197" s="258"/>
      <c r="G197" s="258"/>
      <c r="H197" s="289">
        <v>44607</v>
      </c>
      <c r="I197" s="258" t="s">
        <v>116</v>
      </c>
      <c r="J197" s="242" t="s">
        <v>489</v>
      </c>
      <c r="K197" s="348"/>
    </row>
    <row r="198" spans="1:11" ht="92.25" hidden="1" customHeight="1" x14ac:dyDescent="0.25">
      <c r="A198" s="304" t="s">
        <v>68</v>
      </c>
      <c r="B198" s="289">
        <v>44607</v>
      </c>
      <c r="C198" s="258" t="s">
        <v>475</v>
      </c>
      <c r="D198" s="258"/>
      <c r="E198" s="258"/>
      <c r="F198" s="258"/>
      <c r="G198" s="258"/>
      <c r="H198" s="289">
        <v>44613</v>
      </c>
      <c r="I198" s="258" t="s">
        <v>128</v>
      </c>
      <c r="J198" s="242" t="s">
        <v>478</v>
      </c>
      <c r="K198" s="348"/>
    </row>
    <row r="199" spans="1:11" ht="135.75" hidden="1" customHeight="1" x14ac:dyDescent="0.25">
      <c r="A199" s="304" t="s">
        <v>103</v>
      </c>
      <c r="B199" s="289">
        <v>44607</v>
      </c>
      <c r="C199" s="258" t="s">
        <v>468</v>
      </c>
      <c r="D199" s="258"/>
      <c r="E199" s="258"/>
      <c r="F199" s="258"/>
      <c r="G199" s="258"/>
      <c r="H199" s="289">
        <v>44607</v>
      </c>
      <c r="I199" s="258" t="s">
        <v>128</v>
      </c>
      <c r="J199" s="258" t="s">
        <v>479</v>
      </c>
      <c r="K199" s="348"/>
    </row>
    <row r="200" spans="1:11" ht="45" hidden="1" x14ac:dyDescent="0.25">
      <c r="A200" s="304" t="s">
        <v>99</v>
      </c>
      <c r="B200" s="289">
        <v>44607</v>
      </c>
      <c r="C200" s="258" t="s">
        <v>488</v>
      </c>
      <c r="D200" s="258"/>
      <c r="E200" s="258"/>
      <c r="F200" s="258"/>
      <c r="G200" s="258"/>
      <c r="H200" s="289">
        <v>44607</v>
      </c>
      <c r="I200" s="258"/>
      <c r="J200" s="242"/>
      <c r="K200" s="348"/>
    </row>
    <row r="201" spans="1:11" ht="30" hidden="1" x14ac:dyDescent="0.25">
      <c r="A201" s="304" t="s">
        <v>470</v>
      </c>
      <c r="B201" s="289">
        <v>44607</v>
      </c>
      <c r="C201" s="258" t="s">
        <v>472</v>
      </c>
      <c r="D201" s="258"/>
      <c r="E201" s="258"/>
      <c r="F201" s="258"/>
      <c r="G201" s="258"/>
      <c r="H201" s="289">
        <v>44607</v>
      </c>
      <c r="I201" s="258" t="s">
        <v>473</v>
      </c>
      <c r="J201" s="242" t="s">
        <v>480</v>
      </c>
      <c r="K201" s="348"/>
    </row>
    <row r="202" spans="1:11" ht="42.75" hidden="1" customHeight="1" x14ac:dyDescent="0.25">
      <c r="A202" s="315" t="s">
        <v>417</v>
      </c>
      <c r="B202" s="289">
        <v>44607</v>
      </c>
      <c r="C202" s="258" t="s">
        <v>476</v>
      </c>
      <c r="D202" s="258"/>
      <c r="E202" s="258"/>
      <c r="F202" s="258"/>
      <c r="G202" s="258"/>
      <c r="H202" s="289">
        <v>44607</v>
      </c>
      <c r="I202" s="258" t="s">
        <v>71</v>
      </c>
      <c r="J202" s="258"/>
      <c r="K202" s="348"/>
    </row>
    <row r="203" spans="1:11" ht="42.75" hidden="1" customHeight="1" x14ac:dyDescent="0.25">
      <c r="A203" s="315" t="s">
        <v>417</v>
      </c>
      <c r="B203" s="289">
        <v>44607</v>
      </c>
      <c r="C203" s="258" t="s">
        <v>487</v>
      </c>
      <c r="D203" s="258"/>
      <c r="E203" s="258"/>
      <c r="F203" s="258"/>
      <c r="G203" s="258"/>
      <c r="H203" s="289">
        <v>44607</v>
      </c>
      <c r="I203" s="258" t="s">
        <v>220</v>
      </c>
      <c r="J203" s="258"/>
      <c r="K203" s="348"/>
    </row>
    <row r="204" spans="1:11" ht="60.75" hidden="1" customHeight="1" x14ac:dyDescent="0.25">
      <c r="A204" s="304" t="s">
        <v>395</v>
      </c>
      <c r="B204" s="289">
        <v>44607</v>
      </c>
      <c r="C204" s="258" t="s">
        <v>474</v>
      </c>
      <c r="D204" s="258"/>
      <c r="E204" s="258"/>
      <c r="F204" s="258"/>
      <c r="G204" s="258"/>
      <c r="H204" s="289">
        <v>44607</v>
      </c>
      <c r="I204" s="258"/>
      <c r="J204" s="242"/>
      <c r="K204" s="348"/>
    </row>
    <row r="205" spans="1:11" ht="70.5" hidden="1" customHeight="1" x14ac:dyDescent="0.25">
      <c r="A205" s="315" t="s">
        <v>122</v>
      </c>
      <c r="B205" s="289">
        <v>44607</v>
      </c>
      <c r="C205" s="258" t="s">
        <v>482</v>
      </c>
      <c r="D205" s="258"/>
      <c r="E205" s="258"/>
      <c r="F205" s="258"/>
      <c r="G205" s="258"/>
      <c r="H205" s="289">
        <v>44613</v>
      </c>
      <c r="I205" s="258" t="s">
        <v>71</v>
      </c>
      <c r="J205" s="242"/>
      <c r="K205" s="348"/>
    </row>
    <row r="206" spans="1:11" ht="53.25" hidden="1" customHeight="1" x14ac:dyDescent="0.25">
      <c r="A206" s="304" t="s">
        <v>265</v>
      </c>
      <c r="B206" s="289">
        <v>44607</v>
      </c>
      <c r="C206" s="258" t="s">
        <v>481</v>
      </c>
      <c r="D206" s="258"/>
      <c r="E206" s="258"/>
      <c r="F206" s="258"/>
      <c r="G206" s="258"/>
      <c r="H206" s="289">
        <v>44607</v>
      </c>
      <c r="I206" s="258" t="s">
        <v>71</v>
      </c>
      <c r="J206" s="242" t="s">
        <v>471</v>
      </c>
      <c r="K206" s="348"/>
    </row>
    <row r="207" spans="1:11" ht="74.25" hidden="1" customHeight="1" x14ac:dyDescent="0.25">
      <c r="A207" s="304" t="s">
        <v>55</v>
      </c>
      <c r="B207" s="289">
        <v>44613</v>
      </c>
      <c r="C207" s="258" t="s">
        <v>490</v>
      </c>
      <c r="D207" s="258"/>
      <c r="E207" s="258"/>
      <c r="F207" s="258"/>
      <c r="G207" s="258"/>
      <c r="H207" s="289">
        <v>44613</v>
      </c>
      <c r="I207" s="258" t="s">
        <v>128</v>
      </c>
      <c r="J207" s="258" t="s">
        <v>498</v>
      </c>
      <c r="K207" s="348"/>
    </row>
    <row r="208" spans="1:11" ht="79.5" hidden="1" customHeight="1" x14ac:dyDescent="0.25">
      <c r="A208" s="304" t="s">
        <v>265</v>
      </c>
      <c r="B208" s="289">
        <v>44613</v>
      </c>
      <c r="C208" s="258" t="s">
        <v>491</v>
      </c>
      <c r="D208" s="258"/>
      <c r="E208" s="258"/>
      <c r="F208" s="258"/>
      <c r="G208" s="258"/>
      <c r="H208" s="289">
        <v>44613</v>
      </c>
      <c r="I208" s="258" t="s">
        <v>71</v>
      </c>
      <c r="J208" s="242" t="s">
        <v>499</v>
      </c>
      <c r="K208" s="348"/>
    </row>
    <row r="209" spans="1:11" ht="134.25" hidden="1" customHeight="1" x14ac:dyDescent="0.25">
      <c r="A209" s="316" t="s">
        <v>492</v>
      </c>
      <c r="B209" s="289">
        <v>44613</v>
      </c>
      <c r="C209" s="258" t="s">
        <v>493</v>
      </c>
      <c r="D209" s="258"/>
      <c r="E209" s="258"/>
      <c r="F209" s="258"/>
      <c r="G209" s="258"/>
      <c r="H209" s="289">
        <v>44620</v>
      </c>
      <c r="I209" s="258" t="s">
        <v>501</v>
      </c>
      <c r="J209" s="258" t="s">
        <v>500</v>
      </c>
      <c r="K209" s="348"/>
    </row>
    <row r="210" spans="1:11" ht="70.5" hidden="1" customHeight="1" x14ac:dyDescent="0.25">
      <c r="A210" s="316" t="s">
        <v>122</v>
      </c>
      <c r="B210" s="289">
        <v>44607</v>
      </c>
      <c r="C210" s="258" t="s">
        <v>482</v>
      </c>
      <c r="D210" s="258"/>
      <c r="E210" s="258"/>
      <c r="F210" s="258"/>
      <c r="G210" s="258"/>
      <c r="H210" s="289">
        <v>44613</v>
      </c>
      <c r="I210" s="258" t="s">
        <v>71</v>
      </c>
      <c r="J210" s="242" t="s">
        <v>502</v>
      </c>
      <c r="K210" s="348"/>
    </row>
    <row r="211" spans="1:11" ht="99.75" hidden="1" customHeight="1" x14ac:dyDescent="0.25">
      <c r="A211" s="316" t="s">
        <v>68</v>
      </c>
      <c r="B211" s="289">
        <v>44613</v>
      </c>
      <c r="C211" s="258" t="s">
        <v>475</v>
      </c>
      <c r="D211" s="258"/>
      <c r="E211" s="258"/>
      <c r="F211" s="258"/>
      <c r="G211" s="258"/>
      <c r="H211" s="289">
        <v>44617</v>
      </c>
      <c r="I211" s="258" t="s">
        <v>504</v>
      </c>
      <c r="J211" s="242" t="s">
        <v>503</v>
      </c>
      <c r="K211" s="348"/>
    </row>
    <row r="212" spans="1:11" ht="42.75" hidden="1" customHeight="1" x14ac:dyDescent="0.25">
      <c r="A212" s="316" t="s">
        <v>417</v>
      </c>
      <c r="B212" s="289">
        <v>44613</v>
      </c>
      <c r="C212" s="258" t="s">
        <v>476</v>
      </c>
      <c r="D212" s="258"/>
      <c r="E212" s="258"/>
      <c r="F212" s="258"/>
      <c r="G212" s="258"/>
      <c r="H212" s="289">
        <v>44613</v>
      </c>
      <c r="I212" s="258" t="s">
        <v>505</v>
      </c>
      <c r="J212" s="258" t="s">
        <v>494</v>
      </c>
      <c r="K212" s="348"/>
    </row>
    <row r="213" spans="1:11" ht="42.75" hidden="1" customHeight="1" x14ac:dyDescent="0.25">
      <c r="A213" s="316" t="s">
        <v>417</v>
      </c>
      <c r="B213" s="289">
        <v>44613</v>
      </c>
      <c r="C213" s="258" t="s">
        <v>487</v>
      </c>
      <c r="D213" s="258"/>
      <c r="E213" s="258"/>
      <c r="F213" s="258"/>
      <c r="G213" s="258"/>
      <c r="H213" s="289">
        <v>44613</v>
      </c>
      <c r="I213" s="258" t="s">
        <v>220</v>
      </c>
      <c r="J213" s="258" t="s">
        <v>506</v>
      </c>
      <c r="K213" s="348"/>
    </row>
    <row r="214" spans="1:11" ht="46.5" hidden="1" customHeight="1" x14ac:dyDescent="0.25">
      <c r="A214" s="316" t="s">
        <v>327</v>
      </c>
      <c r="B214" s="289">
        <v>44613</v>
      </c>
      <c r="C214" s="258" t="s">
        <v>441</v>
      </c>
      <c r="D214" s="258"/>
      <c r="E214" s="258"/>
      <c r="F214" s="258"/>
      <c r="G214" s="258"/>
      <c r="H214" s="289">
        <v>44617</v>
      </c>
      <c r="I214" s="258" t="s">
        <v>323</v>
      </c>
      <c r="J214" s="296" t="s">
        <v>508</v>
      </c>
      <c r="K214" s="348"/>
    </row>
    <row r="215" spans="1:11" ht="42.75" hidden="1" customHeight="1" x14ac:dyDescent="0.25">
      <c r="A215" s="316" t="s">
        <v>442</v>
      </c>
      <c r="B215" s="289">
        <v>44613</v>
      </c>
      <c r="C215" s="258" t="s">
        <v>507</v>
      </c>
      <c r="D215" s="258"/>
      <c r="E215" s="258"/>
      <c r="F215" s="258"/>
      <c r="G215" s="258"/>
      <c r="H215" s="289">
        <v>44613</v>
      </c>
      <c r="I215" s="258" t="s">
        <v>116</v>
      </c>
      <c r="J215" s="258" t="s">
        <v>509</v>
      </c>
      <c r="K215" s="348"/>
    </row>
    <row r="216" spans="1:11" ht="69.75" hidden="1" customHeight="1" x14ac:dyDescent="0.25">
      <c r="A216" s="316" t="s">
        <v>103</v>
      </c>
      <c r="B216" s="289">
        <v>44613</v>
      </c>
      <c r="C216" s="258" t="s">
        <v>431</v>
      </c>
      <c r="D216" s="258"/>
      <c r="E216" s="258"/>
      <c r="F216" s="258"/>
      <c r="G216" s="258"/>
      <c r="H216" s="289">
        <v>44613</v>
      </c>
      <c r="I216" s="258" t="s">
        <v>128</v>
      </c>
      <c r="J216" s="242" t="s">
        <v>510</v>
      </c>
      <c r="K216" s="348"/>
    </row>
    <row r="217" spans="1:11" ht="69.75" hidden="1" customHeight="1" x14ac:dyDescent="0.25">
      <c r="A217" s="316" t="s">
        <v>495</v>
      </c>
      <c r="B217" s="289">
        <v>44613</v>
      </c>
      <c r="C217" s="258" t="s">
        <v>496</v>
      </c>
      <c r="D217" s="258"/>
      <c r="E217" s="258"/>
      <c r="F217" s="258"/>
      <c r="G217" s="258"/>
      <c r="H217" s="289">
        <v>44613</v>
      </c>
      <c r="I217" s="258" t="s">
        <v>444</v>
      </c>
      <c r="J217" s="242" t="s">
        <v>497</v>
      </c>
      <c r="K217" s="348"/>
    </row>
    <row r="218" spans="1:11" ht="42.75" hidden="1" customHeight="1" x14ac:dyDescent="0.25">
      <c r="A218" s="316" t="s">
        <v>417</v>
      </c>
      <c r="B218" s="289">
        <v>44613</v>
      </c>
      <c r="C218" s="258" t="s">
        <v>511</v>
      </c>
      <c r="D218" s="258"/>
      <c r="E218" s="258"/>
      <c r="F218" s="258"/>
      <c r="G218" s="258"/>
      <c r="H218" s="289">
        <v>44617</v>
      </c>
      <c r="I218" s="258" t="s">
        <v>512</v>
      </c>
      <c r="J218" s="258" t="s">
        <v>513</v>
      </c>
      <c r="K218" s="348"/>
    </row>
    <row r="219" spans="1:11" ht="79.5" hidden="1" customHeight="1" x14ac:dyDescent="0.25">
      <c r="A219" s="316" t="s">
        <v>103</v>
      </c>
      <c r="B219" s="289">
        <v>44620</v>
      </c>
      <c r="C219" s="258" t="s">
        <v>514</v>
      </c>
      <c r="D219" s="258"/>
      <c r="E219" s="258"/>
      <c r="F219" s="258"/>
      <c r="G219" s="258"/>
      <c r="H219" s="289">
        <v>44620</v>
      </c>
      <c r="I219" s="258" t="s">
        <v>128</v>
      </c>
      <c r="J219" s="242" t="s">
        <v>524</v>
      </c>
      <c r="K219" s="348"/>
    </row>
    <row r="220" spans="1:11" ht="74.25" hidden="1" customHeight="1" x14ac:dyDescent="0.25">
      <c r="A220" s="304" t="s">
        <v>55</v>
      </c>
      <c r="B220" s="289">
        <v>44620</v>
      </c>
      <c r="C220" s="258" t="s">
        <v>520</v>
      </c>
      <c r="D220" s="258"/>
      <c r="E220" s="258"/>
      <c r="F220" s="258"/>
      <c r="G220" s="258"/>
      <c r="H220" s="289">
        <v>44620</v>
      </c>
      <c r="I220" s="258" t="s">
        <v>128</v>
      </c>
      <c r="J220" s="258" t="s">
        <v>521</v>
      </c>
      <c r="K220" s="348"/>
    </row>
    <row r="221" spans="1:11" ht="75" hidden="1" x14ac:dyDescent="0.25">
      <c r="A221" s="316" t="s">
        <v>68</v>
      </c>
      <c r="B221" s="289">
        <v>44620</v>
      </c>
      <c r="C221" s="258" t="s">
        <v>515</v>
      </c>
      <c r="D221" s="258"/>
      <c r="E221" s="258"/>
      <c r="F221" s="258"/>
      <c r="G221" s="258"/>
      <c r="H221" s="289">
        <v>44620</v>
      </c>
      <c r="I221" s="258" t="s">
        <v>526</v>
      </c>
      <c r="J221" s="242" t="s">
        <v>525</v>
      </c>
      <c r="K221" s="348"/>
    </row>
    <row r="222" spans="1:11" ht="81" hidden="1" customHeight="1" x14ac:dyDescent="0.25">
      <c r="A222" s="316" t="s">
        <v>417</v>
      </c>
      <c r="B222" s="289">
        <v>44620</v>
      </c>
      <c r="C222" s="258" t="s">
        <v>517</v>
      </c>
      <c r="D222" s="258"/>
      <c r="E222" s="258"/>
      <c r="F222" s="258"/>
      <c r="G222" s="258"/>
      <c r="H222" s="289">
        <v>44627</v>
      </c>
      <c r="I222" s="258" t="s">
        <v>71</v>
      </c>
      <c r="J222" s="258" t="s">
        <v>522</v>
      </c>
      <c r="K222" s="348"/>
    </row>
    <row r="223" spans="1:11" ht="96.75" hidden="1" customHeight="1" x14ac:dyDescent="0.25">
      <c r="A223" s="316" t="s">
        <v>417</v>
      </c>
      <c r="B223" s="289">
        <v>44620</v>
      </c>
      <c r="C223" s="258" t="s">
        <v>518</v>
      </c>
      <c r="D223" s="258"/>
      <c r="E223" s="258"/>
      <c r="F223" s="258"/>
      <c r="G223" s="258"/>
      <c r="H223" s="289">
        <v>44620</v>
      </c>
      <c r="I223" s="258" t="s">
        <v>128</v>
      </c>
      <c r="J223" s="258" t="s">
        <v>530</v>
      </c>
      <c r="K223" s="348"/>
    </row>
    <row r="224" spans="1:11" ht="60" hidden="1" x14ac:dyDescent="0.25">
      <c r="A224" s="316" t="s">
        <v>442</v>
      </c>
      <c r="B224" s="289">
        <v>44620</v>
      </c>
      <c r="C224" s="258" t="s">
        <v>523</v>
      </c>
      <c r="D224" s="258"/>
      <c r="E224" s="258"/>
      <c r="F224" s="258"/>
      <c r="G224" s="258"/>
      <c r="H224" s="289">
        <v>44620</v>
      </c>
      <c r="I224" s="258" t="s">
        <v>128</v>
      </c>
      <c r="J224" s="258" t="s">
        <v>531</v>
      </c>
      <c r="K224" s="348"/>
    </row>
    <row r="225" spans="1:11" ht="79.5" hidden="1" customHeight="1" x14ac:dyDescent="0.25">
      <c r="A225" s="304" t="s">
        <v>265</v>
      </c>
      <c r="B225" s="289">
        <v>44620</v>
      </c>
      <c r="C225" s="258" t="s">
        <v>516</v>
      </c>
      <c r="D225" s="258"/>
      <c r="E225" s="258"/>
      <c r="F225" s="258"/>
      <c r="G225" s="258"/>
      <c r="H225" s="289">
        <v>44620</v>
      </c>
      <c r="I225" s="258" t="s">
        <v>270</v>
      </c>
      <c r="J225" s="242" t="s">
        <v>532</v>
      </c>
      <c r="K225" s="348"/>
    </row>
    <row r="226" spans="1:11" ht="46.5" hidden="1" customHeight="1" x14ac:dyDescent="0.25">
      <c r="A226" s="316" t="s">
        <v>327</v>
      </c>
      <c r="B226" s="289">
        <v>44620</v>
      </c>
      <c r="C226" s="258" t="s">
        <v>441</v>
      </c>
      <c r="D226" s="258"/>
      <c r="E226" s="258"/>
      <c r="F226" s="258"/>
      <c r="G226" s="258"/>
      <c r="H226" s="289">
        <v>44620</v>
      </c>
      <c r="I226" s="258" t="s">
        <v>116</v>
      </c>
      <c r="J226" s="296" t="s">
        <v>528</v>
      </c>
      <c r="K226" s="348"/>
    </row>
    <row r="227" spans="1:11" ht="46.5" hidden="1" customHeight="1" x14ac:dyDescent="0.25">
      <c r="A227" s="316" t="s">
        <v>430</v>
      </c>
      <c r="B227" s="289">
        <v>44620</v>
      </c>
      <c r="C227" s="258" t="s">
        <v>533</v>
      </c>
      <c r="D227" s="258"/>
      <c r="E227" s="258"/>
      <c r="F227" s="258"/>
      <c r="G227" s="258"/>
      <c r="H227" s="289">
        <v>44620</v>
      </c>
      <c r="I227" s="258" t="s">
        <v>116</v>
      </c>
      <c r="J227" s="258" t="s">
        <v>527</v>
      </c>
      <c r="K227" s="348"/>
    </row>
    <row r="228" spans="1:11" ht="46.5" hidden="1" customHeight="1" x14ac:dyDescent="0.25">
      <c r="A228" s="316" t="s">
        <v>402</v>
      </c>
      <c r="B228" s="289">
        <v>44620</v>
      </c>
      <c r="C228" s="258" t="s">
        <v>529</v>
      </c>
      <c r="D228" s="258"/>
      <c r="E228" s="258"/>
      <c r="F228" s="258"/>
      <c r="G228" s="258"/>
      <c r="H228" s="289">
        <v>44627</v>
      </c>
      <c r="I228" s="258" t="s">
        <v>71</v>
      </c>
      <c r="J228" s="296"/>
      <c r="K228" s="348"/>
    </row>
    <row r="229" spans="1:11" hidden="1" x14ac:dyDescent="0.25">
      <c r="B229" s="247"/>
      <c r="C229" s="248"/>
      <c r="D229" s="249"/>
      <c r="E229" s="249"/>
      <c r="F229" s="249"/>
      <c r="G229" s="249"/>
      <c r="H229" s="249"/>
      <c r="I229" s="249"/>
    </row>
    <row r="230" spans="1:11" hidden="1" x14ac:dyDescent="0.25">
      <c r="B230" s="247"/>
      <c r="C230" s="248"/>
      <c r="D230" s="249"/>
      <c r="E230" s="249"/>
      <c r="F230" s="249"/>
      <c r="G230" s="249"/>
      <c r="H230" s="249"/>
      <c r="I230" s="249"/>
    </row>
    <row r="231" spans="1:11" ht="75" hidden="1" x14ac:dyDescent="0.25">
      <c r="A231" s="316" t="s">
        <v>68</v>
      </c>
      <c r="B231" s="289">
        <v>44627</v>
      </c>
      <c r="C231" s="258" t="s">
        <v>515</v>
      </c>
      <c r="D231" s="258"/>
      <c r="E231" s="258"/>
      <c r="F231" s="258"/>
      <c r="G231" s="258"/>
      <c r="H231" s="289">
        <v>44627</v>
      </c>
      <c r="I231" s="258" t="s">
        <v>526</v>
      </c>
      <c r="J231" s="242" t="s">
        <v>534</v>
      </c>
      <c r="K231" s="348"/>
    </row>
    <row r="232" spans="1:11" ht="46.5" hidden="1" customHeight="1" x14ac:dyDescent="0.25">
      <c r="A232" s="316" t="s">
        <v>430</v>
      </c>
      <c r="B232" s="289">
        <v>44627</v>
      </c>
      <c r="C232" s="258" t="s">
        <v>533</v>
      </c>
      <c r="D232" s="258"/>
      <c r="E232" s="258"/>
      <c r="F232" s="258"/>
      <c r="G232" s="258"/>
      <c r="H232" s="289"/>
      <c r="I232" s="258" t="s">
        <v>116</v>
      </c>
      <c r="J232" s="258" t="s">
        <v>536</v>
      </c>
      <c r="K232" s="348"/>
    </row>
    <row r="233" spans="1:11" ht="81" hidden="1" customHeight="1" x14ac:dyDescent="0.25">
      <c r="A233" s="316" t="s">
        <v>417</v>
      </c>
      <c r="B233" s="289">
        <v>44627</v>
      </c>
      <c r="C233" s="258" t="s">
        <v>542</v>
      </c>
      <c r="D233" s="258"/>
      <c r="E233" s="258"/>
      <c r="F233" s="258"/>
      <c r="G233" s="258"/>
      <c r="H233" s="289">
        <v>44627</v>
      </c>
      <c r="I233" s="258" t="s">
        <v>71</v>
      </c>
      <c r="J233" s="258" t="s">
        <v>540</v>
      </c>
      <c r="K233" s="348"/>
    </row>
    <row r="234" spans="1:11" ht="79.5" hidden="1" customHeight="1" x14ac:dyDescent="0.25">
      <c r="A234" s="316" t="s">
        <v>103</v>
      </c>
      <c r="B234" s="289">
        <v>44627</v>
      </c>
      <c r="C234" s="258" t="s">
        <v>514</v>
      </c>
      <c r="D234" s="258"/>
      <c r="E234" s="258"/>
      <c r="F234" s="258"/>
      <c r="G234" s="258"/>
      <c r="H234" s="289">
        <v>44631</v>
      </c>
      <c r="I234" s="258" t="s">
        <v>444</v>
      </c>
      <c r="J234" s="242" t="s">
        <v>544</v>
      </c>
      <c r="K234" s="348"/>
    </row>
    <row r="235" spans="1:11" ht="142.5" hidden="1" customHeight="1" x14ac:dyDescent="0.25">
      <c r="A235" s="316" t="s">
        <v>60</v>
      </c>
      <c r="B235" s="289">
        <v>44627</v>
      </c>
      <c r="C235" s="258" t="s">
        <v>535</v>
      </c>
      <c r="D235" s="258"/>
      <c r="E235" s="258"/>
      <c r="F235" s="258"/>
      <c r="G235" s="258"/>
      <c r="H235" s="289">
        <v>44631</v>
      </c>
      <c r="I235" s="258" t="s">
        <v>537</v>
      </c>
      <c r="J235" s="242" t="s">
        <v>543</v>
      </c>
      <c r="K235" s="348"/>
    </row>
    <row r="236" spans="1:11" ht="79.5" hidden="1" customHeight="1" x14ac:dyDescent="0.25">
      <c r="A236" s="316" t="s">
        <v>265</v>
      </c>
      <c r="B236" s="289">
        <v>44627</v>
      </c>
      <c r="C236" s="258" t="s">
        <v>431</v>
      </c>
      <c r="D236" s="258"/>
      <c r="E236" s="258"/>
      <c r="F236" s="258"/>
      <c r="G236" s="258"/>
      <c r="H236" s="289">
        <v>44631</v>
      </c>
      <c r="I236" s="258" t="s">
        <v>538</v>
      </c>
      <c r="J236" s="242" t="s">
        <v>539</v>
      </c>
      <c r="K236" s="348"/>
    </row>
    <row r="237" spans="1:11" ht="46.5" hidden="1" customHeight="1" x14ac:dyDescent="0.25">
      <c r="A237" s="316" t="s">
        <v>402</v>
      </c>
      <c r="B237" s="289">
        <v>44627</v>
      </c>
      <c r="C237" s="258" t="s">
        <v>541</v>
      </c>
      <c r="D237" s="258"/>
      <c r="E237" s="258"/>
      <c r="F237" s="258"/>
      <c r="G237" s="258"/>
      <c r="H237" s="289">
        <v>44627</v>
      </c>
      <c r="I237" s="258" t="s">
        <v>71</v>
      </c>
      <c r="J237" s="296"/>
      <c r="K237" s="348"/>
    </row>
    <row r="238" spans="1:11" ht="46.5" hidden="1" customHeight="1" x14ac:dyDescent="0.25">
      <c r="A238" s="316" t="s">
        <v>399</v>
      </c>
      <c r="B238" s="289">
        <v>44627</v>
      </c>
      <c r="C238" s="258" t="s">
        <v>545</v>
      </c>
      <c r="D238" s="258"/>
      <c r="E238" s="258"/>
      <c r="F238" s="258"/>
      <c r="G238" s="258"/>
      <c r="H238" s="289">
        <v>44627</v>
      </c>
      <c r="I238" s="258" t="s">
        <v>71</v>
      </c>
      <c r="J238" s="296"/>
      <c r="K238" s="348"/>
    </row>
    <row r="239" spans="1:11" hidden="1" x14ac:dyDescent="0.25">
      <c r="B239" s="247"/>
      <c r="C239" s="248"/>
      <c r="D239" s="249"/>
      <c r="E239" s="249"/>
      <c r="F239" s="249"/>
      <c r="G239" s="249"/>
      <c r="H239" s="249"/>
      <c r="I239" s="249"/>
    </row>
    <row r="240" spans="1:11" hidden="1" x14ac:dyDescent="0.25">
      <c r="B240" s="247"/>
      <c r="C240" s="248"/>
      <c r="D240" s="249"/>
      <c r="E240" s="249"/>
      <c r="F240" s="249"/>
      <c r="G240" s="249"/>
      <c r="H240" s="249"/>
      <c r="I240" s="249"/>
    </row>
    <row r="241" spans="1:11" ht="200.25" hidden="1" customHeight="1" x14ac:dyDescent="0.25">
      <c r="A241" s="316" t="s">
        <v>68</v>
      </c>
      <c r="B241" s="289">
        <v>44635</v>
      </c>
      <c r="C241" s="258" t="s">
        <v>558</v>
      </c>
      <c r="D241" s="258"/>
      <c r="E241" s="258"/>
      <c r="F241" s="258"/>
      <c r="G241" s="258"/>
      <c r="H241" s="289">
        <v>44635</v>
      </c>
      <c r="I241" s="258" t="s">
        <v>144</v>
      </c>
      <c r="J241" s="242" t="s">
        <v>559</v>
      </c>
      <c r="K241" s="348"/>
    </row>
    <row r="242" spans="1:11" ht="87" hidden="1" customHeight="1" x14ac:dyDescent="0.25">
      <c r="A242" s="316" t="s">
        <v>103</v>
      </c>
      <c r="B242" s="289">
        <v>44635</v>
      </c>
      <c r="C242" s="258" t="s">
        <v>546</v>
      </c>
      <c r="D242" s="258"/>
      <c r="E242" s="258"/>
      <c r="F242" s="258"/>
      <c r="G242" s="258"/>
      <c r="H242" s="289">
        <v>44635</v>
      </c>
      <c r="I242" s="258" t="s">
        <v>144</v>
      </c>
      <c r="J242" s="242" t="s">
        <v>560</v>
      </c>
      <c r="K242" s="348"/>
    </row>
    <row r="243" spans="1:11" ht="123.75" hidden="1" customHeight="1" x14ac:dyDescent="0.25">
      <c r="A243" s="316" t="s">
        <v>265</v>
      </c>
      <c r="B243" s="289">
        <v>44635</v>
      </c>
      <c r="C243" s="258" t="s">
        <v>431</v>
      </c>
      <c r="D243" s="258"/>
      <c r="E243" s="258"/>
      <c r="F243" s="258"/>
      <c r="G243" s="258"/>
      <c r="H243" s="289">
        <v>44635</v>
      </c>
      <c r="I243" s="258" t="s">
        <v>538</v>
      </c>
      <c r="J243" s="242" t="s">
        <v>549</v>
      </c>
      <c r="K243" s="348"/>
    </row>
    <row r="244" spans="1:11" ht="141.75" hidden="1" customHeight="1" x14ac:dyDescent="0.25">
      <c r="A244" s="316" t="s">
        <v>55</v>
      </c>
      <c r="B244" s="289">
        <v>44635</v>
      </c>
      <c r="C244" s="258" t="s">
        <v>555</v>
      </c>
      <c r="D244" s="258"/>
      <c r="E244" s="258"/>
      <c r="F244" s="258"/>
      <c r="G244" s="258"/>
      <c r="H244" s="289">
        <v>44641</v>
      </c>
      <c r="I244" s="258" t="s">
        <v>547</v>
      </c>
      <c r="J244" s="242"/>
      <c r="K244" s="348"/>
    </row>
    <row r="245" spans="1:11" ht="30" hidden="1" x14ac:dyDescent="0.25">
      <c r="A245" s="316" t="s">
        <v>548</v>
      </c>
      <c r="B245" s="289">
        <v>44635</v>
      </c>
      <c r="C245" s="258" t="s">
        <v>550</v>
      </c>
      <c r="D245" s="258"/>
      <c r="E245" s="258"/>
      <c r="F245" s="258"/>
      <c r="G245" s="258"/>
      <c r="H245" s="289">
        <v>44635</v>
      </c>
      <c r="I245" s="258" t="s">
        <v>144</v>
      </c>
      <c r="J245" s="242" t="s">
        <v>561</v>
      </c>
      <c r="K245" s="348"/>
    </row>
    <row r="246" spans="1:11" ht="45" hidden="1" x14ac:dyDescent="0.25">
      <c r="A246" s="316" t="s">
        <v>54</v>
      </c>
      <c r="B246" s="289">
        <v>44635</v>
      </c>
      <c r="C246" s="258" t="s">
        <v>552</v>
      </c>
      <c r="D246" s="258"/>
      <c r="E246" s="258"/>
      <c r="F246" s="258"/>
      <c r="G246" s="258"/>
      <c r="H246" s="289">
        <v>44635</v>
      </c>
      <c r="I246" s="258" t="s">
        <v>270</v>
      </c>
      <c r="J246" s="258" t="s">
        <v>551</v>
      </c>
      <c r="K246" s="348"/>
    </row>
    <row r="247" spans="1:11" ht="90" hidden="1" x14ac:dyDescent="0.25">
      <c r="A247" s="316" t="s">
        <v>88</v>
      </c>
      <c r="B247" s="289">
        <v>44635</v>
      </c>
      <c r="C247" s="258" t="s">
        <v>556</v>
      </c>
      <c r="D247" s="258"/>
      <c r="E247" s="258"/>
      <c r="F247" s="258"/>
      <c r="G247" s="258"/>
      <c r="H247" s="289">
        <v>44641</v>
      </c>
      <c r="I247" s="258" t="s">
        <v>557</v>
      </c>
      <c r="J247" s="258"/>
      <c r="K247" s="348"/>
    </row>
    <row r="248" spans="1:11" hidden="1" x14ac:dyDescent="0.25">
      <c r="B248" s="247"/>
      <c r="C248" s="248"/>
      <c r="D248" s="249"/>
      <c r="E248" s="249"/>
      <c r="F248" s="249"/>
      <c r="G248" s="249"/>
      <c r="H248" s="249"/>
      <c r="I248" s="249"/>
    </row>
    <row r="249" spans="1:11" hidden="1" x14ac:dyDescent="0.25">
      <c r="B249" s="247"/>
      <c r="C249" s="248"/>
      <c r="D249" s="249"/>
      <c r="E249" s="249"/>
      <c r="F249" s="249"/>
      <c r="G249" s="249"/>
      <c r="H249" s="249"/>
      <c r="I249" s="249"/>
    </row>
    <row r="250" spans="1:11" hidden="1" x14ac:dyDescent="0.25">
      <c r="B250" s="247"/>
      <c r="C250" s="248"/>
      <c r="D250" s="249"/>
      <c r="E250" s="249"/>
      <c r="F250" s="249"/>
      <c r="G250" s="249"/>
      <c r="H250" s="249"/>
      <c r="I250" s="249"/>
    </row>
    <row r="251" spans="1:11" hidden="1" x14ac:dyDescent="0.25">
      <c r="B251" s="247"/>
      <c r="C251" s="248"/>
      <c r="D251" s="249"/>
      <c r="E251" s="249"/>
      <c r="F251" s="249"/>
      <c r="G251" s="249"/>
      <c r="H251" s="249"/>
      <c r="I251" s="249"/>
    </row>
    <row r="252" spans="1:11" ht="135" hidden="1" x14ac:dyDescent="0.25">
      <c r="A252" s="316" t="s">
        <v>55</v>
      </c>
      <c r="B252" s="289">
        <v>44641</v>
      </c>
      <c r="C252" s="258" t="s">
        <v>555</v>
      </c>
      <c r="D252" s="258"/>
      <c r="E252" s="258"/>
      <c r="F252" s="258"/>
      <c r="G252" s="258"/>
      <c r="H252" s="289">
        <v>44649</v>
      </c>
      <c r="I252" s="258" t="s">
        <v>547</v>
      </c>
      <c r="J252" s="242" t="s">
        <v>574</v>
      </c>
      <c r="K252" s="348" t="s">
        <v>569</v>
      </c>
    </row>
    <row r="253" spans="1:11" ht="90" hidden="1" x14ac:dyDescent="0.25">
      <c r="A253" s="316" t="s">
        <v>265</v>
      </c>
      <c r="B253" s="289">
        <v>44641</v>
      </c>
      <c r="C253" s="258" t="s">
        <v>431</v>
      </c>
      <c r="D253" s="258"/>
      <c r="E253" s="258"/>
      <c r="F253" s="258"/>
      <c r="G253" s="258"/>
      <c r="H253" s="289">
        <v>44649</v>
      </c>
      <c r="I253" s="258" t="s">
        <v>71</v>
      </c>
      <c r="J253" s="258" t="s">
        <v>563</v>
      </c>
      <c r="K253" s="348"/>
    </row>
    <row r="254" spans="1:11" ht="183.75" hidden="1" customHeight="1" x14ac:dyDescent="0.25">
      <c r="A254" s="316" t="s">
        <v>103</v>
      </c>
      <c r="B254" s="289">
        <v>44641</v>
      </c>
      <c r="C254" s="258" t="s">
        <v>580</v>
      </c>
      <c r="D254" s="258"/>
      <c r="E254" s="258"/>
      <c r="F254" s="258"/>
      <c r="G254" s="258"/>
      <c r="H254" s="289">
        <v>44649</v>
      </c>
      <c r="I254" s="258" t="s">
        <v>71</v>
      </c>
      <c r="J254" s="242"/>
      <c r="K254" s="348"/>
    </row>
    <row r="255" spans="1:11" ht="90" hidden="1" x14ac:dyDescent="0.25">
      <c r="A255" s="316" t="s">
        <v>88</v>
      </c>
      <c r="B255" s="289">
        <v>44641</v>
      </c>
      <c r="C255" s="258" t="s">
        <v>556</v>
      </c>
      <c r="D255" s="258"/>
      <c r="E255" s="258"/>
      <c r="F255" s="258"/>
      <c r="G255" s="258"/>
      <c r="H255" s="289">
        <v>44649</v>
      </c>
      <c r="I255" s="258" t="s">
        <v>562</v>
      </c>
      <c r="J255" s="258" t="s">
        <v>579</v>
      </c>
      <c r="K255" s="348"/>
    </row>
    <row r="256" spans="1:11" ht="183" hidden="1" customHeight="1" x14ac:dyDescent="0.25">
      <c r="A256" s="316" t="s">
        <v>68</v>
      </c>
      <c r="B256" s="289">
        <v>44641</v>
      </c>
      <c r="C256" s="258" t="s">
        <v>564</v>
      </c>
      <c r="D256" s="258"/>
      <c r="E256" s="258"/>
      <c r="F256" s="258"/>
      <c r="G256" s="258"/>
      <c r="H256" s="289">
        <v>44650</v>
      </c>
      <c r="I256" s="258" t="s">
        <v>565</v>
      </c>
      <c r="J256" s="242" t="s">
        <v>575</v>
      </c>
      <c r="K256" s="348"/>
    </row>
    <row r="257" spans="1:11" ht="75" hidden="1" x14ac:dyDescent="0.25">
      <c r="A257" s="316" t="s">
        <v>54</v>
      </c>
      <c r="B257" s="289">
        <v>44641</v>
      </c>
      <c r="C257" s="258" t="s">
        <v>567</v>
      </c>
      <c r="D257" s="258"/>
      <c r="E257" s="258"/>
      <c r="F257" s="258"/>
      <c r="G257" s="258"/>
      <c r="H257" s="289">
        <v>44650</v>
      </c>
      <c r="I257" s="258" t="s">
        <v>116</v>
      </c>
      <c r="J257" s="258" t="s">
        <v>576</v>
      </c>
      <c r="K257" s="348"/>
    </row>
    <row r="258" spans="1:11" ht="120" hidden="1" x14ac:dyDescent="0.25">
      <c r="A258" s="316" t="s">
        <v>548</v>
      </c>
      <c r="B258" s="289">
        <v>44641</v>
      </c>
      <c r="C258" s="258" t="s">
        <v>566</v>
      </c>
      <c r="D258" s="258"/>
      <c r="E258" s="258"/>
      <c r="F258" s="258"/>
      <c r="G258" s="258"/>
      <c r="H258" s="289">
        <v>44650</v>
      </c>
      <c r="I258" s="258" t="s">
        <v>565</v>
      </c>
      <c r="J258" s="242" t="s">
        <v>573</v>
      </c>
      <c r="K258" s="348"/>
    </row>
    <row r="259" spans="1:11" ht="90" hidden="1" x14ac:dyDescent="0.25">
      <c r="A259" s="316" t="s">
        <v>568</v>
      </c>
      <c r="B259" s="289">
        <v>44641</v>
      </c>
      <c r="C259" s="258" t="s">
        <v>577</v>
      </c>
      <c r="D259" s="258"/>
      <c r="E259" s="258"/>
      <c r="F259" s="258"/>
      <c r="G259" s="258"/>
      <c r="H259" s="289">
        <v>44645</v>
      </c>
      <c r="I259" s="258" t="s">
        <v>71</v>
      </c>
      <c r="J259" s="258" t="s">
        <v>578</v>
      </c>
      <c r="K259" s="348"/>
    </row>
    <row r="260" spans="1:11" ht="45" hidden="1" x14ac:dyDescent="0.25">
      <c r="A260" s="316" t="s">
        <v>570</v>
      </c>
      <c r="B260" s="289">
        <v>44641</v>
      </c>
      <c r="C260" s="258" t="s">
        <v>571</v>
      </c>
      <c r="D260" s="258"/>
      <c r="E260" s="258"/>
      <c r="F260" s="258"/>
      <c r="G260" s="258"/>
      <c r="H260" s="289"/>
      <c r="I260" s="258" t="s">
        <v>444</v>
      </c>
      <c r="J260" s="258" t="s">
        <v>572</v>
      </c>
      <c r="K260" s="348"/>
    </row>
    <row r="261" spans="1:11" hidden="1" x14ac:dyDescent="0.25">
      <c r="B261" s="247"/>
      <c r="C261" s="248"/>
      <c r="D261" s="249"/>
      <c r="E261" s="249"/>
      <c r="F261" s="249"/>
      <c r="G261" s="249"/>
      <c r="H261" s="249"/>
      <c r="I261" s="249"/>
    </row>
    <row r="262" spans="1:11" ht="75.75" hidden="1" customHeight="1" x14ac:dyDescent="0.25">
      <c r="A262" s="316" t="s">
        <v>265</v>
      </c>
      <c r="B262" s="289">
        <v>44649</v>
      </c>
      <c r="C262" s="258" t="s">
        <v>585</v>
      </c>
      <c r="D262" s="258"/>
      <c r="E262" s="258"/>
      <c r="F262" s="258"/>
      <c r="G262" s="258"/>
      <c r="H262" s="289">
        <v>44655</v>
      </c>
      <c r="I262" s="258" t="s">
        <v>71</v>
      </c>
      <c r="J262" s="345" t="s">
        <v>584</v>
      </c>
      <c r="K262" s="349" t="s">
        <v>581</v>
      </c>
    </row>
    <row r="263" spans="1:11" ht="163.5" hidden="1" customHeight="1" x14ac:dyDescent="0.25">
      <c r="A263" s="316" t="s">
        <v>570</v>
      </c>
      <c r="B263" s="289">
        <v>44649</v>
      </c>
      <c r="C263" s="258" t="s">
        <v>586</v>
      </c>
      <c r="D263" s="258"/>
      <c r="E263" s="258"/>
      <c r="F263" s="258"/>
      <c r="G263" s="258"/>
      <c r="H263" s="289">
        <v>44649</v>
      </c>
      <c r="I263" s="258" t="s">
        <v>444</v>
      </c>
      <c r="J263" s="258" t="s">
        <v>602</v>
      </c>
      <c r="K263" s="348"/>
    </row>
    <row r="264" spans="1:11" ht="195" hidden="1" x14ac:dyDescent="0.25">
      <c r="A264" s="316" t="s">
        <v>603</v>
      </c>
      <c r="B264" s="289">
        <v>44649</v>
      </c>
      <c r="C264" s="258" t="s">
        <v>577</v>
      </c>
      <c r="D264" s="258"/>
      <c r="E264" s="258"/>
      <c r="F264" s="258"/>
      <c r="G264" s="258"/>
      <c r="H264" s="289">
        <v>44649</v>
      </c>
      <c r="I264" s="258" t="s">
        <v>71</v>
      </c>
      <c r="J264" s="258" t="s">
        <v>587</v>
      </c>
      <c r="K264" s="348"/>
    </row>
    <row r="265" spans="1:11" ht="169.5" hidden="1" customHeight="1" x14ac:dyDescent="0.25">
      <c r="A265" s="316" t="s">
        <v>54</v>
      </c>
      <c r="B265" s="289">
        <v>44649</v>
      </c>
      <c r="C265" s="258" t="s">
        <v>588</v>
      </c>
      <c r="D265" s="258"/>
      <c r="E265" s="258"/>
      <c r="F265" s="258"/>
      <c r="G265" s="258"/>
      <c r="H265" s="289">
        <v>44649</v>
      </c>
      <c r="I265" s="258" t="s">
        <v>589</v>
      </c>
      <c r="J265" s="258" t="s">
        <v>604</v>
      </c>
    </row>
    <row r="266" spans="1:11" ht="86.25" hidden="1" customHeight="1" x14ac:dyDescent="0.25">
      <c r="A266" s="316" t="s">
        <v>65</v>
      </c>
      <c r="B266" s="289">
        <v>44649</v>
      </c>
      <c r="C266" s="258" t="s">
        <v>582</v>
      </c>
      <c r="D266" s="258"/>
      <c r="E266" s="258"/>
      <c r="F266" s="258"/>
      <c r="G266" s="258"/>
      <c r="H266" s="289">
        <v>44649</v>
      </c>
      <c r="I266" s="258" t="s">
        <v>220</v>
      </c>
      <c r="J266" s="258" t="s">
        <v>597</v>
      </c>
      <c r="K266" s="348"/>
    </row>
    <row r="267" spans="1:11" ht="98.25" hidden="1" customHeight="1" x14ac:dyDescent="0.25">
      <c r="A267" s="316" t="s">
        <v>430</v>
      </c>
      <c r="B267" s="289">
        <v>44649</v>
      </c>
      <c r="C267" s="258" t="s">
        <v>582</v>
      </c>
      <c r="D267" s="258"/>
      <c r="E267" s="258"/>
      <c r="F267" s="258"/>
      <c r="G267" s="258"/>
      <c r="H267" s="289">
        <v>44649</v>
      </c>
      <c r="I267" s="258" t="s">
        <v>220</v>
      </c>
      <c r="J267" s="258" t="s">
        <v>590</v>
      </c>
      <c r="K267" s="348"/>
    </row>
    <row r="268" spans="1:11" ht="82.5" hidden="1" customHeight="1" x14ac:dyDescent="0.25">
      <c r="A268" s="316" t="s">
        <v>60</v>
      </c>
      <c r="B268" s="289">
        <v>44649</v>
      </c>
      <c r="C268" s="258" t="s">
        <v>158</v>
      </c>
      <c r="D268" s="258"/>
      <c r="E268" s="258"/>
      <c r="F268" s="258"/>
      <c r="G268" s="258"/>
      <c r="H268" s="289">
        <v>44655</v>
      </c>
      <c r="I268" s="258" t="s">
        <v>220</v>
      </c>
      <c r="J268" s="258" t="s">
        <v>591</v>
      </c>
      <c r="K268" s="348"/>
    </row>
    <row r="269" spans="1:11" ht="53.25" hidden="1" customHeight="1" x14ac:dyDescent="0.25">
      <c r="A269" s="316" t="s">
        <v>548</v>
      </c>
      <c r="B269" s="289">
        <v>44649</v>
      </c>
      <c r="C269" s="258" t="s">
        <v>158</v>
      </c>
      <c r="D269" s="258"/>
      <c r="E269" s="258"/>
      <c r="F269" s="258"/>
      <c r="G269" s="258"/>
      <c r="H269" s="289"/>
      <c r="I269" s="258" t="s">
        <v>128</v>
      </c>
      <c r="J269" s="258" t="s">
        <v>583</v>
      </c>
      <c r="K269" s="348"/>
    </row>
    <row r="270" spans="1:11" ht="141.75" hidden="1" customHeight="1" x14ac:dyDescent="0.25">
      <c r="A270" s="316" t="s">
        <v>55</v>
      </c>
      <c r="B270" s="289">
        <v>44649</v>
      </c>
      <c r="C270" s="242" t="s">
        <v>593</v>
      </c>
      <c r="D270" s="258"/>
      <c r="E270" s="258"/>
      <c r="F270" s="258"/>
      <c r="G270" s="258"/>
      <c r="H270" s="289">
        <v>44649</v>
      </c>
      <c r="I270" s="258" t="s">
        <v>601</v>
      </c>
      <c r="J270" s="242" t="s">
        <v>592</v>
      </c>
      <c r="K270" s="348"/>
    </row>
    <row r="271" spans="1:11" ht="192" hidden="1" customHeight="1" x14ac:dyDescent="0.25">
      <c r="A271" s="316" t="s">
        <v>68</v>
      </c>
      <c r="B271" s="289">
        <v>44649</v>
      </c>
      <c r="C271" s="258" t="s">
        <v>564</v>
      </c>
      <c r="D271" s="258"/>
      <c r="E271" s="258"/>
      <c r="F271" s="258"/>
      <c r="G271" s="258"/>
      <c r="H271" s="289">
        <v>44650</v>
      </c>
      <c r="I271" s="258" t="s">
        <v>565</v>
      </c>
      <c r="J271" s="242" t="s">
        <v>594</v>
      </c>
      <c r="K271" s="348"/>
    </row>
    <row r="272" spans="1:11" ht="127.5" hidden="1" customHeight="1" x14ac:dyDescent="0.25">
      <c r="A272" s="316" t="s">
        <v>88</v>
      </c>
      <c r="B272" s="289">
        <v>44649</v>
      </c>
      <c r="C272" s="258" t="s">
        <v>556</v>
      </c>
      <c r="D272" s="258"/>
      <c r="E272" s="258"/>
      <c r="F272" s="258"/>
      <c r="G272" s="258"/>
      <c r="H272" s="289">
        <v>44655</v>
      </c>
      <c r="I272" s="258" t="s">
        <v>595</v>
      </c>
      <c r="J272" s="258" t="s">
        <v>600</v>
      </c>
      <c r="K272" s="348"/>
    </row>
    <row r="273" spans="1:11" ht="141" hidden="1" customHeight="1" x14ac:dyDescent="0.25">
      <c r="A273" s="316" t="s">
        <v>103</v>
      </c>
      <c r="B273" s="289">
        <v>44649</v>
      </c>
      <c r="C273" s="258" t="s">
        <v>599</v>
      </c>
      <c r="D273" s="258"/>
      <c r="E273" s="258"/>
      <c r="F273" s="258"/>
      <c r="G273" s="258"/>
      <c r="H273" s="289">
        <v>44655</v>
      </c>
      <c r="I273" s="258" t="s">
        <v>596</v>
      </c>
      <c r="J273" s="346" t="s">
        <v>598</v>
      </c>
      <c r="K273" s="348"/>
    </row>
    <row r="274" spans="1:11" ht="105" hidden="1" x14ac:dyDescent="0.25">
      <c r="A274" s="316" t="s">
        <v>103</v>
      </c>
      <c r="B274" s="289">
        <v>44655</v>
      </c>
      <c r="C274" s="258" t="s">
        <v>606</v>
      </c>
      <c r="D274" s="258"/>
      <c r="E274" s="258"/>
      <c r="F274" s="258"/>
      <c r="G274" s="258"/>
      <c r="H274" s="289">
        <v>44663</v>
      </c>
      <c r="I274" s="258" t="s">
        <v>71</v>
      </c>
      <c r="J274" s="242" t="s">
        <v>607</v>
      </c>
      <c r="K274" s="348"/>
    </row>
    <row r="275" spans="1:11" ht="105" hidden="1" x14ac:dyDescent="0.25">
      <c r="A275" s="316" t="s">
        <v>88</v>
      </c>
      <c r="B275" s="289">
        <v>44655</v>
      </c>
      <c r="C275" s="258" t="s">
        <v>608</v>
      </c>
      <c r="D275" s="258"/>
      <c r="E275" s="258"/>
      <c r="F275" s="258"/>
      <c r="G275" s="258"/>
      <c r="H275" s="289">
        <v>44680</v>
      </c>
      <c r="I275" s="258" t="s">
        <v>609</v>
      </c>
      <c r="J275" s="258" t="s">
        <v>610</v>
      </c>
      <c r="K275" s="348"/>
    </row>
    <row r="276" spans="1:11" ht="60" hidden="1" x14ac:dyDescent="0.25">
      <c r="A276" s="316" t="s">
        <v>68</v>
      </c>
      <c r="B276" s="289">
        <v>44655</v>
      </c>
      <c r="C276" s="258" t="s">
        <v>564</v>
      </c>
      <c r="D276" s="258"/>
      <c r="E276" s="258"/>
      <c r="F276" s="258"/>
      <c r="G276" s="258"/>
      <c r="H276" s="289">
        <v>44657</v>
      </c>
      <c r="I276" s="258" t="s">
        <v>565</v>
      </c>
      <c r="J276" s="350" t="s">
        <v>611</v>
      </c>
      <c r="K276" s="348"/>
    </row>
    <row r="277" spans="1:11" ht="150" hidden="1" x14ac:dyDescent="0.25">
      <c r="A277" s="316" t="s">
        <v>55</v>
      </c>
      <c r="B277" s="289">
        <v>44655</v>
      </c>
      <c r="C277" s="242" t="s">
        <v>612</v>
      </c>
      <c r="D277" s="258"/>
      <c r="E277" s="258"/>
      <c r="F277" s="258"/>
      <c r="G277" s="258"/>
      <c r="H277" s="289">
        <v>44666</v>
      </c>
      <c r="I277" s="258" t="s">
        <v>601</v>
      </c>
      <c r="J277" s="242" t="s">
        <v>613</v>
      </c>
      <c r="K277" s="348"/>
    </row>
    <row r="278" spans="1:11" ht="60" hidden="1" x14ac:dyDescent="0.25">
      <c r="A278" s="316" t="s">
        <v>60</v>
      </c>
      <c r="B278" s="289">
        <v>44655</v>
      </c>
      <c r="C278" s="258" t="s">
        <v>616</v>
      </c>
      <c r="D278" s="258"/>
      <c r="E278" s="258"/>
      <c r="F278" s="258"/>
      <c r="G278" s="258"/>
      <c r="H278" s="289">
        <v>44655</v>
      </c>
      <c r="I278" s="258" t="s">
        <v>615</v>
      </c>
      <c r="J278" s="258" t="s">
        <v>614</v>
      </c>
      <c r="K278" s="348"/>
    </row>
    <row r="279" spans="1:11" ht="69" hidden="1" customHeight="1" x14ac:dyDescent="0.25">
      <c r="A279" s="316" t="s">
        <v>65</v>
      </c>
      <c r="B279" s="289">
        <v>44655</v>
      </c>
      <c r="C279" s="258" t="s">
        <v>617</v>
      </c>
      <c r="D279" s="258"/>
      <c r="E279" s="258"/>
      <c r="F279" s="258"/>
      <c r="G279" s="258"/>
      <c r="H279" s="289">
        <v>44659</v>
      </c>
      <c r="I279" s="258" t="s">
        <v>220</v>
      </c>
      <c r="J279" s="258" t="s">
        <v>625</v>
      </c>
      <c r="K279" s="348"/>
    </row>
    <row r="280" spans="1:11" ht="90" hidden="1" x14ac:dyDescent="0.25">
      <c r="A280" s="316" t="s">
        <v>430</v>
      </c>
      <c r="B280" s="289">
        <v>44655</v>
      </c>
      <c r="C280" s="348" t="s">
        <v>618</v>
      </c>
      <c r="D280" s="258"/>
      <c r="E280" s="258"/>
      <c r="F280" s="258"/>
      <c r="G280" s="258"/>
      <c r="H280" s="289">
        <v>44663</v>
      </c>
      <c r="I280" s="258" t="s">
        <v>116</v>
      </c>
      <c r="J280" s="258" t="s">
        <v>619</v>
      </c>
      <c r="K280" s="348"/>
    </row>
    <row r="281" spans="1:11" ht="150" hidden="1" x14ac:dyDescent="0.25">
      <c r="A281" s="316" t="s">
        <v>54</v>
      </c>
      <c r="B281" s="289">
        <v>44655</v>
      </c>
      <c r="C281" s="351" t="s">
        <v>620</v>
      </c>
      <c r="D281" s="258"/>
      <c r="E281" s="258"/>
      <c r="F281" s="258"/>
      <c r="G281" s="258"/>
      <c r="H281" s="289">
        <v>44669</v>
      </c>
      <c r="I281" s="258" t="s">
        <v>622</v>
      </c>
      <c r="J281" s="258" t="s">
        <v>626</v>
      </c>
      <c r="K281" s="348"/>
    </row>
    <row r="282" spans="1:11" ht="105" hidden="1" x14ac:dyDescent="0.25">
      <c r="A282" s="316" t="s">
        <v>603</v>
      </c>
      <c r="B282" s="289">
        <v>44655</v>
      </c>
      <c r="C282" s="351" t="s">
        <v>624</v>
      </c>
      <c r="D282" s="258"/>
      <c r="E282" s="258"/>
      <c r="F282" s="258"/>
      <c r="G282" s="258"/>
      <c r="H282" s="289">
        <v>44659</v>
      </c>
      <c r="I282" s="258" t="s">
        <v>621</v>
      </c>
      <c r="J282" s="350"/>
      <c r="K282" s="348"/>
    </row>
    <row r="283" spans="1:11" ht="120" hidden="1" x14ac:dyDescent="0.25">
      <c r="A283" s="316" t="s">
        <v>99</v>
      </c>
      <c r="B283" s="289">
        <v>44655</v>
      </c>
      <c r="C283" s="351" t="s">
        <v>623</v>
      </c>
      <c r="D283" s="258"/>
      <c r="E283" s="258"/>
      <c r="F283" s="258"/>
      <c r="G283" s="258"/>
      <c r="H283" s="289">
        <v>44663</v>
      </c>
      <c r="I283" s="258" t="s">
        <v>116</v>
      </c>
      <c r="J283" s="351"/>
      <c r="K283" s="348"/>
    </row>
    <row r="284" spans="1:11" hidden="1" x14ac:dyDescent="0.25">
      <c r="B284" s="247"/>
      <c r="C284" s="248"/>
      <c r="D284" s="249"/>
      <c r="E284" s="249"/>
      <c r="F284" s="249"/>
      <c r="G284" s="249"/>
      <c r="H284" s="249"/>
      <c r="I284" s="249"/>
    </row>
    <row r="285" spans="1:11" hidden="1" x14ac:dyDescent="0.25">
      <c r="B285" s="247"/>
      <c r="C285" s="248"/>
      <c r="D285" s="249"/>
      <c r="E285" s="249"/>
      <c r="F285" s="249"/>
      <c r="G285" s="249"/>
      <c r="H285" s="249"/>
      <c r="I285" s="249"/>
    </row>
    <row r="286" spans="1:11" hidden="1" x14ac:dyDescent="0.25">
      <c r="B286" s="247"/>
      <c r="C286" s="248"/>
      <c r="D286" s="249"/>
      <c r="E286" s="249"/>
      <c r="F286" s="249"/>
      <c r="G286" s="249"/>
      <c r="H286" s="249"/>
      <c r="I286" s="249"/>
    </row>
    <row r="287" spans="1:11" hidden="1" x14ac:dyDescent="0.25">
      <c r="B287" s="247"/>
      <c r="C287" s="248"/>
      <c r="D287" s="249"/>
      <c r="E287" s="249"/>
      <c r="F287" s="249"/>
      <c r="G287" s="249"/>
      <c r="H287" s="249"/>
      <c r="I287" s="249"/>
    </row>
    <row r="288" spans="1:11" ht="132.75" hidden="1" customHeight="1" x14ac:dyDescent="0.25">
      <c r="A288" s="316" t="s">
        <v>103</v>
      </c>
      <c r="B288" s="289">
        <v>44663</v>
      </c>
      <c r="C288" s="258" t="s">
        <v>637</v>
      </c>
      <c r="D288" s="258"/>
      <c r="E288" s="258"/>
      <c r="F288" s="258"/>
      <c r="G288" s="258"/>
      <c r="H288" s="289">
        <v>44670</v>
      </c>
      <c r="I288" s="258" t="s">
        <v>639</v>
      </c>
      <c r="J288" s="242" t="s">
        <v>638</v>
      </c>
      <c r="K288" s="348"/>
    </row>
    <row r="289" spans="1:11" ht="125.25" hidden="1" customHeight="1" x14ac:dyDescent="0.25">
      <c r="A289" s="316" t="s">
        <v>88</v>
      </c>
      <c r="B289" s="289">
        <v>44663</v>
      </c>
      <c r="C289" s="258" t="s">
        <v>640</v>
      </c>
      <c r="D289" s="258"/>
      <c r="E289" s="258"/>
      <c r="F289" s="258"/>
      <c r="G289" s="258"/>
      <c r="H289" s="289">
        <v>44670</v>
      </c>
      <c r="I289" s="258" t="s">
        <v>633</v>
      </c>
      <c r="J289" s="258" t="s">
        <v>641</v>
      </c>
      <c r="K289" s="348"/>
    </row>
    <row r="290" spans="1:11" ht="78.75" hidden="1" customHeight="1" x14ac:dyDescent="0.25">
      <c r="A290" s="316" t="s">
        <v>68</v>
      </c>
      <c r="B290" s="289">
        <v>44663</v>
      </c>
      <c r="C290" s="352" t="s">
        <v>642</v>
      </c>
      <c r="D290" s="258"/>
      <c r="E290" s="258"/>
      <c r="F290" s="258"/>
      <c r="G290" s="258"/>
      <c r="H290" s="289">
        <v>44670</v>
      </c>
      <c r="I290" s="258" t="s">
        <v>565</v>
      </c>
      <c r="J290" s="350" t="s">
        <v>643</v>
      </c>
      <c r="K290" s="348"/>
    </row>
    <row r="291" spans="1:11" ht="93.75" hidden="1" customHeight="1" x14ac:dyDescent="0.25">
      <c r="A291" s="316" t="s">
        <v>65</v>
      </c>
      <c r="B291" s="289">
        <v>44663</v>
      </c>
      <c r="C291" s="258" t="s">
        <v>617</v>
      </c>
      <c r="D291" s="258"/>
      <c r="E291" s="258"/>
      <c r="F291" s="258"/>
      <c r="G291" s="258"/>
      <c r="H291" s="289">
        <v>44670</v>
      </c>
      <c r="I291" s="258" t="s">
        <v>644</v>
      </c>
      <c r="J291" s="258" t="s">
        <v>645</v>
      </c>
      <c r="K291" s="348"/>
    </row>
    <row r="292" spans="1:11" ht="90" hidden="1" x14ac:dyDescent="0.25">
      <c r="A292" s="316" t="s">
        <v>430</v>
      </c>
      <c r="B292" s="289">
        <v>44655</v>
      </c>
      <c r="C292" s="350" t="s">
        <v>628</v>
      </c>
      <c r="D292" s="258"/>
      <c r="E292" s="258"/>
      <c r="F292" s="258"/>
      <c r="G292" s="258"/>
      <c r="H292" s="289">
        <v>44670</v>
      </c>
      <c r="I292" s="258" t="s">
        <v>116</v>
      </c>
      <c r="J292" s="258" t="s">
        <v>634</v>
      </c>
      <c r="K292" s="348"/>
    </row>
    <row r="293" spans="1:11" ht="60" hidden="1" x14ac:dyDescent="0.25">
      <c r="A293" s="316" t="s">
        <v>54</v>
      </c>
      <c r="B293" s="289">
        <v>44663</v>
      </c>
      <c r="C293" s="258" t="s">
        <v>646</v>
      </c>
      <c r="D293" s="258"/>
      <c r="E293" s="258"/>
      <c r="F293" s="258"/>
      <c r="G293" s="258"/>
      <c r="H293" s="289">
        <v>44663</v>
      </c>
      <c r="I293" s="258" t="s">
        <v>71</v>
      </c>
      <c r="J293" s="258" t="s">
        <v>647</v>
      </c>
      <c r="K293" s="348"/>
    </row>
    <row r="294" spans="1:11" ht="90" hidden="1" x14ac:dyDescent="0.25">
      <c r="A294" s="316" t="s">
        <v>629</v>
      </c>
      <c r="B294" s="289">
        <v>44663</v>
      </c>
      <c r="C294" s="351" t="s">
        <v>627</v>
      </c>
      <c r="D294" s="258"/>
      <c r="E294" s="258"/>
      <c r="F294" s="258"/>
      <c r="G294" s="258"/>
      <c r="H294" s="289">
        <v>44663</v>
      </c>
      <c r="I294" s="258" t="s">
        <v>621</v>
      </c>
      <c r="J294" s="351" t="s">
        <v>648</v>
      </c>
      <c r="K294" s="348"/>
    </row>
    <row r="295" spans="1:11" ht="90" hidden="1" x14ac:dyDescent="0.25">
      <c r="A295" s="316" t="s">
        <v>630</v>
      </c>
      <c r="B295" s="289">
        <v>44663</v>
      </c>
      <c r="C295" s="258" t="s">
        <v>655</v>
      </c>
      <c r="D295" s="258"/>
      <c r="E295" s="258"/>
      <c r="F295" s="258"/>
      <c r="G295" s="258"/>
      <c r="H295" s="289">
        <v>44669</v>
      </c>
      <c r="I295" s="258" t="s">
        <v>71</v>
      </c>
      <c r="J295" s="350" t="s">
        <v>649</v>
      </c>
      <c r="K295" s="348"/>
    </row>
    <row r="296" spans="1:11" ht="165" hidden="1" x14ac:dyDescent="0.25">
      <c r="A296" s="316" t="s">
        <v>99</v>
      </c>
      <c r="B296" s="289">
        <v>44663</v>
      </c>
      <c r="C296" s="351" t="s">
        <v>656</v>
      </c>
      <c r="D296" s="258"/>
      <c r="E296" s="258"/>
      <c r="F296" s="258"/>
      <c r="G296" s="258"/>
      <c r="H296" s="289">
        <v>44670</v>
      </c>
      <c r="I296" s="258" t="s">
        <v>650</v>
      </c>
      <c r="J296" s="351" t="s">
        <v>651</v>
      </c>
      <c r="K296" s="348"/>
    </row>
    <row r="297" spans="1:11" ht="60" hidden="1" x14ac:dyDescent="0.25">
      <c r="A297" s="316" t="s">
        <v>330</v>
      </c>
      <c r="B297" s="289">
        <v>44663</v>
      </c>
      <c r="C297" s="351" t="s">
        <v>652</v>
      </c>
      <c r="D297" s="258"/>
      <c r="E297" s="258"/>
      <c r="F297" s="258"/>
      <c r="G297" s="258"/>
      <c r="H297" s="289">
        <v>44663</v>
      </c>
      <c r="I297" s="258" t="s">
        <v>444</v>
      </c>
      <c r="J297" s="351" t="s">
        <v>657</v>
      </c>
      <c r="K297" s="348"/>
    </row>
    <row r="298" spans="1:11" ht="30" hidden="1" x14ac:dyDescent="0.25">
      <c r="A298" s="316" t="s">
        <v>395</v>
      </c>
      <c r="B298" s="289">
        <v>44663</v>
      </c>
      <c r="C298" s="351" t="s">
        <v>632</v>
      </c>
      <c r="D298" s="258"/>
      <c r="E298" s="258"/>
      <c r="F298" s="258"/>
      <c r="G298" s="258"/>
      <c r="H298" s="289">
        <v>44663</v>
      </c>
      <c r="I298" s="258" t="s">
        <v>631</v>
      </c>
      <c r="J298" s="351" t="s">
        <v>636</v>
      </c>
      <c r="K298" s="348"/>
    </row>
    <row r="299" spans="1:11" ht="30" hidden="1" x14ac:dyDescent="0.25">
      <c r="A299" s="316" t="s">
        <v>495</v>
      </c>
      <c r="B299" s="289">
        <v>44663</v>
      </c>
      <c r="C299" s="351" t="s">
        <v>653</v>
      </c>
      <c r="D299" s="258"/>
      <c r="E299" s="258"/>
      <c r="F299" s="258"/>
      <c r="G299" s="258"/>
      <c r="H299" s="289">
        <v>44663</v>
      </c>
      <c r="I299" s="258" t="s">
        <v>444</v>
      </c>
      <c r="J299" s="351" t="s">
        <v>635</v>
      </c>
      <c r="K299" s="348"/>
    </row>
    <row r="300" spans="1:11" ht="30" hidden="1" x14ac:dyDescent="0.25">
      <c r="A300" s="316" t="s">
        <v>399</v>
      </c>
      <c r="B300" s="289">
        <v>44663</v>
      </c>
      <c r="C300" s="351" t="s">
        <v>654</v>
      </c>
      <c r="D300" s="258"/>
      <c r="E300" s="258"/>
      <c r="F300" s="258"/>
      <c r="G300" s="258"/>
      <c r="H300" s="289">
        <v>44663</v>
      </c>
      <c r="I300" s="258" t="s">
        <v>444</v>
      </c>
      <c r="J300" s="351" t="s">
        <v>658</v>
      </c>
      <c r="K300" s="348"/>
    </row>
    <row r="301" spans="1:11" ht="140.25" hidden="1" customHeight="1" x14ac:dyDescent="0.25">
      <c r="A301" s="316" t="s">
        <v>68</v>
      </c>
      <c r="B301" s="289">
        <v>44670</v>
      </c>
      <c r="C301" s="352" t="s">
        <v>667</v>
      </c>
      <c r="D301" s="258"/>
      <c r="E301" s="258"/>
      <c r="F301" s="258"/>
      <c r="G301" s="258"/>
      <c r="H301" s="289">
        <v>44670</v>
      </c>
      <c r="I301" s="258" t="s">
        <v>71</v>
      </c>
      <c r="J301" s="350"/>
      <c r="K301" s="348"/>
    </row>
    <row r="302" spans="1:11" ht="120" hidden="1" x14ac:dyDescent="0.25">
      <c r="A302" s="316" t="s">
        <v>88</v>
      </c>
      <c r="B302" s="289">
        <v>44670</v>
      </c>
      <c r="C302" s="258" t="s">
        <v>661</v>
      </c>
      <c r="D302" s="258"/>
      <c r="E302" s="258"/>
      <c r="F302" s="258"/>
      <c r="G302" s="258"/>
      <c r="H302" s="289">
        <v>44677</v>
      </c>
      <c r="I302" s="258" t="s">
        <v>669</v>
      </c>
      <c r="J302" s="258" t="s">
        <v>668</v>
      </c>
      <c r="K302" s="348"/>
    </row>
    <row r="303" spans="1:11" ht="135" hidden="1" customHeight="1" x14ac:dyDescent="0.25">
      <c r="A303" s="316" t="s">
        <v>65</v>
      </c>
      <c r="B303" s="289">
        <v>44670</v>
      </c>
      <c r="C303" s="258" t="s">
        <v>678</v>
      </c>
      <c r="D303" s="258"/>
      <c r="E303" s="258"/>
      <c r="F303" s="258"/>
      <c r="G303" s="258"/>
      <c r="H303" s="289"/>
      <c r="I303" s="258" t="s">
        <v>644</v>
      </c>
      <c r="J303" s="258"/>
      <c r="K303" s="348"/>
    </row>
    <row r="304" spans="1:11" ht="105" hidden="1" x14ac:dyDescent="0.25">
      <c r="A304" s="316" t="s">
        <v>430</v>
      </c>
      <c r="B304" s="289">
        <v>44670</v>
      </c>
      <c r="C304" s="258" t="s">
        <v>634</v>
      </c>
      <c r="D304" s="258"/>
      <c r="E304" s="258"/>
      <c r="F304" s="258"/>
      <c r="G304" s="258"/>
      <c r="H304" s="289">
        <v>44670</v>
      </c>
      <c r="I304" s="258" t="s">
        <v>116</v>
      </c>
      <c r="J304" s="258" t="s">
        <v>670</v>
      </c>
      <c r="K304" s="348"/>
    </row>
    <row r="305" spans="1:11" ht="90" hidden="1" x14ac:dyDescent="0.25">
      <c r="A305" s="316" t="s">
        <v>54</v>
      </c>
      <c r="B305" s="289">
        <v>44670</v>
      </c>
      <c r="C305" s="258" t="s">
        <v>647</v>
      </c>
      <c r="D305" s="258"/>
      <c r="E305" s="258"/>
      <c r="F305" s="258"/>
      <c r="G305" s="258"/>
      <c r="H305" s="289">
        <v>44670</v>
      </c>
      <c r="I305" s="258" t="s">
        <v>71</v>
      </c>
      <c r="J305" s="258" t="s">
        <v>671</v>
      </c>
      <c r="K305" s="348"/>
    </row>
    <row r="306" spans="1:11" ht="120" hidden="1" x14ac:dyDescent="0.25">
      <c r="A306" s="316" t="s">
        <v>629</v>
      </c>
      <c r="B306" s="289">
        <v>44670</v>
      </c>
      <c r="C306" s="351" t="s">
        <v>662</v>
      </c>
      <c r="D306" s="258"/>
      <c r="E306" s="258"/>
      <c r="F306" s="258"/>
      <c r="G306" s="258"/>
      <c r="H306" s="289"/>
      <c r="I306" s="258" t="s">
        <v>621</v>
      </c>
      <c r="J306" s="351" t="s">
        <v>672</v>
      </c>
      <c r="K306" s="348"/>
    </row>
    <row r="307" spans="1:11" ht="120" hidden="1" x14ac:dyDescent="0.25">
      <c r="A307" s="316" t="s">
        <v>630</v>
      </c>
      <c r="B307" s="289">
        <v>44670</v>
      </c>
      <c r="C307" s="350" t="s">
        <v>663</v>
      </c>
      <c r="D307" s="258"/>
      <c r="E307" s="258"/>
      <c r="F307" s="258"/>
      <c r="G307" s="258"/>
      <c r="H307" s="289"/>
      <c r="I307" s="258" t="s">
        <v>71</v>
      </c>
      <c r="J307" s="350" t="s">
        <v>673</v>
      </c>
      <c r="K307" s="348"/>
    </row>
    <row r="308" spans="1:11" ht="120" hidden="1" x14ac:dyDescent="0.25">
      <c r="A308" s="316" t="s">
        <v>99</v>
      </c>
      <c r="B308" s="289">
        <v>44670</v>
      </c>
      <c r="C308" s="351" t="s">
        <v>664</v>
      </c>
      <c r="D308" s="258"/>
      <c r="E308" s="258"/>
      <c r="F308" s="258"/>
      <c r="G308" s="258"/>
      <c r="H308" s="289"/>
      <c r="I308" s="258" t="s">
        <v>650</v>
      </c>
      <c r="J308" s="351" t="s">
        <v>674</v>
      </c>
      <c r="K308" s="348"/>
    </row>
    <row r="309" spans="1:11" ht="210" hidden="1" x14ac:dyDescent="0.25">
      <c r="A309" s="316" t="s">
        <v>103</v>
      </c>
      <c r="B309" s="289">
        <v>44670</v>
      </c>
      <c r="C309" s="258" t="s">
        <v>659</v>
      </c>
      <c r="D309" s="258"/>
      <c r="E309" s="258"/>
      <c r="F309" s="258"/>
      <c r="G309" s="258"/>
      <c r="H309" s="289"/>
      <c r="I309" s="258" t="s">
        <v>660</v>
      </c>
      <c r="J309" s="242" t="s">
        <v>675</v>
      </c>
      <c r="K309" s="348"/>
    </row>
    <row r="310" spans="1:11" ht="45" hidden="1" x14ac:dyDescent="0.25">
      <c r="A310" s="316" t="s">
        <v>665</v>
      </c>
      <c r="B310" s="289">
        <v>44670</v>
      </c>
      <c r="C310" s="258" t="s">
        <v>666</v>
      </c>
      <c r="D310" s="258"/>
      <c r="E310" s="258"/>
      <c r="F310" s="258"/>
      <c r="G310" s="258"/>
      <c r="H310" s="289"/>
      <c r="I310" s="258"/>
      <c r="J310" s="242" t="s">
        <v>676</v>
      </c>
      <c r="K310" s="348"/>
    </row>
    <row r="311" spans="1:11" ht="45" x14ac:dyDescent="0.25">
      <c r="A311" s="315" t="s">
        <v>68</v>
      </c>
      <c r="B311" s="289">
        <v>44684</v>
      </c>
      <c r="C311" s="352" t="s">
        <v>692</v>
      </c>
      <c r="D311" s="258"/>
      <c r="E311" s="258"/>
      <c r="F311" s="258"/>
      <c r="G311" s="258"/>
      <c r="H311" s="289"/>
      <c r="I311" s="258" t="s">
        <v>116</v>
      </c>
      <c r="J311" s="350"/>
      <c r="K311" s="348"/>
    </row>
    <row r="312" spans="1:11" x14ac:dyDescent="0.25">
      <c r="A312" s="315"/>
      <c r="B312" s="289"/>
      <c r="C312" s="352"/>
      <c r="D312" s="258"/>
      <c r="E312" s="258"/>
      <c r="F312" s="258"/>
      <c r="G312" s="258"/>
      <c r="H312" s="289"/>
      <c r="I312" s="258"/>
      <c r="J312" s="350"/>
      <c r="K312" s="348"/>
    </row>
    <row r="313" spans="1:11" x14ac:dyDescent="0.25">
      <c r="A313" s="315"/>
      <c r="B313" s="289"/>
      <c r="C313" s="352"/>
      <c r="D313" s="258"/>
      <c r="E313" s="258"/>
      <c r="F313" s="258"/>
      <c r="G313" s="258"/>
      <c r="H313" s="289"/>
      <c r="I313" s="258"/>
      <c r="J313" s="350"/>
      <c r="K313" s="348"/>
    </row>
    <row r="314" spans="1:11" ht="95.25" customHeight="1" x14ac:dyDescent="0.25">
      <c r="A314" s="316" t="s">
        <v>680</v>
      </c>
      <c r="B314" s="289">
        <v>44684</v>
      </c>
      <c r="C314" s="352" t="s">
        <v>701</v>
      </c>
      <c r="D314" s="258"/>
      <c r="E314" s="258"/>
      <c r="F314" s="258"/>
      <c r="G314" s="258"/>
      <c r="H314" s="289">
        <v>44692</v>
      </c>
      <c r="I314" s="258" t="s">
        <v>71</v>
      </c>
      <c r="J314" s="350" t="s">
        <v>702</v>
      </c>
      <c r="K314" s="348"/>
    </row>
    <row r="315" spans="1:11" ht="90" x14ac:dyDescent="0.25">
      <c r="A315" s="316" t="s">
        <v>54</v>
      </c>
      <c r="B315" s="289">
        <v>44684</v>
      </c>
      <c r="C315" s="258" t="s">
        <v>687</v>
      </c>
      <c r="D315" s="258"/>
      <c r="E315" s="258"/>
      <c r="F315" s="258"/>
      <c r="G315" s="258"/>
      <c r="H315" s="289"/>
      <c r="I315" s="258" t="s">
        <v>71</v>
      </c>
      <c r="J315" s="258" t="s">
        <v>703</v>
      </c>
      <c r="K315" s="348"/>
    </row>
    <row r="316" spans="1:11" ht="210" x14ac:dyDescent="0.25">
      <c r="A316" s="316" t="s">
        <v>65</v>
      </c>
      <c r="B316" s="289">
        <v>44684</v>
      </c>
      <c r="C316" s="258" t="s">
        <v>698</v>
      </c>
      <c r="D316" s="258"/>
      <c r="E316" s="258"/>
      <c r="F316" s="258"/>
      <c r="G316" s="258"/>
      <c r="H316" s="289"/>
      <c r="I316" s="258" t="s">
        <v>644</v>
      </c>
      <c r="J316" s="258" t="s">
        <v>704</v>
      </c>
      <c r="K316" s="348"/>
    </row>
    <row r="317" spans="1:11" ht="45" x14ac:dyDescent="0.25">
      <c r="A317" s="316" t="s">
        <v>629</v>
      </c>
      <c r="B317" s="289">
        <v>44684</v>
      </c>
      <c r="C317" s="351" t="s">
        <v>672</v>
      </c>
      <c r="D317" s="258"/>
      <c r="E317" s="258"/>
      <c r="F317" s="258"/>
      <c r="G317" s="258"/>
      <c r="H317" s="289"/>
      <c r="I317" s="258" t="s">
        <v>693</v>
      </c>
      <c r="J317" s="351" t="s">
        <v>705</v>
      </c>
      <c r="K317" s="348"/>
    </row>
    <row r="318" spans="1:11" ht="193.5" customHeight="1" x14ac:dyDescent="0.25">
      <c r="A318" s="316" t="s">
        <v>103</v>
      </c>
      <c r="B318" s="289">
        <v>44684</v>
      </c>
      <c r="C318" s="242" t="s">
        <v>697</v>
      </c>
      <c r="D318" s="258"/>
      <c r="E318" s="258"/>
      <c r="F318" s="258"/>
      <c r="G318" s="258"/>
      <c r="H318" s="289"/>
      <c r="I318" s="258" t="s">
        <v>71</v>
      </c>
      <c r="J318" s="242" t="s">
        <v>694</v>
      </c>
      <c r="K318" s="348"/>
    </row>
    <row r="319" spans="1:11" ht="60" x14ac:dyDescent="0.25">
      <c r="A319" s="316" t="s">
        <v>94</v>
      </c>
      <c r="B319" s="289">
        <v>44684</v>
      </c>
      <c r="C319" s="242" t="s">
        <v>695</v>
      </c>
      <c r="D319" s="258"/>
      <c r="E319" s="258"/>
      <c r="F319" s="258"/>
      <c r="G319" s="258"/>
      <c r="H319" s="289"/>
      <c r="I319" s="258" t="s">
        <v>696</v>
      </c>
      <c r="J319" s="353" t="s">
        <v>677</v>
      </c>
      <c r="K319" s="348"/>
    </row>
    <row r="320" spans="1:11" x14ac:dyDescent="0.25">
      <c r="A320" s="411"/>
      <c r="B320" s="412"/>
      <c r="C320" s="413"/>
      <c r="D320" s="413"/>
      <c r="E320" s="413"/>
      <c r="F320" s="413"/>
      <c r="G320" s="413"/>
      <c r="H320" s="412"/>
      <c r="I320" s="413"/>
      <c r="J320" s="413"/>
      <c r="K320" s="348"/>
    </row>
    <row r="321" spans="1:11" x14ac:dyDescent="0.25">
      <c r="A321" s="411"/>
      <c r="B321" s="412"/>
      <c r="C321" s="413"/>
      <c r="D321" s="413"/>
      <c r="E321" s="413"/>
      <c r="F321" s="413"/>
      <c r="G321" s="413"/>
      <c r="H321" s="412"/>
      <c r="I321" s="413"/>
      <c r="J321" s="413"/>
      <c r="K321" s="348"/>
    </row>
    <row r="322" spans="1:11" x14ac:dyDescent="0.25">
      <c r="B322" s="247"/>
      <c r="C322" s="248"/>
      <c r="D322" s="249"/>
      <c r="E322" s="249"/>
      <c r="F322" s="249"/>
      <c r="G322" s="249"/>
      <c r="H322" s="249"/>
      <c r="I322" s="249"/>
    </row>
    <row r="323" spans="1:11" x14ac:dyDescent="0.25">
      <c r="B323" s="247"/>
      <c r="C323" s="248"/>
      <c r="D323" s="249"/>
      <c r="E323" s="249"/>
      <c r="F323" s="249"/>
      <c r="G323" s="249"/>
      <c r="H323" s="249"/>
      <c r="I323" s="249"/>
    </row>
    <row r="324" spans="1:11" x14ac:dyDescent="0.25">
      <c r="B324" s="247"/>
      <c r="C324" s="248"/>
      <c r="D324" s="249"/>
      <c r="E324" s="249"/>
      <c r="F324" s="249"/>
      <c r="G324" s="249"/>
      <c r="H324" s="249"/>
      <c r="I324" s="249"/>
    </row>
    <row r="325" spans="1:11" x14ac:dyDescent="0.25">
      <c r="B325" s="247"/>
      <c r="C325" s="248"/>
      <c r="D325" s="249"/>
      <c r="E325" s="249"/>
      <c r="F325" s="249"/>
      <c r="G325" s="249"/>
      <c r="H325" s="249"/>
      <c r="I325" s="249"/>
    </row>
    <row r="326" spans="1:11" x14ac:dyDescent="0.25">
      <c r="A326" s="371" t="s">
        <v>553</v>
      </c>
      <c r="B326" s="371"/>
      <c r="C326" s="371"/>
      <c r="D326" s="371"/>
      <c r="E326" s="371"/>
      <c r="F326" s="371"/>
      <c r="G326" s="371"/>
      <c r="H326" s="371"/>
      <c r="I326" s="371"/>
      <c r="J326" s="371"/>
    </row>
    <row r="327" spans="1:11" ht="54.75" customHeight="1" x14ac:dyDescent="0.25">
      <c r="A327" s="370" t="s">
        <v>554</v>
      </c>
      <c r="B327" s="370"/>
      <c r="C327" s="370"/>
      <c r="D327" s="370"/>
      <c r="E327" s="370"/>
      <c r="F327" s="370"/>
      <c r="G327" s="370"/>
      <c r="H327" s="370"/>
      <c r="I327" s="370"/>
      <c r="J327" s="370"/>
    </row>
    <row r="328" spans="1:11" x14ac:dyDescent="0.25">
      <c r="B328" s="247"/>
      <c r="C328" s="248"/>
      <c r="D328" s="249"/>
      <c r="E328" s="249"/>
      <c r="F328" s="249"/>
      <c r="G328" s="249"/>
      <c r="H328" s="249"/>
      <c r="I328" s="249"/>
    </row>
    <row r="329" spans="1:11" x14ac:dyDescent="0.25">
      <c r="B329" s="247"/>
      <c r="C329" s="248"/>
      <c r="D329" s="249"/>
      <c r="E329" s="249"/>
      <c r="F329" s="249"/>
      <c r="G329" s="249"/>
      <c r="H329" s="249"/>
      <c r="I329" s="249"/>
    </row>
    <row r="330" spans="1:11" x14ac:dyDescent="0.25">
      <c r="B330" s="247"/>
      <c r="C330" s="248"/>
      <c r="D330" s="249"/>
      <c r="E330" s="249"/>
      <c r="F330" s="249"/>
      <c r="G330" s="249"/>
      <c r="H330" s="249"/>
      <c r="I330" s="249"/>
    </row>
    <row r="331" spans="1:11" x14ac:dyDescent="0.25">
      <c r="B331" s="247"/>
      <c r="C331" s="248"/>
      <c r="D331" s="249"/>
      <c r="E331" s="249"/>
      <c r="F331" s="249"/>
      <c r="G331" s="249"/>
      <c r="H331" s="249"/>
      <c r="I331" s="249"/>
    </row>
    <row r="332" spans="1:11" x14ac:dyDescent="0.25">
      <c r="B332" s="247"/>
      <c r="C332" s="248"/>
      <c r="D332" s="249"/>
      <c r="E332" s="249"/>
      <c r="F332" s="249"/>
      <c r="G332" s="249"/>
      <c r="H332" s="249"/>
      <c r="I332" s="249"/>
    </row>
    <row r="333" spans="1:11" x14ac:dyDescent="0.25">
      <c r="B333" s="247"/>
      <c r="C333" s="248"/>
      <c r="D333" s="249"/>
      <c r="E333" s="249"/>
      <c r="F333" s="249"/>
      <c r="G333" s="249"/>
      <c r="H333" s="249"/>
      <c r="I333" s="249"/>
    </row>
    <row r="334" spans="1:11" x14ac:dyDescent="0.25">
      <c r="B334" s="247"/>
      <c r="C334" s="248"/>
      <c r="D334" s="249"/>
      <c r="E334" s="249"/>
      <c r="F334" s="249"/>
      <c r="G334" s="249"/>
      <c r="H334" s="249"/>
      <c r="I334" s="249"/>
    </row>
    <row r="335" spans="1:11" x14ac:dyDescent="0.25">
      <c r="B335" s="247"/>
      <c r="C335" s="248"/>
      <c r="D335" s="249"/>
      <c r="E335" s="249"/>
      <c r="F335" s="249"/>
      <c r="G335" s="249"/>
      <c r="H335" s="249"/>
      <c r="I335" s="249"/>
    </row>
    <row r="336" spans="1:11" x14ac:dyDescent="0.25">
      <c r="B336" s="247"/>
      <c r="C336" s="248"/>
      <c r="D336" s="249"/>
      <c r="E336" s="249"/>
      <c r="F336" s="249"/>
      <c r="G336" s="249"/>
      <c r="H336" s="249"/>
      <c r="I336" s="249"/>
    </row>
    <row r="337" spans="2:9" x14ac:dyDescent="0.25">
      <c r="B337" s="247"/>
      <c r="C337" s="248"/>
      <c r="D337" s="249"/>
      <c r="E337" s="249"/>
      <c r="F337" s="249"/>
      <c r="G337" s="249"/>
      <c r="H337" s="249"/>
      <c r="I337" s="249"/>
    </row>
    <row r="338" spans="2:9" x14ac:dyDescent="0.25">
      <c r="B338" s="247"/>
      <c r="C338" s="248"/>
      <c r="D338" s="249"/>
      <c r="E338" s="249"/>
      <c r="F338" s="249"/>
      <c r="G338" s="249"/>
      <c r="H338" s="249"/>
      <c r="I338" s="249"/>
    </row>
    <row r="339" spans="2:9" x14ac:dyDescent="0.25">
      <c r="B339" s="247"/>
      <c r="C339" s="248"/>
      <c r="D339" s="249"/>
      <c r="E339" s="249"/>
      <c r="F339" s="249"/>
      <c r="G339" s="249"/>
      <c r="H339" s="249"/>
      <c r="I339" s="249"/>
    </row>
    <row r="340" spans="2:9" x14ac:dyDescent="0.25">
      <c r="B340" s="247"/>
      <c r="C340" s="248"/>
      <c r="D340" s="249"/>
      <c r="E340" s="249"/>
      <c r="F340" s="249"/>
      <c r="G340" s="249"/>
      <c r="H340" s="249"/>
      <c r="I340" s="249"/>
    </row>
    <row r="341" spans="2:9" x14ac:dyDescent="0.25">
      <c r="B341" s="247"/>
      <c r="C341" s="248"/>
      <c r="D341" s="249"/>
      <c r="E341" s="249"/>
      <c r="F341" s="249"/>
      <c r="G341" s="249"/>
      <c r="H341" s="249"/>
      <c r="I341" s="249"/>
    </row>
    <row r="342" spans="2:9" x14ac:dyDescent="0.25">
      <c r="B342" s="247"/>
      <c r="C342" s="248"/>
      <c r="D342" s="249"/>
      <c r="E342" s="249"/>
      <c r="F342" s="249"/>
      <c r="G342" s="249"/>
      <c r="H342" s="249"/>
      <c r="I342" s="249"/>
    </row>
    <row r="343" spans="2:9" x14ac:dyDescent="0.25">
      <c r="B343" s="247"/>
      <c r="C343" s="248"/>
      <c r="D343" s="249"/>
      <c r="E343" s="249"/>
      <c r="F343" s="249"/>
      <c r="G343" s="249"/>
      <c r="H343" s="249"/>
      <c r="I343" s="249"/>
    </row>
    <row r="344" spans="2:9" x14ac:dyDescent="0.25">
      <c r="B344" s="247"/>
      <c r="C344" s="248"/>
      <c r="D344" s="249"/>
      <c r="E344" s="249"/>
      <c r="F344" s="249"/>
      <c r="G344" s="249"/>
      <c r="H344" s="249"/>
      <c r="I344" s="249"/>
    </row>
    <row r="345" spans="2:9" x14ac:dyDescent="0.25">
      <c r="B345" s="247"/>
      <c r="C345" s="248"/>
      <c r="D345" s="249"/>
      <c r="E345" s="249"/>
      <c r="F345" s="249"/>
      <c r="G345" s="249"/>
      <c r="H345" s="249"/>
      <c r="I345" s="249"/>
    </row>
    <row r="346" spans="2:9" x14ac:dyDescent="0.25">
      <c r="B346" s="247"/>
      <c r="C346" s="248"/>
      <c r="D346" s="249"/>
      <c r="E346" s="249"/>
      <c r="F346" s="249"/>
      <c r="G346" s="249"/>
      <c r="H346" s="249"/>
      <c r="I346" s="249"/>
    </row>
    <row r="347" spans="2:9" x14ac:dyDescent="0.25">
      <c r="B347" s="247"/>
      <c r="C347" s="248"/>
      <c r="D347" s="249"/>
      <c r="E347" s="249"/>
      <c r="F347" s="249"/>
      <c r="G347" s="249"/>
      <c r="H347" s="249"/>
      <c r="I347" s="249"/>
    </row>
    <row r="348" spans="2:9" x14ac:dyDescent="0.25">
      <c r="B348" s="247"/>
      <c r="C348" s="248"/>
      <c r="D348" s="249"/>
      <c r="E348" s="249"/>
      <c r="F348" s="249"/>
      <c r="G348" s="249"/>
      <c r="H348" s="249"/>
      <c r="I348" s="249"/>
    </row>
    <row r="349" spans="2:9" x14ac:dyDescent="0.25">
      <c r="B349" s="247"/>
      <c r="C349" s="248"/>
      <c r="D349" s="249"/>
      <c r="E349" s="249"/>
      <c r="F349" s="249"/>
      <c r="G349" s="249"/>
      <c r="H349" s="249"/>
      <c r="I349" s="249"/>
    </row>
    <row r="350" spans="2:9" x14ac:dyDescent="0.25">
      <c r="B350" s="247"/>
      <c r="C350" s="248"/>
      <c r="D350" s="249"/>
      <c r="E350" s="249"/>
      <c r="F350" s="249"/>
      <c r="G350" s="249"/>
      <c r="H350" s="249"/>
      <c r="I350" s="249"/>
    </row>
    <row r="351" spans="2:9" x14ac:dyDescent="0.25">
      <c r="B351" s="247"/>
      <c r="C351" s="248"/>
      <c r="D351" s="249"/>
      <c r="E351" s="249"/>
      <c r="F351" s="249"/>
      <c r="G351" s="249"/>
      <c r="H351" s="249"/>
      <c r="I351" s="249"/>
    </row>
    <row r="352" spans="2:9" x14ac:dyDescent="0.25">
      <c r="B352" s="247"/>
      <c r="C352" s="248"/>
      <c r="D352" s="249"/>
      <c r="E352" s="249"/>
      <c r="F352" s="249"/>
      <c r="G352" s="249"/>
      <c r="H352" s="249"/>
      <c r="I352" s="249"/>
    </row>
    <row r="353" spans="2:9" x14ac:dyDescent="0.25">
      <c r="B353" s="247"/>
      <c r="C353" s="248"/>
      <c r="D353" s="249"/>
      <c r="E353" s="249"/>
      <c r="F353" s="249"/>
      <c r="G353" s="249"/>
      <c r="H353" s="249"/>
      <c r="I353" s="249"/>
    </row>
    <row r="354" spans="2:9" x14ac:dyDescent="0.25">
      <c r="B354" s="247"/>
      <c r="C354" s="248"/>
      <c r="D354" s="249"/>
      <c r="E354" s="249"/>
      <c r="F354" s="249"/>
      <c r="G354" s="249"/>
      <c r="H354" s="249"/>
      <c r="I354" s="249"/>
    </row>
    <row r="355" spans="2:9" x14ac:dyDescent="0.25">
      <c r="B355" s="247"/>
      <c r="C355" s="248"/>
      <c r="D355" s="249"/>
      <c r="E355" s="249"/>
      <c r="F355" s="249"/>
      <c r="G355" s="249"/>
      <c r="H355" s="249"/>
      <c r="I355" s="249"/>
    </row>
    <row r="356" spans="2:9" x14ac:dyDescent="0.25">
      <c r="B356" s="247"/>
      <c r="C356" s="248"/>
      <c r="D356" s="249"/>
      <c r="E356" s="249"/>
      <c r="F356" s="249"/>
      <c r="G356" s="249"/>
      <c r="H356" s="249"/>
      <c r="I356" s="249"/>
    </row>
    <row r="357" spans="2:9" x14ac:dyDescent="0.25">
      <c r="B357" s="247"/>
      <c r="C357" s="248"/>
      <c r="D357" s="249"/>
      <c r="E357" s="249"/>
      <c r="F357" s="249"/>
      <c r="G357" s="249"/>
      <c r="H357" s="249"/>
      <c r="I357" s="249"/>
    </row>
    <row r="358" spans="2:9" x14ac:dyDescent="0.25">
      <c r="B358" s="247"/>
      <c r="C358" s="248"/>
      <c r="D358" s="249"/>
      <c r="E358" s="249"/>
      <c r="F358" s="249"/>
      <c r="G358" s="249"/>
      <c r="H358" s="249"/>
      <c r="I358" s="249"/>
    </row>
    <row r="359" spans="2:9" x14ac:dyDescent="0.25">
      <c r="B359" s="247"/>
      <c r="C359" s="248"/>
      <c r="D359" s="249"/>
      <c r="E359" s="249"/>
      <c r="F359" s="249"/>
      <c r="G359" s="249"/>
      <c r="H359" s="249"/>
      <c r="I359" s="249"/>
    </row>
    <row r="360" spans="2:9" x14ac:dyDescent="0.25">
      <c r="B360" s="247"/>
      <c r="C360" s="248"/>
      <c r="D360" s="249"/>
      <c r="E360" s="249"/>
      <c r="F360" s="249"/>
      <c r="G360" s="249"/>
      <c r="H360" s="249"/>
      <c r="I360" s="249"/>
    </row>
    <row r="361" spans="2:9" x14ac:dyDescent="0.25">
      <c r="B361" s="247"/>
      <c r="C361" s="248"/>
      <c r="D361" s="249"/>
      <c r="E361" s="249"/>
      <c r="F361" s="249"/>
      <c r="G361" s="249"/>
      <c r="H361" s="249"/>
      <c r="I361" s="249"/>
    </row>
    <row r="362" spans="2:9" x14ac:dyDescent="0.25">
      <c r="B362" s="247"/>
      <c r="C362" s="248"/>
      <c r="D362" s="249"/>
      <c r="E362" s="249"/>
      <c r="F362" s="249"/>
      <c r="G362" s="249"/>
      <c r="H362" s="249"/>
      <c r="I362" s="249"/>
    </row>
    <row r="363" spans="2:9" x14ac:dyDescent="0.25">
      <c r="B363" s="247"/>
      <c r="C363" s="248"/>
      <c r="D363" s="249"/>
      <c r="E363" s="249"/>
      <c r="F363" s="249"/>
      <c r="G363" s="249"/>
      <c r="H363" s="249"/>
      <c r="I363" s="249"/>
    </row>
    <row r="364" spans="2:9" x14ac:dyDescent="0.25">
      <c r="B364" s="247"/>
      <c r="C364" s="248"/>
      <c r="D364" s="249"/>
      <c r="E364" s="249"/>
      <c r="F364" s="249"/>
      <c r="G364" s="249"/>
      <c r="H364" s="249"/>
      <c r="I364" s="249"/>
    </row>
    <row r="365" spans="2:9" x14ac:dyDescent="0.25">
      <c r="B365" s="247"/>
      <c r="C365" s="248"/>
      <c r="D365" s="249"/>
      <c r="E365" s="249"/>
      <c r="F365" s="249"/>
      <c r="G365" s="249"/>
      <c r="H365" s="249"/>
      <c r="I365" s="249"/>
    </row>
    <row r="366" spans="2:9" x14ac:dyDescent="0.25">
      <c r="B366" s="247"/>
      <c r="C366" s="248"/>
      <c r="D366" s="249"/>
      <c r="E366" s="249"/>
      <c r="F366" s="249"/>
      <c r="G366" s="249"/>
      <c r="H366" s="249"/>
      <c r="I366" s="249"/>
    </row>
    <row r="367" spans="2:9" x14ac:dyDescent="0.25">
      <c r="B367" s="247"/>
      <c r="C367" s="248"/>
      <c r="D367" s="249"/>
      <c r="E367" s="249"/>
      <c r="F367" s="249"/>
      <c r="G367" s="249"/>
      <c r="H367" s="249"/>
      <c r="I367" s="249"/>
    </row>
    <row r="368" spans="2:9" x14ac:dyDescent="0.25">
      <c r="B368" s="247"/>
      <c r="C368" s="248"/>
      <c r="D368" s="249"/>
      <c r="E368" s="249"/>
      <c r="F368" s="249"/>
      <c r="G368" s="249"/>
      <c r="H368" s="249"/>
      <c r="I368" s="249"/>
    </row>
    <row r="369" spans="2:9" x14ac:dyDescent="0.25">
      <c r="B369" s="247"/>
      <c r="C369" s="248"/>
      <c r="D369" s="249"/>
      <c r="E369" s="249"/>
      <c r="F369" s="249"/>
      <c r="G369" s="249"/>
      <c r="H369" s="249"/>
      <c r="I369" s="249"/>
    </row>
    <row r="370" spans="2:9" x14ac:dyDescent="0.25">
      <c r="B370" s="247"/>
      <c r="C370" s="248"/>
      <c r="D370" s="249"/>
      <c r="E370" s="249"/>
      <c r="F370" s="249"/>
      <c r="G370" s="249"/>
      <c r="H370" s="249"/>
      <c r="I370" s="249"/>
    </row>
    <row r="371" spans="2:9" x14ac:dyDescent="0.25">
      <c r="B371" s="247"/>
      <c r="C371" s="248"/>
      <c r="D371" s="249"/>
      <c r="E371" s="249"/>
      <c r="F371" s="249"/>
      <c r="G371" s="249"/>
      <c r="H371" s="249"/>
      <c r="I371" s="249"/>
    </row>
    <row r="372" spans="2:9" x14ac:dyDescent="0.25">
      <c r="B372" s="247"/>
      <c r="C372" s="248"/>
      <c r="D372" s="249"/>
      <c r="E372" s="249"/>
      <c r="F372" s="249"/>
      <c r="G372" s="249"/>
      <c r="H372" s="249"/>
      <c r="I372" s="249"/>
    </row>
    <row r="373" spans="2:9" x14ac:dyDescent="0.25">
      <c r="B373" s="247"/>
      <c r="C373" s="248"/>
      <c r="D373" s="249"/>
      <c r="E373" s="249"/>
      <c r="F373" s="249"/>
      <c r="G373" s="249"/>
      <c r="H373" s="249"/>
      <c r="I373" s="249"/>
    </row>
    <row r="374" spans="2:9" x14ac:dyDescent="0.25">
      <c r="B374" s="247"/>
      <c r="C374" s="248"/>
      <c r="D374" s="249"/>
      <c r="E374" s="249"/>
      <c r="F374" s="249"/>
      <c r="G374" s="249"/>
      <c r="H374" s="249"/>
      <c r="I374" s="249"/>
    </row>
    <row r="375" spans="2:9" x14ac:dyDescent="0.25">
      <c r="B375" s="247"/>
      <c r="C375" s="248"/>
      <c r="D375" s="249"/>
      <c r="E375" s="249"/>
      <c r="F375" s="249"/>
      <c r="G375" s="249"/>
      <c r="H375" s="249"/>
      <c r="I375" s="249"/>
    </row>
    <row r="376" spans="2:9" x14ac:dyDescent="0.25">
      <c r="B376" s="247"/>
      <c r="C376" s="248"/>
      <c r="D376" s="249"/>
      <c r="E376" s="249"/>
      <c r="F376" s="249"/>
      <c r="G376" s="249"/>
      <c r="H376" s="249"/>
      <c r="I376" s="249"/>
    </row>
    <row r="377" spans="2:9" x14ac:dyDescent="0.25">
      <c r="B377" s="247"/>
      <c r="C377" s="248"/>
      <c r="D377" s="249"/>
      <c r="E377" s="249"/>
      <c r="F377" s="249"/>
      <c r="G377" s="249"/>
      <c r="H377" s="249"/>
      <c r="I377" s="249"/>
    </row>
    <row r="378" spans="2:9" x14ac:dyDescent="0.25">
      <c r="B378" s="247"/>
      <c r="C378" s="248"/>
      <c r="D378" s="249"/>
      <c r="E378" s="249"/>
      <c r="F378" s="249"/>
      <c r="G378" s="249"/>
      <c r="H378" s="249"/>
      <c r="I378" s="249"/>
    </row>
    <row r="379" spans="2:9" x14ac:dyDescent="0.25">
      <c r="B379" s="247"/>
      <c r="C379" s="248"/>
      <c r="D379" s="249"/>
      <c r="E379" s="249"/>
      <c r="F379" s="249"/>
      <c r="G379" s="249"/>
      <c r="H379" s="249"/>
      <c r="I379" s="249"/>
    </row>
    <row r="380" spans="2:9" x14ac:dyDescent="0.25">
      <c r="B380" s="247"/>
      <c r="C380" s="248"/>
      <c r="D380" s="249"/>
      <c r="E380" s="249"/>
      <c r="F380" s="249"/>
      <c r="G380" s="249"/>
      <c r="H380" s="249"/>
      <c r="I380" s="249"/>
    </row>
    <row r="381" spans="2:9" x14ac:dyDescent="0.25">
      <c r="B381" s="247"/>
      <c r="C381" s="248"/>
      <c r="D381" s="249"/>
      <c r="E381" s="249"/>
      <c r="F381" s="249"/>
      <c r="G381" s="249"/>
      <c r="H381" s="249"/>
      <c r="I381" s="249"/>
    </row>
    <row r="382" spans="2:9" x14ac:dyDescent="0.25">
      <c r="B382" s="247"/>
      <c r="C382" s="248"/>
      <c r="D382" s="249"/>
      <c r="E382" s="249"/>
      <c r="F382" s="249"/>
      <c r="G382" s="249"/>
      <c r="H382" s="249"/>
      <c r="I382" s="249"/>
    </row>
    <row r="383" spans="2:9" x14ac:dyDescent="0.25">
      <c r="B383" s="247"/>
      <c r="C383" s="248"/>
      <c r="D383" s="249"/>
      <c r="E383" s="249"/>
      <c r="F383" s="249"/>
      <c r="G383" s="249"/>
      <c r="H383" s="249"/>
      <c r="I383" s="249"/>
    </row>
    <row r="384" spans="2:9" x14ac:dyDescent="0.25">
      <c r="B384" s="247"/>
      <c r="C384" s="248"/>
      <c r="D384" s="249"/>
      <c r="E384" s="249"/>
      <c r="F384" s="249"/>
      <c r="G384" s="249"/>
      <c r="H384" s="249"/>
      <c r="I384" s="249"/>
    </row>
    <row r="385" spans="2:9" x14ac:dyDescent="0.25">
      <c r="B385" s="247"/>
      <c r="C385" s="248"/>
      <c r="D385" s="249"/>
      <c r="E385" s="249"/>
      <c r="F385" s="249"/>
      <c r="G385" s="249"/>
      <c r="H385" s="249"/>
      <c r="I385" s="249"/>
    </row>
    <row r="386" spans="2:9" x14ac:dyDescent="0.25">
      <c r="B386" s="247"/>
      <c r="C386" s="248"/>
      <c r="D386" s="249"/>
      <c r="E386" s="249"/>
      <c r="F386" s="249"/>
      <c r="G386" s="249"/>
      <c r="H386" s="249"/>
      <c r="I386" s="249"/>
    </row>
    <row r="387" spans="2:9" x14ac:dyDescent="0.25">
      <c r="B387" s="247"/>
      <c r="C387" s="248"/>
      <c r="D387" s="249"/>
      <c r="E387" s="249"/>
      <c r="F387" s="249"/>
      <c r="G387" s="249"/>
      <c r="H387" s="249"/>
      <c r="I387" s="249"/>
    </row>
    <row r="388" spans="2:9" x14ac:dyDescent="0.25">
      <c r="B388" s="247"/>
      <c r="C388" s="248"/>
      <c r="D388" s="249"/>
      <c r="E388" s="249"/>
      <c r="F388" s="249"/>
      <c r="G388" s="249"/>
      <c r="H388" s="249"/>
      <c r="I388" s="249"/>
    </row>
    <row r="389" spans="2:9" x14ac:dyDescent="0.25">
      <c r="B389" s="247"/>
      <c r="C389" s="248"/>
      <c r="D389" s="249"/>
      <c r="E389" s="249"/>
      <c r="F389" s="249"/>
      <c r="G389" s="249"/>
      <c r="H389" s="249"/>
      <c r="I389" s="249"/>
    </row>
    <row r="390" spans="2:9" x14ac:dyDescent="0.25">
      <c r="B390" s="247"/>
      <c r="C390" s="248"/>
      <c r="D390" s="249"/>
      <c r="E390" s="249"/>
      <c r="F390" s="249"/>
      <c r="G390" s="249"/>
      <c r="H390" s="249"/>
      <c r="I390" s="249"/>
    </row>
    <row r="391" spans="2:9" x14ac:dyDescent="0.25">
      <c r="B391" s="247"/>
      <c r="C391" s="248"/>
      <c r="D391" s="249"/>
      <c r="E391" s="249"/>
      <c r="F391" s="249"/>
      <c r="G391" s="249"/>
      <c r="H391" s="249"/>
      <c r="I391" s="249"/>
    </row>
    <row r="392" spans="2:9" x14ac:dyDescent="0.25">
      <c r="B392" s="247"/>
      <c r="C392" s="248"/>
      <c r="D392" s="249"/>
      <c r="E392" s="249"/>
      <c r="F392" s="249"/>
      <c r="G392" s="249"/>
      <c r="H392" s="249"/>
      <c r="I392" s="249"/>
    </row>
    <row r="393" spans="2:9" x14ac:dyDescent="0.25">
      <c r="B393" s="247"/>
      <c r="C393" s="248"/>
      <c r="D393" s="249"/>
      <c r="E393" s="249"/>
      <c r="F393" s="249"/>
      <c r="G393" s="249"/>
      <c r="H393" s="249"/>
      <c r="I393" s="249"/>
    </row>
    <row r="394" spans="2:9" x14ac:dyDescent="0.25">
      <c r="B394" s="247"/>
      <c r="C394" s="248"/>
      <c r="D394" s="249"/>
      <c r="E394" s="249"/>
      <c r="F394" s="249"/>
      <c r="G394" s="249"/>
      <c r="H394" s="249"/>
      <c r="I394" s="249"/>
    </row>
    <row r="395" spans="2:9" x14ac:dyDescent="0.25">
      <c r="B395" s="247"/>
      <c r="C395" s="248"/>
      <c r="D395" s="249"/>
      <c r="E395" s="249"/>
      <c r="F395" s="249"/>
      <c r="G395" s="249"/>
      <c r="H395" s="249"/>
      <c r="I395" s="249"/>
    </row>
    <row r="396" spans="2:9" x14ac:dyDescent="0.25">
      <c r="B396" s="247"/>
      <c r="C396" s="248"/>
      <c r="D396" s="249"/>
      <c r="E396" s="249"/>
      <c r="F396" s="249"/>
      <c r="G396" s="249"/>
      <c r="H396" s="249"/>
      <c r="I396" s="249"/>
    </row>
    <row r="397" spans="2:9" x14ac:dyDescent="0.25">
      <c r="B397" s="247"/>
      <c r="C397" s="248"/>
      <c r="D397" s="249"/>
      <c r="E397" s="249"/>
      <c r="F397" s="249"/>
      <c r="G397" s="249"/>
      <c r="H397" s="249"/>
      <c r="I397" s="249"/>
    </row>
    <row r="398" spans="2:9" x14ac:dyDescent="0.25">
      <c r="B398" s="247"/>
      <c r="C398" s="248"/>
      <c r="D398" s="249"/>
      <c r="E398" s="249"/>
      <c r="F398" s="249"/>
      <c r="G398" s="249"/>
      <c r="H398" s="249"/>
      <c r="I398" s="249"/>
    </row>
    <row r="399" spans="2:9" x14ac:dyDescent="0.25">
      <c r="B399" s="247"/>
      <c r="C399" s="248"/>
      <c r="D399" s="249"/>
      <c r="E399" s="249"/>
      <c r="F399" s="249"/>
      <c r="G399" s="249"/>
      <c r="H399" s="249"/>
      <c r="I399" s="249"/>
    </row>
    <row r="400" spans="2:9" x14ac:dyDescent="0.25">
      <c r="B400" s="247"/>
      <c r="C400" s="248"/>
      <c r="D400" s="249"/>
      <c r="E400" s="249"/>
      <c r="F400" s="249"/>
      <c r="G400" s="249"/>
      <c r="H400" s="249"/>
      <c r="I400" s="249"/>
    </row>
    <row r="401" spans="2:9" x14ac:dyDescent="0.25">
      <c r="B401" s="247"/>
      <c r="C401" s="248"/>
      <c r="D401" s="249"/>
      <c r="E401" s="249"/>
      <c r="F401" s="249"/>
      <c r="G401" s="249"/>
      <c r="H401" s="249"/>
      <c r="I401" s="249"/>
    </row>
    <row r="402" spans="2:9" x14ac:dyDescent="0.25">
      <c r="B402" s="247"/>
      <c r="C402" s="248"/>
      <c r="D402" s="249"/>
      <c r="E402" s="249"/>
      <c r="F402" s="249"/>
      <c r="G402" s="249"/>
      <c r="H402" s="249"/>
      <c r="I402" s="249"/>
    </row>
    <row r="403" spans="2:9" x14ac:dyDescent="0.25">
      <c r="B403" s="247"/>
      <c r="C403" s="248"/>
      <c r="D403" s="249"/>
      <c r="E403" s="249"/>
      <c r="F403" s="249"/>
      <c r="G403" s="249"/>
      <c r="H403" s="249"/>
      <c r="I403" s="249"/>
    </row>
    <row r="404" spans="2:9" x14ac:dyDescent="0.25">
      <c r="B404" s="247"/>
      <c r="C404" s="248"/>
      <c r="D404" s="249"/>
      <c r="E404" s="249"/>
      <c r="F404" s="249"/>
      <c r="G404" s="249"/>
      <c r="H404" s="249"/>
      <c r="I404" s="249"/>
    </row>
    <row r="405" spans="2:9" x14ac:dyDescent="0.25">
      <c r="B405" s="247"/>
      <c r="C405" s="248"/>
      <c r="D405" s="249"/>
      <c r="E405" s="249"/>
      <c r="F405" s="249"/>
      <c r="G405" s="249"/>
      <c r="H405" s="249"/>
      <c r="I405" s="249"/>
    </row>
    <row r="406" spans="2:9" x14ac:dyDescent="0.25">
      <c r="B406" s="247"/>
      <c r="C406" s="248"/>
      <c r="D406" s="249"/>
      <c r="E406" s="249"/>
      <c r="F406" s="249"/>
      <c r="G406" s="249"/>
      <c r="H406" s="249"/>
      <c r="I406" s="249"/>
    </row>
    <row r="407" spans="2:9" x14ac:dyDescent="0.25">
      <c r="B407" s="247"/>
      <c r="C407" s="248"/>
      <c r="D407" s="249"/>
      <c r="E407" s="249"/>
      <c r="F407" s="249"/>
      <c r="G407" s="249"/>
      <c r="H407" s="249"/>
      <c r="I407" s="249"/>
    </row>
    <row r="408" spans="2:9" x14ac:dyDescent="0.25">
      <c r="B408" s="247"/>
      <c r="C408" s="248"/>
      <c r="D408" s="249"/>
      <c r="E408" s="249"/>
      <c r="F408" s="249"/>
      <c r="G408" s="249"/>
      <c r="H408" s="249"/>
      <c r="I408" s="249"/>
    </row>
    <row r="409" spans="2:9" x14ac:dyDescent="0.25">
      <c r="B409" s="247"/>
      <c r="C409" s="248"/>
      <c r="D409" s="249"/>
      <c r="E409" s="249"/>
      <c r="F409" s="249"/>
      <c r="G409" s="249"/>
      <c r="H409" s="249"/>
      <c r="I409" s="249"/>
    </row>
    <row r="410" spans="2:9" x14ac:dyDescent="0.25">
      <c r="B410" s="247"/>
      <c r="C410" s="248"/>
      <c r="D410" s="249"/>
      <c r="E410" s="249"/>
      <c r="F410" s="249"/>
      <c r="G410" s="249"/>
      <c r="H410" s="249"/>
      <c r="I410" s="249"/>
    </row>
    <row r="411" spans="2:9" x14ac:dyDescent="0.25">
      <c r="B411" s="247"/>
      <c r="C411" s="248"/>
      <c r="D411" s="249"/>
      <c r="E411" s="249"/>
      <c r="F411" s="249"/>
      <c r="G411" s="249"/>
      <c r="H411" s="249"/>
      <c r="I411" s="249"/>
    </row>
    <row r="412" spans="2:9" x14ac:dyDescent="0.25">
      <c r="B412" s="247"/>
      <c r="C412" s="248"/>
      <c r="D412" s="249"/>
      <c r="E412" s="249"/>
      <c r="F412" s="249"/>
      <c r="G412" s="249"/>
      <c r="H412" s="249"/>
      <c r="I412" s="249"/>
    </row>
    <row r="413" spans="2:9" x14ac:dyDescent="0.25">
      <c r="B413" s="247"/>
      <c r="C413" s="248"/>
      <c r="D413" s="249"/>
      <c r="E413" s="249"/>
      <c r="F413" s="249"/>
      <c r="G413" s="249"/>
      <c r="H413" s="249"/>
      <c r="I413" s="249"/>
    </row>
    <row r="414" spans="2:9" x14ac:dyDescent="0.25">
      <c r="B414" s="247"/>
      <c r="C414" s="248"/>
      <c r="D414" s="249"/>
      <c r="E414" s="249"/>
      <c r="F414" s="249"/>
      <c r="G414" s="249"/>
      <c r="H414" s="249"/>
      <c r="I414" s="249"/>
    </row>
    <row r="415" spans="2:9" x14ac:dyDescent="0.25">
      <c r="B415" s="247"/>
      <c r="C415" s="248"/>
      <c r="D415" s="249"/>
      <c r="E415" s="249"/>
      <c r="F415" s="249"/>
      <c r="G415" s="249"/>
      <c r="H415" s="249"/>
      <c r="I415" s="249"/>
    </row>
    <row r="416" spans="2:9" x14ac:dyDescent="0.25">
      <c r="B416" s="247"/>
      <c r="C416" s="248"/>
      <c r="D416" s="249"/>
      <c r="E416" s="249"/>
      <c r="F416" s="249"/>
      <c r="G416" s="249"/>
      <c r="H416" s="249"/>
      <c r="I416" s="249"/>
    </row>
    <row r="417" spans="2:9" x14ac:dyDescent="0.25">
      <c r="B417" s="247"/>
      <c r="C417" s="248"/>
      <c r="D417" s="249"/>
      <c r="E417" s="249"/>
      <c r="F417" s="249"/>
      <c r="G417" s="249"/>
      <c r="H417" s="249"/>
      <c r="I417" s="249"/>
    </row>
    <row r="418" spans="2:9" x14ac:dyDescent="0.25">
      <c r="B418" s="247"/>
      <c r="C418" s="248"/>
      <c r="D418" s="249"/>
      <c r="E418" s="249"/>
      <c r="F418" s="249"/>
      <c r="G418" s="249"/>
      <c r="H418" s="249"/>
      <c r="I418" s="249"/>
    </row>
    <row r="419" spans="2:9" x14ac:dyDescent="0.25">
      <c r="B419" s="247"/>
      <c r="C419" s="248"/>
      <c r="D419" s="249"/>
      <c r="E419" s="249"/>
      <c r="F419" s="249"/>
      <c r="G419" s="249"/>
      <c r="H419" s="249"/>
      <c r="I419" s="249"/>
    </row>
    <row r="420" spans="2:9" x14ac:dyDescent="0.25">
      <c r="B420" s="247"/>
      <c r="C420" s="248"/>
      <c r="D420" s="249"/>
      <c r="E420" s="249"/>
      <c r="F420" s="249"/>
      <c r="G420" s="249"/>
      <c r="H420" s="249"/>
      <c r="I420" s="249"/>
    </row>
    <row r="421" spans="2:9" x14ac:dyDescent="0.25">
      <c r="B421" s="247"/>
      <c r="C421" s="248"/>
      <c r="D421" s="249"/>
      <c r="E421" s="249"/>
      <c r="F421" s="249"/>
      <c r="G421" s="249"/>
      <c r="H421" s="249"/>
      <c r="I421" s="249"/>
    </row>
    <row r="422" spans="2:9" x14ac:dyDescent="0.25">
      <c r="B422" s="247"/>
      <c r="C422" s="248"/>
      <c r="D422" s="249"/>
      <c r="E422" s="249"/>
      <c r="F422" s="249"/>
      <c r="G422" s="249"/>
      <c r="H422" s="249"/>
      <c r="I422" s="249"/>
    </row>
    <row r="423" spans="2:9" x14ac:dyDescent="0.25">
      <c r="B423" s="247"/>
      <c r="C423" s="248"/>
      <c r="D423" s="249"/>
      <c r="E423" s="249"/>
      <c r="F423" s="249"/>
      <c r="G423" s="249"/>
      <c r="H423" s="249"/>
      <c r="I423" s="249"/>
    </row>
    <row r="424" spans="2:9" x14ac:dyDescent="0.25">
      <c r="B424" s="247"/>
      <c r="C424" s="248"/>
      <c r="D424" s="249"/>
      <c r="E424" s="249"/>
      <c r="F424" s="249"/>
      <c r="G424" s="249"/>
      <c r="H424" s="249"/>
      <c r="I424" s="249"/>
    </row>
    <row r="425" spans="2:9" x14ac:dyDescent="0.25">
      <c r="B425" s="247"/>
      <c r="C425" s="248"/>
      <c r="D425" s="249"/>
      <c r="E425" s="249"/>
      <c r="F425" s="249"/>
      <c r="G425" s="249"/>
      <c r="H425" s="249"/>
      <c r="I425" s="249"/>
    </row>
    <row r="426" spans="2:9" x14ac:dyDescent="0.25">
      <c r="B426" s="247"/>
      <c r="C426" s="248"/>
      <c r="D426" s="249"/>
      <c r="E426" s="249"/>
      <c r="F426" s="249"/>
      <c r="G426" s="249"/>
      <c r="H426" s="249"/>
      <c r="I426" s="249"/>
    </row>
    <row r="427" spans="2:9" x14ac:dyDescent="0.25">
      <c r="B427" s="247"/>
      <c r="C427" s="248"/>
      <c r="D427" s="249"/>
      <c r="E427" s="249"/>
      <c r="F427" s="249"/>
      <c r="G427" s="249"/>
      <c r="H427" s="249"/>
      <c r="I427" s="249"/>
    </row>
    <row r="428" spans="2:9" x14ac:dyDescent="0.25">
      <c r="B428" s="247"/>
      <c r="C428" s="248"/>
      <c r="D428" s="249"/>
      <c r="E428" s="249"/>
      <c r="F428" s="249"/>
      <c r="G428" s="249"/>
      <c r="H428" s="249"/>
      <c r="I428" s="249"/>
    </row>
    <row r="429" spans="2:9" x14ac:dyDescent="0.25">
      <c r="B429" s="247"/>
      <c r="C429" s="248"/>
      <c r="D429" s="249"/>
      <c r="E429" s="249"/>
      <c r="F429" s="249"/>
      <c r="G429" s="249"/>
      <c r="H429" s="249"/>
      <c r="I429" s="249"/>
    </row>
    <row r="430" spans="2:9" x14ac:dyDescent="0.25">
      <c r="B430" s="247"/>
      <c r="C430" s="248"/>
      <c r="D430" s="249"/>
      <c r="E430" s="249"/>
      <c r="F430" s="249"/>
      <c r="G430" s="249"/>
      <c r="H430" s="249"/>
      <c r="I430" s="249"/>
    </row>
    <row r="431" spans="2:9" x14ac:dyDescent="0.25">
      <c r="B431" s="247"/>
      <c r="C431" s="248"/>
      <c r="D431" s="249"/>
      <c r="E431" s="249"/>
      <c r="F431" s="249"/>
      <c r="G431" s="249"/>
      <c r="H431" s="249"/>
      <c r="I431" s="249"/>
    </row>
    <row r="432" spans="2:9" x14ac:dyDescent="0.25">
      <c r="B432" s="247"/>
      <c r="C432" s="248"/>
      <c r="D432" s="249"/>
      <c r="E432" s="249"/>
      <c r="F432" s="249"/>
      <c r="G432" s="249"/>
      <c r="H432" s="249"/>
      <c r="I432" s="249"/>
    </row>
    <row r="433" spans="2:9" x14ac:dyDescent="0.25">
      <c r="B433" s="247"/>
      <c r="C433" s="248"/>
      <c r="D433" s="249"/>
      <c r="E433" s="249"/>
      <c r="F433" s="249"/>
      <c r="G433" s="249"/>
      <c r="H433" s="249"/>
      <c r="I433" s="249"/>
    </row>
    <row r="434" spans="2:9" x14ac:dyDescent="0.25">
      <c r="B434" s="247"/>
      <c r="C434" s="248"/>
      <c r="D434" s="249"/>
      <c r="E434" s="249"/>
      <c r="F434" s="249"/>
      <c r="G434" s="249"/>
      <c r="H434" s="249"/>
      <c r="I434" s="249"/>
    </row>
    <row r="435" spans="2:9" x14ac:dyDescent="0.25">
      <c r="B435" s="247"/>
      <c r="C435" s="248"/>
      <c r="D435" s="249"/>
      <c r="E435" s="249"/>
      <c r="F435" s="249"/>
      <c r="G435" s="249"/>
      <c r="H435" s="249"/>
      <c r="I435" s="249"/>
    </row>
    <row r="436" spans="2:9" x14ac:dyDescent="0.25">
      <c r="B436" s="247"/>
      <c r="C436" s="248"/>
      <c r="D436" s="249"/>
      <c r="E436" s="249"/>
      <c r="F436" s="249"/>
      <c r="G436" s="249"/>
      <c r="H436" s="249"/>
      <c r="I436" s="249"/>
    </row>
    <row r="437" spans="2:9" x14ac:dyDescent="0.25">
      <c r="B437" s="247"/>
      <c r="C437" s="248"/>
      <c r="D437" s="249"/>
      <c r="E437" s="249"/>
      <c r="F437" s="249"/>
      <c r="G437" s="249"/>
      <c r="H437" s="249"/>
      <c r="I437" s="249"/>
    </row>
    <row r="438" spans="2:9" x14ac:dyDescent="0.25">
      <c r="B438" s="247"/>
      <c r="C438" s="248"/>
      <c r="D438" s="249"/>
      <c r="E438" s="249"/>
      <c r="F438" s="249"/>
      <c r="G438" s="249"/>
      <c r="H438" s="249"/>
      <c r="I438" s="249"/>
    </row>
    <row r="439" spans="2:9" x14ac:dyDescent="0.25">
      <c r="B439" s="247"/>
      <c r="C439" s="248"/>
      <c r="D439" s="249"/>
      <c r="E439" s="249"/>
      <c r="F439" s="249"/>
      <c r="G439" s="249"/>
      <c r="H439" s="249"/>
      <c r="I439" s="249"/>
    </row>
    <row r="440" spans="2:9" x14ac:dyDescent="0.25">
      <c r="B440" s="247"/>
      <c r="C440" s="248"/>
      <c r="D440" s="249"/>
      <c r="E440" s="249"/>
      <c r="F440" s="249"/>
      <c r="G440" s="249"/>
      <c r="H440" s="249"/>
      <c r="I440" s="249"/>
    </row>
    <row r="441" spans="2:9" x14ac:dyDescent="0.25">
      <c r="B441" s="247"/>
      <c r="C441" s="248"/>
      <c r="D441" s="249"/>
      <c r="E441" s="249"/>
      <c r="F441" s="249"/>
      <c r="G441" s="249"/>
      <c r="H441" s="249"/>
      <c r="I441" s="249"/>
    </row>
    <row r="442" spans="2:9" x14ac:dyDescent="0.25">
      <c r="B442" s="247"/>
      <c r="C442" s="248"/>
      <c r="D442" s="249"/>
      <c r="E442" s="249"/>
      <c r="F442" s="249"/>
      <c r="G442" s="249"/>
      <c r="H442" s="249"/>
      <c r="I442" s="249"/>
    </row>
    <row r="443" spans="2:9" x14ac:dyDescent="0.25">
      <c r="B443" s="247"/>
      <c r="C443" s="248"/>
      <c r="D443" s="249"/>
      <c r="E443" s="249"/>
      <c r="F443" s="249"/>
      <c r="G443" s="249"/>
      <c r="H443" s="249"/>
      <c r="I443" s="249"/>
    </row>
    <row r="444" spans="2:9" x14ac:dyDescent="0.25">
      <c r="B444" s="247"/>
      <c r="C444" s="248"/>
      <c r="D444" s="249"/>
      <c r="E444" s="249"/>
      <c r="F444" s="249"/>
      <c r="G444" s="249"/>
      <c r="H444" s="249"/>
      <c r="I444" s="249"/>
    </row>
    <row r="445" spans="2:9" x14ac:dyDescent="0.25">
      <c r="B445" s="247"/>
      <c r="C445" s="248"/>
      <c r="D445" s="249"/>
      <c r="E445" s="249"/>
      <c r="F445" s="249"/>
      <c r="G445" s="249"/>
      <c r="H445" s="249"/>
      <c r="I445" s="249"/>
    </row>
    <row r="446" spans="2:9" x14ac:dyDescent="0.25">
      <c r="B446" s="247"/>
      <c r="C446" s="248"/>
      <c r="D446" s="249"/>
      <c r="E446" s="249"/>
      <c r="F446" s="249"/>
      <c r="G446" s="249"/>
      <c r="H446" s="249"/>
      <c r="I446" s="249"/>
    </row>
    <row r="447" spans="2:9" x14ac:dyDescent="0.25">
      <c r="B447" s="247"/>
      <c r="C447" s="248"/>
      <c r="D447" s="249"/>
      <c r="E447" s="249"/>
      <c r="F447" s="249"/>
      <c r="G447" s="249"/>
      <c r="H447" s="249"/>
      <c r="I447" s="249"/>
    </row>
    <row r="448" spans="2:9" x14ac:dyDescent="0.25">
      <c r="B448" s="247"/>
      <c r="C448" s="248"/>
      <c r="D448" s="249"/>
      <c r="E448" s="249"/>
      <c r="F448" s="249"/>
      <c r="G448" s="249"/>
      <c r="H448" s="249"/>
      <c r="I448" s="249"/>
    </row>
    <row r="449" spans="2:9" x14ac:dyDescent="0.25">
      <c r="B449" s="247"/>
      <c r="C449" s="248"/>
      <c r="D449" s="249"/>
      <c r="E449" s="249"/>
      <c r="F449" s="249"/>
      <c r="G449" s="249"/>
      <c r="H449" s="249"/>
      <c r="I449" s="249"/>
    </row>
    <row r="450" spans="2:9" x14ac:dyDescent="0.25">
      <c r="B450" s="247"/>
      <c r="C450" s="248"/>
      <c r="D450" s="249"/>
      <c r="E450" s="249"/>
      <c r="F450" s="249"/>
      <c r="G450" s="249"/>
      <c r="H450" s="249"/>
      <c r="I450" s="249"/>
    </row>
    <row r="451" spans="2:9" x14ac:dyDescent="0.25">
      <c r="B451" s="247"/>
      <c r="C451" s="248"/>
      <c r="D451" s="249"/>
      <c r="E451" s="249"/>
      <c r="F451" s="249"/>
      <c r="G451" s="249"/>
      <c r="H451" s="249"/>
      <c r="I451" s="249"/>
    </row>
    <row r="452" spans="2:9" x14ac:dyDescent="0.25">
      <c r="B452" s="247"/>
      <c r="C452" s="248"/>
      <c r="D452" s="249"/>
      <c r="E452" s="249"/>
      <c r="F452" s="249"/>
      <c r="G452" s="249"/>
      <c r="H452" s="249"/>
      <c r="I452" s="249"/>
    </row>
    <row r="453" spans="2:9" x14ac:dyDescent="0.25">
      <c r="B453" s="247"/>
      <c r="C453" s="248"/>
      <c r="D453" s="249"/>
      <c r="E453" s="249"/>
      <c r="F453" s="249"/>
      <c r="G453" s="249"/>
      <c r="H453" s="249"/>
      <c r="I453" s="249"/>
    </row>
    <row r="454" spans="2:9" x14ac:dyDescent="0.25">
      <c r="B454" s="247"/>
      <c r="C454" s="248"/>
      <c r="D454" s="249"/>
      <c r="E454" s="249"/>
      <c r="F454" s="249"/>
      <c r="G454" s="249"/>
      <c r="H454" s="249"/>
      <c r="I454" s="249"/>
    </row>
    <row r="455" spans="2:9" x14ac:dyDescent="0.25">
      <c r="B455" s="247"/>
      <c r="C455" s="248"/>
      <c r="D455" s="249"/>
      <c r="E455" s="249"/>
      <c r="F455" s="249"/>
      <c r="G455" s="249"/>
      <c r="H455" s="249"/>
      <c r="I455" s="249"/>
    </row>
    <row r="456" spans="2:9" x14ac:dyDescent="0.25">
      <c r="B456" s="247"/>
      <c r="C456" s="248"/>
      <c r="D456" s="249"/>
      <c r="E456" s="249"/>
      <c r="F456" s="249"/>
      <c r="G456" s="249"/>
      <c r="H456" s="249"/>
      <c r="I456" s="249"/>
    </row>
    <row r="457" spans="2:9" x14ac:dyDescent="0.25">
      <c r="B457" s="247"/>
      <c r="C457" s="248"/>
      <c r="D457" s="249"/>
      <c r="E457" s="249"/>
      <c r="F457" s="249"/>
      <c r="G457" s="249"/>
      <c r="H457" s="249"/>
      <c r="I457" s="249"/>
    </row>
    <row r="458" spans="2:9" x14ac:dyDescent="0.25">
      <c r="B458" s="247"/>
      <c r="C458" s="248"/>
      <c r="D458" s="249"/>
      <c r="E458" s="249"/>
      <c r="F458" s="249"/>
      <c r="G458" s="249"/>
      <c r="H458" s="249"/>
      <c r="I458" s="249"/>
    </row>
    <row r="459" spans="2:9" x14ac:dyDescent="0.25">
      <c r="B459" s="247"/>
      <c r="C459" s="248"/>
      <c r="D459" s="249"/>
      <c r="E459" s="249"/>
      <c r="F459" s="249"/>
      <c r="G459" s="249"/>
      <c r="H459" s="249"/>
      <c r="I459" s="249"/>
    </row>
    <row r="460" spans="2:9" x14ac:dyDescent="0.25">
      <c r="B460" s="247"/>
      <c r="C460" s="248"/>
      <c r="D460" s="249"/>
      <c r="E460" s="249"/>
      <c r="F460" s="249"/>
      <c r="G460" s="249"/>
      <c r="H460" s="249"/>
      <c r="I460" s="249"/>
    </row>
    <row r="461" spans="2:9" x14ac:dyDescent="0.25">
      <c r="B461" s="247"/>
      <c r="C461" s="248"/>
      <c r="D461" s="249"/>
      <c r="E461" s="249"/>
      <c r="F461" s="249"/>
      <c r="G461" s="249"/>
      <c r="H461" s="249"/>
      <c r="I461" s="249"/>
    </row>
    <row r="462" spans="2:9" x14ac:dyDescent="0.25">
      <c r="B462" s="247"/>
      <c r="C462" s="248"/>
      <c r="D462" s="249"/>
      <c r="E462" s="249"/>
      <c r="F462" s="249"/>
      <c r="G462" s="249"/>
      <c r="H462" s="249"/>
      <c r="I462" s="249"/>
    </row>
    <row r="463" spans="2:9" x14ac:dyDescent="0.25">
      <c r="B463" s="247"/>
      <c r="C463" s="248"/>
      <c r="D463" s="249"/>
      <c r="E463" s="249"/>
      <c r="F463" s="249"/>
      <c r="G463" s="249"/>
      <c r="H463" s="249"/>
      <c r="I463" s="249"/>
    </row>
    <row r="464" spans="2:9" x14ac:dyDescent="0.25">
      <c r="B464" s="247"/>
      <c r="C464" s="248"/>
      <c r="D464" s="249"/>
      <c r="E464" s="249"/>
      <c r="F464" s="249"/>
      <c r="G464" s="249"/>
      <c r="H464" s="249"/>
      <c r="I464" s="249"/>
    </row>
    <row r="465" spans="2:9" x14ac:dyDescent="0.25">
      <c r="B465" s="247"/>
      <c r="C465" s="248"/>
      <c r="D465" s="249"/>
      <c r="E465" s="249"/>
      <c r="F465" s="249"/>
      <c r="G465" s="249"/>
      <c r="H465" s="249"/>
      <c r="I465" s="249"/>
    </row>
    <row r="466" spans="2:9" x14ac:dyDescent="0.25">
      <c r="B466" s="247"/>
      <c r="C466" s="248"/>
      <c r="D466" s="249"/>
      <c r="E466" s="249"/>
      <c r="F466" s="249"/>
      <c r="G466" s="249"/>
      <c r="H466" s="249"/>
      <c r="I466" s="249"/>
    </row>
    <row r="467" spans="2:9" x14ac:dyDescent="0.25">
      <c r="B467" s="247"/>
      <c r="C467" s="248"/>
      <c r="D467" s="249"/>
      <c r="E467" s="249"/>
      <c r="F467" s="249"/>
      <c r="G467" s="249"/>
      <c r="H467" s="249"/>
      <c r="I467" s="249"/>
    </row>
    <row r="468" spans="2:9" x14ac:dyDescent="0.25">
      <c r="B468" s="247"/>
      <c r="C468" s="248"/>
      <c r="D468" s="249"/>
      <c r="E468" s="249"/>
      <c r="F468" s="249"/>
      <c r="G468" s="249"/>
      <c r="H468" s="249"/>
      <c r="I468" s="249"/>
    </row>
    <row r="469" spans="2:9" x14ac:dyDescent="0.25">
      <c r="B469" s="247"/>
      <c r="C469" s="248"/>
      <c r="D469" s="249"/>
      <c r="E469" s="249"/>
      <c r="F469" s="249"/>
      <c r="G469" s="249"/>
      <c r="H469" s="249"/>
      <c r="I469" s="249"/>
    </row>
    <row r="470" spans="2:9" x14ac:dyDescent="0.25">
      <c r="B470" s="247"/>
      <c r="C470" s="248"/>
      <c r="D470" s="249"/>
      <c r="E470" s="249"/>
      <c r="F470" s="249"/>
      <c r="G470" s="249"/>
      <c r="H470" s="249"/>
      <c r="I470" s="249"/>
    </row>
    <row r="471" spans="2:9" x14ac:dyDescent="0.25">
      <c r="B471" s="247"/>
      <c r="C471" s="248"/>
      <c r="D471" s="249"/>
      <c r="E471" s="249"/>
      <c r="F471" s="249"/>
      <c r="G471" s="249"/>
      <c r="H471" s="249"/>
      <c r="I471" s="249"/>
    </row>
    <row r="472" spans="2:9" x14ac:dyDescent="0.25">
      <c r="B472" s="247"/>
      <c r="C472" s="248"/>
      <c r="D472" s="249"/>
      <c r="E472" s="249"/>
      <c r="F472" s="249"/>
      <c r="G472" s="249"/>
      <c r="H472" s="249"/>
      <c r="I472" s="249"/>
    </row>
    <row r="473" spans="2:9" x14ac:dyDescent="0.25">
      <c r="B473" s="247"/>
      <c r="C473" s="248"/>
      <c r="D473" s="249"/>
      <c r="E473" s="249"/>
      <c r="F473" s="249"/>
      <c r="G473" s="249"/>
      <c r="H473" s="249"/>
      <c r="I473" s="249"/>
    </row>
    <row r="474" spans="2:9" x14ac:dyDescent="0.25">
      <c r="B474" s="247"/>
      <c r="C474" s="248"/>
      <c r="D474" s="249"/>
      <c r="E474" s="249"/>
      <c r="F474" s="249"/>
      <c r="G474" s="249"/>
      <c r="H474" s="249"/>
      <c r="I474" s="249"/>
    </row>
    <row r="475" spans="2:9" x14ac:dyDescent="0.25">
      <c r="B475" s="247"/>
      <c r="C475" s="248"/>
      <c r="D475" s="249"/>
      <c r="E475" s="249"/>
      <c r="F475" s="249"/>
      <c r="G475" s="249"/>
      <c r="H475" s="249"/>
      <c r="I475" s="249"/>
    </row>
    <row r="476" spans="2:9" x14ac:dyDescent="0.25">
      <c r="B476" s="247"/>
      <c r="C476" s="248"/>
      <c r="D476" s="249"/>
      <c r="E476" s="249"/>
      <c r="F476" s="249"/>
      <c r="G476" s="249"/>
      <c r="H476" s="249"/>
      <c r="I476" s="249"/>
    </row>
    <row r="477" spans="2:9" x14ac:dyDescent="0.25">
      <c r="B477" s="247"/>
      <c r="C477" s="248"/>
      <c r="D477" s="249"/>
      <c r="E477" s="249"/>
      <c r="F477" s="249"/>
      <c r="G477" s="249"/>
      <c r="H477" s="249"/>
      <c r="I477" s="249"/>
    </row>
    <row r="478" spans="2:9" x14ac:dyDescent="0.25">
      <c r="B478" s="247"/>
      <c r="C478" s="248"/>
      <c r="D478" s="249"/>
      <c r="E478" s="249"/>
      <c r="F478" s="249"/>
      <c r="G478" s="249"/>
      <c r="H478" s="249"/>
      <c r="I478" s="249"/>
    </row>
    <row r="479" spans="2:9" x14ac:dyDescent="0.25">
      <c r="B479" s="247"/>
      <c r="C479" s="248"/>
      <c r="D479" s="249"/>
      <c r="E479" s="249"/>
      <c r="F479" s="249"/>
      <c r="G479" s="249"/>
      <c r="H479" s="249"/>
      <c r="I479" s="249"/>
    </row>
    <row r="480" spans="2:9" x14ac:dyDescent="0.25">
      <c r="B480" s="247"/>
      <c r="C480" s="248"/>
      <c r="D480" s="249"/>
      <c r="E480" s="249"/>
      <c r="F480" s="249"/>
      <c r="G480" s="249"/>
      <c r="H480" s="249"/>
      <c r="I480" s="249"/>
    </row>
    <row r="481" spans="2:9" x14ac:dyDescent="0.25">
      <c r="B481" s="247"/>
      <c r="C481" s="248"/>
      <c r="D481" s="249"/>
      <c r="E481" s="249"/>
      <c r="F481" s="249"/>
      <c r="G481" s="249"/>
      <c r="H481" s="249"/>
      <c r="I481" s="249"/>
    </row>
    <row r="482" spans="2:9" x14ac:dyDescent="0.25">
      <c r="B482" s="247"/>
      <c r="C482" s="248"/>
      <c r="D482" s="249"/>
      <c r="E482" s="249"/>
      <c r="F482" s="249"/>
      <c r="G482" s="249"/>
      <c r="H482" s="249"/>
      <c r="I482" s="249"/>
    </row>
    <row r="483" spans="2:9" x14ac:dyDescent="0.25">
      <c r="B483" s="247"/>
      <c r="C483" s="248"/>
      <c r="D483" s="249"/>
      <c r="E483" s="249"/>
      <c r="F483" s="249"/>
      <c r="G483" s="249"/>
      <c r="H483" s="249"/>
      <c r="I483" s="249"/>
    </row>
    <row r="484" spans="2:9" x14ac:dyDescent="0.25">
      <c r="B484" s="247"/>
      <c r="C484" s="248"/>
      <c r="D484" s="249"/>
      <c r="E484" s="249"/>
      <c r="F484" s="249"/>
      <c r="G484" s="249"/>
      <c r="H484" s="249"/>
      <c r="I484" s="249"/>
    </row>
    <row r="485" spans="2:9" x14ac:dyDescent="0.25">
      <c r="B485" s="247"/>
      <c r="C485" s="248"/>
      <c r="D485" s="249"/>
      <c r="E485" s="249"/>
      <c r="F485" s="249"/>
      <c r="G485" s="249"/>
      <c r="H485" s="249"/>
      <c r="I485" s="249"/>
    </row>
    <row r="486" spans="2:9" x14ac:dyDescent="0.25">
      <c r="B486" s="247"/>
      <c r="C486" s="248"/>
      <c r="D486" s="249"/>
      <c r="E486" s="249"/>
      <c r="F486" s="249"/>
      <c r="G486" s="249"/>
      <c r="H486" s="249"/>
      <c r="I486" s="249"/>
    </row>
    <row r="487" spans="2:9" x14ac:dyDescent="0.25">
      <c r="B487" s="247"/>
      <c r="C487" s="248"/>
      <c r="D487" s="249"/>
      <c r="E487" s="249"/>
      <c r="F487" s="249"/>
      <c r="G487" s="249"/>
      <c r="H487" s="249"/>
      <c r="I487" s="249"/>
    </row>
    <row r="488" spans="2:9" x14ac:dyDescent="0.25">
      <c r="B488" s="247"/>
      <c r="C488" s="248"/>
      <c r="D488" s="249"/>
      <c r="E488" s="249"/>
      <c r="F488" s="249"/>
      <c r="G488" s="249"/>
      <c r="H488" s="249"/>
      <c r="I488" s="249"/>
    </row>
    <row r="489" spans="2:9" x14ac:dyDescent="0.25">
      <c r="B489" s="247"/>
      <c r="C489" s="248"/>
      <c r="D489" s="249"/>
      <c r="E489" s="249"/>
      <c r="F489" s="249"/>
      <c r="G489" s="249"/>
      <c r="H489" s="249"/>
      <c r="I489" s="249"/>
    </row>
    <row r="490" spans="2:9" x14ac:dyDescent="0.25">
      <c r="B490" s="247"/>
      <c r="C490" s="248"/>
      <c r="D490" s="249"/>
      <c r="E490" s="249"/>
      <c r="F490" s="249"/>
      <c r="G490" s="249"/>
      <c r="H490" s="249"/>
      <c r="I490" s="249"/>
    </row>
    <row r="491" spans="2:9" x14ac:dyDescent="0.25">
      <c r="B491" s="247"/>
      <c r="C491" s="248"/>
      <c r="D491" s="249"/>
      <c r="E491" s="249"/>
      <c r="F491" s="249"/>
      <c r="G491" s="249"/>
      <c r="H491" s="249"/>
      <c r="I491" s="249"/>
    </row>
    <row r="492" spans="2:9" x14ac:dyDescent="0.25">
      <c r="B492" s="247"/>
      <c r="C492" s="248"/>
      <c r="D492" s="249"/>
      <c r="E492" s="249"/>
      <c r="F492" s="249"/>
      <c r="G492" s="249"/>
      <c r="H492" s="249"/>
      <c r="I492" s="249"/>
    </row>
    <row r="493" spans="2:9" x14ac:dyDescent="0.25">
      <c r="B493" s="247"/>
      <c r="C493" s="248"/>
      <c r="D493" s="249"/>
      <c r="E493" s="249"/>
      <c r="F493" s="249"/>
      <c r="G493" s="249"/>
      <c r="H493" s="249"/>
      <c r="I493" s="249"/>
    </row>
    <row r="494" spans="2:9" x14ac:dyDescent="0.25">
      <c r="B494" s="247"/>
      <c r="C494" s="248"/>
      <c r="D494" s="249"/>
      <c r="E494" s="249"/>
      <c r="F494" s="249"/>
      <c r="G494" s="249"/>
      <c r="H494" s="249"/>
      <c r="I494" s="249"/>
    </row>
    <row r="495" spans="2:9" x14ac:dyDescent="0.25">
      <c r="B495" s="247"/>
      <c r="C495" s="248"/>
      <c r="D495" s="249"/>
      <c r="E495" s="249"/>
      <c r="F495" s="249"/>
      <c r="G495" s="249"/>
      <c r="H495" s="249"/>
      <c r="I495" s="249"/>
    </row>
    <row r="496" spans="2:9" x14ac:dyDescent="0.25">
      <c r="B496" s="247"/>
      <c r="C496" s="248"/>
      <c r="D496" s="249"/>
      <c r="E496" s="249"/>
      <c r="F496" s="249"/>
      <c r="G496" s="249"/>
      <c r="H496" s="249"/>
      <c r="I496" s="249"/>
    </row>
    <row r="497" spans="2:9" x14ac:dyDescent="0.25">
      <c r="B497" s="247"/>
      <c r="C497" s="248"/>
      <c r="D497" s="249"/>
      <c r="E497" s="249"/>
      <c r="F497" s="249"/>
      <c r="G497" s="249"/>
      <c r="H497" s="249"/>
      <c r="I497" s="249"/>
    </row>
    <row r="498" spans="2:9" x14ac:dyDescent="0.25">
      <c r="B498" s="247"/>
      <c r="C498" s="248"/>
      <c r="D498" s="249"/>
      <c r="E498" s="249"/>
      <c r="F498" s="249"/>
      <c r="G498" s="249"/>
      <c r="H498" s="249"/>
      <c r="I498" s="249"/>
    </row>
    <row r="499" spans="2:9" x14ac:dyDescent="0.25">
      <c r="B499" s="247"/>
      <c r="C499" s="248"/>
      <c r="D499" s="249"/>
      <c r="E499" s="249"/>
      <c r="F499" s="249"/>
      <c r="G499" s="249"/>
      <c r="H499" s="249"/>
      <c r="I499" s="249"/>
    </row>
    <row r="500" spans="2:9" x14ac:dyDescent="0.25">
      <c r="B500" s="247"/>
      <c r="C500" s="248"/>
      <c r="D500" s="249"/>
      <c r="E500" s="249"/>
      <c r="F500" s="249"/>
      <c r="G500" s="249"/>
      <c r="H500" s="249"/>
      <c r="I500" s="249"/>
    </row>
    <row r="501" spans="2:9" x14ac:dyDescent="0.25">
      <c r="B501" s="247"/>
      <c r="C501" s="248"/>
      <c r="D501" s="249"/>
      <c r="E501" s="249"/>
      <c r="F501" s="249"/>
      <c r="G501" s="249"/>
      <c r="H501" s="249"/>
      <c r="I501" s="249"/>
    </row>
    <row r="502" spans="2:9" x14ac:dyDescent="0.25">
      <c r="B502" s="247"/>
      <c r="C502" s="248"/>
      <c r="D502" s="249"/>
      <c r="E502" s="249"/>
      <c r="F502" s="249"/>
      <c r="G502" s="249"/>
      <c r="H502" s="249"/>
      <c r="I502" s="249"/>
    </row>
    <row r="503" spans="2:9" x14ac:dyDescent="0.25">
      <c r="B503" s="247"/>
      <c r="C503" s="248"/>
      <c r="D503" s="249"/>
      <c r="E503" s="249"/>
      <c r="F503" s="249"/>
      <c r="G503" s="249"/>
      <c r="H503" s="249"/>
      <c r="I503" s="249"/>
    </row>
    <row r="504" spans="2:9" x14ac:dyDescent="0.25">
      <c r="B504" s="247"/>
      <c r="C504" s="248"/>
      <c r="D504" s="249"/>
      <c r="E504" s="249"/>
      <c r="F504" s="249"/>
      <c r="G504" s="249"/>
      <c r="H504" s="249"/>
      <c r="I504" s="249"/>
    </row>
    <row r="505" spans="2:9" x14ac:dyDescent="0.25">
      <c r="B505" s="247"/>
      <c r="C505" s="248"/>
      <c r="D505" s="249"/>
      <c r="E505" s="249"/>
      <c r="F505" s="249"/>
      <c r="G505" s="249"/>
      <c r="H505" s="249"/>
      <c r="I505" s="249"/>
    </row>
    <row r="506" spans="2:9" x14ac:dyDescent="0.25">
      <c r="B506" s="247"/>
      <c r="C506" s="248"/>
      <c r="D506" s="249"/>
      <c r="E506" s="249"/>
      <c r="F506" s="249"/>
      <c r="G506" s="249"/>
      <c r="H506" s="249"/>
      <c r="I506" s="249"/>
    </row>
    <row r="507" spans="2:9" x14ac:dyDescent="0.25">
      <c r="B507" s="247"/>
      <c r="C507" s="248"/>
      <c r="D507" s="249"/>
      <c r="E507" s="249"/>
      <c r="F507" s="249"/>
      <c r="G507" s="249"/>
      <c r="H507" s="249"/>
      <c r="I507" s="249"/>
    </row>
    <row r="508" spans="2:9" x14ac:dyDescent="0.25">
      <c r="B508" s="247"/>
      <c r="C508" s="248"/>
      <c r="D508" s="249"/>
      <c r="E508" s="249"/>
      <c r="F508" s="249"/>
      <c r="G508" s="249"/>
      <c r="H508" s="249"/>
      <c r="I508" s="249"/>
    </row>
    <row r="509" spans="2:9" x14ac:dyDescent="0.25">
      <c r="B509" s="247"/>
      <c r="C509" s="248"/>
      <c r="D509" s="249"/>
      <c r="E509" s="249"/>
      <c r="F509" s="249"/>
      <c r="G509" s="249"/>
      <c r="H509" s="249"/>
      <c r="I509" s="249"/>
    </row>
    <row r="510" spans="2:9" x14ac:dyDescent="0.25">
      <c r="B510" s="247"/>
      <c r="C510" s="248"/>
      <c r="D510" s="249"/>
      <c r="E510" s="249"/>
      <c r="F510" s="249"/>
      <c r="G510" s="249"/>
      <c r="H510" s="249"/>
      <c r="I510" s="249"/>
    </row>
    <row r="511" spans="2:9" x14ac:dyDescent="0.25">
      <c r="B511" s="247"/>
      <c r="C511" s="248"/>
      <c r="D511" s="249"/>
      <c r="E511" s="249"/>
      <c r="F511" s="249"/>
      <c r="G511" s="249"/>
      <c r="H511" s="249"/>
      <c r="I511" s="249"/>
    </row>
    <row r="512" spans="2:9" x14ac:dyDescent="0.25">
      <c r="B512" s="247"/>
      <c r="C512" s="248"/>
      <c r="D512" s="249"/>
      <c r="E512" s="249"/>
      <c r="F512" s="249"/>
      <c r="G512" s="249"/>
      <c r="H512" s="249"/>
      <c r="I512" s="249"/>
    </row>
    <row r="513" spans="2:9" x14ac:dyDescent="0.25">
      <c r="B513" s="247"/>
      <c r="C513" s="248"/>
      <c r="D513" s="249"/>
      <c r="E513" s="249"/>
      <c r="F513" s="249"/>
      <c r="G513" s="249"/>
      <c r="H513" s="249"/>
      <c r="I513" s="249"/>
    </row>
    <row r="514" spans="2:9" x14ac:dyDescent="0.25">
      <c r="B514" s="247"/>
      <c r="C514" s="248"/>
      <c r="D514" s="249"/>
      <c r="E514" s="249"/>
      <c r="F514" s="249"/>
      <c r="G514" s="249"/>
      <c r="H514" s="249"/>
      <c r="I514" s="249"/>
    </row>
    <row r="515" spans="2:9" x14ac:dyDescent="0.25">
      <c r="B515" s="247"/>
      <c r="C515" s="248"/>
      <c r="D515" s="249"/>
      <c r="E515" s="249"/>
      <c r="F515" s="249"/>
      <c r="G515" s="249"/>
      <c r="H515" s="249"/>
      <c r="I515" s="249"/>
    </row>
    <row r="516" spans="2:9" x14ac:dyDescent="0.25">
      <c r="B516" s="247"/>
      <c r="C516" s="248"/>
      <c r="D516" s="249"/>
      <c r="E516" s="249"/>
      <c r="F516" s="249"/>
      <c r="G516" s="249"/>
      <c r="H516" s="249"/>
      <c r="I516" s="249"/>
    </row>
    <row r="517" spans="2:9" x14ac:dyDescent="0.25">
      <c r="B517" s="247"/>
      <c r="C517" s="248"/>
      <c r="D517" s="249"/>
      <c r="E517" s="249"/>
      <c r="F517" s="249"/>
      <c r="G517" s="249"/>
      <c r="H517" s="249"/>
      <c r="I517" s="249"/>
    </row>
    <row r="518" spans="2:9" x14ac:dyDescent="0.25">
      <c r="B518" s="247"/>
      <c r="C518" s="248"/>
      <c r="D518" s="249"/>
      <c r="E518" s="249"/>
      <c r="F518" s="249"/>
      <c r="G518" s="249"/>
      <c r="H518" s="249"/>
      <c r="I518" s="249"/>
    </row>
    <row r="519" spans="2:9" x14ac:dyDescent="0.25">
      <c r="B519" s="247"/>
      <c r="C519" s="248"/>
      <c r="D519" s="249"/>
      <c r="E519" s="249"/>
      <c r="F519" s="249"/>
      <c r="G519" s="249"/>
      <c r="H519" s="249"/>
      <c r="I519" s="249"/>
    </row>
    <row r="520" spans="2:9" x14ac:dyDescent="0.25">
      <c r="B520" s="247"/>
      <c r="C520" s="248"/>
      <c r="D520" s="249"/>
      <c r="E520" s="249"/>
      <c r="F520" s="249"/>
      <c r="G520" s="249"/>
      <c r="H520" s="249"/>
      <c r="I520" s="249"/>
    </row>
    <row r="521" spans="2:9" x14ac:dyDescent="0.25">
      <c r="B521" s="247"/>
      <c r="C521" s="248"/>
      <c r="D521" s="249"/>
      <c r="E521" s="249"/>
      <c r="F521" s="249"/>
      <c r="G521" s="249"/>
      <c r="H521" s="249"/>
      <c r="I521" s="249"/>
    </row>
    <row r="522" spans="2:9" x14ac:dyDescent="0.25">
      <c r="B522" s="247"/>
      <c r="C522" s="248"/>
      <c r="D522" s="249"/>
      <c r="E522" s="249"/>
      <c r="F522" s="249"/>
      <c r="G522" s="249"/>
      <c r="H522" s="249"/>
      <c r="I522" s="249"/>
    </row>
    <row r="523" spans="2:9" x14ac:dyDescent="0.25">
      <c r="B523" s="247"/>
      <c r="C523" s="248"/>
      <c r="D523" s="249"/>
      <c r="E523" s="249"/>
      <c r="F523" s="249"/>
      <c r="G523" s="249"/>
      <c r="H523" s="249"/>
      <c r="I523" s="249"/>
    </row>
    <row r="524" spans="2:9" x14ac:dyDescent="0.25">
      <c r="B524" s="247"/>
      <c r="C524" s="248"/>
      <c r="D524" s="249"/>
      <c r="E524" s="249"/>
      <c r="F524" s="249"/>
      <c r="G524" s="249"/>
      <c r="H524" s="249"/>
      <c r="I524" s="249"/>
    </row>
    <row r="525" spans="2:9" x14ac:dyDescent="0.25">
      <c r="B525" s="247"/>
      <c r="C525" s="248"/>
      <c r="D525" s="249"/>
      <c r="E525" s="249"/>
      <c r="F525" s="249"/>
      <c r="G525" s="249"/>
      <c r="H525" s="249"/>
      <c r="I525" s="249"/>
    </row>
    <row r="526" spans="2:9" x14ac:dyDescent="0.25">
      <c r="B526" s="247"/>
      <c r="C526" s="248"/>
      <c r="D526" s="249"/>
      <c r="E526" s="249"/>
      <c r="F526" s="249"/>
      <c r="G526" s="249"/>
      <c r="H526" s="249"/>
      <c r="I526" s="249"/>
    </row>
    <row r="527" spans="2:9" x14ac:dyDescent="0.25">
      <c r="B527" s="247"/>
      <c r="C527" s="248"/>
      <c r="D527" s="249"/>
      <c r="E527" s="249"/>
      <c r="F527" s="249"/>
      <c r="G527" s="249"/>
      <c r="H527" s="249"/>
      <c r="I527" s="249"/>
    </row>
    <row r="528" spans="2:9" x14ac:dyDescent="0.25">
      <c r="B528" s="247"/>
      <c r="C528" s="248"/>
      <c r="D528" s="249"/>
      <c r="E528" s="249"/>
      <c r="F528" s="249"/>
      <c r="G528" s="249"/>
      <c r="H528" s="249"/>
      <c r="I528" s="249"/>
    </row>
    <row r="529" spans="2:9" x14ac:dyDescent="0.25">
      <c r="B529" s="247"/>
      <c r="C529" s="248"/>
      <c r="D529" s="249"/>
      <c r="E529" s="249"/>
      <c r="F529" s="249"/>
      <c r="G529" s="249"/>
      <c r="H529" s="249"/>
      <c r="I529" s="249"/>
    </row>
    <row r="530" spans="2:9" x14ac:dyDescent="0.25">
      <c r="B530" s="247"/>
      <c r="C530" s="248"/>
      <c r="D530" s="249"/>
      <c r="E530" s="249"/>
      <c r="F530" s="249"/>
      <c r="G530" s="249"/>
      <c r="H530" s="249"/>
      <c r="I530" s="249"/>
    </row>
    <row r="531" spans="2:9" x14ac:dyDescent="0.25">
      <c r="B531" s="247"/>
      <c r="C531" s="248"/>
      <c r="D531" s="249"/>
      <c r="E531" s="249"/>
      <c r="F531" s="249"/>
      <c r="G531" s="249"/>
      <c r="H531" s="249"/>
      <c r="I531" s="249"/>
    </row>
    <row r="532" spans="2:9" x14ac:dyDescent="0.25">
      <c r="B532" s="247"/>
      <c r="C532" s="248"/>
      <c r="D532" s="249"/>
      <c r="E532" s="249"/>
      <c r="F532" s="249"/>
      <c r="G532" s="249"/>
      <c r="H532" s="249"/>
      <c r="I532" s="249"/>
    </row>
    <row r="533" spans="2:9" x14ac:dyDescent="0.25">
      <c r="B533" s="247"/>
      <c r="C533" s="248"/>
      <c r="D533" s="249"/>
      <c r="E533" s="249"/>
      <c r="F533" s="249"/>
      <c r="G533" s="249"/>
      <c r="H533" s="249"/>
      <c r="I533" s="249"/>
    </row>
    <row r="534" spans="2:9" x14ac:dyDescent="0.25">
      <c r="B534" s="247"/>
      <c r="C534" s="248"/>
      <c r="D534" s="249"/>
      <c r="E534" s="249"/>
      <c r="F534" s="249"/>
      <c r="G534" s="249"/>
      <c r="H534" s="249"/>
      <c r="I534" s="249"/>
    </row>
    <row r="535" spans="2:9" x14ac:dyDescent="0.25">
      <c r="B535" s="247"/>
      <c r="C535" s="248"/>
      <c r="D535" s="249"/>
      <c r="E535" s="249"/>
      <c r="F535" s="249"/>
      <c r="G535" s="249"/>
      <c r="H535" s="249"/>
      <c r="I535" s="249"/>
    </row>
    <row r="536" spans="2:9" x14ac:dyDescent="0.25">
      <c r="B536" s="247"/>
      <c r="C536" s="248"/>
      <c r="D536" s="249"/>
      <c r="E536" s="249"/>
      <c r="F536" s="249"/>
      <c r="G536" s="249"/>
      <c r="H536" s="249"/>
      <c r="I536" s="249"/>
    </row>
    <row r="537" spans="2:9" x14ac:dyDescent="0.25">
      <c r="B537" s="247"/>
      <c r="C537" s="248"/>
      <c r="D537" s="249"/>
      <c r="E537" s="249"/>
      <c r="F537" s="249"/>
      <c r="G537" s="249"/>
      <c r="H537" s="249"/>
      <c r="I537" s="249"/>
    </row>
    <row r="538" spans="2:9" x14ac:dyDescent="0.25">
      <c r="B538" s="247"/>
      <c r="C538" s="248"/>
      <c r="D538" s="249"/>
      <c r="E538" s="249"/>
      <c r="F538" s="249"/>
      <c r="G538" s="249"/>
      <c r="H538" s="249"/>
      <c r="I538" s="249"/>
    </row>
    <row r="539" spans="2:9" x14ac:dyDescent="0.25">
      <c r="B539" s="247"/>
      <c r="C539" s="248"/>
      <c r="D539" s="249"/>
      <c r="E539" s="249"/>
      <c r="F539" s="249"/>
      <c r="G539" s="249"/>
      <c r="H539" s="249"/>
      <c r="I539" s="249"/>
    </row>
    <row r="540" spans="2:9" x14ac:dyDescent="0.25">
      <c r="B540" s="247"/>
      <c r="C540" s="248"/>
      <c r="D540" s="249"/>
      <c r="E540" s="249"/>
      <c r="F540" s="249"/>
      <c r="G540" s="249"/>
      <c r="H540" s="249"/>
      <c r="I540" s="249"/>
    </row>
    <row r="541" spans="2:9" x14ac:dyDescent="0.25">
      <c r="B541" s="247"/>
      <c r="C541" s="248"/>
      <c r="D541" s="249"/>
      <c r="E541" s="249"/>
      <c r="F541" s="249"/>
      <c r="G541" s="249"/>
      <c r="H541" s="249"/>
      <c r="I541" s="249"/>
    </row>
    <row r="542" spans="2:9" x14ac:dyDescent="0.25">
      <c r="B542" s="247"/>
      <c r="C542" s="248"/>
      <c r="D542" s="249"/>
      <c r="E542" s="249"/>
      <c r="F542" s="249"/>
      <c r="G542" s="249"/>
      <c r="H542" s="249"/>
      <c r="I542" s="249"/>
    </row>
    <row r="543" spans="2:9" x14ac:dyDescent="0.25">
      <c r="B543" s="247"/>
      <c r="C543" s="248"/>
      <c r="D543" s="249"/>
      <c r="E543" s="249"/>
      <c r="F543" s="249"/>
      <c r="G543" s="249"/>
      <c r="H543" s="249"/>
      <c r="I543" s="249"/>
    </row>
    <row r="544" spans="2:9" x14ac:dyDescent="0.25">
      <c r="B544" s="247"/>
      <c r="C544" s="248"/>
      <c r="D544" s="249"/>
      <c r="E544" s="249"/>
      <c r="F544" s="249"/>
      <c r="G544" s="249"/>
      <c r="H544" s="249"/>
      <c r="I544" s="249"/>
    </row>
    <row r="545" spans="2:9" x14ac:dyDescent="0.25">
      <c r="B545" s="247"/>
      <c r="C545" s="248"/>
      <c r="D545" s="249"/>
      <c r="E545" s="249"/>
      <c r="F545" s="249"/>
      <c r="G545" s="249"/>
      <c r="H545" s="249"/>
      <c r="I545" s="249"/>
    </row>
    <row r="546" spans="2:9" x14ac:dyDescent="0.25">
      <c r="B546" s="247"/>
      <c r="C546" s="248"/>
      <c r="D546" s="249"/>
      <c r="E546" s="249"/>
      <c r="F546" s="249"/>
      <c r="G546" s="249"/>
      <c r="H546" s="249"/>
      <c r="I546" s="249"/>
    </row>
    <row r="547" spans="2:9" x14ac:dyDescent="0.25">
      <c r="B547" s="247"/>
      <c r="C547" s="248"/>
      <c r="D547" s="249"/>
      <c r="E547" s="249"/>
      <c r="F547" s="249"/>
      <c r="G547" s="249"/>
      <c r="H547" s="249"/>
      <c r="I547" s="249"/>
    </row>
    <row r="548" spans="2:9" x14ac:dyDescent="0.25">
      <c r="B548" s="247"/>
      <c r="C548" s="248"/>
      <c r="D548" s="249"/>
      <c r="E548" s="249"/>
      <c r="F548" s="249"/>
      <c r="G548" s="249"/>
      <c r="H548" s="249"/>
      <c r="I548" s="249"/>
    </row>
    <row r="549" spans="2:9" x14ac:dyDescent="0.25">
      <c r="B549" s="247"/>
      <c r="C549" s="248"/>
      <c r="D549" s="249"/>
      <c r="E549" s="249"/>
      <c r="F549" s="249"/>
      <c r="G549" s="249"/>
      <c r="H549" s="249"/>
      <c r="I549" s="249"/>
    </row>
    <row r="550" spans="2:9" x14ac:dyDescent="0.25">
      <c r="B550" s="247"/>
      <c r="C550" s="248"/>
      <c r="D550" s="249"/>
      <c r="E550" s="249"/>
      <c r="F550" s="249"/>
      <c r="G550" s="249"/>
      <c r="H550" s="249"/>
      <c r="I550" s="249"/>
    </row>
    <row r="551" spans="2:9" x14ac:dyDescent="0.25">
      <c r="B551" s="247"/>
      <c r="C551" s="248"/>
      <c r="D551" s="249"/>
      <c r="E551" s="249"/>
      <c r="F551" s="249"/>
      <c r="G551" s="249"/>
      <c r="H551" s="249"/>
      <c r="I551" s="249"/>
    </row>
    <row r="552" spans="2:9" x14ac:dyDescent="0.25">
      <c r="B552" s="247"/>
      <c r="C552" s="248"/>
      <c r="D552" s="249"/>
      <c r="E552" s="249"/>
      <c r="F552" s="249"/>
      <c r="G552" s="249"/>
      <c r="H552" s="249"/>
      <c r="I552" s="249"/>
    </row>
    <row r="553" spans="2:9" x14ac:dyDescent="0.25">
      <c r="B553" s="247"/>
      <c r="C553" s="248"/>
      <c r="D553" s="249"/>
      <c r="E553" s="249"/>
      <c r="F553" s="249"/>
      <c r="G553" s="249"/>
      <c r="H553" s="249"/>
      <c r="I553" s="249"/>
    </row>
    <row r="554" spans="2:9" x14ac:dyDescent="0.25">
      <c r="B554" s="247"/>
      <c r="C554" s="248"/>
      <c r="D554" s="249"/>
      <c r="E554" s="249"/>
      <c r="F554" s="249"/>
      <c r="G554" s="249"/>
      <c r="H554" s="249"/>
      <c r="I554" s="249"/>
    </row>
    <row r="555" spans="2:9" x14ac:dyDescent="0.25">
      <c r="B555" s="247"/>
      <c r="C555" s="248"/>
      <c r="D555" s="249"/>
      <c r="E555" s="249"/>
      <c r="F555" s="249"/>
      <c r="G555" s="249"/>
      <c r="H555" s="249"/>
      <c r="I555" s="249"/>
    </row>
    <row r="556" spans="2:9" x14ac:dyDescent="0.25">
      <c r="B556" s="247"/>
      <c r="C556" s="248"/>
      <c r="D556" s="249"/>
      <c r="E556" s="249"/>
      <c r="F556" s="249"/>
      <c r="G556" s="249"/>
      <c r="H556" s="249"/>
      <c r="I556" s="249"/>
    </row>
    <row r="557" spans="2:9" x14ac:dyDescent="0.25">
      <c r="B557" s="247"/>
      <c r="C557" s="248"/>
      <c r="D557" s="249"/>
      <c r="E557" s="249"/>
      <c r="F557" s="249"/>
      <c r="G557" s="249"/>
      <c r="H557" s="249"/>
      <c r="I557" s="249"/>
    </row>
    <row r="558" spans="2:9" x14ac:dyDescent="0.25">
      <c r="B558" s="247"/>
      <c r="C558" s="248"/>
      <c r="D558" s="249"/>
      <c r="E558" s="249"/>
      <c r="F558" s="249"/>
      <c r="G558" s="249"/>
      <c r="H558" s="249"/>
      <c r="I558" s="249"/>
    </row>
    <row r="559" spans="2:9" x14ac:dyDescent="0.25">
      <c r="B559" s="247"/>
      <c r="C559" s="248"/>
      <c r="D559" s="249"/>
      <c r="E559" s="249"/>
      <c r="F559" s="249"/>
      <c r="G559" s="249"/>
      <c r="H559" s="249"/>
      <c r="I559" s="249"/>
    </row>
    <row r="560" spans="2:9" x14ac:dyDescent="0.25">
      <c r="B560" s="247"/>
      <c r="C560" s="248"/>
      <c r="D560" s="249"/>
      <c r="E560" s="249"/>
      <c r="F560" s="249"/>
      <c r="G560" s="249"/>
      <c r="H560" s="249"/>
      <c r="I560" s="249"/>
    </row>
    <row r="561" spans="2:9" x14ac:dyDescent="0.25">
      <c r="B561" s="247"/>
      <c r="C561" s="248"/>
      <c r="D561" s="249"/>
      <c r="E561" s="249"/>
      <c r="F561" s="249"/>
      <c r="G561" s="249"/>
      <c r="H561" s="249"/>
      <c r="I561" s="249"/>
    </row>
    <row r="562" spans="2:9" x14ac:dyDescent="0.25">
      <c r="B562" s="247"/>
      <c r="C562" s="248"/>
      <c r="D562" s="249"/>
      <c r="E562" s="249"/>
      <c r="F562" s="249"/>
      <c r="G562" s="249"/>
      <c r="H562" s="249"/>
      <c r="I562" s="249"/>
    </row>
    <row r="563" spans="2:9" x14ac:dyDescent="0.25">
      <c r="B563" s="247"/>
      <c r="C563" s="248"/>
      <c r="D563" s="249"/>
      <c r="E563" s="249"/>
      <c r="F563" s="249"/>
      <c r="G563" s="249"/>
      <c r="H563" s="249"/>
      <c r="I563" s="249"/>
    </row>
    <row r="564" spans="2:9" x14ac:dyDescent="0.25">
      <c r="B564" s="247"/>
      <c r="C564" s="248"/>
      <c r="D564" s="249"/>
      <c r="E564" s="249"/>
      <c r="F564" s="249"/>
      <c r="G564" s="249"/>
      <c r="H564" s="249"/>
      <c r="I564" s="249"/>
    </row>
    <row r="565" spans="2:9" x14ac:dyDescent="0.25">
      <c r="B565" s="247"/>
      <c r="C565" s="248"/>
      <c r="D565" s="249"/>
      <c r="E565" s="249"/>
      <c r="F565" s="249"/>
      <c r="G565" s="249"/>
      <c r="H565" s="249"/>
      <c r="I565" s="249"/>
    </row>
    <row r="566" spans="2:9" x14ac:dyDescent="0.25">
      <c r="B566" s="247"/>
      <c r="C566" s="248"/>
      <c r="D566" s="249"/>
      <c r="E566" s="249"/>
      <c r="F566" s="249"/>
      <c r="G566" s="249"/>
      <c r="H566" s="249"/>
      <c r="I566" s="249"/>
    </row>
    <row r="567" spans="2:9" x14ac:dyDescent="0.25">
      <c r="B567" s="247"/>
      <c r="C567" s="248"/>
      <c r="D567" s="249"/>
      <c r="E567" s="249"/>
      <c r="F567" s="249"/>
      <c r="G567" s="249"/>
      <c r="H567" s="249"/>
      <c r="I567" s="249"/>
    </row>
    <row r="568" spans="2:9" x14ac:dyDescent="0.25">
      <c r="B568" s="247"/>
      <c r="C568" s="248"/>
      <c r="D568" s="249"/>
      <c r="E568" s="249"/>
      <c r="F568" s="249"/>
      <c r="G568" s="249"/>
      <c r="H568" s="249"/>
      <c r="I568" s="249"/>
    </row>
    <row r="569" spans="2:9" x14ac:dyDescent="0.25">
      <c r="B569" s="247"/>
      <c r="C569" s="248"/>
      <c r="D569" s="249"/>
      <c r="E569" s="249"/>
      <c r="F569" s="249"/>
      <c r="G569" s="249"/>
      <c r="H569" s="249"/>
      <c r="I569" s="249"/>
    </row>
    <row r="570" spans="2:9" x14ac:dyDescent="0.25">
      <c r="B570" s="247"/>
      <c r="C570" s="248"/>
      <c r="D570" s="249"/>
      <c r="E570" s="249"/>
      <c r="F570" s="249"/>
      <c r="G570" s="249"/>
      <c r="H570" s="249"/>
      <c r="I570" s="249"/>
    </row>
    <row r="571" spans="2:9" x14ac:dyDescent="0.25">
      <c r="B571" s="247"/>
      <c r="C571" s="248"/>
      <c r="D571" s="249"/>
      <c r="E571" s="249"/>
      <c r="F571" s="249"/>
      <c r="G571" s="249"/>
      <c r="H571" s="249"/>
      <c r="I571" s="249"/>
    </row>
    <row r="572" spans="2:9" x14ac:dyDescent="0.25">
      <c r="B572" s="247"/>
      <c r="C572" s="248"/>
      <c r="D572" s="249"/>
      <c r="E572" s="249"/>
      <c r="F572" s="249"/>
      <c r="G572" s="249"/>
      <c r="H572" s="249"/>
      <c r="I572" s="249"/>
    </row>
    <row r="573" spans="2:9" x14ac:dyDescent="0.25">
      <c r="B573" s="247"/>
      <c r="C573" s="248"/>
      <c r="D573" s="249"/>
      <c r="E573" s="249"/>
      <c r="F573" s="249"/>
      <c r="G573" s="249"/>
      <c r="H573" s="249"/>
      <c r="I573" s="249"/>
    </row>
    <row r="574" spans="2:9" x14ac:dyDescent="0.25">
      <c r="B574" s="247"/>
      <c r="C574" s="248"/>
      <c r="D574" s="249"/>
      <c r="E574" s="249"/>
      <c r="F574" s="249"/>
      <c r="G574" s="249"/>
      <c r="H574" s="249"/>
      <c r="I574" s="249"/>
    </row>
    <row r="575" spans="2:9" x14ac:dyDescent="0.25">
      <c r="B575" s="247"/>
      <c r="C575" s="248"/>
      <c r="D575" s="249"/>
      <c r="E575" s="249"/>
      <c r="F575" s="249"/>
      <c r="G575" s="249"/>
      <c r="H575" s="249"/>
      <c r="I575" s="249"/>
    </row>
    <row r="576" spans="2:9" x14ac:dyDescent="0.25">
      <c r="B576" s="247"/>
      <c r="C576" s="248"/>
      <c r="D576" s="249"/>
      <c r="E576" s="249"/>
      <c r="F576" s="249"/>
      <c r="G576" s="249"/>
      <c r="H576" s="249"/>
      <c r="I576" s="249"/>
    </row>
    <row r="577" spans="2:9" x14ac:dyDescent="0.25">
      <c r="B577" s="247"/>
      <c r="C577" s="248"/>
      <c r="D577" s="249"/>
      <c r="E577" s="249"/>
      <c r="F577" s="249"/>
      <c r="G577" s="249"/>
      <c r="H577" s="249"/>
      <c r="I577" s="249"/>
    </row>
    <row r="578" spans="2:9" x14ac:dyDescent="0.25">
      <c r="B578" s="247"/>
      <c r="C578" s="248"/>
      <c r="D578" s="249"/>
      <c r="E578" s="249"/>
      <c r="F578" s="249"/>
      <c r="G578" s="249"/>
      <c r="H578" s="249"/>
      <c r="I578" s="249"/>
    </row>
    <row r="579" spans="2:9" x14ac:dyDescent="0.25">
      <c r="B579" s="247"/>
      <c r="C579" s="248"/>
      <c r="D579" s="249"/>
      <c r="E579" s="249"/>
      <c r="F579" s="249"/>
      <c r="G579" s="249"/>
      <c r="H579" s="249"/>
      <c r="I579" s="249"/>
    </row>
    <row r="580" spans="2:9" x14ac:dyDescent="0.25">
      <c r="B580" s="247"/>
      <c r="C580" s="248"/>
      <c r="D580" s="249"/>
      <c r="E580" s="249"/>
      <c r="F580" s="249"/>
      <c r="G580" s="249"/>
      <c r="H580" s="249"/>
      <c r="I580" s="249"/>
    </row>
    <row r="581" spans="2:9" x14ac:dyDescent="0.25">
      <c r="B581" s="247"/>
      <c r="C581" s="248"/>
      <c r="D581" s="249"/>
      <c r="E581" s="249"/>
      <c r="F581" s="249"/>
      <c r="G581" s="249"/>
      <c r="H581" s="249"/>
      <c r="I581" s="249"/>
    </row>
    <row r="582" spans="2:9" x14ac:dyDescent="0.25">
      <c r="B582" s="247"/>
      <c r="C582" s="248"/>
      <c r="D582" s="249"/>
      <c r="E582" s="249"/>
      <c r="F582" s="249"/>
      <c r="G582" s="249"/>
      <c r="H582" s="249"/>
      <c r="I582" s="249"/>
    </row>
    <row r="583" spans="2:9" x14ac:dyDescent="0.25">
      <c r="B583" s="247"/>
      <c r="C583" s="248"/>
      <c r="D583" s="249"/>
      <c r="E583" s="249"/>
      <c r="F583" s="249"/>
      <c r="G583" s="249"/>
      <c r="H583" s="249"/>
      <c r="I583" s="249"/>
    </row>
    <row r="584" spans="2:9" x14ac:dyDescent="0.25">
      <c r="B584" s="247"/>
      <c r="C584" s="248"/>
      <c r="D584" s="249"/>
      <c r="E584" s="249"/>
      <c r="F584" s="249"/>
      <c r="G584" s="249"/>
      <c r="H584" s="249"/>
      <c r="I584" s="249"/>
    </row>
    <row r="585" spans="2:9" x14ac:dyDescent="0.25">
      <c r="B585" s="247"/>
      <c r="C585" s="248"/>
      <c r="D585" s="249"/>
      <c r="E585" s="249"/>
      <c r="F585" s="249"/>
      <c r="G585" s="249"/>
      <c r="H585" s="249"/>
      <c r="I585" s="249"/>
    </row>
    <row r="586" spans="2:9" x14ac:dyDescent="0.25">
      <c r="B586" s="247"/>
      <c r="C586" s="248"/>
      <c r="D586" s="249"/>
      <c r="E586" s="249"/>
      <c r="F586" s="249"/>
      <c r="G586" s="249"/>
      <c r="H586" s="249"/>
      <c r="I586" s="249"/>
    </row>
    <row r="587" spans="2:9" x14ac:dyDescent="0.25">
      <c r="B587" s="247"/>
      <c r="C587" s="248"/>
      <c r="D587" s="249"/>
      <c r="E587" s="249"/>
      <c r="F587" s="249"/>
      <c r="G587" s="249"/>
      <c r="H587" s="249"/>
      <c r="I587" s="249"/>
    </row>
    <row r="588" spans="2:9" x14ac:dyDescent="0.25">
      <c r="B588" s="247"/>
      <c r="C588" s="248"/>
      <c r="D588" s="249"/>
      <c r="E588" s="249"/>
      <c r="F588" s="249"/>
      <c r="G588" s="249"/>
      <c r="H588" s="249"/>
      <c r="I588" s="249"/>
    </row>
    <row r="589" spans="2:9" x14ac:dyDescent="0.25">
      <c r="B589" s="247"/>
      <c r="C589" s="248"/>
      <c r="D589" s="249"/>
      <c r="E589" s="249"/>
      <c r="F589" s="249"/>
      <c r="G589" s="249"/>
      <c r="H589" s="249"/>
      <c r="I589" s="249"/>
    </row>
    <row r="590" spans="2:9" x14ac:dyDescent="0.25">
      <c r="B590" s="247"/>
      <c r="C590" s="248"/>
      <c r="D590" s="249"/>
      <c r="E590" s="249"/>
      <c r="F590" s="249"/>
      <c r="G590" s="249"/>
      <c r="H590" s="249"/>
      <c r="I590" s="249"/>
    </row>
    <row r="591" spans="2:9" x14ac:dyDescent="0.25">
      <c r="B591" s="247"/>
      <c r="C591" s="248"/>
      <c r="D591" s="249"/>
      <c r="E591" s="249"/>
      <c r="F591" s="249"/>
      <c r="G591" s="249"/>
      <c r="H591" s="249"/>
      <c r="I591" s="249"/>
    </row>
    <row r="592" spans="2:9" x14ac:dyDescent="0.25">
      <c r="B592" s="247"/>
      <c r="C592" s="248"/>
      <c r="D592" s="249"/>
      <c r="E592" s="249"/>
      <c r="F592" s="249"/>
      <c r="G592" s="249"/>
      <c r="H592" s="249"/>
      <c r="I592" s="249"/>
    </row>
    <row r="593" spans="2:9" x14ac:dyDescent="0.25">
      <c r="B593" s="247"/>
      <c r="C593" s="248"/>
      <c r="D593" s="249"/>
      <c r="E593" s="249"/>
      <c r="F593" s="249"/>
      <c r="G593" s="249"/>
      <c r="H593" s="249"/>
      <c r="I593" s="249"/>
    </row>
    <row r="594" spans="2:9" x14ac:dyDescent="0.25">
      <c r="B594" s="247"/>
      <c r="C594" s="248"/>
      <c r="D594" s="249"/>
      <c r="E594" s="249"/>
      <c r="F594" s="249"/>
      <c r="G594" s="249"/>
      <c r="H594" s="249"/>
      <c r="I594" s="249"/>
    </row>
    <row r="595" spans="2:9" x14ac:dyDescent="0.25">
      <c r="B595" s="247"/>
      <c r="C595" s="248"/>
      <c r="D595" s="249"/>
      <c r="E595" s="249"/>
      <c r="F595" s="249"/>
      <c r="G595" s="249"/>
      <c r="H595" s="249"/>
      <c r="I595" s="249"/>
    </row>
    <row r="596" spans="2:9" x14ac:dyDescent="0.25">
      <c r="B596" s="247"/>
      <c r="C596" s="248"/>
      <c r="D596" s="249"/>
      <c r="E596" s="249"/>
      <c r="F596" s="249"/>
      <c r="G596" s="249"/>
      <c r="H596" s="249"/>
      <c r="I596" s="249"/>
    </row>
    <row r="597" spans="2:9" x14ac:dyDescent="0.25">
      <c r="B597" s="247"/>
      <c r="C597" s="248"/>
      <c r="D597" s="249"/>
      <c r="E597" s="249"/>
      <c r="F597" s="249"/>
      <c r="G597" s="249"/>
      <c r="H597" s="249"/>
      <c r="I597" s="249"/>
    </row>
    <row r="598" spans="2:9" x14ac:dyDescent="0.25">
      <c r="B598" s="247"/>
      <c r="C598" s="248"/>
      <c r="D598" s="249"/>
      <c r="E598" s="249"/>
      <c r="F598" s="249"/>
      <c r="G598" s="249"/>
      <c r="H598" s="249"/>
      <c r="I598" s="249"/>
    </row>
    <row r="599" spans="2:9" x14ac:dyDescent="0.25">
      <c r="B599" s="247"/>
      <c r="C599" s="248"/>
      <c r="D599" s="249"/>
      <c r="E599" s="249"/>
      <c r="F599" s="249"/>
      <c r="G599" s="249"/>
      <c r="H599" s="249"/>
      <c r="I599" s="249"/>
    </row>
    <row r="600" spans="2:9" x14ac:dyDescent="0.25">
      <c r="B600" s="247"/>
      <c r="C600" s="248"/>
      <c r="D600" s="249"/>
      <c r="E600" s="249"/>
      <c r="F600" s="249"/>
      <c r="G600" s="249"/>
      <c r="H600" s="249"/>
      <c r="I600" s="249"/>
    </row>
    <row r="601" spans="2:9" x14ac:dyDescent="0.25">
      <c r="B601" s="247"/>
      <c r="C601" s="248"/>
      <c r="D601" s="249"/>
      <c r="E601" s="249"/>
      <c r="F601" s="249"/>
      <c r="G601" s="249"/>
      <c r="H601" s="249"/>
      <c r="I601" s="249"/>
    </row>
    <row r="602" spans="2:9" x14ac:dyDescent="0.25">
      <c r="B602" s="247"/>
      <c r="C602" s="248"/>
      <c r="D602" s="249"/>
      <c r="E602" s="249"/>
      <c r="F602" s="249"/>
      <c r="G602" s="249"/>
      <c r="H602" s="249"/>
      <c r="I602" s="249"/>
    </row>
    <row r="603" spans="2:9" x14ac:dyDescent="0.25">
      <c r="B603" s="247"/>
      <c r="C603" s="248"/>
      <c r="D603" s="249"/>
      <c r="E603" s="249"/>
      <c r="F603" s="249"/>
      <c r="G603" s="249"/>
      <c r="H603" s="249"/>
      <c r="I603" s="249"/>
    </row>
    <row r="604" spans="2:9" x14ac:dyDescent="0.25">
      <c r="B604" s="247"/>
      <c r="C604" s="248"/>
      <c r="D604" s="249"/>
      <c r="E604" s="249"/>
      <c r="F604" s="249"/>
      <c r="G604" s="249"/>
      <c r="H604" s="249"/>
      <c r="I604" s="249"/>
    </row>
    <row r="605" spans="2:9" x14ac:dyDescent="0.25">
      <c r="B605" s="247"/>
      <c r="C605" s="248"/>
      <c r="D605" s="249"/>
      <c r="E605" s="249"/>
      <c r="F605" s="249"/>
      <c r="G605" s="249"/>
      <c r="H605" s="249"/>
      <c r="I605" s="249"/>
    </row>
    <row r="606" spans="2:9" x14ac:dyDescent="0.25">
      <c r="B606" s="247"/>
      <c r="C606" s="248"/>
      <c r="D606" s="249"/>
      <c r="E606" s="249"/>
      <c r="F606" s="249"/>
      <c r="G606" s="249"/>
      <c r="H606" s="249"/>
      <c r="I606" s="249"/>
    </row>
    <row r="607" spans="2:9" x14ac:dyDescent="0.25">
      <c r="B607" s="247"/>
      <c r="C607" s="248"/>
      <c r="D607" s="249"/>
      <c r="E607" s="249"/>
      <c r="F607" s="249"/>
      <c r="G607" s="249"/>
      <c r="H607" s="249"/>
      <c r="I607" s="249"/>
    </row>
    <row r="608" spans="2:9" x14ac:dyDescent="0.25">
      <c r="B608" s="247"/>
      <c r="C608" s="248"/>
      <c r="D608" s="249"/>
      <c r="E608" s="249"/>
      <c r="F608" s="249"/>
      <c r="G608" s="249"/>
      <c r="H608" s="249"/>
      <c r="I608" s="249"/>
    </row>
    <row r="609" spans="2:9" x14ac:dyDescent="0.25">
      <c r="B609" s="247"/>
      <c r="C609" s="248"/>
      <c r="D609" s="249"/>
      <c r="E609" s="249"/>
      <c r="F609" s="249"/>
      <c r="G609" s="249"/>
      <c r="H609" s="249"/>
      <c r="I609" s="249"/>
    </row>
    <row r="610" spans="2:9" x14ac:dyDescent="0.25">
      <c r="B610" s="247"/>
      <c r="C610" s="248"/>
      <c r="D610" s="249"/>
      <c r="E610" s="249"/>
      <c r="F610" s="249"/>
      <c r="G610" s="249"/>
      <c r="H610" s="249"/>
      <c r="I610" s="249"/>
    </row>
    <row r="611" spans="2:9" x14ac:dyDescent="0.25">
      <c r="B611" s="247"/>
      <c r="C611" s="248"/>
      <c r="D611" s="249"/>
      <c r="E611" s="249"/>
      <c r="F611" s="249"/>
      <c r="G611" s="249"/>
      <c r="H611" s="249"/>
      <c r="I611" s="249"/>
    </row>
    <row r="612" spans="2:9" x14ac:dyDescent="0.25">
      <c r="B612" s="247"/>
      <c r="C612" s="248"/>
      <c r="D612" s="249"/>
      <c r="E612" s="249"/>
      <c r="F612" s="249"/>
      <c r="G612" s="249"/>
      <c r="H612" s="249"/>
      <c r="I612" s="249"/>
    </row>
    <row r="613" spans="2:9" x14ac:dyDescent="0.25">
      <c r="B613" s="247"/>
      <c r="C613" s="248"/>
      <c r="D613" s="249"/>
      <c r="E613" s="249"/>
      <c r="F613" s="249"/>
      <c r="G613" s="249"/>
      <c r="H613" s="249"/>
      <c r="I613" s="249"/>
    </row>
    <row r="614" spans="2:9" x14ac:dyDescent="0.25">
      <c r="B614" s="247"/>
      <c r="C614" s="248"/>
      <c r="D614" s="249"/>
      <c r="E614" s="249"/>
      <c r="F614" s="249"/>
      <c r="G614" s="249"/>
      <c r="H614" s="249"/>
      <c r="I614" s="249"/>
    </row>
    <row r="615" spans="2:9" x14ac:dyDescent="0.25">
      <c r="B615" s="247"/>
      <c r="C615" s="248"/>
      <c r="D615" s="249"/>
      <c r="E615" s="249"/>
      <c r="F615" s="249"/>
      <c r="G615" s="249"/>
      <c r="H615" s="249"/>
      <c r="I615" s="249"/>
    </row>
    <row r="616" spans="2:9" x14ac:dyDescent="0.25">
      <c r="B616" s="247"/>
      <c r="C616" s="248"/>
      <c r="D616" s="249"/>
      <c r="E616" s="249"/>
      <c r="F616" s="249"/>
      <c r="G616" s="249"/>
      <c r="H616" s="249"/>
      <c r="I616" s="249"/>
    </row>
    <row r="617" spans="2:9" x14ac:dyDescent="0.25">
      <c r="B617" s="247"/>
      <c r="C617" s="248"/>
      <c r="D617" s="249"/>
      <c r="E617" s="249"/>
      <c r="F617" s="249"/>
      <c r="G617" s="249"/>
      <c r="H617" s="249"/>
      <c r="I617" s="249"/>
    </row>
    <row r="618" spans="2:9" x14ac:dyDescent="0.25">
      <c r="B618" s="247"/>
      <c r="C618" s="248"/>
      <c r="D618" s="249"/>
      <c r="E618" s="249"/>
      <c r="F618" s="249"/>
      <c r="G618" s="249"/>
      <c r="H618" s="249"/>
      <c r="I618" s="249"/>
    </row>
    <row r="619" spans="2:9" x14ac:dyDescent="0.25">
      <c r="B619" s="247"/>
      <c r="C619" s="248"/>
      <c r="D619" s="249"/>
      <c r="E619" s="249"/>
      <c r="F619" s="249"/>
      <c r="G619" s="249"/>
      <c r="H619" s="249"/>
      <c r="I619" s="249"/>
    </row>
    <row r="620" spans="2:9" x14ac:dyDescent="0.25">
      <c r="B620" s="247"/>
      <c r="C620" s="248"/>
      <c r="D620" s="249"/>
      <c r="E620" s="249"/>
      <c r="F620" s="249"/>
      <c r="G620" s="249"/>
      <c r="H620" s="249"/>
      <c r="I620" s="249"/>
    </row>
    <row r="621" spans="2:9" x14ac:dyDescent="0.25">
      <c r="B621" s="247"/>
      <c r="C621" s="248"/>
      <c r="D621" s="249"/>
      <c r="E621" s="249"/>
      <c r="F621" s="249"/>
      <c r="G621" s="249"/>
      <c r="H621" s="249"/>
      <c r="I621" s="249"/>
    </row>
    <row r="622" spans="2:9" x14ac:dyDescent="0.25">
      <c r="B622" s="247"/>
      <c r="C622" s="248"/>
      <c r="D622" s="249"/>
      <c r="E622" s="249"/>
      <c r="F622" s="249"/>
      <c r="G622" s="249"/>
      <c r="H622" s="249"/>
      <c r="I622" s="249"/>
    </row>
    <row r="623" spans="2:9" x14ac:dyDescent="0.25">
      <c r="B623" s="247"/>
      <c r="C623" s="248"/>
      <c r="D623" s="249"/>
      <c r="E623" s="249"/>
      <c r="F623" s="249"/>
      <c r="G623" s="249"/>
      <c r="H623" s="249"/>
      <c r="I623" s="249"/>
    </row>
    <row r="624" spans="2:9" x14ac:dyDescent="0.25">
      <c r="B624" s="247"/>
      <c r="C624" s="248"/>
      <c r="D624" s="249"/>
      <c r="E624" s="249"/>
      <c r="F624" s="249"/>
      <c r="G624" s="249"/>
      <c r="H624" s="249"/>
      <c r="I624" s="249"/>
    </row>
    <row r="625" spans="2:9" x14ac:dyDescent="0.25">
      <c r="B625" s="247"/>
      <c r="C625" s="248"/>
      <c r="D625" s="249"/>
      <c r="E625" s="249"/>
      <c r="F625" s="249"/>
      <c r="G625" s="249"/>
      <c r="H625" s="249"/>
      <c r="I625" s="249"/>
    </row>
    <row r="626" spans="2:9" x14ac:dyDescent="0.25">
      <c r="B626" s="247"/>
      <c r="C626" s="248"/>
      <c r="D626" s="249"/>
      <c r="E626" s="249"/>
      <c r="F626" s="249"/>
      <c r="G626" s="249"/>
      <c r="H626" s="249"/>
      <c r="I626" s="249"/>
    </row>
    <row r="627" spans="2:9" x14ac:dyDescent="0.25">
      <c r="B627" s="247"/>
      <c r="C627" s="248"/>
      <c r="D627" s="249"/>
      <c r="E627" s="249"/>
      <c r="F627" s="249"/>
      <c r="G627" s="249"/>
      <c r="H627" s="249"/>
      <c r="I627" s="249"/>
    </row>
    <row r="628" spans="2:9" x14ac:dyDescent="0.25">
      <c r="B628" s="247"/>
      <c r="C628" s="248"/>
      <c r="D628" s="249"/>
      <c r="E628" s="249"/>
      <c r="F628" s="249"/>
      <c r="G628" s="249"/>
      <c r="H628" s="249"/>
      <c r="I628" s="249"/>
    </row>
    <row r="629" spans="2:9" x14ac:dyDescent="0.25">
      <c r="B629" s="247"/>
      <c r="C629" s="248"/>
      <c r="D629" s="249"/>
      <c r="E629" s="249"/>
      <c r="F629" s="249"/>
      <c r="G629" s="249"/>
      <c r="H629" s="249"/>
      <c r="I629" s="249"/>
    </row>
    <row r="630" spans="2:9" x14ac:dyDescent="0.25">
      <c r="B630" s="247"/>
      <c r="C630" s="248"/>
      <c r="D630" s="249"/>
      <c r="E630" s="249"/>
      <c r="F630" s="249"/>
      <c r="G630" s="249"/>
      <c r="H630" s="249"/>
      <c r="I630" s="249"/>
    </row>
    <row r="631" spans="2:9" x14ac:dyDescent="0.25">
      <c r="B631" s="247"/>
      <c r="C631" s="248"/>
      <c r="D631" s="249"/>
      <c r="E631" s="249"/>
      <c r="F631" s="249"/>
      <c r="G631" s="249"/>
      <c r="H631" s="249"/>
      <c r="I631" s="249"/>
    </row>
    <row r="632" spans="2:9" x14ac:dyDescent="0.25">
      <c r="B632" s="247"/>
      <c r="C632" s="248"/>
      <c r="D632" s="249"/>
      <c r="E632" s="249"/>
      <c r="F632" s="249"/>
      <c r="G632" s="249"/>
      <c r="H632" s="249"/>
      <c r="I632" s="249"/>
    </row>
    <row r="633" spans="2:9" x14ac:dyDescent="0.25">
      <c r="B633" s="247"/>
      <c r="C633" s="248"/>
      <c r="D633" s="249"/>
      <c r="E633" s="249"/>
      <c r="F633" s="249"/>
      <c r="G633" s="249"/>
      <c r="H633" s="249"/>
      <c r="I633" s="249"/>
    </row>
    <row r="634" spans="2:9" x14ac:dyDescent="0.25">
      <c r="B634" s="247"/>
      <c r="C634" s="248"/>
      <c r="D634" s="249"/>
      <c r="E634" s="249"/>
      <c r="F634" s="249"/>
      <c r="G634" s="249"/>
      <c r="H634" s="249"/>
      <c r="I634" s="249"/>
    </row>
    <row r="635" spans="2:9" x14ac:dyDescent="0.25">
      <c r="B635" s="247"/>
      <c r="C635" s="248"/>
      <c r="D635" s="249"/>
      <c r="E635" s="249"/>
      <c r="F635" s="249"/>
      <c r="G635" s="249"/>
      <c r="H635" s="249"/>
      <c r="I635" s="249"/>
    </row>
    <row r="636" spans="2:9" x14ac:dyDescent="0.25">
      <c r="B636" s="247"/>
      <c r="C636" s="248"/>
      <c r="D636" s="249"/>
      <c r="E636" s="249"/>
      <c r="F636" s="249"/>
      <c r="G636" s="249"/>
      <c r="H636" s="249"/>
      <c r="I636" s="249"/>
    </row>
    <row r="637" spans="2:9" x14ac:dyDescent="0.25">
      <c r="B637" s="247"/>
      <c r="C637" s="248"/>
      <c r="D637" s="249"/>
      <c r="E637" s="249"/>
      <c r="F637" s="249"/>
      <c r="G637" s="249"/>
      <c r="H637" s="249"/>
      <c r="I637" s="249"/>
    </row>
    <row r="638" spans="2:9" x14ac:dyDescent="0.25">
      <c r="B638" s="247"/>
      <c r="C638" s="248"/>
      <c r="D638" s="249"/>
      <c r="E638" s="249"/>
      <c r="F638" s="249"/>
      <c r="G638" s="249"/>
      <c r="H638" s="249"/>
      <c r="I638" s="249"/>
    </row>
    <row r="639" spans="2:9" x14ac:dyDescent="0.25">
      <c r="B639" s="247"/>
      <c r="C639" s="248"/>
      <c r="D639" s="249"/>
      <c r="E639" s="249"/>
      <c r="F639" s="249"/>
      <c r="G639" s="249"/>
      <c r="H639" s="249"/>
      <c r="I639" s="249"/>
    </row>
    <row r="640" spans="2:9" x14ac:dyDescent="0.25">
      <c r="B640" s="247"/>
      <c r="C640" s="248"/>
      <c r="D640" s="249"/>
      <c r="E640" s="249"/>
      <c r="F640" s="249"/>
      <c r="G640" s="249"/>
      <c r="H640" s="249"/>
      <c r="I640" s="249"/>
    </row>
    <row r="641" spans="2:9" x14ac:dyDescent="0.25">
      <c r="B641" s="247"/>
      <c r="C641" s="248"/>
      <c r="D641" s="249"/>
      <c r="E641" s="249"/>
      <c r="F641" s="249"/>
      <c r="G641" s="249"/>
      <c r="H641" s="249"/>
      <c r="I641" s="249"/>
    </row>
    <row r="642" spans="2:9" x14ac:dyDescent="0.25">
      <c r="B642" s="247"/>
      <c r="C642" s="248"/>
      <c r="D642" s="249"/>
      <c r="E642" s="249"/>
      <c r="F642" s="249"/>
      <c r="G642" s="249"/>
      <c r="H642" s="249"/>
      <c r="I642" s="249"/>
    </row>
    <row r="643" spans="2:9" x14ac:dyDescent="0.25">
      <c r="B643" s="247"/>
      <c r="C643" s="248"/>
      <c r="D643" s="249"/>
      <c r="E643" s="249"/>
      <c r="F643" s="249"/>
      <c r="G643" s="249"/>
      <c r="H643" s="249"/>
      <c r="I643" s="249"/>
    </row>
    <row r="644" spans="2:9" x14ac:dyDescent="0.25">
      <c r="B644" s="247"/>
      <c r="C644" s="248"/>
      <c r="D644" s="249"/>
      <c r="E644" s="249"/>
      <c r="F644" s="249"/>
      <c r="G644" s="249"/>
      <c r="H644" s="249"/>
      <c r="I644" s="249"/>
    </row>
    <row r="645" spans="2:9" x14ac:dyDescent="0.25">
      <c r="B645" s="247"/>
      <c r="C645" s="248"/>
      <c r="D645" s="249"/>
      <c r="E645" s="249"/>
      <c r="F645" s="249"/>
      <c r="G645" s="249"/>
      <c r="H645" s="249"/>
      <c r="I645" s="249"/>
    </row>
    <row r="646" spans="2:9" x14ac:dyDescent="0.25">
      <c r="B646" s="247"/>
      <c r="C646" s="248"/>
      <c r="D646" s="249"/>
      <c r="E646" s="249"/>
      <c r="F646" s="249"/>
      <c r="G646" s="249"/>
      <c r="H646" s="249"/>
      <c r="I646" s="249"/>
    </row>
    <row r="647" spans="2:9" x14ac:dyDescent="0.25">
      <c r="B647" s="247"/>
      <c r="C647" s="248"/>
      <c r="D647" s="249"/>
      <c r="E647" s="249"/>
      <c r="F647" s="249"/>
      <c r="G647" s="249"/>
      <c r="H647" s="249"/>
      <c r="I647" s="249"/>
    </row>
    <row r="648" spans="2:9" x14ac:dyDescent="0.25">
      <c r="B648" s="247"/>
      <c r="C648" s="248"/>
      <c r="D648" s="249"/>
      <c r="E648" s="249"/>
      <c r="F648" s="249"/>
      <c r="G648" s="249"/>
      <c r="H648" s="249"/>
      <c r="I648" s="249"/>
    </row>
    <row r="649" spans="2:9" x14ac:dyDescent="0.25">
      <c r="B649" s="247"/>
      <c r="C649" s="248"/>
      <c r="D649" s="249"/>
      <c r="E649" s="249"/>
      <c r="F649" s="249"/>
      <c r="G649" s="249"/>
      <c r="H649" s="249"/>
      <c r="I649" s="249"/>
    </row>
    <row r="650" spans="2:9" x14ac:dyDescent="0.25">
      <c r="B650" s="247"/>
      <c r="C650" s="248"/>
      <c r="D650" s="249"/>
      <c r="E650" s="249"/>
      <c r="F650" s="249"/>
      <c r="G650" s="249"/>
      <c r="H650" s="249"/>
      <c r="I650" s="249"/>
    </row>
    <row r="651" spans="2:9" x14ac:dyDescent="0.25">
      <c r="B651" s="247"/>
      <c r="C651" s="248"/>
      <c r="D651" s="249"/>
      <c r="E651" s="249"/>
      <c r="F651" s="249"/>
      <c r="G651" s="249"/>
      <c r="H651" s="249"/>
      <c r="I651" s="249"/>
    </row>
    <row r="652" spans="2:9" x14ac:dyDescent="0.25">
      <c r="B652" s="247"/>
      <c r="C652" s="248"/>
      <c r="D652" s="249"/>
      <c r="E652" s="249"/>
      <c r="F652" s="249"/>
      <c r="G652" s="249"/>
      <c r="H652" s="249"/>
      <c r="I652" s="249"/>
    </row>
    <row r="653" spans="2:9" x14ac:dyDescent="0.25">
      <c r="B653" s="247"/>
      <c r="C653" s="248"/>
      <c r="D653" s="249"/>
      <c r="E653" s="249"/>
      <c r="F653" s="249"/>
      <c r="G653" s="249"/>
      <c r="H653" s="249"/>
      <c r="I653" s="249"/>
    </row>
    <row r="654" spans="2:9" x14ac:dyDescent="0.25">
      <c r="B654" s="247"/>
      <c r="C654" s="248"/>
      <c r="D654" s="249"/>
      <c r="E654" s="249"/>
      <c r="F654" s="249"/>
      <c r="G654" s="249"/>
      <c r="H654" s="249"/>
      <c r="I654" s="249"/>
    </row>
    <row r="655" spans="2:9" x14ac:dyDescent="0.25">
      <c r="B655" s="247"/>
      <c r="C655" s="248"/>
      <c r="D655" s="249"/>
      <c r="E655" s="249"/>
      <c r="F655" s="249"/>
      <c r="G655" s="249"/>
      <c r="H655" s="249"/>
      <c r="I655" s="249"/>
    </row>
    <row r="656" spans="2:9" x14ac:dyDescent="0.25">
      <c r="B656" s="247"/>
      <c r="C656" s="248"/>
      <c r="D656" s="249"/>
      <c r="E656" s="249"/>
      <c r="F656" s="249"/>
      <c r="G656" s="249"/>
      <c r="H656" s="249"/>
      <c r="I656" s="249"/>
    </row>
    <row r="657" spans="2:9" x14ac:dyDescent="0.25">
      <c r="B657" s="247"/>
      <c r="C657" s="248"/>
      <c r="D657" s="249"/>
      <c r="E657" s="249"/>
      <c r="F657" s="249"/>
      <c r="G657" s="249"/>
      <c r="H657" s="249"/>
      <c r="I657" s="249"/>
    </row>
    <row r="658" spans="2:9" x14ac:dyDescent="0.25">
      <c r="B658" s="247"/>
      <c r="C658" s="248"/>
      <c r="D658" s="249"/>
      <c r="E658" s="249"/>
      <c r="F658" s="249"/>
      <c r="G658" s="249"/>
      <c r="H658" s="249"/>
      <c r="I658" s="249"/>
    </row>
    <row r="659" spans="2:9" x14ac:dyDescent="0.25">
      <c r="B659" s="247"/>
      <c r="C659" s="248"/>
      <c r="D659" s="249"/>
      <c r="E659" s="249"/>
      <c r="F659" s="249"/>
      <c r="G659" s="249"/>
      <c r="H659" s="249"/>
      <c r="I659" s="249"/>
    </row>
    <row r="660" spans="2:9" x14ac:dyDescent="0.25">
      <c r="B660" s="247"/>
      <c r="C660" s="248"/>
      <c r="D660" s="249"/>
      <c r="E660" s="249"/>
      <c r="F660" s="249"/>
      <c r="G660" s="249"/>
      <c r="H660" s="249"/>
      <c r="I660" s="249"/>
    </row>
    <row r="661" spans="2:9" x14ac:dyDescent="0.25">
      <c r="B661" s="247"/>
      <c r="C661" s="248"/>
      <c r="D661" s="249"/>
      <c r="E661" s="249"/>
      <c r="F661" s="249"/>
      <c r="G661" s="249"/>
      <c r="H661" s="249"/>
      <c r="I661" s="249"/>
    </row>
    <row r="662" spans="2:9" x14ac:dyDescent="0.25">
      <c r="B662" s="247"/>
      <c r="C662" s="248"/>
      <c r="D662" s="249"/>
      <c r="E662" s="249"/>
      <c r="F662" s="249"/>
      <c r="G662" s="249"/>
      <c r="H662" s="249"/>
      <c r="I662" s="249"/>
    </row>
    <row r="663" spans="2:9" x14ac:dyDescent="0.25">
      <c r="B663" s="247"/>
      <c r="C663" s="248"/>
      <c r="D663" s="249"/>
      <c r="E663" s="249"/>
      <c r="F663" s="249"/>
      <c r="G663" s="249"/>
      <c r="H663" s="249"/>
      <c r="I663" s="249"/>
    </row>
    <row r="664" spans="2:9" x14ac:dyDescent="0.25">
      <c r="B664" s="247"/>
      <c r="C664" s="248"/>
      <c r="D664" s="249"/>
      <c r="E664" s="249"/>
      <c r="F664" s="249"/>
      <c r="G664" s="249"/>
      <c r="H664" s="249"/>
      <c r="I664" s="249"/>
    </row>
    <row r="665" spans="2:9" x14ac:dyDescent="0.25">
      <c r="B665" s="247"/>
      <c r="C665" s="248"/>
      <c r="D665" s="249"/>
      <c r="E665" s="249"/>
      <c r="F665" s="249"/>
      <c r="G665" s="249"/>
      <c r="H665" s="249"/>
      <c r="I665" s="249"/>
    </row>
    <row r="666" spans="2:9" x14ac:dyDescent="0.25">
      <c r="B666" s="247"/>
      <c r="C666" s="248"/>
      <c r="D666" s="249"/>
      <c r="E666" s="249"/>
      <c r="F666" s="249"/>
      <c r="G666" s="249"/>
      <c r="H666" s="249"/>
      <c r="I666" s="249"/>
    </row>
    <row r="667" spans="2:9" x14ac:dyDescent="0.25">
      <c r="B667" s="247"/>
      <c r="C667" s="248"/>
      <c r="D667" s="249"/>
      <c r="E667" s="249"/>
      <c r="F667" s="249"/>
      <c r="G667" s="249"/>
      <c r="H667" s="249"/>
      <c r="I667" s="249"/>
    </row>
    <row r="668" spans="2:9" x14ac:dyDescent="0.25">
      <c r="B668" s="247"/>
      <c r="C668" s="248"/>
      <c r="D668" s="249"/>
      <c r="E668" s="249"/>
      <c r="F668" s="249"/>
      <c r="G668" s="249"/>
      <c r="H668" s="249"/>
      <c r="I668" s="249"/>
    </row>
    <row r="669" spans="2:9" x14ac:dyDescent="0.25">
      <c r="B669" s="247"/>
      <c r="C669" s="248"/>
      <c r="D669" s="249"/>
      <c r="E669" s="249"/>
      <c r="F669" s="249"/>
      <c r="G669" s="249"/>
      <c r="H669" s="249"/>
      <c r="I669" s="249"/>
    </row>
    <row r="670" spans="2:9" x14ac:dyDescent="0.25">
      <c r="B670" s="247"/>
      <c r="C670" s="248"/>
      <c r="D670" s="249"/>
      <c r="E670" s="249"/>
      <c r="F670" s="249"/>
      <c r="G670" s="249"/>
      <c r="H670" s="249"/>
      <c r="I670" s="249"/>
    </row>
    <row r="671" spans="2:9" x14ac:dyDescent="0.25">
      <c r="B671" s="247"/>
      <c r="C671" s="248"/>
      <c r="D671" s="249"/>
      <c r="E671" s="249"/>
      <c r="F671" s="249"/>
      <c r="G671" s="249"/>
      <c r="H671" s="249"/>
      <c r="I671" s="249"/>
    </row>
    <row r="672" spans="2:9" x14ac:dyDescent="0.25">
      <c r="B672" s="247"/>
      <c r="C672" s="248"/>
      <c r="D672" s="249"/>
      <c r="E672" s="249"/>
      <c r="F672" s="249"/>
      <c r="G672" s="249"/>
      <c r="H672" s="249"/>
      <c r="I672" s="249"/>
    </row>
    <row r="673" spans="2:9" x14ac:dyDescent="0.25">
      <c r="B673" s="247"/>
      <c r="C673" s="248"/>
      <c r="D673" s="249"/>
      <c r="E673" s="249"/>
      <c r="F673" s="249"/>
      <c r="G673" s="249"/>
      <c r="H673" s="249"/>
      <c r="I673" s="249"/>
    </row>
    <row r="674" spans="2:9" x14ac:dyDescent="0.25">
      <c r="B674" s="247"/>
      <c r="C674" s="248"/>
      <c r="D674" s="249"/>
      <c r="E674" s="249"/>
      <c r="F674" s="249"/>
      <c r="G674" s="249"/>
      <c r="H674" s="249"/>
      <c r="I674" s="249"/>
    </row>
    <row r="675" spans="2:9" x14ac:dyDescent="0.25">
      <c r="B675" s="247"/>
      <c r="C675" s="248"/>
      <c r="D675" s="249"/>
      <c r="E675" s="249"/>
      <c r="F675" s="249"/>
      <c r="G675" s="249"/>
      <c r="H675" s="249"/>
      <c r="I675" s="249"/>
    </row>
    <row r="676" spans="2:9" x14ac:dyDescent="0.25">
      <c r="B676" s="247"/>
      <c r="C676" s="248"/>
      <c r="D676" s="249"/>
      <c r="E676" s="249"/>
      <c r="F676" s="249"/>
      <c r="G676" s="249"/>
      <c r="H676" s="249"/>
      <c r="I676" s="249"/>
    </row>
    <row r="677" spans="2:9" x14ac:dyDescent="0.25">
      <c r="B677" s="247"/>
      <c r="C677" s="248"/>
      <c r="D677" s="249"/>
      <c r="E677" s="249"/>
      <c r="F677" s="249"/>
      <c r="G677" s="249"/>
      <c r="H677" s="249"/>
      <c r="I677" s="249"/>
    </row>
    <row r="678" spans="2:9" x14ac:dyDescent="0.25">
      <c r="B678" s="247"/>
      <c r="C678" s="248"/>
      <c r="D678" s="249"/>
      <c r="E678" s="249"/>
      <c r="F678" s="249"/>
      <c r="G678" s="249"/>
      <c r="H678" s="249"/>
      <c r="I678" s="249"/>
    </row>
    <row r="679" spans="2:9" x14ac:dyDescent="0.25">
      <c r="B679" s="247"/>
      <c r="C679" s="248"/>
      <c r="D679" s="249"/>
      <c r="E679" s="249"/>
      <c r="F679" s="249"/>
      <c r="G679" s="249"/>
      <c r="H679" s="249"/>
      <c r="I679" s="249"/>
    </row>
    <row r="680" spans="2:9" x14ac:dyDescent="0.25">
      <c r="B680" s="247"/>
      <c r="C680" s="248"/>
      <c r="D680" s="249"/>
      <c r="E680" s="249"/>
      <c r="F680" s="249"/>
      <c r="G680" s="249"/>
      <c r="H680" s="249"/>
      <c r="I680" s="249"/>
    </row>
    <row r="681" spans="2:9" x14ac:dyDescent="0.25">
      <c r="B681" s="247"/>
      <c r="C681" s="248"/>
      <c r="D681" s="249"/>
      <c r="E681" s="249"/>
      <c r="F681" s="249"/>
      <c r="G681" s="249"/>
      <c r="H681" s="249"/>
      <c r="I681" s="249"/>
    </row>
    <row r="682" spans="2:9" x14ac:dyDescent="0.25">
      <c r="B682" s="247"/>
      <c r="C682" s="248"/>
      <c r="D682" s="249"/>
      <c r="E682" s="249"/>
      <c r="F682" s="249"/>
      <c r="G682" s="249"/>
      <c r="H682" s="249"/>
      <c r="I682" s="249"/>
    </row>
    <row r="683" spans="2:9" x14ac:dyDescent="0.25">
      <c r="B683" s="247"/>
      <c r="C683" s="248"/>
      <c r="D683" s="249"/>
      <c r="E683" s="249"/>
      <c r="F683" s="249"/>
      <c r="G683" s="249"/>
      <c r="H683" s="249"/>
      <c r="I683" s="249"/>
    </row>
    <row r="684" spans="2:9" x14ac:dyDescent="0.25">
      <c r="B684" s="247"/>
      <c r="C684" s="248"/>
      <c r="D684" s="249"/>
      <c r="E684" s="249"/>
      <c r="F684" s="249"/>
      <c r="G684" s="249"/>
      <c r="H684" s="249"/>
      <c r="I684" s="249"/>
    </row>
    <row r="685" spans="2:9" x14ac:dyDescent="0.25">
      <c r="B685" s="247"/>
      <c r="C685" s="248"/>
      <c r="D685" s="249"/>
      <c r="E685" s="249"/>
      <c r="F685" s="249"/>
      <c r="G685" s="249"/>
      <c r="H685" s="249"/>
      <c r="I685" s="249"/>
    </row>
    <row r="686" spans="2:9" x14ac:dyDescent="0.25">
      <c r="B686" s="247"/>
      <c r="C686" s="248"/>
      <c r="D686" s="249"/>
      <c r="E686" s="249"/>
      <c r="F686" s="249"/>
      <c r="G686" s="249"/>
      <c r="H686" s="249"/>
      <c r="I686" s="249"/>
    </row>
    <row r="687" spans="2:9" x14ac:dyDescent="0.25">
      <c r="B687" s="247"/>
      <c r="C687" s="248"/>
      <c r="D687" s="249"/>
      <c r="E687" s="249"/>
      <c r="F687" s="249"/>
      <c r="G687" s="249"/>
      <c r="H687" s="249"/>
      <c r="I687" s="249"/>
    </row>
    <row r="688" spans="2:9" x14ac:dyDescent="0.25">
      <c r="B688" s="247"/>
      <c r="C688" s="248"/>
      <c r="D688" s="249"/>
      <c r="E688" s="249"/>
      <c r="F688" s="249"/>
      <c r="G688" s="249"/>
      <c r="H688" s="249"/>
      <c r="I688" s="249"/>
    </row>
    <row r="689" spans="2:9" x14ac:dyDescent="0.25">
      <c r="B689" s="247"/>
      <c r="C689" s="248"/>
      <c r="D689" s="249"/>
      <c r="E689" s="249"/>
      <c r="F689" s="249"/>
      <c r="G689" s="249"/>
      <c r="H689" s="249"/>
      <c r="I689" s="249"/>
    </row>
    <row r="690" spans="2:9" x14ac:dyDescent="0.25">
      <c r="B690" s="247"/>
      <c r="C690" s="248"/>
      <c r="D690" s="249"/>
      <c r="E690" s="249"/>
      <c r="F690" s="249"/>
      <c r="G690" s="249"/>
      <c r="H690" s="249"/>
      <c r="I690" s="249"/>
    </row>
    <row r="691" spans="2:9" x14ac:dyDescent="0.25">
      <c r="B691" s="247"/>
      <c r="C691" s="248"/>
      <c r="D691" s="249"/>
      <c r="E691" s="249"/>
      <c r="F691" s="249"/>
      <c r="G691" s="249"/>
      <c r="H691" s="249"/>
      <c r="I691" s="249"/>
    </row>
    <row r="692" spans="2:9" x14ac:dyDescent="0.25">
      <c r="B692" s="247"/>
      <c r="C692" s="248"/>
      <c r="D692" s="249"/>
      <c r="E692" s="249"/>
      <c r="F692" s="249"/>
      <c r="G692" s="249"/>
      <c r="H692" s="249"/>
      <c r="I692" s="249"/>
    </row>
    <row r="693" spans="2:9" x14ac:dyDescent="0.25">
      <c r="B693" s="247"/>
      <c r="C693" s="248"/>
      <c r="D693" s="249"/>
      <c r="E693" s="249"/>
      <c r="F693" s="249"/>
      <c r="G693" s="249"/>
      <c r="H693" s="249"/>
      <c r="I693" s="249"/>
    </row>
    <row r="694" spans="2:9" x14ac:dyDescent="0.25">
      <c r="B694" s="247"/>
      <c r="C694" s="248"/>
      <c r="D694" s="249"/>
      <c r="E694" s="249"/>
      <c r="F694" s="249"/>
      <c r="G694" s="249"/>
      <c r="H694" s="249"/>
      <c r="I694" s="249"/>
    </row>
    <row r="695" spans="2:9" x14ac:dyDescent="0.25">
      <c r="B695" s="247"/>
      <c r="C695" s="248"/>
      <c r="D695" s="249"/>
      <c r="E695" s="249"/>
      <c r="F695" s="249"/>
      <c r="G695" s="249"/>
      <c r="H695" s="249"/>
      <c r="I695" s="249"/>
    </row>
    <row r="696" spans="2:9" x14ac:dyDescent="0.25">
      <c r="B696" s="247"/>
      <c r="C696" s="248"/>
      <c r="D696" s="249"/>
      <c r="E696" s="249"/>
      <c r="F696" s="249"/>
      <c r="G696" s="249"/>
      <c r="H696" s="249"/>
      <c r="I696" s="249"/>
    </row>
    <row r="697" spans="2:9" x14ac:dyDescent="0.25">
      <c r="B697" s="247"/>
      <c r="C697" s="248"/>
      <c r="D697" s="249"/>
      <c r="E697" s="249"/>
      <c r="F697" s="249"/>
      <c r="G697" s="249"/>
      <c r="H697" s="249"/>
      <c r="I697" s="249"/>
    </row>
    <row r="698" spans="2:9" x14ac:dyDescent="0.25">
      <c r="B698" s="247"/>
      <c r="C698" s="248"/>
      <c r="D698" s="249"/>
      <c r="E698" s="249"/>
      <c r="F698" s="249"/>
      <c r="G698" s="249"/>
      <c r="H698" s="249"/>
      <c r="I698" s="249"/>
    </row>
    <row r="699" spans="2:9" x14ac:dyDescent="0.25">
      <c r="B699" s="247"/>
      <c r="C699" s="248"/>
      <c r="D699" s="249"/>
      <c r="E699" s="249"/>
      <c r="F699" s="249"/>
      <c r="G699" s="249"/>
      <c r="H699" s="249"/>
      <c r="I699" s="249"/>
    </row>
    <row r="700" spans="2:9" x14ac:dyDescent="0.25">
      <c r="B700" s="247"/>
      <c r="C700" s="248"/>
      <c r="D700" s="249"/>
      <c r="E700" s="249"/>
      <c r="F700" s="249"/>
      <c r="G700" s="249"/>
      <c r="H700" s="249"/>
      <c r="I700" s="249"/>
    </row>
    <row r="701" spans="2:9" x14ac:dyDescent="0.25">
      <c r="B701" s="247"/>
      <c r="C701" s="248"/>
      <c r="D701" s="249"/>
      <c r="E701" s="249"/>
      <c r="F701" s="249"/>
      <c r="G701" s="249"/>
      <c r="H701" s="249"/>
      <c r="I701" s="249"/>
    </row>
    <row r="702" spans="2:9" x14ac:dyDescent="0.25">
      <c r="B702" s="247"/>
      <c r="C702" s="248"/>
      <c r="D702" s="249"/>
      <c r="E702" s="249"/>
      <c r="F702" s="249"/>
      <c r="G702" s="249"/>
      <c r="H702" s="249"/>
      <c r="I702" s="249"/>
    </row>
    <row r="703" spans="2:9" x14ac:dyDescent="0.25">
      <c r="B703" s="247"/>
      <c r="C703" s="248"/>
      <c r="D703" s="249"/>
      <c r="E703" s="249"/>
      <c r="F703" s="249"/>
      <c r="G703" s="249"/>
      <c r="H703" s="249"/>
      <c r="I703" s="249"/>
    </row>
    <row r="704" spans="2:9" x14ac:dyDescent="0.25">
      <c r="B704" s="247"/>
      <c r="C704" s="248"/>
      <c r="D704" s="249"/>
      <c r="E704" s="249"/>
      <c r="F704" s="249"/>
      <c r="G704" s="249"/>
      <c r="H704" s="249"/>
      <c r="I704" s="249"/>
    </row>
    <row r="705" spans="2:9" x14ac:dyDescent="0.25">
      <c r="B705" s="247"/>
      <c r="C705" s="248"/>
      <c r="D705" s="249"/>
      <c r="E705" s="249"/>
      <c r="F705" s="249"/>
      <c r="G705" s="249"/>
      <c r="H705" s="249"/>
      <c r="I705" s="249"/>
    </row>
    <row r="706" spans="2:9" x14ac:dyDescent="0.25">
      <c r="B706" s="247"/>
      <c r="C706" s="248"/>
      <c r="D706" s="249"/>
      <c r="E706" s="249"/>
      <c r="F706" s="249"/>
      <c r="G706" s="249"/>
      <c r="H706" s="249"/>
      <c r="I706" s="249"/>
    </row>
    <row r="707" spans="2:9" x14ac:dyDescent="0.25">
      <c r="B707" s="247"/>
      <c r="C707" s="248"/>
      <c r="D707" s="249"/>
      <c r="E707" s="249"/>
      <c r="F707" s="249"/>
      <c r="G707" s="249"/>
      <c r="H707" s="249"/>
      <c r="I707" s="249"/>
    </row>
    <row r="708" spans="2:9" x14ac:dyDescent="0.25">
      <c r="B708" s="247"/>
      <c r="C708" s="248"/>
      <c r="D708" s="249"/>
      <c r="E708" s="249"/>
      <c r="F708" s="249"/>
      <c r="G708" s="249"/>
      <c r="H708" s="249"/>
      <c r="I708" s="249"/>
    </row>
    <row r="709" spans="2:9" x14ac:dyDescent="0.25">
      <c r="B709" s="247"/>
      <c r="C709" s="248"/>
      <c r="D709" s="249"/>
      <c r="E709" s="249"/>
      <c r="F709" s="249"/>
      <c r="G709" s="249"/>
      <c r="H709" s="249"/>
      <c r="I709" s="249"/>
    </row>
    <row r="710" spans="2:9" x14ac:dyDescent="0.25">
      <c r="B710" s="247"/>
      <c r="C710" s="248"/>
      <c r="D710" s="249"/>
      <c r="E710" s="249"/>
      <c r="F710" s="249"/>
      <c r="G710" s="249"/>
      <c r="H710" s="249"/>
      <c r="I710" s="249"/>
    </row>
    <row r="711" spans="2:9" x14ac:dyDescent="0.25">
      <c r="B711" s="247"/>
      <c r="C711" s="248"/>
      <c r="D711" s="249"/>
      <c r="E711" s="249"/>
      <c r="F711" s="249"/>
      <c r="G711" s="249"/>
      <c r="H711" s="249"/>
      <c r="I711" s="249"/>
    </row>
    <row r="712" spans="2:9" x14ac:dyDescent="0.25">
      <c r="B712" s="247"/>
      <c r="C712" s="248"/>
      <c r="D712" s="249"/>
      <c r="E712" s="249"/>
      <c r="F712" s="249"/>
      <c r="G712" s="249"/>
      <c r="H712" s="249"/>
      <c r="I712" s="249"/>
    </row>
    <row r="713" spans="2:9" x14ac:dyDescent="0.25">
      <c r="B713" s="247"/>
      <c r="C713" s="248"/>
      <c r="D713" s="249"/>
      <c r="E713" s="249"/>
      <c r="F713" s="249"/>
      <c r="G713" s="249"/>
      <c r="H713" s="249"/>
      <c r="I713" s="249"/>
    </row>
    <row r="714" spans="2:9" x14ac:dyDescent="0.25">
      <c r="B714" s="247"/>
      <c r="C714" s="248"/>
      <c r="D714" s="249"/>
      <c r="E714" s="249"/>
      <c r="F714" s="249"/>
      <c r="G714" s="249"/>
      <c r="H714" s="249"/>
      <c r="I714" s="249"/>
    </row>
    <row r="715" spans="2:9" x14ac:dyDescent="0.25">
      <c r="B715" s="247"/>
      <c r="C715" s="248"/>
      <c r="D715" s="249"/>
      <c r="E715" s="249"/>
      <c r="F715" s="249"/>
      <c r="G715" s="249"/>
      <c r="H715" s="249"/>
      <c r="I715" s="249"/>
    </row>
    <row r="716" spans="2:9" x14ac:dyDescent="0.25">
      <c r="B716" s="247"/>
      <c r="C716" s="248"/>
      <c r="D716" s="249"/>
      <c r="E716" s="249"/>
      <c r="F716" s="249"/>
      <c r="G716" s="249"/>
      <c r="H716" s="249"/>
      <c r="I716" s="249"/>
    </row>
    <row r="717" spans="2:9" x14ac:dyDescent="0.25">
      <c r="B717" s="247"/>
      <c r="C717" s="248"/>
      <c r="D717" s="249"/>
      <c r="E717" s="249"/>
      <c r="F717" s="249"/>
      <c r="G717" s="249"/>
      <c r="H717" s="249"/>
      <c r="I717" s="249"/>
    </row>
    <row r="718" spans="2:9" x14ac:dyDescent="0.25">
      <c r="B718" s="247"/>
      <c r="C718" s="248"/>
      <c r="D718" s="249"/>
      <c r="E718" s="249"/>
      <c r="F718" s="249"/>
      <c r="G718" s="249"/>
      <c r="H718" s="249"/>
      <c r="I718" s="249"/>
    </row>
    <row r="719" spans="2:9" x14ac:dyDescent="0.25">
      <c r="B719" s="247"/>
      <c r="C719" s="248"/>
      <c r="D719" s="249"/>
      <c r="E719" s="249"/>
      <c r="F719" s="249"/>
      <c r="G719" s="249"/>
      <c r="H719" s="249"/>
      <c r="I719" s="249"/>
    </row>
    <row r="720" spans="2:9" x14ac:dyDescent="0.25">
      <c r="B720" s="247"/>
      <c r="C720" s="248"/>
      <c r="D720" s="249"/>
      <c r="E720" s="249"/>
      <c r="F720" s="249"/>
      <c r="G720" s="249"/>
      <c r="H720" s="249"/>
      <c r="I720" s="249"/>
    </row>
    <row r="721" spans="2:9" x14ac:dyDescent="0.25">
      <c r="B721" s="247"/>
      <c r="C721" s="248"/>
      <c r="D721" s="249"/>
      <c r="E721" s="249"/>
      <c r="F721" s="249"/>
      <c r="G721" s="249"/>
      <c r="H721" s="249"/>
      <c r="I721" s="249"/>
    </row>
    <row r="722" spans="2:9" x14ac:dyDescent="0.25">
      <c r="B722" s="247"/>
      <c r="C722" s="248"/>
      <c r="D722" s="249"/>
      <c r="E722" s="249"/>
      <c r="F722" s="249"/>
      <c r="G722" s="249"/>
      <c r="H722" s="249"/>
      <c r="I722" s="249"/>
    </row>
    <row r="723" spans="2:9" x14ac:dyDescent="0.25">
      <c r="B723" s="247"/>
      <c r="C723" s="248"/>
      <c r="D723" s="249"/>
      <c r="E723" s="249"/>
      <c r="F723" s="249"/>
      <c r="G723" s="249"/>
      <c r="H723" s="249"/>
      <c r="I723" s="249"/>
    </row>
    <row r="724" spans="2:9" x14ac:dyDescent="0.25">
      <c r="B724" s="247"/>
      <c r="C724" s="248"/>
      <c r="D724" s="249"/>
      <c r="E724" s="249"/>
      <c r="F724" s="249"/>
      <c r="G724" s="249"/>
      <c r="H724" s="249"/>
      <c r="I724" s="249"/>
    </row>
    <row r="725" spans="2:9" x14ac:dyDescent="0.25">
      <c r="B725" s="247"/>
      <c r="C725" s="248"/>
      <c r="D725" s="249"/>
      <c r="E725" s="249"/>
      <c r="F725" s="249"/>
      <c r="G725" s="249"/>
      <c r="H725" s="249"/>
      <c r="I725" s="249"/>
    </row>
    <row r="726" spans="2:9" x14ac:dyDescent="0.25">
      <c r="B726" s="247"/>
      <c r="C726" s="248"/>
      <c r="D726" s="249"/>
      <c r="E726" s="249"/>
      <c r="F726" s="249"/>
      <c r="G726" s="249"/>
      <c r="H726" s="249"/>
      <c r="I726" s="249"/>
    </row>
    <row r="727" spans="2:9" x14ac:dyDescent="0.25">
      <c r="B727" s="247"/>
      <c r="C727" s="248"/>
      <c r="D727" s="249"/>
      <c r="E727" s="249"/>
      <c r="F727" s="249"/>
      <c r="G727" s="249"/>
      <c r="H727" s="249"/>
      <c r="I727" s="249"/>
    </row>
    <row r="728" spans="2:9" x14ac:dyDescent="0.25">
      <c r="B728" s="247"/>
      <c r="C728" s="248"/>
      <c r="D728" s="249"/>
      <c r="E728" s="249"/>
      <c r="F728" s="249"/>
      <c r="G728" s="249"/>
      <c r="H728" s="249"/>
      <c r="I728" s="249"/>
    </row>
    <row r="729" spans="2:9" x14ac:dyDescent="0.25">
      <c r="B729" s="247"/>
      <c r="C729" s="248"/>
      <c r="D729" s="249"/>
      <c r="E729" s="249"/>
      <c r="F729" s="249"/>
      <c r="G729" s="249"/>
      <c r="H729" s="249"/>
      <c r="I729" s="249"/>
    </row>
    <row r="730" spans="2:9" x14ac:dyDescent="0.25">
      <c r="B730" s="247"/>
      <c r="C730" s="248"/>
      <c r="D730" s="249"/>
      <c r="E730" s="249"/>
      <c r="F730" s="249"/>
      <c r="G730" s="249"/>
      <c r="H730" s="249"/>
      <c r="I730" s="249"/>
    </row>
    <row r="731" spans="2:9" x14ac:dyDescent="0.25">
      <c r="B731" s="247"/>
      <c r="C731" s="248"/>
      <c r="D731" s="249"/>
      <c r="E731" s="249"/>
      <c r="F731" s="249"/>
      <c r="G731" s="249"/>
      <c r="H731" s="249"/>
      <c r="I731" s="249"/>
    </row>
    <row r="732" spans="2:9" x14ac:dyDescent="0.25">
      <c r="B732" s="247"/>
      <c r="C732" s="248"/>
      <c r="D732" s="249"/>
      <c r="E732" s="249"/>
      <c r="F732" s="249"/>
      <c r="G732" s="249"/>
      <c r="H732" s="249"/>
      <c r="I732" s="249"/>
    </row>
    <row r="733" spans="2:9" x14ac:dyDescent="0.25">
      <c r="B733" s="247"/>
      <c r="C733" s="248"/>
      <c r="D733" s="249"/>
      <c r="E733" s="249"/>
      <c r="F733" s="249"/>
      <c r="G733" s="249"/>
      <c r="H733" s="249"/>
      <c r="I733" s="249"/>
    </row>
    <row r="734" spans="2:9" x14ac:dyDescent="0.25">
      <c r="B734" s="247"/>
      <c r="C734" s="248"/>
      <c r="D734" s="249"/>
      <c r="E734" s="249"/>
      <c r="F734" s="249"/>
      <c r="G734" s="249"/>
      <c r="H734" s="249"/>
      <c r="I734" s="249"/>
    </row>
    <row r="735" spans="2:9" x14ac:dyDescent="0.25">
      <c r="B735" s="247"/>
      <c r="C735" s="248"/>
      <c r="D735" s="249"/>
      <c r="E735" s="249"/>
      <c r="F735" s="249"/>
      <c r="G735" s="249"/>
      <c r="H735" s="249"/>
      <c r="I735" s="249"/>
    </row>
    <row r="736" spans="2:9" x14ac:dyDescent="0.25">
      <c r="B736" s="247"/>
      <c r="C736" s="248"/>
      <c r="D736" s="249"/>
      <c r="E736" s="249"/>
      <c r="F736" s="249"/>
      <c r="G736" s="249"/>
      <c r="H736" s="249"/>
      <c r="I736" s="249"/>
    </row>
    <row r="737" spans="2:9" x14ac:dyDescent="0.25">
      <c r="B737" s="247"/>
      <c r="C737" s="248"/>
      <c r="D737" s="249"/>
      <c r="E737" s="249"/>
      <c r="F737" s="249"/>
      <c r="G737" s="249"/>
      <c r="H737" s="249"/>
      <c r="I737" s="249"/>
    </row>
    <row r="738" spans="2:9" x14ac:dyDescent="0.25">
      <c r="B738" s="247"/>
      <c r="C738" s="248"/>
      <c r="D738" s="249"/>
      <c r="E738" s="249"/>
      <c r="F738" s="249"/>
      <c r="G738" s="249"/>
      <c r="H738" s="249"/>
      <c r="I738" s="249"/>
    </row>
    <row r="739" spans="2:9" x14ac:dyDescent="0.25">
      <c r="B739" s="247"/>
      <c r="C739" s="248"/>
      <c r="D739" s="249"/>
      <c r="E739" s="249"/>
      <c r="F739" s="249"/>
      <c r="G739" s="249"/>
      <c r="H739" s="249"/>
      <c r="I739" s="249"/>
    </row>
    <row r="740" spans="2:9" x14ac:dyDescent="0.25">
      <c r="B740" s="247"/>
      <c r="C740" s="248"/>
      <c r="D740" s="249"/>
      <c r="E740" s="249"/>
      <c r="F740" s="249"/>
      <c r="G740" s="249"/>
      <c r="H740" s="249"/>
      <c r="I740" s="249"/>
    </row>
    <row r="741" spans="2:9" x14ac:dyDescent="0.25">
      <c r="B741" s="247"/>
      <c r="C741" s="248"/>
      <c r="D741" s="249"/>
      <c r="E741" s="249"/>
      <c r="F741" s="249"/>
      <c r="G741" s="249"/>
      <c r="H741" s="249"/>
      <c r="I741" s="249"/>
    </row>
    <row r="742" spans="2:9" x14ac:dyDescent="0.25">
      <c r="B742" s="247"/>
      <c r="C742" s="248"/>
      <c r="D742" s="249"/>
      <c r="E742" s="249"/>
      <c r="F742" s="249"/>
      <c r="G742" s="249"/>
      <c r="H742" s="249"/>
      <c r="I742" s="249"/>
    </row>
    <row r="743" spans="2:9" x14ac:dyDescent="0.25">
      <c r="B743" s="247"/>
      <c r="C743" s="248"/>
      <c r="D743" s="249"/>
      <c r="E743" s="249"/>
      <c r="F743" s="249"/>
      <c r="G743" s="249"/>
      <c r="H743" s="249"/>
      <c r="I743" s="249"/>
    </row>
    <row r="744" spans="2:9" x14ac:dyDescent="0.25">
      <c r="B744" s="247"/>
      <c r="C744" s="248"/>
      <c r="D744" s="249"/>
      <c r="E744" s="249"/>
      <c r="F744" s="249"/>
      <c r="G744" s="249"/>
      <c r="H744" s="249"/>
      <c r="I744" s="249"/>
    </row>
    <row r="745" spans="2:9" x14ac:dyDescent="0.25">
      <c r="B745" s="247"/>
      <c r="C745" s="248"/>
      <c r="D745" s="249"/>
      <c r="E745" s="249"/>
      <c r="F745" s="249"/>
      <c r="G745" s="249"/>
      <c r="H745" s="249"/>
      <c r="I745" s="249"/>
    </row>
    <row r="746" spans="2:9" x14ac:dyDescent="0.25">
      <c r="B746" s="247"/>
      <c r="C746" s="248"/>
      <c r="D746" s="249"/>
      <c r="E746" s="249"/>
      <c r="F746" s="249"/>
      <c r="G746" s="249"/>
      <c r="H746" s="249"/>
      <c r="I746" s="249"/>
    </row>
    <row r="747" spans="2:9" x14ac:dyDescent="0.25">
      <c r="B747" s="247"/>
      <c r="C747" s="248"/>
      <c r="D747" s="249"/>
      <c r="E747" s="249"/>
      <c r="F747" s="249"/>
      <c r="G747" s="249"/>
      <c r="H747" s="249"/>
      <c r="I747" s="249"/>
    </row>
    <row r="748" spans="2:9" x14ac:dyDescent="0.25">
      <c r="B748" s="247"/>
      <c r="C748" s="248"/>
      <c r="D748" s="249"/>
      <c r="E748" s="249"/>
      <c r="F748" s="249"/>
      <c r="G748" s="249"/>
      <c r="H748" s="249"/>
      <c r="I748" s="249"/>
    </row>
    <row r="749" spans="2:9" x14ac:dyDescent="0.25">
      <c r="B749" s="247"/>
      <c r="C749" s="248"/>
      <c r="D749" s="249"/>
      <c r="E749" s="249"/>
      <c r="F749" s="249"/>
      <c r="G749" s="249"/>
      <c r="H749" s="249"/>
      <c r="I749" s="249"/>
    </row>
    <row r="750" spans="2:9" x14ac:dyDescent="0.25">
      <c r="B750" s="247"/>
      <c r="C750" s="248"/>
      <c r="D750" s="249"/>
      <c r="E750" s="249"/>
      <c r="F750" s="249"/>
      <c r="G750" s="249"/>
      <c r="H750" s="249"/>
      <c r="I750" s="249"/>
    </row>
    <row r="751" spans="2:9" x14ac:dyDescent="0.25">
      <c r="B751" s="247"/>
      <c r="C751" s="248"/>
      <c r="D751" s="249"/>
      <c r="E751" s="249"/>
      <c r="F751" s="249"/>
      <c r="G751" s="249"/>
      <c r="H751" s="249"/>
      <c r="I751" s="249"/>
    </row>
    <row r="752" spans="2:9" x14ac:dyDescent="0.25">
      <c r="B752" s="247"/>
      <c r="C752" s="248"/>
      <c r="D752" s="249"/>
      <c r="E752" s="249"/>
      <c r="F752" s="249"/>
      <c r="G752" s="249"/>
      <c r="H752" s="249"/>
      <c r="I752" s="249"/>
    </row>
    <row r="753" spans="2:9" x14ac:dyDescent="0.25">
      <c r="B753" s="247"/>
      <c r="C753" s="248"/>
      <c r="D753" s="249"/>
      <c r="E753" s="249"/>
      <c r="F753" s="249"/>
      <c r="G753" s="249"/>
      <c r="H753" s="249"/>
      <c r="I753" s="249"/>
    </row>
    <row r="754" spans="2:9" x14ac:dyDescent="0.25">
      <c r="B754" s="247"/>
      <c r="C754" s="248"/>
      <c r="D754" s="249"/>
      <c r="E754" s="249"/>
      <c r="F754" s="249"/>
      <c r="G754" s="249"/>
      <c r="H754" s="249"/>
      <c r="I754" s="249"/>
    </row>
    <row r="755" spans="2:9" x14ac:dyDescent="0.25">
      <c r="B755" s="247"/>
      <c r="C755" s="248"/>
      <c r="D755" s="249"/>
      <c r="E755" s="249"/>
      <c r="F755" s="249"/>
      <c r="G755" s="249"/>
      <c r="H755" s="249"/>
      <c r="I755" s="249"/>
    </row>
    <row r="756" spans="2:9" x14ac:dyDescent="0.25">
      <c r="B756" s="247"/>
      <c r="C756" s="248"/>
      <c r="D756" s="249"/>
      <c r="E756" s="249"/>
      <c r="F756" s="249"/>
      <c r="G756" s="249"/>
      <c r="H756" s="249"/>
      <c r="I756" s="249"/>
    </row>
    <row r="757" spans="2:9" x14ac:dyDescent="0.25">
      <c r="B757" s="247"/>
      <c r="C757" s="248"/>
      <c r="D757" s="249"/>
      <c r="E757" s="249"/>
      <c r="F757" s="249"/>
      <c r="G757" s="249"/>
      <c r="H757" s="249"/>
      <c r="I757" s="249"/>
    </row>
    <row r="758" spans="2:9" x14ac:dyDescent="0.25">
      <c r="B758" s="247"/>
      <c r="C758" s="248"/>
      <c r="D758" s="249"/>
      <c r="E758" s="249"/>
      <c r="F758" s="249"/>
      <c r="G758" s="249"/>
      <c r="H758" s="249"/>
      <c r="I758" s="249"/>
    </row>
    <row r="759" spans="2:9" x14ac:dyDescent="0.25">
      <c r="B759" s="247"/>
      <c r="C759" s="248"/>
      <c r="D759" s="249"/>
      <c r="E759" s="249"/>
      <c r="F759" s="249"/>
      <c r="G759" s="249"/>
      <c r="H759" s="249"/>
      <c r="I759" s="249"/>
    </row>
    <row r="760" spans="2:9" x14ac:dyDescent="0.25">
      <c r="B760" s="247"/>
      <c r="C760" s="248"/>
      <c r="D760" s="249"/>
      <c r="E760" s="249"/>
      <c r="F760" s="249"/>
      <c r="G760" s="249"/>
      <c r="H760" s="249"/>
      <c r="I760" s="249"/>
    </row>
    <row r="761" spans="2:9" x14ac:dyDescent="0.25">
      <c r="B761" s="247"/>
      <c r="C761" s="248"/>
      <c r="D761" s="249"/>
      <c r="E761" s="249"/>
      <c r="F761" s="249"/>
      <c r="G761" s="249"/>
      <c r="H761" s="249"/>
      <c r="I761" s="249"/>
    </row>
    <row r="762" spans="2:9" x14ac:dyDescent="0.25">
      <c r="B762" s="247"/>
      <c r="C762" s="248"/>
      <c r="D762" s="249"/>
      <c r="E762" s="249"/>
      <c r="F762" s="249"/>
      <c r="G762" s="249"/>
      <c r="H762" s="249"/>
      <c r="I762" s="249"/>
    </row>
    <row r="763" spans="2:9" x14ac:dyDescent="0.25">
      <c r="B763" s="247"/>
      <c r="C763" s="248"/>
      <c r="D763" s="249"/>
      <c r="E763" s="249"/>
      <c r="F763" s="249"/>
      <c r="G763" s="249"/>
      <c r="H763" s="249"/>
      <c r="I763" s="249"/>
    </row>
    <row r="764" spans="2:9" x14ac:dyDescent="0.25">
      <c r="B764" s="247"/>
      <c r="C764" s="248"/>
      <c r="D764" s="249"/>
      <c r="E764" s="249"/>
      <c r="F764" s="249"/>
      <c r="G764" s="249"/>
      <c r="H764" s="249"/>
      <c r="I764" s="249"/>
    </row>
    <row r="765" spans="2:9" x14ac:dyDescent="0.25">
      <c r="B765" s="247"/>
      <c r="C765" s="248"/>
      <c r="D765" s="249"/>
      <c r="E765" s="249"/>
      <c r="F765" s="249"/>
      <c r="G765" s="249"/>
      <c r="H765" s="249"/>
      <c r="I765" s="249"/>
    </row>
    <row r="766" spans="2:9" x14ac:dyDescent="0.25">
      <c r="B766" s="247"/>
      <c r="C766" s="248"/>
      <c r="D766" s="249"/>
      <c r="E766" s="249"/>
      <c r="F766" s="249"/>
      <c r="G766" s="249"/>
      <c r="H766" s="249"/>
      <c r="I766" s="249"/>
    </row>
    <row r="767" spans="2:9" x14ac:dyDescent="0.25">
      <c r="B767" s="247"/>
      <c r="C767" s="248"/>
      <c r="D767" s="249"/>
      <c r="E767" s="249"/>
      <c r="F767" s="249"/>
      <c r="G767" s="249"/>
      <c r="H767" s="249"/>
      <c r="I767" s="249"/>
    </row>
    <row r="768" spans="2:9" x14ac:dyDescent="0.25">
      <c r="B768" s="247"/>
      <c r="C768" s="248"/>
      <c r="D768" s="249"/>
      <c r="E768" s="249"/>
      <c r="F768" s="249"/>
      <c r="G768" s="249"/>
      <c r="H768" s="249"/>
      <c r="I768" s="249"/>
    </row>
    <row r="769" spans="2:9" x14ac:dyDescent="0.25">
      <c r="B769" s="247"/>
      <c r="C769" s="248"/>
      <c r="D769" s="249"/>
      <c r="E769" s="249"/>
      <c r="F769" s="249"/>
      <c r="G769" s="249"/>
      <c r="H769" s="249"/>
      <c r="I769" s="249"/>
    </row>
    <row r="770" spans="2:9" x14ac:dyDescent="0.25">
      <c r="B770" s="247"/>
      <c r="C770" s="248"/>
      <c r="D770" s="249"/>
      <c r="E770" s="249"/>
      <c r="F770" s="249"/>
      <c r="G770" s="249"/>
      <c r="H770" s="249"/>
      <c r="I770" s="249"/>
    </row>
    <row r="771" spans="2:9" x14ac:dyDescent="0.25">
      <c r="B771" s="247"/>
      <c r="C771" s="248"/>
      <c r="D771" s="249"/>
      <c r="E771" s="249"/>
      <c r="F771" s="249"/>
      <c r="G771" s="249"/>
      <c r="H771" s="249"/>
      <c r="I771" s="249"/>
    </row>
    <row r="772" spans="2:9" x14ac:dyDescent="0.25">
      <c r="B772" s="247"/>
      <c r="C772" s="248"/>
      <c r="D772" s="249"/>
      <c r="E772" s="249"/>
      <c r="F772" s="249"/>
      <c r="G772" s="249"/>
      <c r="H772" s="249"/>
      <c r="I772" s="249"/>
    </row>
    <row r="773" spans="2:9" x14ac:dyDescent="0.25">
      <c r="B773" s="247"/>
      <c r="C773" s="248"/>
      <c r="D773" s="249"/>
      <c r="E773" s="249"/>
      <c r="F773" s="249"/>
      <c r="G773" s="249"/>
      <c r="H773" s="249"/>
      <c r="I773" s="249"/>
    </row>
    <row r="774" spans="2:9" x14ac:dyDescent="0.25">
      <c r="B774" s="247"/>
      <c r="C774" s="248"/>
      <c r="D774" s="249"/>
      <c r="E774" s="249"/>
      <c r="F774" s="249"/>
      <c r="G774" s="249"/>
      <c r="H774" s="249"/>
      <c r="I774" s="249"/>
    </row>
    <row r="775" spans="2:9" x14ac:dyDescent="0.25">
      <c r="B775" s="247"/>
      <c r="C775" s="248"/>
      <c r="D775" s="249"/>
      <c r="E775" s="249"/>
      <c r="F775" s="249"/>
      <c r="G775" s="249"/>
      <c r="H775" s="249"/>
      <c r="I775" s="249"/>
    </row>
    <row r="776" spans="2:9" x14ac:dyDescent="0.25">
      <c r="B776" s="247"/>
      <c r="C776" s="248"/>
      <c r="D776" s="249"/>
      <c r="E776" s="249"/>
      <c r="F776" s="249"/>
      <c r="G776" s="249"/>
      <c r="H776" s="249"/>
      <c r="I776" s="249"/>
    </row>
    <row r="777" spans="2:9" x14ac:dyDescent="0.25">
      <c r="B777" s="247"/>
      <c r="C777" s="248"/>
      <c r="D777" s="249"/>
      <c r="E777" s="249"/>
      <c r="F777" s="249"/>
      <c r="G777" s="249"/>
      <c r="H777" s="249"/>
      <c r="I777" s="249"/>
    </row>
    <row r="778" spans="2:9" x14ac:dyDescent="0.25">
      <c r="B778" s="247"/>
      <c r="C778" s="248"/>
      <c r="D778" s="249"/>
      <c r="E778" s="249"/>
      <c r="F778" s="249"/>
      <c r="G778" s="249"/>
      <c r="H778" s="249"/>
      <c r="I778" s="249"/>
    </row>
    <row r="779" spans="2:9" x14ac:dyDescent="0.25">
      <c r="B779" s="247"/>
      <c r="C779" s="248"/>
      <c r="D779" s="249"/>
      <c r="E779" s="249"/>
      <c r="F779" s="249"/>
      <c r="G779" s="249"/>
      <c r="H779" s="249"/>
      <c r="I779" s="249"/>
    </row>
    <row r="780" spans="2:9" x14ac:dyDescent="0.25">
      <c r="B780" s="247"/>
      <c r="C780" s="248"/>
      <c r="D780" s="249"/>
      <c r="E780" s="249"/>
      <c r="F780" s="249"/>
      <c r="G780" s="249"/>
      <c r="H780" s="249"/>
      <c r="I780" s="249"/>
    </row>
    <row r="781" spans="2:9" x14ac:dyDescent="0.25">
      <c r="B781" s="247"/>
      <c r="C781" s="248"/>
      <c r="D781" s="249"/>
      <c r="E781" s="249"/>
      <c r="F781" s="249"/>
      <c r="G781" s="249"/>
      <c r="H781" s="249"/>
      <c r="I781" s="249"/>
    </row>
    <row r="782" spans="2:9" x14ac:dyDescent="0.25">
      <c r="B782" s="247"/>
      <c r="C782" s="248"/>
      <c r="D782" s="249"/>
      <c r="E782" s="249"/>
      <c r="F782" s="249"/>
      <c r="G782" s="249"/>
      <c r="H782" s="249"/>
      <c r="I782" s="249"/>
    </row>
    <row r="783" spans="2:9" x14ac:dyDescent="0.25">
      <c r="B783" s="247"/>
      <c r="C783" s="248"/>
      <c r="D783" s="249"/>
      <c r="E783" s="249"/>
      <c r="F783" s="249"/>
      <c r="G783" s="249"/>
      <c r="H783" s="249"/>
      <c r="I783" s="249"/>
    </row>
    <row r="784" spans="2:9" x14ac:dyDescent="0.25">
      <c r="B784" s="247"/>
      <c r="C784" s="248"/>
      <c r="D784" s="249"/>
      <c r="E784" s="249"/>
      <c r="F784" s="249"/>
      <c r="G784" s="249"/>
      <c r="H784" s="249"/>
      <c r="I784" s="249"/>
    </row>
    <row r="785" spans="2:9" x14ac:dyDescent="0.25">
      <c r="B785" s="247"/>
      <c r="C785" s="248"/>
      <c r="D785" s="249"/>
      <c r="E785" s="249"/>
      <c r="F785" s="249"/>
      <c r="G785" s="249"/>
      <c r="H785" s="249"/>
      <c r="I785" s="249"/>
    </row>
    <row r="786" spans="2:9" x14ac:dyDescent="0.25">
      <c r="B786" s="247"/>
      <c r="C786" s="248"/>
      <c r="D786" s="249"/>
      <c r="E786" s="249"/>
      <c r="F786" s="249"/>
      <c r="G786" s="249"/>
      <c r="H786" s="249"/>
      <c r="I786" s="249"/>
    </row>
    <row r="787" spans="2:9" x14ac:dyDescent="0.25">
      <c r="B787" s="247"/>
      <c r="C787" s="248"/>
      <c r="D787" s="249"/>
      <c r="E787" s="249"/>
      <c r="F787" s="249"/>
      <c r="G787" s="249"/>
      <c r="H787" s="249"/>
      <c r="I787" s="249"/>
    </row>
    <row r="788" spans="2:9" x14ac:dyDescent="0.25">
      <c r="B788" s="247"/>
      <c r="C788" s="248"/>
      <c r="D788" s="249"/>
      <c r="E788" s="249"/>
      <c r="F788" s="249"/>
      <c r="G788" s="249"/>
      <c r="H788" s="249"/>
      <c r="I788" s="249"/>
    </row>
    <row r="789" spans="2:9" x14ac:dyDescent="0.25">
      <c r="B789" s="247"/>
      <c r="C789" s="248"/>
      <c r="D789" s="249"/>
      <c r="E789" s="249"/>
      <c r="F789" s="249"/>
      <c r="G789" s="249"/>
      <c r="H789" s="249"/>
      <c r="I789" s="249"/>
    </row>
    <row r="790" spans="2:9" x14ac:dyDescent="0.25">
      <c r="B790" s="247"/>
      <c r="C790" s="248"/>
      <c r="D790" s="249"/>
      <c r="E790" s="249"/>
      <c r="F790" s="249"/>
      <c r="G790" s="249"/>
      <c r="H790" s="249"/>
      <c r="I790" s="249"/>
    </row>
    <row r="791" spans="2:9" x14ac:dyDescent="0.25">
      <c r="B791" s="247"/>
      <c r="C791" s="248"/>
      <c r="D791" s="249"/>
      <c r="E791" s="249"/>
      <c r="F791" s="249"/>
      <c r="G791" s="249"/>
      <c r="H791" s="249"/>
      <c r="I791" s="249"/>
    </row>
    <row r="792" spans="2:9" x14ac:dyDescent="0.25">
      <c r="B792" s="247"/>
      <c r="C792" s="248"/>
      <c r="D792" s="249"/>
      <c r="E792" s="249"/>
      <c r="F792" s="249"/>
      <c r="G792" s="249"/>
      <c r="H792" s="249"/>
      <c r="I792" s="249"/>
    </row>
    <row r="793" spans="2:9" x14ac:dyDescent="0.25">
      <c r="B793" s="247"/>
      <c r="C793" s="248"/>
      <c r="D793" s="249"/>
      <c r="E793" s="249"/>
      <c r="F793" s="249"/>
      <c r="G793" s="249"/>
      <c r="H793" s="249"/>
      <c r="I793" s="249"/>
    </row>
    <row r="794" spans="2:9" x14ac:dyDescent="0.25">
      <c r="B794" s="247"/>
      <c r="C794" s="248"/>
      <c r="D794" s="249"/>
      <c r="E794" s="249"/>
      <c r="F794" s="249"/>
      <c r="G794" s="249"/>
      <c r="H794" s="249"/>
      <c r="I794" s="249"/>
    </row>
    <row r="795" spans="2:9" x14ac:dyDescent="0.25">
      <c r="B795" s="247"/>
      <c r="C795" s="248"/>
      <c r="D795" s="249"/>
      <c r="E795" s="249"/>
      <c r="F795" s="249"/>
      <c r="G795" s="249"/>
      <c r="H795" s="249"/>
      <c r="I795" s="249"/>
    </row>
    <row r="796" spans="2:9" x14ac:dyDescent="0.25">
      <c r="B796" s="247"/>
      <c r="C796" s="248"/>
      <c r="D796" s="249"/>
      <c r="E796" s="249"/>
      <c r="F796" s="249"/>
      <c r="G796" s="249"/>
      <c r="H796" s="249"/>
      <c r="I796" s="249"/>
    </row>
    <row r="797" spans="2:9" x14ac:dyDescent="0.25">
      <c r="B797" s="247"/>
      <c r="C797" s="248"/>
      <c r="D797" s="249"/>
      <c r="E797" s="249"/>
      <c r="F797" s="249"/>
      <c r="G797" s="249"/>
      <c r="H797" s="249"/>
      <c r="I797" s="249"/>
    </row>
    <row r="798" spans="2:9" x14ac:dyDescent="0.25">
      <c r="B798" s="247"/>
      <c r="C798" s="248"/>
      <c r="D798" s="249"/>
      <c r="E798" s="249"/>
      <c r="F798" s="249"/>
      <c r="G798" s="249"/>
      <c r="H798" s="249"/>
      <c r="I798" s="249"/>
    </row>
    <row r="799" spans="2:9" x14ac:dyDescent="0.25">
      <c r="B799" s="247"/>
      <c r="C799" s="248"/>
      <c r="D799" s="249"/>
      <c r="E799" s="249"/>
      <c r="F799" s="249"/>
      <c r="G799" s="249"/>
      <c r="H799" s="249"/>
      <c r="I799" s="249"/>
    </row>
    <row r="800" spans="2:9" x14ac:dyDescent="0.25">
      <c r="B800" s="247"/>
      <c r="C800" s="248"/>
      <c r="D800" s="249"/>
      <c r="E800" s="249"/>
      <c r="F800" s="249"/>
      <c r="G800" s="249"/>
      <c r="H800" s="249"/>
      <c r="I800" s="249"/>
    </row>
    <row r="801" spans="2:9" x14ac:dyDescent="0.25">
      <c r="B801" s="247"/>
      <c r="C801" s="248"/>
      <c r="D801" s="249"/>
      <c r="E801" s="249"/>
      <c r="F801" s="249"/>
      <c r="G801" s="249"/>
      <c r="H801" s="249"/>
      <c r="I801" s="249"/>
    </row>
    <row r="802" spans="2:9" x14ac:dyDescent="0.25">
      <c r="B802" s="247"/>
      <c r="C802" s="248"/>
      <c r="D802" s="249"/>
      <c r="E802" s="249"/>
      <c r="F802" s="249"/>
      <c r="G802" s="249"/>
      <c r="H802" s="249"/>
      <c r="I802" s="249"/>
    </row>
    <row r="803" spans="2:9" x14ac:dyDescent="0.25">
      <c r="B803" s="247"/>
      <c r="C803" s="248"/>
      <c r="D803" s="249"/>
      <c r="E803" s="249"/>
      <c r="F803" s="249"/>
      <c r="G803" s="249"/>
      <c r="H803" s="249"/>
      <c r="I803" s="249"/>
    </row>
    <row r="804" spans="2:9" x14ac:dyDescent="0.25">
      <c r="B804" s="247"/>
      <c r="C804" s="248"/>
      <c r="D804" s="249"/>
      <c r="E804" s="249"/>
      <c r="F804" s="249"/>
      <c r="G804" s="249"/>
      <c r="H804" s="249"/>
      <c r="I804" s="249"/>
    </row>
    <row r="805" spans="2:9" x14ac:dyDescent="0.25">
      <c r="B805" s="247"/>
      <c r="C805" s="248"/>
      <c r="D805" s="249"/>
      <c r="E805" s="249"/>
      <c r="F805" s="249"/>
      <c r="G805" s="249"/>
      <c r="H805" s="249"/>
      <c r="I805" s="249"/>
    </row>
    <row r="806" spans="2:9" x14ac:dyDescent="0.25">
      <c r="B806" s="247"/>
      <c r="C806" s="248"/>
      <c r="D806" s="249"/>
      <c r="E806" s="249"/>
      <c r="F806" s="249"/>
      <c r="G806" s="249"/>
      <c r="H806" s="249"/>
      <c r="I806" s="249"/>
    </row>
    <row r="807" spans="2:9" x14ac:dyDescent="0.25">
      <c r="B807" s="247"/>
      <c r="C807" s="248"/>
      <c r="D807" s="249"/>
      <c r="E807" s="249"/>
      <c r="F807" s="249"/>
      <c r="G807" s="249"/>
      <c r="H807" s="249"/>
      <c r="I807" s="249"/>
    </row>
    <row r="808" spans="2:9" x14ac:dyDescent="0.25">
      <c r="B808" s="247"/>
      <c r="C808" s="248"/>
      <c r="D808" s="249"/>
      <c r="E808" s="249"/>
      <c r="F808" s="249"/>
      <c r="G808" s="249"/>
      <c r="H808" s="249"/>
      <c r="I808" s="249"/>
    </row>
    <row r="809" spans="2:9" x14ac:dyDescent="0.25">
      <c r="B809" s="247"/>
      <c r="C809" s="248"/>
      <c r="D809" s="249"/>
      <c r="E809" s="249"/>
      <c r="F809" s="249"/>
      <c r="G809" s="249"/>
      <c r="H809" s="249"/>
      <c r="I809" s="249"/>
    </row>
    <row r="810" spans="2:9" x14ac:dyDescent="0.25">
      <c r="B810" s="247"/>
      <c r="C810" s="248"/>
      <c r="D810" s="249"/>
      <c r="E810" s="249"/>
      <c r="F810" s="249"/>
      <c r="G810" s="249"/>
      <c r="H810" s="249"/>
      <c r="I810" s="249"/>
    </row>
    <row r="811" spans="2:9" x14ac:dyDescent="0.25">
      <c r="B811" s="247"/>
      <c r="C811" s="248"/>
      <c r="D811" s="249"/>
      <c r="E811" s="249"/>
      <c r="F811" s="249"/>
      <c r="G811" s="249"/>
      <c r="H811" s="249"/>
      <c r="I811" s="249"/>
    </row>
    <row r="812" spans="2:9" x14ac:dyDescent="0.25">
      <c r="B812" s="247"/>
      <c r="C812" s="248"/>
      <c r="D812" s="249"/>
      <c r="E812" s="249"/>
      <c r="F812" s="249"/>
      <c r="G812" s="249"/>
      <c r="H812" s="249"/>
      <c r="I812" s="249"/>
    </row>
    <row r="813" spans="2:9" x14ac:dyDescent="0.25">
      <c r="B813" s="247"/>
      <c r="C813" s="248"/>
      <c r="D813" s="249"/>
      <c r="E813" s="249"/>
      <c r="F813" s="249"/>
      <c r="G813" s="249"/>
      <c r="H813" s="249"/>
      <c r="I813" s="249"/>
    </row>
    <row r="814" spans="2:9" x14ac:dyDescent="0.25">
      <c r="B814" s="247"/>
      <c r="C814" s="248"/>
      <c r="D814" s="249"/>
      <c r="E814" s="249"/>
      <c r="F814" s="249"/>
      <c r="G814" s="249"/>
      <c r="H814" s="249"/>
      <c r="I814" s="249"/>
    </row>
    <row r="815" spans="2:9" x14ac:dyDescent="0.25">
      <c r="B815" s="247"/>
      <c r="C815" s="248"/>
      <c r="D815" s="249"/>
      <c r="E815" s="249"/>
      <c r="F815" s="249"/>
      <c r="G815" s="249"/>
      <c r="H815" s="249"/>
      <c r="I815" s="249"/>
    </row>
    <row r="816" spans="2:9" x14ac:dyDescent="0.25">
      <c r="B816" s="247"/>
      <c r="C816" s="248"/>
      <c r="D816" s="249"/>
      <c r="E816" s="249"/>
      <c r="F816" s="249"/>
      <c r="G816" s="249"/>
      <c r="H816" s="249"/>
      <c r="I816" s="249"/>
    </row>
    <row r="817" spans="2:9" x14ac:dyDescent="0.25">
      <c r="B817" s="247"/>
      <c r="C817" s="248"/>
      <c r="D817" s="249"/>
      <c r="E817" s="249"/>
      <c r="F817" s="249"/>
      <c r="G817" s="249"/>
      <c r="H817" s="249"/>
      <c r="I817" s="249"/>
    </row>
    <row r="818" spans="2:9" x14ac:dyDescent="0.25">
      <c r="B818" s="247"/>
      <c r="C818" s="248"/>
      <c r="D818" s="249"/>
      <c r="E818" s="249"/>
      <c r="F818" s="249"/>
      <c r="G818" s="249"/>
      <c r="H818" s="249"/>
      <c r="I818" s="249"/>
    </row>
    <row r="819" spans="2:9" x14ac:dyDescent="0.25">
      <c r="B819" s="247"/>
      <c r="C819" s="248"/>
      <c r="D819" s="249"/>
      <c r="E819" s="249"/>
      <c r="F819" s="249"/>
      <c r="G819" s="249"/>
      <c r="H819" s="249"/>
      <c r="I819" s="249"/>
    </row>
    <row r="820" spans="2:9" x14ac:dyDescent="0.25">
      <c r="B820" s="247"/>
      <c r="C820" s="248"/>
      <c r="D820" s="249"/>
      <c r="E820" s="249"/>
      <c r="F820" s="249"/>
      <c r="G820" s="249"/>
      <c r="H820" s="249"/>
      <c r="I820" s="249"/>
    </row>
    <row r="821" spans="2:9" x14ac:dyDescent="0.25">
      <c r="B821" s="247"/>
      <c r="C821" s="248"/>
      <c r="D821" s="249"/>
      <c r="E821" s="249"/>
      <c r="F821" s="249"/>
      <c r="G821" s="249"/>
      <c r="H821" s="249"/>
      <c r="I821" s="249"/>
    </row>
    <row r="822" spans="2:9" x14ac:dyDescent="0.25">
      <c r="B822" s="247"/>
      <c r="C822" s="248"/>
      <c r="D822" s="249"/>
      <c r="E822" s="249"/>
      <c r="F822" s="249"/>
      <c r="G822" s="249"/>
      <c r="H822" s="249"/>
      <c r="I822" s="249"/>
    </row>
    <row r="823" spans="2:9" x14ac:dyDescent="0.25">
      <c r="B823" s="247"/>
      <c r="C823" s="248"/>
      <c r="D823" s="249"/>
      <c r="E823" s="249"/>
      <c r="F823" s="249"/>
      <c r="G823" s="249"/>
      <c r="H823" s="249"/>
      <c r="I823" s="249"/>
    </row>
    <row r="824" spans="2:9" x14ac:dyDescent="0.25">
      <c r="B824" s="247"/>
      <c r="C824" s="248"/>
      <c r="D824" s="249"/>
      <c r="E824" s="249"/>
      <c r="F824" s="249"/>
      <c r="G824" s="249"/>
      <c r="H824" s="249"/>
      <c r="I824" s="249"/>
    </row>
    <row r="825" spans="2:9" x14ac:dyDescent="0.25">
      <c r="B825" s="247"/>
      <c r="C825" s="248"/>
      <c r="D825" s="249"/>
      <c r="E825" s="249"/>
      <c r="F825" s="249"/>
      <c r="G825" s="249"/>
      <c r="H825" s="249"/>
      <c r="I825" s="249"/>
    </row>
    <row r="826" spans="2:9" x14ac:dyDescent="0.25">
      <c r="B826" s="247"/>
      <c r="C826" s="248"/>
      <c r="D826" s="249"/>
      <c r="E826" s="249"/>
      <c r="F826" s="249"/>
      <c r="G826" s="249"/>
      <c r="H826" s="249"/>
      <c r="I826" s="249"/>
    </row>
    <row r="827" spans="2:9" x14ac:dyDescent="0.25">
      <c r="B827" s="247"/>
      <c r="C827" s="248"/>
      <c r="D827" s="249"/>
      <c r="E827" s="249"/>
      <c r="F827" s="249"/>
      <c r="G827" s="249"/>
      <c r="H827" s="249"/>
      <c r="I827" s="249"/>
    </row>
    <row r="828" spans="2:9" x14ac:dyDescent="0.25">
      <c r="B828" s="247"/>
      <c r="C828" s="248"/>
      <c r="D828" s="249"/>
      <c r="E828" s="249"/>
      <c r="F828" s="249"/>
      <c r="G828" s="249"/>
      <c r="H828" s="249"/>
      <c r="I828" s="249"/>
    </row>
    <row r="829" spans="2:9" x14ac:dyDescent="0.25">
      <c r="B829" s="247"/>
      <c r="C829" s="248"/>
      <c r="D829" s="249"/>
      <c r="E829" s="249"/>
      <c r="F829" s="249"/>
      <c r="G829" s="249"/>
      <c r="H829" s="249"/>
      <c r="I829" s="249"/>
    </row>
    <row r="830" spans="2:9" x14ac:dyDescent="0.25">
      <c r="B830" s="247"/>
      <c r="C830" s="248"/>
      <c r="D830" s="249"/>
      <c r="E830" s="249"/>
      <c r="F830" s="249"/>
      <c r="G830" s="249"/>
      <c r="H830" s="249"/>
      <c r="I830" s="249"/>
    </row>
    <row r="831" spans="2:9" x14ac:dyDescent="0.25">
      <c r="B831" s="247"/>
      <c r="C831" s="248"/>
      <c r="D831" s="249"/>
      <c r="E831" s="249"/>
      <c r="F831" s="249"/>
      <c r="G831" s="249"/>
      <c r="H831" s="249"/>
      <c r="I831" s="249"/>
    </row>
    <row r="832" spans="2:9" x14ac:dyDescent="0.25">
      <c r="B832" s="247"/>
      <c r="C832" s="248"/>
      <c r="D832" s="249"/>
      <c r="E832" s="249"/>
      <c r="F832" s="249"/>
      <c r="G832" s="249"/>
      <c r="H832" s="249"/>
      <c r="I832" s="249"/>
    </row>
    <row r="833" spans="2:9" x14ac:dyDescent="0.25">
      <c r="B833" s="247"/>
      <c r="C833" s="248"/>
      <c r="D833" s="249"/>
      <c r="E833" s="249"/>
      <c r="F833" s="249"/>
      <c r="G833" s="249"/>
      <c r="H833" s="249"/>
      <c r="I833" s="249"/>
    </row>
    <row r="834" spans="2:9" x14ac:dyDescent="0.25">
      <c r="B834" s="247"/>
      <c r="C834" s="248"/>
      <c r="D834" s="249"/>
      <c r="E834" s="249"/>
      <c r="F834" s="249"/>
      <c r="G834" s="249"/>
      <c r="H834" s="249"/>
      <c r="I834" s="249"/>
    </row>
    <row r="835" spans="2:9" x14ac:dyDescent="0.25">
      <c r="B835" s="247"/>
      <c r="C835" s="248"/>
      <c r="D835" s="249"/>
      <c r="E835" s="249"/>
      <c r="F835" s="249"/>
      <c r="G835" s="249"/>
      <c r="H835" s="249"/>
      <c r="I835" s="249"/>
    </row>
    <row r="836" spans="2:9" x14ac:dyDescent="0.25">
      <c r="B836" s="247"/>
      <c r="C836" s="248"/>
      <c r="D836" s="249"/>
      <c r="E836" s="249"/>
      <c r="F836" s="249"/>
      <c r="G836" s="249"/>
      <c r="H836" s="249"/>
      <c r="I836" s="249"/>
    </row>
    <row r="837" spans="2:9" x14ac:dyDescent="0.25">
      <c r="B837" s="247"/>
      <c r="C837" s="248"/>
      <c r="D837" s="249"/>
      <c r="E837" s="249"/>
      <c r="F837" s="249"/>
      <c r="G837" s="249"/>
      <c r="H837" s="249"/>
      <c r="I837" s="249"/>
    </row>
    <row r="838" spans="2:9" x14ac:dyDescent="0.25">
      <c r="B838" s="247"/>
      <c r="C838" s="248"/>
      <c r="D838" s="249"/>
      <c r="E838" s="249"/>
      <c r="F838" s="249"/>
      <c r="G838" s="249"/>
      <c r="H838" s="249"/>
      <c r="I838" s="249"/>
    </row>
    <row r="839" spans="2:9" x14ac:dyDescent="0.25">
      <c r="B839" s="247"/>
      <c r="C839" s="248"/>
      <c r="D839" s="249"/>
      <c r="E839" s="249"/>
      <c r="F839" s="249"/>
      <c r="G839" s="249"/>
      <c r="H839" s="249"/>
      <c r="I839" s="249"/>
    </row>
    <row r="840" spans="2:9" x14ac:dyDescent="0.25">
      <c r="B840" s="247"/>
      <c r="C840" s="248"/>
      <c r="D840" s="249"/>
      <c r="E840" s="249"/>
      <c r="F840" s="249"/>
      <c r="G840" s="249"/>
      <c r="H840" s="249"/>
      <c r="I840" s="249"/>
    </row>
    <row r="841" spans="2:9" x14ac:dyDescent="0.25">
      <c r="B841" s="247"/>
      <c r="C841" s="248"/>
      <c r="D841" s="249"/>
      <c r="E841" s="249"/>
      <c r="F841" s="249"/>
      <c r="G841" s="249"/>
      <c r="H841" s="249"/>
      <c r="I841" s="249"/>
    </row>
    <row r="842" spans="2:9" x14ac:dyDescent="0.25">
      <c r="B842" s="247"/>
      <c r="C842" s="248"/>
      <c r="D842" s="249"/>
      <c r="E842" s="249"/>
      <c r="F842" s="249"/>
      <c r="G842" s="249"/>
      <c r="H842" s="249"/>
      <c r="I842" s="249"/>
    </row>
    <row r="843" spans="2:9" x14ac:dyDescent="0.25">
      <c r="B843" s="247"/>
      <c r="C843" s="248"/>
      <c r="D843" s="249"/>
      <c r="E843" s="249"/>
      <c r="F843" s="249"/>
      <c r="G843" s="249"/>
      <c r="H843" s="249"/>
      <c r="I843" s="249"/>
    </row>
    <row r="844" spans="2:9" x14ac:dyDescent="0.25">
      <c r="B844" s="247"/>
      <c r="C844" s="248"/>
      <c r="D844" s="249"/>
      <c r="E844" s="249"/>
      <c r="F844" s="249"/>
      <c r="G844" s="249"/>
      <c r="H844" s="249"/>
      <c r="I844" s="249"/>
    </row>
    <row r="845" spans="2:9" x14ac:dyDescent="0.25">
      <c r="B845" s="247"/>
      <c r="C845" s="248"/>
      <c r="D845" s="249"/>
      <c r="E845" s="249"/>
      <c r="F845" s="249"/>
      <c r="G845" s="249"/>
      <c r="H845" s="249"/>
      <c r="I845" s="249"/>
    </row>
    <row r="846" spans="2:9" x14ac:dyDescent="0.25">
      <c r="B846" s="247"/>
      <c r="C846" s="248"/>
      <c r="D846" s="249"/>
      <c r="E846" s="249"/>
      <c r="F846" s="249"/>
      <c r="G846" s="249"/>
      <c r="H846" s="249"/>
      <c r="I846" s="249"/>
    </row>
    <row r="847" spans="2:9" x14ac:dyDescent="0.25">
      <c r="B847" s="247"/>
      <c r="C847" s="248"/>
      <c r="D847" s="249"/>
      <c r="E847" s="249"/>
      <c r="F847" s="249"/>
      <c r="G847" s="249"/>
      <c r="H847" s="249"/>
      <c r="I847" s="249"/>
    </row>
    <row r="848" spans="2:9" x14ac:dyDescent="0.25">
      <c r="B848" s="247"/>
      <c r="C848" s="248"/>
      <c r="D848" s="249"/>
      <c r="E848" s="249"/>
      <c r="F848" s="249"/>
      <c r="G848" s="249"/>
      <c r="H848" s="249"/>
      <c r="I848" s="249"/>
    </row>
    <row r="849" spans="2:9" x14ac:dyDescent="0.25">
      <c r="B849" s="247"/>
      <c r="C849" s="248"/>
      <c r="D849" s="249"/>
      <c r="E849" s="249"/>
      <c r="F849" s="249"/>
      <c r="G849" s="249"/>
      <c r="H849" s="249"/>
      <c r="I849" s="249"/>
    </row>
    <row r="850" spans="2:9" x14ac:dyDescent="0.25">
      <c r="B850" s="247"/>
      <c r="C850" s="248"/>
      <c r="D850" s="249"/>
      <c r="E850" s="249"/>
      <c r="F850" s="249"/>
      <c r="G850" s="249"/>
      <c r="H850" s="249"/>
      <c r="I850" s="249"/>
    </row>
    <row r="851" spans="2:9" x14ac:dyDescent="0.25">
      <c r="B851" s="247"/>
      <c r="C851" s="248"/>
      <c r="D851" s="249"/>
      <c r="E851" s="249"/>
      <c r="F851" s="249"/>
      <c r="G851" s="249"/>
      <c r="H851" s="249"/>
      <c r="I851" s="249"/>
    </row>
    <row r="852" spans="2:9" x14ac:dyDescent="0.25">
      <c r="B852" s="247"/>
      <c r="C852" s="248"/>
      <c r="D852" s="249"/>
      <c r="E852" s="249"/>
      <c r="F852" s="249"/>
      <c r="G852" s="249"/>
      <c r="H852" s="249"/>
      <c r="I852" s="249"/>
    </row>
    <row r="853" spans="2:9" x14ac:dyDescent="0.25">
      <c r="B853" s="247"/>
      <c r="C853" s="248"/>
      <c r="D853" s="249"/>
      <c r="E853" s="249"/>
      <c r="F853" s="249"/>
      <c r="G853" s="249"/>
      <c r="H853" s="249"/>
      <c r="I853" s="249"/>
    </row>
    <row r="854" spans="2:9" x14ac:dyDescent="0.25">
      <c r="B854" s="247"/>
      <c r="C854" s="248"/>
      <c r="D854" s="249"/>
      <c r="E854" s="249"/>
      <c r="F854" s="249"/>
      <c r="G854" s="249"/>
      <c r="H854" s="249"/>
      <c r="I854" s="249"/>
    </row>
    <row r="855" spans="2:9" x14ac:dyDescent="0.25">
      <c r="B855" s="247"/>
      <c r="C855" s="248"/>
      <c r="D855" s="249"/>
      <c r="E855" s="249"/>
      <c r="F855" s="249"/>
      <c r="G855" s="249"/>
      <c r="H855" s="249"/>
      <c r="I855" s="249"/>
    </row>
    <row r="856" spans="2:9" x14ac:dyDescent="0.25">
      <c r="B856" s="247"/>
      <c r="C856" s="248"/>
      <c r="D856" s="249"/>
      <c r="E856" s="249"/>
      <c r="F856" s="249"/>
      <c r="G856" s="249"/>
      <c r="H856" s="249"/>
      <c r="I856" s="249"/>
    </row>
    <row r="857" spans="2:9" x14ac:dyDescent="0.25">
      <c r="B857" s="247"/>
      <c r="C857" s="248"/>
      <c r="D857" s="249"/>
      <c r="E857" s="249"/>
      <c r="F857" s="249"/>
      <c r="G857" s="249"/>
      <c r="H857" s="249"/>
      <c r="I857" s="249"/>
    </row>
    <row r="858" spans="2:9" x14ac:dyDescent="0.25">
      <c r="B858" s="247"/>
      <c r="C858" s="248"/>
      <c r="D858" s="249"/>
      <c r="E858" s="249"/>
      <c r="F858" s="249"/>
      <c r="G858" s="249"/>
      <c r="H858" s="249"/>
      <c r="I858" s="249"/>
    </row>
    <row r="859" spans="2:9" x14ac:dyDescent="0.25">
      <c r="B859" s="247"/>
      <c r="C859" s="248"/>
      <c r="D859" s="249"/>
      <c r="E859" s="249"/>
      <c r="F859" s="249"/>
      <c r="G859" s="249"/>
      <c r="H859" s="249"/>
      <c r="I859" s="249"/>
    </row>
    <row r="860" spans="2:9" x14ac:dyDescent="0.25">
      <c r="B860" s="247"/>
      <c r="C860" s="248"/>
      <c r="D860" s="249"/>
      <c r="E860" s="249"/>
      <c r="F860" s="249"/>
      <c r="G860" s="249"/>
      <c r="H860" s="249"/>
      <c r="I860" s="249"/>
    </row>
    <row r="861" spans="2:9" x14ac:dyDescent="0.25">
      <c r="B861" s="247"/>
      <c r="C861" s="248"/>
      <c r="D861" s="249"/>
      <c r="E861" s="249"/>
      <c r="F861" s="249"/>
      <c r="G861" s="249"/>
      <c r="H861" s="249"/>
      <c r="I861" s="249"/>
    </row>
    <row r="862" spans="2:9" x14ac:dyDescent="0.25">
      <c r="B862" s="247"/>
      <c r="C862" s="248"/>
      <c r="D862" s="249"/>
      <c r="E862" s="249"/>
      <c r="F862" s="249"/>
      <c r="G862" s="249"/>
      <c r="H862" s="249"/>
      <c r="I862" s="249"/>
    </row>
    <row r="863" spans="2:9" x14ac:dyDescent="0.25">
      <c r="B863" s="247"/>
      <c r="C863" s="248"/>
      <c r="D863" s="249"/>
      <c r="E863" s="249"/>
      <c r="F863" s="249"/>
      <c r="G863" s="249"/>
      <c r="H863" s="249"/>
      <c r="I863" s="249"/>
    </row>
    <row r="864" spans="2:9" x14ac:dyDescent="0.25">
      <c r="B864" s="247"/>
      <c r="C864" s="248"/>
      <c r="D864" s="249"/>
      <c r="E864" s="249"/>
      <c r="F864" s="249"/>
      <c r="G864" s="249"/>
      <c r="H864" s="249"/>
      <c r="I864" s="249"/>
    </row>
    <row r="865" spans="2:9" x14ac:dyDescent="0.25">
      <c r="B865" s="247"/>
      <c r="C865" s="248"/>
      <c r="D865" s="249"/>
      <c r="E865" s="249"/>
      <c r="F865" s="249"/>
      <c r="G865" s="249"/>
      <c r="H865" s="249"/>
      <c r="I865" s="249"/>
    </row>
    <row r="866" spans="2:9" x14ac:dyDescent="0.25">
      <c r="B866" s="247"/>
      <c r="C866" s="248"/>
      <c r="D866" s="249"/>
      <c r="E866" s="249"/>
      <c r="F866" s="249"/>
      <c r="G866" s="249"/>
      <c r="H866" s="249"/>
      <c r="I866" s="249"/>
    </row>
    <row r="867" spans="2:9" x14ac:dyDescent="0.25">
      <c r="B867" s="247"/>
      <c r="C867" s="248"/>
      <c r="D867" s="249"/>
      <c r="E867" s="249"/>
      <c r="F867" s="249"/>
      <c r="G867" s="249"/>
      <c r="H867" s="249"/>
      <c r="I867" s="249"/>
    </row>
    <row r="868" spans="2:9" x14ac:dyDescent="0.25">
      <c r="B868" s="247"/>
      <c r="C868" s="248"/>
      <c r="D868" s="249"/>
      <c r="E868" s="249"/>
      <c r="F868" s="249"/>
      <c r="G868" s="249"/>
      <c r="H868" s="249"/>
      <c r="I868" s="249"/>
    </row>
    <row r="869" spans="2:9" x14ac:dyDescent="0.25">
      <c r="B869" s="247"/>
      <c r="C869" s="248"/>
      <c r="D869" s="249"/>
      <c r="E869" s="249"/>
      <c r="F869" s="249"/>
      <c r="G869" s="249"/>
      <c r="H869" s="249"/>
      <c r="I869" s="249"/>
    </row>
    <row r="870" spans="2:9" x14ac:dyDescent="0.25">
      <c r="B870" s="247"/>
      <c r="C870" s="248"/>
      <c r="D870" s="249"/>
      <c r="E870" s="249"/>
      <c r="F870" s="249"/>
      <c r="G870" s="249"/>
      <c r="H870" s="249"/>
      <c r="I870" s="249"/>
    </row>
    <row r="871" spans="2:9" x14ac:dyDescent="0.25">
      <c r="B871" s="247"/>
      <c r="C871" s="248"/>
      <c r="D871" s="249"/>
      <c r="E871" s="249"/>
      <c r="F871" s="249"/>
      <c r="G871" s="249"/>
      <c r="H871" s="249"/>
      <c r="I871" s="249"/>
    </row>
    <row r="872" spans="2:9" x14ac:dyDescent="0.25">
      <c r="B872" s="247"/>
      <c r="C872" s="248"/>
      <c r="D872" s="249"/>
      <c r="E872" s="249"/>
      <c r="F872" s="249"/>
      <c r="G872" s="249"/>
      <c r="H872" s="249"/>
      <c r="I872" s="249"/>
    </row>
    <row r="873" spans="2:9" x14ac:dyDescent="0.25">
      <c r="B873" s="247"/>
      <c r="C873" s="248"/>
      <c r="D873" s="249"/>
      <c r="E873" s="249"/>
      <c r="F873" s="249"/>
      <c r="G873" s="249"/>
      <c r="H873" s="249"/>
      <c r="I873" s="249"/>
    </row>
    <row r="874" spans="2:9" x14ac:dyDescent="0.25">
      <c r="B874" s="247"/>
      <c r="C874" s="248"/>
      <c r="D874" s="249"/>
      <c r="E874" s="249"/>
      <c r="F874" s="249"/>
      <c r="G874" s="249"/>
      <c r="H874" s="249"/>
      <c r="I874" s="249"/>
    </row>
    <row r="875" spans="2:9" x14ac:dyDescent="0.25">
      <c r="B875" s="247"/>
      <c r="C875" s="248"/>
      <c r="D875" s="249"/>
      <c r="E875" s="249"/>
      <c r="F875" s="249"/>
      <c r="G875" s="249"/>
      <c r="H875" s="249"/>
      <c r="I875" s="249"/>
    </row>
    <row r="876" spans="2:9" x14ac:dyDescent="0.25">
      <c r="B876" s="247"/>
      <c r="C876" s="248"/>
      <c r="D876" s="249"/>
      <c r="E876" s="249"/>
      <c r="F876" s="249"/>
      <c r="G876" s="249"/>
      <c r="H876" s="249"/>
      <c r="I876" s="249"/>
    </row>
    <row r="877" spans="2:9" x14ac:dyDescent="0.25">
      <c r="B877" s="247"/>
      <c r="C877" s="248"/>
      <c r="D877" s="249"/>
      <c r="E877" s="249"/>
      <c r="F877" s="249"/>
      <c r="G877" s="249"/>
      <c r="H877" s="249"/>
      <c r="I877" s="249"/>
    </row>
    <row r="878" spans="2:9" x14ac:dyDescent="0.25">
      <c r="B878" s="247"/>
      <c r="C878" s="248"/>
      <c r="D878" s="249"/>
      <c r="E878" s="249"/>
      <c r="F878" s="249"/>
      <c r="G878" s="249"/>
      <c r="H878" s="249"/>
      <c r="I878" s="249"/>
    </row>
    <row r="879" spans="2:9" x14ac:dyDescent="0.25">
      <c r="B879" s="247"/>
      <c r="C879" s="248"/>
      <c r="D879" s="249"/>
      <c r="E879" s="249"/>
      <c r="F879" s="249"/>
      <c r="G879" s="249"/>
      <c r="H879" s="249"/>
      <c r="I879" s="249"/>
    </row>
    <row r="880" spans="2:9" x14ac:dyDescent="0.25">
      <c r="B880" s="247"/>
      <c r="C880" s="248"/>
      <c r="D880" s="249"/>
      <c r="E880" s="249"/>
      <c r="F880" s="249"/>
      <c r="G880" s="249"/>
      <c r="H880" s="249"/>
      <c r="I880" s="249"/>
    </row>
    <row r="881" spans="2:9" x14ac:dyDescent="0.25">
      <c r="B881" s="247"/>
      <c r="C881" s="248"/>
      <c r="D881" s="249"/>
      <c r="E881" s="249"/>
      <c r="F881" s="249"/>
      <c r="G881" s="249"/>
      <c r="H881" s="249"/>
      <c r="I881" s="249"/>
    </row>
    <row r="882" spans="2:9" x14ac:dyDescent="0.25">
      <c r="B882" s="247"/>
      <c r="C882" s="248"/>
      <c r="D882" s="249"/>
      <c r="E882" s="249"/>
      <c r="F882" s="249"/>
      <c r="G882" s="249"/>
      <c r="H882" s="249"/>
      <c r="I882" s="249"/>
    </row>
    <row r="883" spans="2:9" x14ac:dyDescent="0.25">
      <c r="B883" s="247"/>
      <c r="C883" s="248"/>
      <c r="D883" s="249"/>
      <c r="E883" s="249"/>
      <c r="F883" s="249"/>
      <c r="G883" s="249"/>
      <c r="H883" s="249"/>
      <c r="I883" s="249"/>
    </row>
    <row r="884" spans="2:9" x14ac:dyDescent="0.25">
      <c r="B884" s="247"/>
      <c r="C884" s="248"/>
      <c r="D884" s="249"/>
      <c r="E884" s="249"/>
      <c r="F884" s="249"/>
      <c r="G884" s="249"/>
      <c r="H884" s="249"/>
      <c r="I884" s="249"/>
    </row>
    <row r="885" spans="2:9" x14ac:dyDescent="0.25">
      <c r="B885" s="247"/>
      <c r="C885" s="248"/>
      <c r="D885" s="249"/>
      <c r="E885" s="249"/>
      <c r="F885" s="249"/>
      <c r="G885" s="249"/>
      <c r="H885" s="249"/>
      <c r="I885" s="249"/>
    </row>
    <row r="886" spans="2:9" x14ac:dyDescent="0.25">
      <c r="B886" s="247"/>
      <c r="C886" s="248"/>
      <c r="D886" s="249"/>
      <c r="E886" s="249"/>
      <c r="F886" s="249"/>
      <c r="G886" s="249"/>
      <c r="H886" s="249"/>
      <c r="I886" s="249"/>
    </row>
    <row r="887" spans="2:9" x14ac:dyDescent="0.25">
      <c r="B887" s="247"/>
      <c r="C887" s="248"/>
      <c r="D887" s="249"/>
      <c r="E887" s="249"/>
      <c r="F887" s="249"/>
      <c r="G887" s="249"/>
      <c r="H887" s="249"/>
      <c r="I887" s="249"/>
    </row>
    <row r="888" spans="2:9" x14ac:dyDescent="0.25">
      <c r="B888" s="247"/>
      <c r="C888" s="248"/>
      <c r="D888" s="249"/>
      <c r="E888" s="249"/>
      <c r="F888" s="249"/>
      <c r="G888" s="249"/>
      <c r="H888" s="249"/>
      <c r="I888" s="249"/>
    </row>
    <row r="889" spans="2:9" x14ac:dyDescent="0.25">
      <c r="B889" s="247"/>
      <c r="C889" s="248"/>
      <c r="D889" s="249"/>
      <c r="E889" s="249"/>
      <c r="F889" s="249"/>
      <c r="G889" s="249"/>
      <c r="H889" s="249"/>
      <c r="I889" s="249"/>
    </row>
    <row r="890" spans="2:9" x14ac:dyDescent="0.25">
      <c r="B890" s="247"/>
      <c r="C890" s="248"/>
      <c r="D890" s="249"/>
      <c r="E890" s="249"/>
      <c r="F890" s="249"/>
      <c r="G890" s="249"/>
      <c r="H890" s="249"/>
      <c r="I890" s="249"/>
    </row>
    <row r="891" spans="2:9" x14ac:dyDescent="0.25">
      <c r="B891" s="247"/>
      <c r="C891" s="248"/>
      <c r="D891" s="249"/>
      <c r="E891" s="249"/>
      <c r="F891" s="249"/>
      <c r="G891" s="249"/>
      <c r="H891" s="249"/>
      <c r="I891" s="249"/>
    </row>
    <row r="892" spans="2:9" x14ac:dyDescent="0.25">
      <c r="B892" s="247"/>
      <c r="C892" s="248"/>
      <c r="D892" s="249"/>
      <c r="E892" s="249"/>
      <c r="F892" s="249"/>
      <c r="G892" s="249"/>
      <c r="H892" s="249"/>
      <c r="I892" s="249"/>
    </row>
    <row r="893" spans="2:9" x14ac:dyDescent="0.25">
      <c r="B893" s="247"/>
      <c r="C893" s="248"/>
      <c r="D893" s="249"/>
      <c r="E893" s="249"/>
      <c r="F893" s="249"/>
      <c r="G893" s="249"/>
      <c r="H893" s="249"/>
      <c r="I893" s="249"/>
    </row>
    <row r="894" spans="2:9" x14ac:dyDescent="0.25">
      <c r="B894" s="247"/>
      <c r="C894" s="248"/>
      <c r="D894" s="249"/>
      <c r="E894" s="249"/>
      <c r="F894" s="249"/>
      <c r="G894" s="249"/>
      <c r="H894" s="249"/>
      <c r="I894" s="249"/>
    </row>
    <row r="895" spans="2:9" x14ac:dyDescent="0.25">
      <c r="B895" s="247"/>
      <c r="C895" s="248"/>
      <c r="D895" s="249"/>
      <c r="E895" s="249"/>
      <c r="F895" s="249"/>
      <c r="G895" s="249"/>
      <c r="H895" s="249"/>
      <c r="I895" s="249"/>
    </row>
    <row r="896" spans="2:9" x14ac:dyDescent="0.25">
      <c r="B896" s="247"/>
      <c r="C896" s="248"/>
      <c r="D896" s="249"/>
      <c r="E896" s="249"/>
      <c r="F896" s="249"/>
      <c r="G896" s="249"/>
      <c r="H896" s="249"/>
      <c r="I896" s="249"/>
    </row>
    <row r="897" spans="2:9" x14ac:dyDescent="0.25">
      <c r="B897" s="247"/>
      <c r="C897" s="248"/>
      <c r="D897" s="249"/>
      <c r="E897" s="249"/>
      <c r="F897" s="249"/>
      <c r="G897" s="249"/>
      <c r="H897" s="249"/>
      <c r="I897" s="249"/>
    </row>
    <row r="898" spans="2:9" x14ac:dyDescent="0.25">
      <c r="B898" s="247"/>
      <c r="C898" s="248"/>
      <c r="D898" s="249"/>
      <c r="E898" s="249"/>
      <c r="F898" s="249"/>
      <c r="G898" s="249"/>
      <c r="H898" s="249"/>
      <c r="I898" s="249"/>
    </row>
    <row r="899" spans="2:9" x14ac:dyDescent="0.25">
      <c r="B899" s="247"/>
      <c r="C899" s="248"/>
      <c r="D899" s="249"/>
      <c r="E899" s="249"/>
      <c r="F899" s="249"/>
      <c r="G899" s="249"/>
      <c r="H899" s="249"/>
      <c r="I899" s="249"/>
    </row>
    <row r="900" spans="2:9" x14ac:dyDescent="0.25">
      <c r="B900" s="247"/>
      <c r="C900" s="248"/>
      <c r="D900" s="249"/>
      <c r="E900" s="249"/>
      <c r="F900" s="249"/>
      <c r="G900" s="249"/>
      <c r="H900" s="249"/>
      <c r="I900" s="249"/>
    </row>
    <row r="901" spans="2:9" x14ac:dyDescent="0.25">
      <c r="B901" s="247"/>
      <c r="C901" s="248"/>
      <c r="D901" s="249"/>
      <c r="E901" s="249"/>
      <c r="F901" s="249"/>
      <c r="G901" s="249"/>
      <c r="H901" s="249"/>
      <c r="I901" s="249"/>
    </row>
    <row r="902" spans="2:9" x14ac:dyDescent="0.25">
      <c r="B902" s="247"/>
      <c r="C902" s="248"/>
      <c r="D902" s="249"/>
      <c r="E902" s="249"/>
      <c r="F902" s="249"/>
      <c r="G902" s="249"/>
      <c r="H902" s="249"/>
      <c r="I902" s="249"/>
    </row>
    <row r="903" spans="2:9" x14ac:dyDescent="0.25">
      <c r="B903" s="247"/>
      <c r="C903" s="248"/>
      <c r="D903" s="249"/>
      <c r="E903" s="249"/>
      <c r="F903" s="249"/>
      <c r="G903" s="249"/>
      <c r="H903" s="249"/>
      <c r="I903" s="249"/>
    </row>
    <row r="904" spans="2:9" x14ac:dyDescent="0.25">
      <c r="B904" s="247"/>
      <c r="C904" s="248"/>
      <c r="D904" s="249"/>
      <c r="E904" s="249"/>
      <c r="F904" s="249"/>
      <c r="G904" s="249"/>
      <c r="H904" s="249"/>
      <c r="I904" s="249"/>
    </row>
    <row r="905" spans="2:9" x14ac:dyDescent="0.25">
      <c r="B905" s="247"/>
      <c r="C905" s="248"/>
      <c r="D905" s="249"/>
      <c r="E905" s="249"/>
      <c r="F905" s="249"/>
      <c r="G905" s="249"/>
      <c r="H905" s="249"/>
      <c r="I905" s="249"/>
    </row>
    <row r="906" spans="2:9" x14ac:dyDescent="0.25">
      <c r="B906" s="247"/>
      <c r="C906" s="248"/>
      <c r="D906" s="249"/>
      <c r="E906" s="249"/>
      <c r="F906" s="249"/>
      <c r="G906" s="249"/>
      <c r="H906" s="249"/>
      <c r="I906" s="249"/>
    </row>
    <row r="907" spans="2:9" x14ac:dyDescent="0.25">
      <c r="B907" s="247"/>
      <c r="C907" s="248"/>
      <c r="D907" s="249"/>
      <c r="E907" s="249"/>
      <c r="F907" s="249"/>
      <c r="G907" s="249"/>
      <c r="H907" s="249"/>
      <c r="I907" s="249"/>
    </row>
    <row r="908" spans="2:9" x14ac:dyDescent="0.25">
      <c r="B908" s="247"/>
      <c r="C908" s="248"/>
      <c r="D908" s="249"/>
      <c r="E908" s="249"/>
      <c r="F908" s="249"/>
      <c r="G908" s="249"/>
      <c r="H908" s="249"/>
      <c r="I908" s="249"/>
    </row>
    <row r="909" spans="2:9" x14ac:dyDescent="0.25">
      <c r="B909" s="247"/>
      <c r="C909" s="248"/>
      <c r="D909" s="249"/>
      <c r="E909" s="249"/>
      <c r="F909" s="249"/>
      <c r="G909" s="249"/>
      <c r="H909" s="249"/>
      <c r="I909" s="249"/>
    </row>
    <row r="910" spans="2:9" x14ac:dyDescent="0.25">
      <c r="B910" s="247"/>
      <c r="C910" s="248"/>
      <c r="D910" s="249"/>
      <c r="E910" s="249"/>
      <c r="F910" s="249"/>
      <c r="G910" s="249"/>
      <c r="H910" s="249"/>
      <c r="I910" s="249"/>
    </row>
    <row r="911" spans="2:9" x14ac:dyDescent="0.25">
      <c r="B911" s="247"/>
      <c r="C911" s="248"/>
      <c r="D911" s="249"/>
      <c r="E911" s="249"/>
      <c r="F911" s="249"/>
      <c r="G911" s="249"/>
      <c r="H911" s="249"/>
      <c r="I911" s="249"/>
    </row>
    <row r="912" spans="2:9" x14ac:dyDescent="0.25">
      <c r="B912" s="247"/>
      <c r="C912" s="248"/>
      <c r="D912" s="249"/>
      <c r="E912" s="249"/>
      <c r="F912" s="249"/>
      <c r="G912" s="249"/>
      <c r="H912" s="249"/>
      <c r="I912" s="249"/>
    </row>
    <row r="913" spans="2:9" x14ac:dyDescent="0.25">
      <c r="B913" s="247"/>
      <c r="C913" s="248"/>
      <c r="D913" s="249"/>
      <c r="E913" s="249"/>
      <c r="F913" s="249"/>
      <c r="G913" s="249"/>
      <c r="H913" s="249"/>
      <c r="I913" s="249"/>
    </row>
    <row r="914" spans="2:9" x14ac:dyDescent="0.25">
      <c r="B914" s="247"/>
      <c r="C914" s="248"/>
      <c r="D914" s="249"/>
      <c r="E914" s="249"/>
      <c r="F914" s="249"/>
      <c r="G914" s="249"/>
      <c r="H914" s="249"/>
      <c r="I914" s="249"/>
    </row>
    <row r="915" spans="2:9" x14ac:dyDescent="0.25">
      <c r="B915" s="247"/>
      <c r="C915" s="248"/>
      <c r="D915" s="249"/>
      <c r="E915" s="249"/>
      <c r="F915" s="249"/>
      <c r="G915" s="249"/>
      <c r="H915" s="249"/>
      <c r="I915" s="249"/>
    </row>
    <row r="916" spans="2:9" x14ac:dyDescent="0.25">
      <c r="B916" s="247"/>
      <c r="C916" s="248"/>
      <c r="D916" s="249"/>
      <c r="E916" s="249"/>
      <c r="F916" s="249"/>
      <c r="G916" s="249"/>
      <c r="H916" s="249"/>
      <c r="I916" s="249"/>
    </row>
    <row r="917" spans="2:9" x14ac:dyDescent="0.25">
      <c r="B917" s="247"/>
      <c r="C917" s="248"/>
      <c r="D917" s="249"/>
      <c r="E917" s="249"/>
      <c r="F917" s="249"/>
      <c r="G917" s="249"/>
      <c r="H917" s="249"/>
      <c r="I917" s="249"/>
    </row>
    <row r="918" spans="2:9" x14ac:dyDescent="0.25">
      <c r="B918" s="247"/>
      <c r="C918" s="248"/>
      <c r="D918" s="249"/>
      <c r="E918" s="249"/>
      <c r="F918" s="249"/>
      <c r="G918" s="249"/>
      <c r="H918" s="249"/>
      <c r="I918" s="249"/>
    </row>
    <row r="919" spans="2:9" x14ac:dyDescent="0.25">
      <c r="B919" s="247"/>
      <c r="C919" s="248"/>
      <c r="D919" s="249"/>
      <c r="E919" s="249"/>
      <c r="F919" s="249"/>
      <c r="G919" s="249"/>
      <c r="H919" s="249"/>
      <c r="I919" s="249"/>
    </row>
    <row r="920" spans="2:9" x14ac:dyDescent="0.25">
      <c r="B920" s="247"/>
      <c r="C920" s="248"/>
      <c r="D920" s="249"/>
      <c r="E920" s="249"/>
      <c r="F920" s="249"/>
      <c r="G920" s="249"/>
      <c r="H920" s="249"/>
      <c r="I920" s="249"/>
    </row>
    <row r="921" spans="2:9" x14ac:dyDescent="0.25">
      <c r="B921" s="247"/>
      <c r="C921" s="248"/>
      <c r="D921" s="249"/>
      <c r="E921" s="249"/>
      <c r="F921" s="249"/>
      <c r="G921" s="249"/>
      <c r="H921" s="249"/>
      <c r="I921" s="249"/>
    </row>
    <row r="922" spans="2:9" x14ac:dyDescent="0.25">
      <c r="B922" s="247"/>
      <c r="C922" s="248"/>
      <c r="D922" s="249"/>
      <c r="E922" s="249"/>
      <c r="F922" s="249"/>
      <c r="G922" s="249"/>
      <c r="H922" s="249"/>
      <c r="I922" s="249"/>
    </row>
    <row r="923" spans="2:9" x14ac:dyDescent="0.25">
      <c r="B923" s="247"/>
      <c r="C923" s="248"/>
      <c r="D923" s="249"/>
      <c r="E923" s="249"/>
      <c r="F923" s="249"/>
      <c r="G923" s="249"/>
      <c r="H923" s="249"/>
      <c r="I923" s="249"/>
    </row>
    <row r="924" spans="2:9" x14ac:dyDescent="0.25">
      <c r="B924" s="247"/>
      <c r="C924" s="248"/>
      <c r="D924" s="249"/>
      <c r="E924" s="249"/>
      <c r="F924" s="249"/>
      <c r="G924" s="249"/>
      <c r="H924" s="249"/>
      <c r="I924" s="249"/>
    </row>
    <row r="925" spans="2:9" x14ac:dyDescent="0.25">
      <c r="B925" s="247"/>
      <c r="C925" s="248"/>
      <c r="D925" s="249"/>
      <c r="E925" s="249"/>
      <c r="F925" s="249"/>
      <c r="G925" s="249"/>
      <c r="H925" s="249"/>
      <c r="I925" s="249"/>
    </row>
    <row r="926" spans="2:9" x14ac:dyDescent="0.25">
      <c r="B926" s="247"/>
      <c r="C926" s="248"/>
      <c r="D926" s="249"/>
      <c r="E926" s="249"/>
      <c r="F926" s="249"/>
      <c r="G926" s="249"/>
      <c r="H926" s="249"/>
      <c r="I926" s="249"/>
    </row>
    <row r="927" spans="2:9" x14ac:dyDescent="0.25">
      <c r="B927" s="247"/>
      <c r="C927" s="248"/>
      <c r="D927" s="249"/>
      <c r="E927" s="249"/>
      <c r="F927" s="249"/>
      <c r="G927" s="249"/>
      <c r="H927" s="249"/>
      <c r="I927" s="249"/>
    </row>
    <row r="928" spans="2:9" x14ac:dyDescent="0.25">
      <c r="B928" s="247"/>
      <c r="C928" s="248"/>
      <c r="D928" s="249"/>
      <c r="E928" s="249"/>
      <c r="F928" s="249"/>
      <c r="G928" s="249"/>
      <c r="H928" s="249"/>
      <c r="I928" s="249"/>
    </row>
    <row r="929" spans="2:9" x14ac:dyDescent="0.25">
      <c r="B929" s="247"/>
      <c r="C929" s="248"/>
      <c r="D929" s="249"/>
      <c r="E929" s="249"/>
      <c r="F929" s="249"/>
      <c r="G929" s="249"/>
      <c r="H929" s="249"/>
      <c r="I929" s="249"/>
    </row>
    <row r="930" spans="2:9" x14ac:dyDescent="0.25">
      <c r="B930" s="247"/>
      <c r="C930" s="248"/>
      <c r="D930" s="249"/>
      <c r="E930" s="249"/>
      <c r="F930" s="249"/>
      <c r="G930" s="249"/>
      <c r="H930" s="249"/>
      <c r="I930" s="249"/>
    </row>
    <row r="931" spans="2:9" x14ac:dyDescent="0.25">
      <c r="B931" s="247"/>
      <c r="C931" s="248"/>
      <c r="D931" s="249"/>
      <c r="E931" s="249"/>
      <c r="F931" s="249"/>
      <c r="G931" s="249"/>
      <c r="H931" s="249"/>
      <c r="I931" s="249"/>
    </row>
    <row r="932" spans="2:9" x14ac:dyDescent="0.25">
      <c r="B932" s="247"/>
      <c r="C932" s="248"/>
      <c r="D932" s="249"/>
      <c r="E932" s="249"/>
      <c r="F932" s="249"/>
      <c r="G932" s="249"/>
      <c r="H932" s="249"/>
      <c r="I932" s="249"/>
    </row>
    <row r="933" spans="2:9" x14ac:dyDescent="0.25">
      <c r="B933" s="247"/>
      <c r="C933" s="248"/>
      <c r="D933" s="249"/>
      <c r="E933" s="249"/>
      <c r="F933" s="249"/>
      <c r="G933" s="249"/>
      <c r="H933" s="249"/>
      <c r="I933" s="249"/>
    </row>
    <row r="934" spans="2:9" x14ac:dyDescent="0.25">
      <c r="B934" s="247"/>
      <c r="C934" s="248"/>
      <c r="D934" s="249"/>
      <c r="E934" s="249"/>
      <c r="F934" s="249"/>
      <c r="G934" s="249"/>
      <c r="H934" s="249"/>
      <c r="I934" s="249"/>
    </row>
    <row r="935" spans="2:9" x14ac:dyDescent="0.25">
      <c r="B935" s="247"/>
      <c r="C935" s="248"/>
      <c r="D935" s="249"/>
      <c r="E935" s="249"/>
      <c r="F935" s="249"/>
      <c r="G935" s="249"/>
      <c r="H935" s="249"/>
      <c r="I935" s="249"/>
    </row>
    <row r="936" spans="2:9" x14ac:dyDescent="0.25">
      <c r="B936" s="247"/>
      <c r="C936" s="248"/>
      <c r="D936" s="249"/>
      <c r="E936" s="249"/>
      <c r="F936" s="249"/>
      <c r="G936" s="249"/>
      <c r="H936" s="249"/>
      <c r="I936" s="249"/>
    </row>
    <row r="937" spans="2:9" x14ac:dyDescent="0.25">
      <c r="B937" s="247"/>
      <c r="C937" s="248"/>
      <c r="D937" s="249"/>
      <c r="E937" s="249"/>
      <c r="F937" s="249"/>
      <c r="G937" s="249"/>
      <c r="H937" s="249"/>
      <c r="I937" s="249"/>
    </row>
    <row r="938" spans="2:9" x14ac:dyDescent="0.25">
      <c r="B938" s="247"/>
      <c r="C938" s="248"/>
      <c r="D938" s="249"/>
      <c r="E938" s="249"/>
      <c r="F938" s="249"/>
      <c r="G938" s="249"/>
      <c r="H938" s="249"/>
      <c r="I938" s="249"/>
    </row>
    <row r="939" spans="2:9" x14ac:dyDescent="0.25">
      <c r="B939" s="247"/>
      <c r="C939" s="248"/>
      <c r="D939" s="249"/>
      <c r="E939" s="249"/>
      <c r="F939" s="249"/>
      <c r="G939" s="249"/>
      <c r="H939" s="249"/>
      <c r="I939" s="249"/>
    </row>
    <row r="940" spans="2:9" x14ac:dyDescent="0.25">
      <c r="B940" s="247"/>
      <c r="C940" s="248"/>
      <c r="D940" s="249"/>
      <c r="E940" s="249"/>
      <c r="F940" s="249"/>
      <c r="G940" s="249"/>
      <c r="H940" s="249"/>
      <c r="I940" s="249"/>
    </row>
    <row r="941" spans="2:9" x14ac:dyDescent="0.25">
      <c r="B941" s="247"/>
      <c r="C941" s="248"/>
      <c r="D941" s="249"/>
      <c r="E941" s="249"/>
      <c r="F941" s="249"/>
      <c r="G941" s="249"/>
      <c r="H941" s="249"/>
      <c r="I941" s="249"/>
    </row>
    <row r="942" spans="2:9" x14ac:dyDescent="0.25">
      <c r="B942" s="247"/>
      <c r="C942" s="248"/>
      <c r="D942" s="249"/>
      <c r="E942" s="249"/>
      <c r="F942" s="249"/>
      <c r="G942" s="249"/>
      <c r="H942" s="249"/>
      <c r="I942" s="249"/>
    </row>
    <row r="943" spans="2:9" x14ac:dyDescent="0.25">
      <c r="B943" s="247"/>
      <c r="C943" s="248"/>
      <c r="D943" s="249"/>
      <c r="E943" s="249"/>
      <c r="F943" s="249"/>
      <c r="G943" s="249"/>
      <c r="H943" s="249"/>
      <c r="I943" s="249"/>
    </row>
    <row r="944" spans="2:9" x14ac:dyDescent="0.25">
      <c r="B944" s="247"/>
      <c r="C944" s="248"/>
      <c r="D944" s="249"/>
      <c r="E944" s="249"/>
      <c r="F944" s="249"/>
      <c r="G944" s="249"/>
      <c r="H944" s="249"/>
      <c r="I944" s="249"/>
    </row>
    <row r="945" spans="2:9" x14ac:dyDescent="0.25">
      <c r="B945" s="247"/>
      <c r="C945" s="248"/>
      <c r="D945" s="249"/>
      <c r="E945" s="249"/>
      <c r="F945" s="249"/>
      <c r="G945" s="249"/>
      <c r="H945" s="249"/>
      <c r="I945" s="249"/>
    </row>
    <row r="946" spans="2:9" x14ac:dyDescent="0.25">
      <c r="B946" s="247"/>
      <c r="C946" s="248"/>
      <c r="D946" s="249"/>
      <c r="E946" s="249"/>
      <c r="F946" s="249"/>
      <c r="G946" s="249"/>
      <c r="H946" s="249"/>
      <c r="I946" s="249"/>
    </row>
    <row r="947" spans="2:9" x14ac:dyDescent="0.25">
      <c r="B947" s="247"/>
      <c r="C947" s="248"/>
      <c r="D947" s="249"/>
      <c r="E947" s="249"/>
      <c r="F947" s="249"/>
      <c r="G947" s="249"/>
      <c r="H947" s="249"/>
      <c r="I947" s="249"/>
    </row>
    <row r="948" spans="2:9" x14ac:dyDescent="0.25">
      <c r="B948" s="247"/>
      <c r="C948" s="248"/>
      <c r="D948" s="249"/>
      <c r="E948" s="249"/>
      <c r="F948" s="249"/>
      <c r="G948" s="249"/>
      <c r="H948" s="249"/>
      <c r="I948" s="249"/>
    </row>
    <row r="949" spans="2:9" x14ac:dyDescent="0.25">
      <c r="B949" s="247"/>
      <c r="C949" s="248"/>
      <c r="D949" s="249"/>
      <c r="E949" s="249"/>
      <c r="F949" s="249"/>
      <c r="G949" s="249"/>
      <c r="H949" s="249"/>
      <c r="I949" s="249"/>
    </row>
    <row r="950" spans="2:9" x14ac:dyDescent="0.25">
      <c r="B950" s="247"/>
      <c r="C950" s="248"/>
      <c r="D950" s="249"/>
      <c r="E950" s="249"/>
      <c r="F950" s="249"/>
      <c r="G950" s="249"/>
      <c r="H950" s="249"/>
      <c r="I950" s="249"/>
    </row>
    <row r="951" spans="2:9" x14ac:dyDescent="0.25">
      <c r="B951" s="247"/>
      <c r="C951" s="248"/>
      <c r="D951" s="249"/>
      <c r="E951" s="249"/>
      <c r="F951" s="249"/>
      <c r="G951" s="249"/>
      <c r="H951" s="249"/>
      <c r="I951" s="249"/>
    </row>
    <row r="952" spans="2:9" x14ac:dyDescent="0.25">
      <c r="B952" s="247"/>
      <c r="C952" s="248"/>
      <c r="D952" s="249"/>
      <c r="E952" s="249"/>
      <c r="F952" s="249"/>
      <c r="G952" s="249"/>
      <c r="H952" s="249"/>
      <c r="I952" s="249"/>
    </row>
    <row r="953" spans="2:9" x14ac:dyDescent="0.25">
      <c r="B953" s="247"/>
      <c r="C953" s="248"/>
      <c r="D953" s="249"/>
      <c r="E953" s="249"/>
      <c r="F953" s="249"/>
      <c r="G953" s="249"/>
      <c r="H953" s="249"/>
      <c r="I953" s="249"/>
    </row>
    <row r="954" spans="2:9" x14ac:dyDescent="0.25">
      <c r="B954" s="247"/>
      <c r="C954" s="248"/>
      <c r="D954" s="249"/>
      <c r="E954" s="249"/>
      <c r="F954" s="249"/>
      <c r="G954" s="249"/>
      <c r="H954" s="249"/>
      <c r="I954" s="249"/>
    </row>
    <row r="955" spans="2:9" x14ac:dyDescent="0.25">
      <c r="B955" s="247"/>
      <c r="C955" s="248"/>
      <c r="D955" s="249"/>
      <c r="E955" s="249"/>
      <c r="F955" s="249"/>
      <c r="G955" s="249"/>
      <c r="H955" s="249"/>
      <c r="I955" s="249"/>
    </row>
    <row r="956" spans="2:9" x14ac:dyDescent="0.25">
      <c r="B956" s="247"/>
      <c r="C956" s="248"/>
      <c r="D956" s="249"/>
      <c r="E956" s="249"/>
      <c r="F956" s="249"/>
      <c r="G956" s="249"/>
      <c r="H956" s="249"/>
      <c r="I956" s="249"/>
    </row>
    <row r="957" spans="2:9" x14ac:dyDescent="0.25">
      <c r="B957" s="247"/>
      <c r="C957" s="248"/>
      <c r="D957" s="249"/>
      <c r="E957" s="249"/>
      <c r="F957" s="249"/>
      <c r="G957" s="249"/>
      <c r="H957" s="249"/>
      <c r="I957" s="249"/>
    </row>
    <row r="958" spans="2:9" x14ac:dyDescent="0.25">
      <c r="B958" s="247"/>
      <c r="C958" s="248"/>
      <c r="D958" s="249"/>
      <c r="E958" s="249"/>
      <c r="F958" s="249"/>
      <c r="G958" s="249"/>
      <c r="H958" s="249"/>
      <c r="I958" s="249"/>
    </row>
    <row r="959" spans="2:9" x14ac:dyDescent="0.25">
      <c r="B959" s="247"/>
      <c r="C959" s="248"/>
      <c r="D959" s="249"/>
      <c r="E959" s="249"/>
      <c r="F959" s="249"/>
      <c r="G959" s="249"/>
      <c r="H959" s="249"/>
      <c r="I959" s="249"/>
    </row>
    <row r="960" spans="2:9" x14ac:dyDescent="0.25">
      <c r="B960" s="247"/>
      <c r="C960" s="248"/>
      <c r="D960" s="249"/>
      <c r="E960" s="249"/>
      <c r="F960" s="249"/>
      <c r="G960" s="249"/>
      <c r="H960" s="249"/>
      <c r="I960" s="249"/>
    </row>
    <row r="961" spans="2:9" x14ac:dyDescent="0.25">
      <c r="B961" s="247"/>
      <c r="C961" s="248"/>
      <c r="D961" s="249"/>
      <c r="E961" s="249"/>
      <c r="F961" s="249"/>
      <c r="G961" s="249"/>
      <c r="H961" s="249"/>
      <c r="I961" s="249"/>
    </row>
    <row r="962" spans="2:9" x14ac:dyDescent="0.25">
      <c r="B962" s="247"/>
      <c r="C962" s="248"/>
      <c r="D962" s="249"/>
      <c r="E962" s="249"/>
      <c r="F962" s="249"/>
      <c r="G962" s="249"/>
      <c r="H962" s="249"/>
      <c r="I962" s="249"/>
    </row>
    <row r="963" spans="2:9" x14ac:dyDescent="0.25">
      <c r="B963" s="247"/>
      <c r="C963" s="248"/>
      <c r="D963" s="249"/>
      <c r="E963" s="249"/>
      <c r="F963" s="249"/>
      <c r="G963" s="249"/>
      <c r="H963" s="249"/>
      <c r="I963" s="249"/>
    </row>
    <row r="964" spans="2:9" x14ac:dyDescent="0.25">
      <c r="B964" s="247"/>
      <c r="C964" s="248"/>
      <c r="D964" s="249"/>
      <c r="E964" s="249"/>
      <c r="F964" s="249"/>
      <c r="G964" s="249"/>
      <c r="H964" s="249"/>
      <c r="I964" s="249"/>
    </row>
    <row r="965" spans="2:9" x14ac:dyDescent="0.25">
      <c r="B965" s="247"/>
      <c r="C965" s="248"/>
      <c r="D965" s="249"/>
      <c r="E965" s="249"/>
      <c r="F965" s="249"/>
      <c r="G965" s="249"/>
      <c r="H965" s="249"/>
      <c r="I965" s="249"/>
    </row>
    <row r="966" spans="2:9" x14ac:dyDescent="0.25">
      <c r="B966" s="247"/>
      <c r="C966" s="248"/>
      <c r="D966" s="249"/>
      <c r="E966" s="249"/>
      <c r="F966" s="249"/>
      <c r="G966" s="249"/>
      <c r="H966" s="249"/>
      <c r="I966" s="249"/>
    </row>
    <row r="967" spans="2:9" x14ac:dyDescent="0.25">
      <c r="B967" s="247"/>
      <c r="C967" s="248"/>
      <c r="D967" s="249"/>
      <c r="E967" s="249"/>
      <c r="F967" s="249"/>
      <c r="G967" s="249"/>
      <c r="H967" s="249"/>
      <c r="I967" s="249"/>
    </row>
    <row r="968" spans="2:9" x14ac:dyDescent="0.25">
      <c r="B968" s="247"/>
      <c r="C968" s="248"/>
      <c r="D968" s="249"/>
      <c r="E968" s="249"/>
      <c r="F968" s="249"/>
      <c r="G968" s="249"/>
      <c r="H968" s="249"/>
      <c r="I968" s="249"/>
    </row>
    <row r="969" spans="2:9" x14ac:dyDescent="0.25">
      <c r="B969" s="247"/>
      <c r="C969" s="248"/>
      <c r="D969" s="249"/>
      <c r="E969" s="249"/>
      <c r="F969" s="249"/>
      <c r="G969" s="249"/>
      <c r="H969" s="249"/>
      <c r="I969" s="249"/>
    </row>
    <row r="970" spans="2:9" x14ac:dyDescent="0.25">
      <c r="B970" s="247"/>
      <c r="C970" s="248"/>
      <c r="D970" s="249"/>
      <c r="E970" s="249"/>
      <c r="F970" s="249"/>
      <c r="G970" s="249"/>
      <c r="H970" s="249"/>
      <c r="I970" s="249"/>
    </row>
    <row r="971" spans="2:9" x14ac:dyDescent="0.25">
      <c r="B971" s="247"/>
      <c r="C971" s="248"/>
      <c r="D971" s="249"/>
      <c r="E971" s="249"/>
      <c r="F971" s="249"/>
      <c r="G971" s="249"/>
      <c r="H971" s="249"/>
      <c r="I971" s="249"/>
    </row>
    <row r="972" spans="2:9" x14ac:dyDescent="0.25">
      <c r="B972" s="247"/>
      <c r="C972" s="248"/>
      <c r="D972" s="249"/>
      <c r="E972" s="249"/>
      <c r="F972" s="249"/>
      <c r="G972" s="249"/>
      <c r="H972" s="249"/>
      <c r="I972" s="249"/>
    </row>
    <row r="973" spans="2:9" x14ac:dyDescent="0.25">
      <c r="B973" s="247"/>
      <c r="C973" s="248"/>
      <c r="D973" s="249"/>
      <c r="E973" s="249"/>
      <c r="F973" s="249"/>
      <c r="G973" s="249"/>
      <c r="H973" s="249"/>
      <c r="I973" s="249"/>
    </row>
    <row r="974" spans="2:9" x14ac:dyDescent="0.25">
      <c r="B974" s="247"/>
      <c r="C974" s="248"/>
      <c r="D974" s="249"/>
      <c r="E974" s="249"/>
      <c r="F974" s="249"/>
      <c r="G974" s="249"/>
      <c r="H974" s="249"/>
      <c r="I974" s="249"/>
    </row>
    <row r="975" spans="2:9" x14ac:dyDescent="0.25">
      <c r="B975" s="247"/>
      <c r="C975" s="248"/>
      <c r="D975" s="249"/>
      <c r="E975" s="249"/>
      <c r="F975" s="249"/>
      <c r="G975" s="249"/>
      <c r="H975" s="249"/>
      <c r="I975" s="249"/>
    </row>
    <row r="976" spans="2:9" x14ac:dyDescent="0.25">
      <c r="B976" s="247"/>
      <c r="C976" s="248"/>
      <c r="D976" s="249"/>
      <c r="E976" s="249"/>
      <c r="F976" s="249"/>
      <c r="G976" s="249"/>
      <c r="H976" s="249"/>
      <c r="I976" s="249"/>
    </row>
    <row r="977" spans="2:9" x14ac:dyDescent="0.25">
      <c r="B977" s="247"/>
      <c r="C977" s="248"/>
      <c r="D977" s="249"/>
      <c r="E977" s="249"/>
      <c r="F977" s="249"/>
      <c r="G977" s="249"/>
      <c r="H977" s="249"/>
      <c r="I977" s="249"/>
    </row>
    <row r="978" spans="2:9" x14ac:dyDescent="0.25">
      <c r="B978" s="247"/>
      <c r="C978" s="248"/>
      <c r="D978" s="249"/>
      <c r="E978" s="249"/>
      <c r="F978" s="249"/>
      <c r="G978" s="249"/>
      <c r="H978" s="249"/>
      <c r="I978" s="249"/>
    </row>
    <row r="979" spans="2:9" x14ac:dyDescent="0.25">
      <c r="B979" s="247"/>
      <c r="C979" s="248"/>
      <c r="D979" s="249"/>
      <c r="E979" s="249"/>
      <c r="F979" s="249"/>
      <c r="G979" s="249"/>
      <c r="H979" s="249"/>
      <c r="I979" s="249"/>
    </row>
    <row r="980" spans="2:9" x14ac:dyDescent="0.25">
      <c r="B980" s="247"/>
      <c r="C980" s="248"/>
      <c r="D980" s="249"/>
      <c r="E980" s="249"/>
      <c r="F980" s="249"/>
      <c r="G980" s="249"/>
      <c r="H980" s="249"/>
      <c r="I980" s="249"/>
    </row>
    <row r="981" spans="2:9" x14ac:dyDescent="0.25">
      <c r="B981" s="247"/>
      <c r="C981" s="248"/>
      <c r="D981" s="249"/>
      <c r="E981" s="249"/>
      <c r="F981" s="249"/>
      <c r="G981" s="249"/>
      <c r="H981" s="249"/>
      <c r="I981" s="249"/>
    </row>
    <row r="982" spans="2:9" x14ac:dyDescent="0.25">
      <c r="B982" s="247"/>
      <c r="C982" s="248"/>
      <c r="D982" s="249"/>
      <c r="E982" s="249"/>
      <c r="F982" s="249"/>
      <c r="G982" s="249"/>
      <c r="H982" s="249"/>
      <c r="I982" s="249"/>
    </row>
    <row r="983" spans="2:9" x14ac:dyDescent="0.25">
      <c r="B983" s="247"/>
      <c r="C983" s="248"/>
      <c r="D983" s="249"/>
      <c r="E983" s="249"/>
      <c r="F983" s="249"/>
      <c r="G983" s="249"/>
      <c r="H983" s="249"/>
      <c r="I983" s="249"/>
    </row>
    <row r="984" spans="2:9" x14ac:dyDescent="0.25">
      <c r="B984" s="247"/>
      <c r="C984" s="248"/>
      <c r="D984" s="249"/>
      <c r="E984" s="249"/>
      <c r="F984" s="249"/>
      <c r="G984" s="249"/>
      <c r="H984" s="249"/>
      <c r="I984" s="249"/>
    </row>
    <row r="985" spans="2:9" x14ac:dyDescent="0.25">
      <c r="B985" s="247"/>
      <c r="C985" s="248"/>
      <c r="D985" s="249"/>
      <c r="E985" s="249"/>
      <c r="F985" s="249"/>
      <c r="G985" s="249"/>
      <c r="H985" s="249"/>
      <c r="I985" s="249"/>
    </row>
    <row r="986" spans="2:9" x14ac:dyDescent="0.25">
      <c r="B986" s="247"/>
      <c r="C986" s="248"/>
      <c r="D986" s="249"/>
      <c r="E986" s="249"/>
      <c r="F986" s="249"/>
      <c r="G986" s="249"/>
      <c r="H986" s="249"/>
      <c r="I986" s="249"/>
    </row>
    <row r="987" spans="2:9" x14ac:dyDescent="0.25">
      <c r="B987" s="247"/>
      <c r="C987" s="248"/>
      <c r="D987" s="249"/>
      <c r="E987" s="249"/>
      <c r="F987" s="249"/>
      <c r="G987" s="249"/>
      <c r="H987" s="249"/>
      <c r="I987" s="249"/>
    </row>
    <row r="988" spans="2:9" x14ac:dyDescent="0.25">
      <c r="B988" s="247"/>
      <c r="C988" s="248"/>
      <c r="D988" s="249"/>
      <c r="E988" s="249"/>
      <c r="F988" s="249"/>
      <c r="G988" s="249"/>
      <c r="H988" s="249"/>
      <c r="I988" s="249"/>
    </row>
    <row r="989" spans="2:9" x14ac:dyDescent="0.25">
      <c r="B989" s="247"/>
      <c r="C989" s="248"/>
      <c r="D989" s="249"/>
      <c r="E989" s="249"/>
      <c r="F989" s="249"/>
      <c r="G989" s="249"/>
      <c r="H989" s="249"/>
      <c r="I989" s="249"/>
    </row>
    <row r="990" spans="2:9" x14ac:dyDescent="0.25">
      <c r="B990" s="247"/>
      <c r="C990" s="248"/>
      <c r="D990" s="249"/>
      <c r="E990" s="249"/>
      <c r="F990" s="249"/>
      <c r="G990" s="249"/>
      <c r="H990" s="249"/>
      <c r="I990" s="249"/>
    </row>
    <row r="991" spans="2:9" x14ac:dyDescent="0.25">
      <c r="B991" s="247"/>
      <c r="C991" s="248"/>
      <c r="D991" s="249"/>
      <c r="E991" s="249"/>
      <c r="F991" s="249"/>
      <c r="G991" s="249"/>
      <c r="H991" s="249"/>
      <c r="I991" s="249"/>
    </row>
    <row r="992" spans="2:9" x14ac:dyDescent="0.25">
      <c r="B992" s="247"/>
      <c r="C992" s="248"/>
      <c r="D992" s="249"/>
      <c r="E992" s="249"/>
      <c r="F992" s="249"/>
      <c r="G992" s="249"/>
      <c r="H992" s="249"/>
      <c r="I992" s="249"/>
    </row>
    <row r="993" spans="2:9" x14ac:dyDescent="0.25">
      <c r="B993" s="247"/>
      <c r="C993" s="248"/>
      <c r="D993" s="249"/>
      <c r="E993" s="249"/>
      <c r="F993" s="249"/>
      <c r="G993" s="249"/>
      <c r="H993" s="249"/>
      <c r="I993" s="249"/>
    </row>
    <row r="994" spans="2:9" x14ac:dyDescent="0.25">
      <c r="B994" s="247"/>
      <c r="C994" s="248"/>
      <c r="D994" s="249"/>
      <c r="E994" s="249"/>
      <c r="F994" s="249"/>
      <c r="G994" s="249"/>
      <c r="H994" s="249"/>
      <c r="I994" s="249"/>
    </row>
    <row r="995" spans="2:9" x14ac:dyDescent="0.25">
      <c r="B995" s="247"/>
      <c r="C995" s="248"/>
      <c r="D995" s="249"/>
      <c r="E995" s="249"/>
      <c r="F995" s="249"/>
      <c r="G995" s="249"/>
      <c r="H995" s="249"/>
      <c r="I995" s="249"/>
    </row>
    <row r="996" spans="2:9" x14ac:dyDescent="0.25">
      <c r="B996" s="247"/>
      <c r="C996" s="248"/>
      <c r="D996" s="249"/>
      <c r="E996" s="249"/>
      <c r="F996" s="249"/>
      <c r="G996" s="249"/>
      <c r="H996" s="249"/>
      <c r="I996" s="249"/>
    </row>
    <row r="997" spans="2:9" x14ac:dyDescent="0.25">
      <c r="B997" s="247"/>
      <c r="C997" s="248"/>
      <c r="D997" s="249"/>
      <c r="E997" s="249"/>
      <c r="F997" s="249"/>
      <c r="G997" s="249"/>
      <c r="H997" s="249"/>
      <c r="I997" s="249"/>
    </row>
    <row r="998" spans="2:9" x14ac:dyDescent="0.25">
      <c r="B998" s="247"/>
      <c r="C998" s="248"/>
      <c r="D998" s="249"/>
      <c r="E998" s="249"/>
      <c r="F998" s="249"/>
      <c r="G998" s="249"/>
      <c r="H998" s="249"/>
      <c r="I998" s="249"/>
    </row>
    <row r="999" spans="2:9" x14ac:dyDescent="0.25">
      <c r="B999" s="247"/>
      <c r="C999" s="248"/>
      <c r="D999" s="249"/>
      <c r="E999" s="249"/>
      <c r="F999" s="249"/>
      <c r="G999" s="249"/>
      <c r="H999" s="249"/>
      <c r="I999" s="249"/>
    </row>
    <row r="1000" spans="2:9" x14ac:dyDescent="0.25">
      <c r="B1000" s="247"/>
      <c r="C1000" s="248"/>
      <c r="D1000" s="249"/>
      <c r="E1000" s="249"/>
      <c r="F1000" s="249"/>
      <c r="G1000" s="249"/>
      <c r="H1000" s="249"/>
      <c r="I1000" s="249"/>
    </row>
    <row r="1001" spans="2:9" x14ac:dyDescent="0.25">
      <c r="B1001" s="247"/>
      <c r="C1001" s="248"/>
      <c r="D1001" s="249"/>
      <c r="E1001" s="249"/>
      <c r="F1001" s="249"/>
      <c r="G1001" s="249"/>
      <c r="H1001" s="249"/>
      <c r="I1001" s="249"/>
    </row>
    <row r="1002" spans="2:9" x14ac:dyDescent="0.25">
      <c r="B1002" s="247"/>
      <c r="C1002" s="248"/>
      <c r="D1002" s="249"/>
      <c r="E1002" s="249"/>
      <c r="F1002" s="249"/>
      <c r="G1002" s="249"/>
      <c r="H1002" s="249"/>
      <c r="I1002" s="249"/>
    </row>
    <row r="1003" spans="2:9" x14ac:dyDescent="0.25">
      <c r="B1003" s="247"/>
      <c r="C1003" s="248"/>
      <c r="D1003" s="249"/>
      <c r="E1003" s="249"/>
      <c r="F1003" s="249"/>
      <c r="G1003" s="249"/>
      <c r="H1003" s="249"/>
      <c r="I1003" s="249"/>
    </row>
    <row r="1004" spans="2:9" x14ac:dyDescent="0.25">
      <c r="B1004" s="247"/>
      <c r="C1004" s="248"/>
      <c r="D1004" s="249"/>
      <c r="E1004" s="249"/>
      <c r="F1004" s="249"/>
      <c r="G1004" s="249"/>
      <c r="H1004" s="249"/>
      <c r="I1004" s="249"/>
    </row>
    <row r="1005" spans="2:9" x14ac:dyDescent="0.25">
      <c r="B1005" s="247"/>
      <c r="C1005" s="248"/>
      <c r="D1005" s="249"/>
      <c r="E1005" s="249"/>
      <c r="F1005" s="249"/>
      <c r="G1005" s="249"/>
      <c r="H1005" s="249"/>
      <c r="I1005" s="249"/>
    </row>
    <row r="1006" spans="2:9" x14ac:dyDescent="0.25">
      <c r="B1006" s="247"/>
      <c r="C1006" s="248"/>
      <c r="D1006" s="249"/>
      <c r="E1006" s="249"/>
      <c r="F1006" s="249"/>
      <c r="G1006" s="249"/>
      <c r="H1006" s="249"/>
      <c r="I1006" s="249"/>
    </row>
    <row r="1007" spans="2:9" x14ac:dyDescent="0.25">
      <c r="B1007" s="247"/>
      <c r="C1007" s="248"/>
      <c r="D1007" s="249"/>
      <c r="E1007" s="249"/>
      <c r="F1007" s="249"/>
      <c r="G1007" s="249"/>
      <c r="H1007" s="249"/>
      <c r="I1007" s="249"/>
    </row>
    <row r="1008" spans="2:9" x14ac:dyDescent="0.25">
      <c r="B1008" s="247"/>
      <c r="C1008" s="248"/>
      <c r="D1008" s="249"/>
      <c r="E1008" s="249"/>
      <c r="F1008" s="249"/>
      <c r="G1008" s="249"/>
      <c r="H1008" s="249"/>
      <c r="I1008" s="249"/>
    </row>
    <row r="1009" spans="2:9" x14ac:dyDescent="0.25">
      <c r="B1009" s="247"/>
      <c r="C1009" s="248"/>
      <c r="D1009" s="249"/>
      <c r="E1009" s="249"/>
      <c r="F1009" s="249"/>
      <c r="G1009" s="249"/>
      <c r="H1009" s="249"/>
      <c r="I1009" s="249"/>
    </row>
    <row r="1010" spans="2:9" x14ac:dyDescent="0.25">
      <c r="B1010" s="247"/>
      <c r="C1010" s="248"/>
      <c r="D1010" s="249"/>
      <c r="E1010" s="249"/>
      <c r="F1010" s="249"/>
      <c r="G1010" s="249"/>
      <c r="H1010" s="249"/>
      <c r="I1010" s="249"/>
    </row>
    <row r="1011" spans="2:9" x14ac:dyDescent="0.25">
      <c r="B1011" s="247"/>
      <c r="C1011" s="248"/>
      <c r="D1011" s="249"/>
      <c r="E1011" s="249"/>
      <c r="F1011" s="249"/>
      <c r="G1011" s="249"/>
      <c r="H1011" s="249"/>
      <c r="I1011" s="249"/>
    </row>
    <row r="1012" spans="2:9" x14ac:dyDescent="0.25">
      <c r="B1012" s="247"/>
      <c r="C1012" s="248"/>
      <c r="D1012" s="249"/>
      <c r="E1012" s="249"/>
      <c r="F1012" s="249"/>
      <c r="G1012" s="249"/>
      <c r="H1012" s="249"/>
      <c r="I1012" s="249"/>
    </row>
    <row r="1013" spans="2:9" x14ac:dyDescent="0.25">
      <c r="B1013" s="247"/>
      <c r="C1013" s="248"/>
      <c r="D1013" s="249"/>
      <c r="E1013" s="249"/>
      <c r="F1013" s="249"/>
      <c r="G1013" s="249"/>
      <c r="H1013" s="249"/>
      <c r="I1013" s="249"/>
    </row>
    <row r="1014" spans="2:9" x14ac:dyDescent="0.25">
      <c r="B1014" s="247"/>
      <c r="C1014" s="248"/>
      <c r="D1014" s="249"/>
      <c r="E1014" s="249"/>
      <c r="F1014" s="249"/>
      <c r="G1014" s="249"/>
      <c r="H1014" s="249"/>
      <c r="I1014" s="249"/>
    </row>
    <row r="1015" spans="2:9" x14ac:dyDescent="0.25">
      <c r="B1015" s="247"/>
      <c r="C1015" s="248"/>
      <c r="D1015" s="249"/>
      <c r="E1015" s="249"/>
      <c r="F1015" s="249"/>
      <c r="G1015" s="249"/>
      <c r="H1015" s="249"/>
      <c r="I1015" s="249"/>
    </row>
    <row r="1016" spans="2:9" x14ac:dyDescent="0.25">
      <c r="B1016" s="247"/>
      <c r="C1016" s="248"/>
      <c r="D1016" s="249"/>
      <c r="E1016" s="249"/>
      <c r="F1016" s="249"/>
      <c r="G1016" s="249"/>
      <c r="H1016" s="249"/>
      <c r="I1016" s="249"/>
    </row>
    <row r="1017" spans="2:9" x14ac:dyDescent="0.25">
      <c r="B1017" s="247"/>
      <c r="C1017" s="248"/>
      <c r="D1017" s="249"/>
      <c r="E1017" s="249"/>
      <c r="F1017" s="249"/>
      <c r="G1017" s="249"/>
      <c r="H1017" s="249"/>
      <c r="I1017" s="249"/>
    </row>
    <row r="1018" spans="2:9" x14ac:dyDescent="0.25">
      <c r="B1018" s="247"/>
      <c r="C1018" s="248"/>
      <c r="D1018" s="249"/>
      <c r="E1018" s="249"/>
      <c r="F1018" s="249"/>
      <c r="G1018" s="249"/>
      <c r="H1018" s="249"/>
      <c r="I1018" s="249"/>
    </row>
    <row r="1019" spans="2:9" x14ac:dyDescent="0.25">
      <c r="B1019" s="247"/>
      <c r="C1019" s="248"/>
      <c r="D1019" s="249"/>
      <c r="E1019" s="249"/>
      <c r="F1019" s="249"/>
      <c r="G1019" s="249"/>
      <c r="H1019" s="249"/>
      <c r="I1019" s="249"/>
    </row>
    <row r="1020" spans="2:9" x14ac:dyDescent="0.25">
      <c r="B1020" s="247"/>
      <c r="C1020" s="248"/>
      <c r="D1020" s="249"/>
      <c r="E1020" s="249"/>
      <c r="F1020" s="249"/>
      <c r="G1020" s="249"/>
      <c r="H1020" s="249"/>
      <c r="I1020" s="249"/>
    </row>
    <row r="1021" spans="2:9" x14ac:dyDescent="0.25">
      <c r="B1021" s="247"/>
      <c r="C1021" s="248"/>
      <c r="D1021" s="249"/>
      <c r="E1021" s="249"/>
      <c r="F1021" s="249"/>
      <c r="G1021" s="249"/>
      <c r="H1021" s="249"/>
      <c r="I1021" s="249"/>
    </row>
    <row r="1022" spans="2:9" x14ac:dyDescent="0.25">
      <c r="B1022" s="247"/>
      <c r="C1022" s="248"/>
      <c r="D1022" s="249"/>
      <c r="E1022" s="249"/>
      <c r="F1022" s="249"/>
      <c r="G1022" s="249"/>
      <c r="H1022" s="249"/>
      <c r="I1022" s="249"/>
    </row>
    <row r="1023" spans="2:9" x14ac:dyDescent="0.25">
      <c r="B1023" s="247"/>
      <c r="C1023" s="248"/>
      <c r="D1023" s="249"/>
      <c r="E1023" s="249"/>
      <c r="F1023" s="249"/>
      <c r="G1023" s="249"/>
      <c r="H1023" s="249"/>
      <c r="I1023" s="249"/>
    </row>
    <row r="1024" spans="2:9" x14ac:dyDescent="0.25">
      <c r="B1024" s="247"/>
      <c r="C1024" s="248"/>
      <c r="D1024" s="249"/>
      <c r="E1024" s="249"/>
      <c r="F1024" s="249"/>
      <c r="G1024" s="249"/>
      <c r="H1024" s="249"/>
      <c r="I1024" s="249"/>
    </row>
    <row r="1025" spans="2:9" x14ac:dyDescent="0.25">
      <c r="B1025" s="247"/>
      <c r="C1025" s="248"/>
      <c r="D1025" s="249"/>
      <c r="E1025" s="249"/>
      <c r="F1025" s="249"/>
      <c r="G1025" s="249"/>
      <c r="H1025" s="249"/>
      <c r="I1025" s="249"/>
    </row>
    <row r="1026" spans="2:9" x14ac:dyDescent="0.25">
      <c r="B1026" s="247"/>
      <c r="C1026" s="248"/>
      <c r="D1026" s="249"/>
      <c r="E1026" s="249"/>
      <c r="F1026" s="249"/>
      <c r="G1026" s="249"/>
      <c r="H1026" s="249"/>
      <c r="I1026" s="249"/>
    </row>
    <row r="1027" spans="2:9" x14ac:dyDescent="0.25">
      <c r="B1027" s="247"/>
      <c r="C1027" s="248"/>
      <c r="D1027" s="249"/>
      <c r="E1027" s="249"/>
      <c r="F1027" s="249"/>
      <c r="G1027" s="249"/>
      <c r="H1027" s="249"/>
      <c r="I1027" s="249"/>
    </row>
    <row r="1028" spans="2:9" x14ac:dyDescent="0.25">
      <c r="B1028" s="247"/>
      <c r="C1028" s="248"/>
      <c r="D1028" s="249"/>
      <c r="E1028" s="249"/>
      <c r="F1028" s="249"/>
      <c r="G1028" s="249"/>
      <c r="H1028" s="249"/>
      <c r="I1028" s="249"/>
    </row>
    <row r="1029" spans="2:9" x14ac:dyDescent="0.25">
      <c r="B1029" s="247"/>
      <c r="C1029" s="248"/>
      <c r="D1029" s="249"/>
      <c r="E1029" s="249"/>
      <c r="F1029" s="249"/>
      <c r="G1029" s="249"/>
      <c r="H1029" s="249"/>
      <c r="I1029" s="249"/>
    </row>
    <row r="1030" spans="2:9" x14ac:dyDescent="0.25">
      <c r="B1030" s="247"/>
      <c r="C1030" s="248"/>
      <c r="D1030" s="249"/>
      <c r="E1030" s="249"/>
      <c r="F1030" s="249"/>
      <c r="G1030" s="249"/>
      <c r="H1030" s="249"/>
      <c r="I1030" s="249"/>
    </row>
    <row r="1031" spans="2:9" x14ac:dyDescent="0.25">
      <c r="B1031" s="247"/>
      <c r="C1031" s="248"/>
      <c r="D1031" s="249"/>
      <c r="E1031" s="249"/>
      <c r="F1031" s="249"/>
      <c r="G1031" s="249"/>
      <c r="H1031" s="249"/>
      <c r="I1031" s="249"/>
    </row>
    <row r="1032" spans="2:9" x14ac:dyDescent="0.25">
      <c r="B1032" s="247"/>
      <c r="C1032" s="248"/>
      <c r="D1032" s="249"/>
      <c r="E1032" s="249"/>
      <c r="F1032" s="249"/>
      <c r="G1032" s="249"/>
      <c r="H1032" s="249"/>
      <c r="I1032" s="249"/>
    </row>
    <row r="1033" spans="2:9" x14ac:dyDescent="0.25">
      <c r="B1033" s="247"/>
      <c r="C1033" s="248"/>
      <c r="D1033" s="249"/>
      <c r="E1033" s="249"/>
      <c r="F1033" s="249"/>
      <c r="G1033" s="249"/>
      <c r="H1033" s="249"/>
      <c r="I1033" s="249"/>
    </row>
    <row r="1034" spans="2:9" x14ac:dyDescent="0.25">
      <c r="B1034" s="247"/>
      <c r="C1034" s="248"/>
      <c r="D1034" s="249"/>
      <c r="E1034" s="249"/>
      <c r="F1034" s="249"/>
      <c r="G1034" s="249"/>
      <c r="H1034" s="249"/>
      <c r="I1034" s="249"/>
    </row>
    <row r="1035" spans="2:9" x14ac:dyDescent="0.25">
      <c r="B1035" s="247"/>
      <c r="C1035" s="248"/>
      <c r="D1035" s="249"/>
      <c r="E1035" s="249"/>
      <c r="F1035" s="249"/>
      <c r="G1035" s="249"/>
      <c r="H1035" s="249"/>
      <c r="I1035" s="249"/>
    </row>
    <row r="1036" spans="2:9" x14ac:dyDescent="0.25">
      <c r="B1036" s="247"/>
      <c r="C1036" s="248"/>
      <c r="D1036" s="249"/>
      <c r="E1036" s="249"/>
      <c r="F1036" s="249"/>
      <c r="G1036" s="249"/>
      <c r="H1036" s="249"/>
      <c r="I1036" s="249"/>
    </row>
    <row r="1037" spans="2:9" x14ac:dyDescent="0.25">
      <c r="B1037" s="247"/>
      <c r="C1037" s="248"/>
      <c r="D1037" s="249"/>
      <c r="E1037" s="249"/>
      <c r="F1037" s="249"/>
      <c r="G1037" s="249"/>
      <c r="H1037" s="249"/>
      <c r="I1037" s="249"/>
    </row>
    <row r="1038" spans="2:9" x14ac:dyDescent="0.25">
      <c r="B1038" s="247"/>
      <c r="C1038" s="248"/>
      <c r="D1038" s="249"/>
      <c r="E1038" s="249"/>
      <c r="F1038" s="249"/>
      <c r="G1038" s="249"/>
      <c r="H1038" s="249"/>
      <c r="I1038" s="249"/>
    </row>
    <row r="1039" spans="2:9" x14ac:dyDescent="0.25">
      <c r="B1039" s="247"/>
      <c r="C1039" s="248"/>
      <c r="D1039" s="249"/>
      <c r="E1039" s="249"/>
      <c r="F1039" s="249"/>
      <c r="G1039" s="249"/>
      <c r="H1039" s="249"/>
      <c r="I1039" s="249"/>
    </row>
    <row r="1040" spans="2:9" x14ac:dyDescent="0.25">
      <c r="B1040" s="247"/>
      <c r="C1040" s="248"/>
      <c r="D1040" s="249"/>
      <c r="E1040" s="249"/>
      <c r="F1040" s="249"/>
      <c r="G1040" s="249"/>
      <c r="H1040" s="249"/>
      <c r="I1040" s="249"/>
    </row>
    <row r="1041" spans="2:9" x14ac:dyDescent="0.25">
      <c r="B1041" s="247"/>
      <c r="C1041" s="248"/>
      <c r="D1041" s="249"/>
      <c r="E1041" s="249"/>
      <c r="F1041" s="249"/>
      <c r="G1041" s="249"/>
      <c r="H1041" s="249"/>
      <c r="I1041" s="249"/>
    </row>
    <row r="1042" spans="2:9" x14ac:dyDescent="0.25">
      <c r="B1042" s="247"/>
      <c r="C1042" s="248"/>
      <c r="D1042" s="249"/>
      <c r="E1042" s="249"/>
      <c r="F1042" s="249"/>
      <c r="G1042" s="249"/>
      <c r="H1042" s="249"/>
      <c r="I1042" s="249"/>
    </row>
    <row r="1043" spans="2:9" x14ac:dyDescent="0.25">
      <c r="B1043" s="247"/>
      <c r="C1043" s="248"/>
      <c r="D1043" s="249"/>
      <c r="E1043" s="249"/>
      <c r="F1043" s="249"/>
      <c r="G1043" s="249"/>
      <c r="H1043" s="249"/>
      <c r="I1043" s="249"/>
    </row>
    <row r="1044" spans="2:9" x14ac:dyDescent="0.25">
      <c r="B1044" s="247"/>
      <c r="C1044" s="248"/>
      <c r="D1044" s="249"/>
      <c r="E1044" s="249"/>
      <c r="F1044" s="249"/>
      <c r="G1044" s="249"/>
      <c r="H1044" s="249"/>
      <c r="I1044" s="249"/>
    </row>
    <row r="1045" spans="2:9" x14ac:dyDescent="0.25">
      <c r="B1045" s="247"/>
      <c r="C1045" s="248"/>
      <c r="D1045" s="249"/>
      <c r="E1045" s="249"/>
      <c r="F1045" s="249"/>
      <c r="G1045" s="249"/>
      <c r="H1045" s="249"/>
      <c r="I1045" s="249"/>
    </row>
  </sheetData>
  <autoFilter ref="A1:K73" xr:uid="{00000000-0001-0000-0200-000000000000}"/>
  <mergeCells count="264">
    <mergeCell ref="K80:K90"/>
    <mergeCell ref="B4:B5"/>
    <mergeCell ref="B2:B3"/>
    <mergeCell ref="D2:D3"/>
    <mergeCell ref="E2:E3"/>
    <mergeCell ref="F2:F3"/>
    <mergeCell ref="G2:G3"/>
    <mergeCell ref="H2:H3"/>
    <mergeCell ref="I2:I3"/>
    <mergeCell ref="C2:C3"/>
    <mergeCell ref="D4:D5"/>
    <mergeCell ref="E4:E5"/>
    <mergeCell ref="F4:F5"/>
    <mergeCell ref="G4:G5"/>
    <mergeCell ref="H4:H5"/>
    <mergeCell ref="I4:I5"/>
    <mergeCell ref="C4:C5"/>
    <mergeCell ref="H6:H7"/>
    <mergeCell ref="I6:I7"/>
    <mergeCell ref="C6:C7"/>
    <mergeCell ref="B8:B9"/>
    <mergeCell ref="D8:D9"/>
    <mergeCell ref="E8:E9"/>
    <mergeCell ref="F8:F9"/>
    <mergeCell ref="G8:G9"/>
    <mergeCell ref="H8:H9"/>
    <mergeCell ref="I8:I9"/>
    <mergeCell ref="C8:C9"/>
    <mergeCell ref="B6:B7"/>
    <mergeCell ref="D6:D7"/>
    <mergeCell ref="E6:E7"/>
    <mergeCell ref="F6:F7"/>
    <mergeCell ref="G6:G7"/>
    <mergeCell ref="H10:H11"/>
    <mergeCell ref="I10:I11"/>
    <mergeCell ref="C10:C11"/>
    <mergeCell ref="B12:B13"/>
    <mergeCell ref="D12:D13"/>
    <mergeCell ref="E12:E13"/>
    <mergeCell ref="F12:F13"/>
    <mergeCell ref="G12:G13"/>
    <mergeCell ref="H12:H13"/>
    <mergeCell ref="I12:I13"/>
    <mergeCell ref="C12:C13"/>
    <mergeCell ref="B10:B11"/>
    <mergeCell ref="D10:D11"/>
    <mergeCell ref="E10:E11"/>
    <mergeCell ref="F10:F11"/>
    <mergeCell ref="G10:G11"/>
    <mergeCell ref="H14:H15"/>
    <mergeCell ref="I14:I15"/>
    <mergeCell ref="C14:C15"/>
    <mergeCell ref="B20:B21"/>
    <mergeCell ref="D20:D21"/>
    <mergeCell ref="E20:E21"/>
    <mergeCell ref="F20:F21"/>
    <mergeCell ref="G20:G21"/>
    <mergeCell ref="H20:H21"/>
    <mergeCell ref="I20:I21"/>
    <mergeCell ref="C20:C21"/>
    <mergeCell ref="B14:B15"/>
    <mergeCell ref="D14:D15"/>
    <mergeCell ref="E14:E15"/>
    <mergeCell ref="F14:F15"/>
    <mergeCell ref="G14:G15"/>
    <mergeCell ref="H33:H34"/>
    <mergeCell ref="I33:I34"/>
    <mergeCell ref="C33:C34"/>
    <mergeCell ref="B22:B23"/>
    <mergeCell ref="D22:D23"/>
    <mergeCell ref="E22:E23"/>
    <mergeCell ref="F22:F23"/>
    <mergeCell ref="G22:G23"/>
    <mergeCell ref="H22:H23"/>
    <mergeCell ref="I22:I23"/>
    <mergeCell ref="C22:C23"/>
    <mergeCell ref="B33:B34"/>
    <mergeCell ref="D33:D34"/>
    <mergeCell ref="E33:E34"/>
    <mergeCell ref="F33:F34"/>
    <mergeCell ref="G33:G34"/>
    <mergeCell ref="H24:H25"/>
    <mergeCell ref="I24:I25"/>
    <mergeCell ref="C24:C25"/>
    <mergeCell ref="B26:B27"/>
    <mergeCell ref="D26:D27"/>
    <mergeCell ref="E26:E27"/>
    <mergeCell ref="F26:F27"/>
    <mergeCell ref="G26:G27"/>
    <mergeCell ref="A2:A3"/>
    <mergeCell ref="A4:A5"/>
    <mergeCell ref="A6:A7"/>
    <mergeCell ref="A8:A9"/>
    <mergeCell ref="A10:A11"/>
    <mergeCell ref="H26:H27"/>
    <mergeCell ref="I26:I27"/>
    <mergeCell ref="C26:C27"/>
    <mergeCell ref="B24:B25"/>
    <mergeCell ref="D24:D25"/>
    <mergeCell ref="E24:E25"/>
    <mergeCell ref="F24:F25"/>
    <mergeCell ref="G24:G25"/>
    <mergeCell ref="B16:B17"/>
    <mergeCell ref="D16:D17"/>
    <mergeCell ref="E16:E17"/>
    <mergeCell ref="F16:F17"/>
    <mergeCell ref="G16:G17"/>
    <mergeCell ref="H16:H17"/>
    <mergeCell ref="I16:I17"/>
    <mergeCell ref="C16:C17"/>
    <mergeCell ref="H18:H19"/>
    <mergeCell ref="I18:I19"/>
    <mergeCell ref="C18:C19"/>
    <mergeCell ref="B31:B32"/>
    <mergeCell ref="D31:D32"/>
    <mergeCell ref="E31:E32"/>
    <mergeCell ref="F31:F32"/>
    <mergeCell ref="G31:G32"/>
    <mergeCell ref="H31:H32"/>
    <mergeCell ref="I31:I32"/>
    <mergeCell ref="C31:C32"/>
    <mergeCell ref="B18:B19"/>
    <mergeCell ref="D18:D19"/>
    <mergeCell ref="E18:E19"/>
    <mergeCell ref="F18:F19"/>
    <mergeCell ref="G18:G19"/>
    <mergeCell ref="H29:H30"/>
    <mergeCell ref="I29:I30"/>
    <mergeCell ref="C29:C30"/>
    <mergeCell ref="B29:B30"/>
    <mergeCell ref="D29:D30"/>
    <mergeCell ref="E29:E30"/>
    <mergeCell ref="F29:F30"/>
    <mergeCell ref="G29:G30"/>
    <mergeCell ref="A33:A34"/>
    <mergeCell ref="A22:A23"/>
    <mergeCell ref="A31:A32"/>
    <mergeCell ref="A24:A25"/>
    <mergeCell ref="A26:A27"/>
    <mergeCell ref="A29:A30"/>
    <mergeCell ref="A16:A17"/>
    <mergeCell ref="A18:A19"/>
    <mergeCell ref="A12:A13"/>
    <mergeCell ref="A14:A15"/>
    <mergeCell ref="A20:A21"/>
    <mergeCell ref="A38:A39"/>
    <mergeCell ref="B38:B39"/>
    <mergeCell ref="D38:D39"/>
    <mergeCell ref="F38:F39"/>
    <mergeCell ref="G38:G39"/>
    <mergeCell ref="H38:H39"/>
    <mergeCell ref="I38:I39"/>
    <mergeCell ref="C38:C39"/>
    <mergeCell ref="E38:E39"/>
    <mergeCell ref="A43:A44"/>
    <mergeCell ref="B43:B44"/>
    <mergeCell ref="C43:C44"/>
    <mergeCell ref="D43:D44"/>
    <mergeCell ref="E43:E44"/>
    <mergeCell ref="F43:F44"/>
    <mergeCell ref="G43:G44"/>
    <mergeCell ref="H43:H44"/>
    <mergeCell ref="I43:I44"/>
    <mergeCell ref="B45:B46"/>
    <mergeCell ref="A45:A46"/>
    <mergeCell ref="C45:C46"/>
    <mergeCell ref="D45:D46"/>
    <mergeCell ref="E45:E46"/>
    <mergeCell ref="F45:F46"/>
    <mergeCell ref="G45:G46"/>
    <mergeCell ref="H45:H46"/>
    <mergeCell ref="I45:I46"/>
    <mergeCell ref="A47:A48"/>
    <mergeCell ref="B47:B48"/>
    <mergeCell ref="C47:C48"/>
    <mergeCell ref="D47:D48"/>
    <mergeCell ref="E47:E48"/>
    <mergeCell ref="F47:F48"/>
    <mergeCell ref="G47:G48"/>
    <mergeCell ref="H47:H48"/>
    <mergeCell ref="I47:I48"/>
    <mergeCell ref="A49:A50"/>
    <mergeCell ref="B49:B50"/>
    <mergeCell ref="C49:C50"/>
    <mergeCell ref="D49:D50"/>
    <mergeCell ref="E49:E50"/>
    <mergeCell ref="F49:F50"/>
    <mergeCell ref="G49:G50"/>
    <mergeCell ref="H49:H50"/>
    <mergeCell ref="I49:I50"/>
    <mergeCell ref="A51:A52"/>
    <mergeCell ref="B51:B52"/>
    <mergeCell ref="C51:C52"/>
    <mergeCell ref="D51:D52"/>
    <mergeCell ref="E51:E52"/>
    <mergeCell ref="F51:F52"/>
    <mergeCell ref="G51:G52"/>
    <mergeCell ref="H51:H52"/>
    <mergeCell ref="I51:I52"/>
    <mergeCell ref="A54:A55"/>
    <mergeCell ref="B54:B55"/>
    <mergeCell ref="C54:C55"/>
    <mergeCell ref="D54:D55"/>
    <mergeCell ref="E54:E55"/>
    <mergeCell ref="F54:F55"/>
    <mergeCell ref="G54:G55"/>
    <mergeCell ref="H54:H55"/>
    <mergeCell ref="I54:I55"/>
    <mergeCell ref="A60:A61"/>
    <mergeCell ref="B60:B61"/>
    <mergeCell ref="C60:C61"/>
    <mergeCell ref="D60:D61"/>
    <mergeCell ref="E60:E61"/>
    <mergeCell ref="F60:F61"/>
    <mergeCell ref="G60:G61"/>
    <mergeCell ref="H60:H61"/>
    <mergeCell ref="I60:I61"/>
    <mergeCell ref="A63:A64"/>
    <mergeCell ref="B63:B64"/>
    <mergeCell ref="C63:C64"/>
    <mergeCell ref="D63:D64"/>
    <mergeCell ref="E63:E64"/>
    <mergeCell ref="F63:F64"/>
    <mergeCell ref="G63:G64"/>
    <mergeCell ref="H63:H64"/>
    <mergeCell ref="I63:I64"/>
    <mergeCell ref="A65:A66"/>
    <mergeCell ref="B65:B66"/>
    <mergeCell ref="C65:C66"/>
    <mergeCell ref="D65:D66"/>
    <mergeCell ref="E65:E66"/>
    <mergeCell ref="F65:F66"/>
    <mergeCell ref="G65:G66"/>
    <mergeCell ref="H65:H66"/>
    <mergeCell ref="I65:I66"/>
    <mergeCell ref="A67:A68"/>
    <mergeCell ref="B67:B68"/>
    <mergeCell ref="C67:C68"/>
    <mergeCell ref="D67:D68"/>
    <mergeCell ref="E67:E68"/>
    <mergeCell ref="F67:F68"/>
    <mergeCell ref="G67:G68"/>
    <mergeCell ref="H67:H68"/>
    <mergeCell ref="I67:I68"/>
    <mergeCell ref="A69:A70"/>
    <mergeCell ref="B69:B70"/>
    <mergeCell ref="C69:C70"/>
    <mergeCell ref="D69:D70"/>
    <mergeCell ref="E69:E70"/>
    <mergeCell ref="F69:F70"/>
    <mergeCell ref="G69:G70"/>
    <mergeCell ref="H69:H70"/>
    <mergeCell ref="I69:I70"/>
    <mergeCell ref="A327:J327"/>
    <mergeCell ref="A326:J326"/>
    <mergeCell ref="A72:A73"/>
    <mergeCell ref="B72:B73"/>
    <mergeCell ref="C72:C73"/>
    <mergeCell ref="D72:D73"/>
    <mergeCell ref="E72:E73"/>
    <mergeCell ref="F72:F73"/>
    <mergeCell ref="G72:G73"/>
    <mergeCell ref="H72:H73"/>
    <mergeCell ref="I72:I73"/>
  </mergeCells>
  <hyperlinks>
    <hyperlink ref="K262" r:id="rId1" display="https://maxiconsystemscombr-my.sharepoint.com/:x:/r/personal/juciane_maxiconsystems_com_br/_layouts/15/Doc.aspx?sourcedoc=%7BDA549991-AC10-47E0-B210-4A5C5F453156%7D&amp;file=Condom%C3%ADnio%20Rondon%20-%20Extra%C3%A7%C3%A3o%20Status%2018.03.xlsx&amp;action=default&amp;mobileredirect=true&amp;DefaultItemOpen=1&amp;ct=1648147252593&amp;wdOrigin=OFFICECOM-WEB.MAIN.EDGEWORTH&amp;cid=7da52171-f2a5-478b-94ee-bf855d6334a1" xr:uid="{2AB285FE-C4E5-40E0-B8CA-5DA4C7E1C0B7}"/>
    <hyperlink ref="J319" r:id="rId2" xr:uid="{D2BB1F5A-BBA5-4D7D-A6A3-E3BB82034460}"/>
  </hyperlinks>
  <pageMargins left="0.511811024" right="0.511811024" top="0.78740157499999996" bottom="0.78740157499999996" header="0.31496062000000002" footer="0.31496062000000002"/>
  <pageSetup paperSize="9"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4E245-7875-4902-A75B-D9A39B89608C}">
  <dimension ref="A1:AT950"/>
  <sheetViews>
    <sheetView showGridLines="0" workbookViewId="0">
      <selection activeCell="A27" sqref="A27"/>
    </sheetView>
  </sheetViews>
  <sheetFormatPr defaultColWidth="11.42578125" defaultRowHeight="15" customHeight="1" outlineLevelRow="1" x14ac:dyDescent="0.2"/>
  <cols>
    <col min="1" max="1" width="23.42578125" style="87" bestFit="1" customWidth="1"/>
    <col min="2" max="2" width="7.7109375" style="87" bestFit="1" customWidth="1"/>
    <col min="3" max="3" width="9.85546875" style="88" bestFit="1" customWidth="1"/>
    <col min="4" max="4" width="8.85546875" style="87" bestFit="1" customWidth="1"/>
    <col min="5" max="5" width="8.42578125" style="87" bestFit="1" customWidth="1"/>
    <col min="6" max="6" width="9.140625" style="87" bestFit="1" customWidth="1"/>
    <col min="7" max="7" width="8.42578125" style="87" bestFit="1" customWidth="1"/>
    <col min="8" max="8" width="9.140625" style="87" bestFit="1" customWidth="1"/>
    <col min="9" max="9" width="7.5703125" style="87" bestFit="1" customWidth="1"/>
    <col min="10" max="10" width="10.42578125" style="87" customWidth="1"/>
    <col min="11" max="11" width="8.28515625" style="87" customWidth="1"/>
    <col min="12" max="12" width="9.85546875" style="87" customWidth="1"/>
    <col min="13" max="13" width="9" style="87" customWidth="1"/>
    <col min="14" max="14" width="8.42578125" style="87" customWidth="1"/>
    <col min="15" max="15" width="7.85546875" style="87" customWidth="1"/>
    <col min="16" max="16" width="8.5703125" style="87" customWidth="1"/>
    <col min="17" max="17" width="7.7109375" style="87" customWidth="1"/>
    <col min="18" max="19" width="8.7109375" style="87" customWidth="1"/>
    <col min="20" max="36" width="11.42578125" style="87"/>
    <col min="37" max="37" width="10.28515625" style="87" bestFit="1" customWidth="1"/>
    <col min="38" max="38" width="10.85546875" style="87" customWidth="1"/>
    <col min="39" max="39" width="11.5703125" style="87" customWidth="1"/>
    <col min="40" max="40" width="9.28515625" style="87" customWidth="1"/>
    <col min="41" max="41" width="8.7109375" style="87" customWidth="1"/>
    <col min="42" max="42" width="10.42578125" style="87" customWidth="1"/>
    <col min="43" max="43" width="9.42578125" style="87" customWidth="1"/>
    <col min="44" max="44" width="10.42578125" style="87" customWidth="1"/>
    <col min="45" max="45" width="9.42578125" style="87" customWidth="1"/>
    <col min="46" max="16384" width="11.42578125" style="87"/>
  </cols>
  <sheetData>
    <row r="1" spans="1:45" ht="5.25" customHeight="1" x14ac:dyDescent="0.2">
      <c r="E1" s="89"/>
      <c r="F1" s="89"/>
      <c r="G1" s="89"/>
      <c r="H1" s="89"/>
      <c r="I1" s="90"/>
      <c r="J1" s="90"/>
      <c r="AO1" s="91"/>
      <c r="AP1" s="91"/>
      <c r="AQ1" s="91"/>
      <c r="AR1" s="91"/>
      <c r="AS1" s="91"/>
    </row>
    <row r="2" spans="1:45" ht="21" customHeight="1" x14ac:dyDescent="0.2">
      <c r="A2" s="399" t="s">
        <v>0</v>
      </c>
      <c r="B2" s="399"/>
      <c r="C2" s="399"/>
      <c r="D2" s="399"/>
      <c r="E2" s="89"/>
      <c r="F2" s="89"/>
      <c r="G2" s="89"/>
      <c r="H2" s="89"/>
      <c r="I2" s="90"/>
      <c r="J2" s="90"/>
      <c r="AO2" s="91"/>
      <c r="AP2" s="91"/>
      <c r="AQ2" s="91"/>
      <c r="AR2" s="91"/>
      <c r="AS2" s="91"/>
    </row>
    <row r="3" spans="1:45" ht="11.25" customHeight="1" x14ac:dyDescent="0.2">
      <c r="E3" s="89"/>
      <c r="F3" s="89"/>
      <c r="G3" s="89"/>
      <c r="H3" s="89"/>
      <c r="I3" s="90"/>
      <c r="J3" s="90"/>
      <c r="AO3" s="91"/>
      <c r="AP3" s="91"/>
      <c r="AQ3" s="91"/>
      <c r="AR3" s="91"/>
      <c r="AS3" s="91"/>
    </row>
    <row r="4" spans="1:45" ht="15.75" customHeight="1" x14ac:dyDescent="0.2">
      <c r="A4" s="92"/>
      <c r="E4" s="89"/>
      <c r="F4" s="89"/>
      <c r="G4" s="89"/>
      <c r="H4" s="89"/>
      <c r="I4" s="90"/>
      <c r="J4" s="90"/>
      <c r="K4" s="363" t="s">
        <v>1</v>
      </c>
      <c r="L4" s="364"/>
      <c r="M4" s="364"/>
      <c r="N4" s="364"/>
      <c r="O4" s="364"/>
      <c r="P4" s="365"/>
      <c r="AO4" s="91"/>
      <c r="AP4" s="91"/>
      <c r="AQ4" s="91"/>
      <c r="AR4" s="91"/>
      <c r="AS4" s="91"/>
    </row>
    <row r="5" spans="1:45" ht="12.75" x14ac:dyDescent="0.2">
      <c r="E5" s="89"/>
      <c r="F5" s="89"/>
      <c r="G5" s="89"/>
      <c r="H5" s="89"/>
      <c r="I5" s="90"/>
      <c r="J5" s="90"/>
      <c r="K5" s="93">
        <v>3</v>
      </c>
      <c r="L5" s="93">
        <v>9</v>
      </c>
      <c r="M5" s="93">
        <v>7</v>
      </c>
      <c r="N5" s="93">
        <v>11</v>
      </c>
      <c r="O5" s="93">
        <v>7</v>
      </c>
      <c r="P5" s="93">
        <v>5</v>
      </c>
      <c r="AK5" s="94"/>
      <c r="AL5" s="94"/>
      <c r="AM5" s="94"/>
      <c r="AN5" s="94"/>
      <c r="AO5" s="95"/>
      <c r="AP5" s="95"/>
      <c r="AQ5" s="95"/>
      <c r="AR5" s="95"/>
      <c r="AS5" s="95"/>
    </row>
    <row r="6" spans="1:45" ht="13.5" thickBot="1" x14ac:dyDescent="0.25">
      <c r="B6" s="96"/>
      <c r="D6" s="203"/>
      <c r="E6" s="368" t="s">
        <v>2</v>
      </c>
      <c r="F6" s="367"/>
      <c r="G6" s="366" t="s">
        <v>3</v>
      </c>
      <c r="H6" s="367"/>
      <c r="I6" s="98"/>
      <c r="J6" s="99"/>
      <c r="K6" s="400" t="s">
        <v>4</v>
      </c>
      <c r="L6" s="395"/>
      <c r="M6" s="395"/>
      <c r="N6" s="395"/>
      <c r="O6" s="395"/>
      <c r="P6" s="395"/>
      <c r="Q6" s="395"/>
      <c r="R6" s="395"/>
      <c r="S6" s="401" t="s">
        <v>5</v>
      </c>
      <c r="T6" s="395"/>
      <c r="U6" s="395"/>
      <c r="V6" s="395"/>
      <c r="W6" s="395"/>
      <c r="X6" s="394" t="s">
        <v>6</v>
      </c>
      <c r="Y6" s="395"/>
      <c r="Z6" s="395"/>
      <c r="AA6" s="395"/>
      <c r="AB6" s="395"/>
      <c r="AC6" s="396" t="s">
        <v>8</v>
      </c>
      <c r="AD6" s="395"/>
      <c r="AE6" s="395"/>
      <c r="AF6" s="395"/>
      <c r="AG6" s="395"/>
      <c r="AH6" s="397" t="s">
        <v>7</v>
      </c>
      <c r="AI6" s="398"/>
      <c r="AJ6" s="398"/>
      <c r="AK6" s="356" t="s">
        <v>9</v>
      </c>
      <c r="AL6" s="357"/>
      <c r="AM6" s="357"/>
      <c r="AN6" s="357"/>
      <c r="AO6" s="357"/>
      <c r="AP6" s="357"/>
      <c r="AQ6" s="357"/>
      <c r="AR6" s="357"/>
      <c r="AS6" s="357"/>
    </row>
    <row r="7" spans="1:45" ht="75" customHeight="1" x14ac:dyDescent="0.2">
      <c r="A7" s="100" t="s">
        <v>10</v>
      </c>
      <c r="B7" s="101" t="s">
        <v>11</v>
      </c>
      <c r="C7" s="102" t="s">
        <v>12</v>
      </c>
      <c r="D7" s="101" t="s">
        <v>13</v>
      </c>
      <c r="E7" s="103" t="s">
        <v>14</v>
      </c>
      <c r="F7" s="103" t="s">
        <v>15</v>
      </c>
      <c r="G7" s="103" t="s">
        <v>14</v>
      </c>
      <c r="H7" s="103" t="s">
        <v>15</v>
      </c>
      <c r="I7" s="101" t="s">
        <v>16</v>
      </c>
      <c r="J7" s="104" t="s">
        <v>17</v>
      </c>
      <c r="K7" s="105" t="s">
        <v>18</v>
      </c>
      <c r="L7" s="105" t="s">
        <v>19</v>
      </c>
      <c r="M7" s="105" t="s">
        <v>20</v>
      </c>
      <c r="N7" s="105" t="s">
        <v>21</v>
      </c>
      <c r="O7" s="105" t="s">
        <v>22</v>
      </c>
      <c r="P7" s="105" t="s">
        <v>23</v>
      </c>
      <c r="Q7" s="105" t="s">
        <v>24</v>
      </c>
      <c r="R7" s="105" t="s">
        <v>11</v>
      </c>
      <c r="S7" s="106" t="s">
        <v>25</v>
      </c>
      <c r="T7" s="106" t="s">
        <v>26</v>
      </c>
      <c r="U7" s="106" t="s">
        <v>27</v>
      </c>
      <c r="V7" s="106" t="s">
        <v>28</v>
      </c>
      <c r="W7" s="106" t="s">
        <v>29</v>
      </c>
      <c r="X7" s="107" t="s">
        <v>30</v>
      </c>
      <c r="Y7" s="107" t="s">
        <v>31</v>
      </c>
      <c r="Z7" s="107" t="s">
        <v>74</v>
      </c>
      <c r="AA7" s="107" t="s">
        <v>114</v>
      </c>
      <c r="AB7" s="107" t="s">
        <v>32</v>
      </c>
      <c r="AC7" s="108" t="s">
        <v>30</v>
      </c>
      <c r="AD7" s="108" t="s">
        <v>31</v>
      </c>
      <c r="AE7" s="107" t="s">
        <v>74</v>
      </c>
      <c r="AF7" s="107" t="s">
        <v>114</v>
      </c>
      <c r="AG7" s="108" t="s">
        <v>34</v>
      </c>
      <c r="AH7" s="109" t="s">
        <v>30</v>
      </c>
      <c r="AI7" s="109" t="s">
        <v>132</v>
      </c>
      <c r="AJ7" s="109" t="s">
        <v>33</v>
      </c>
      <c r="AK7" s="110" t="s">
        <v>35</v>
      </c>
      <c r="AL7" s="111" t="s">
        <v>36</v>
      </c>
      <c r="AM7" s="111" t="s">
        <v>37</v>
      </c>
      <c r="AN7" s="111" t="s">
        <v>38</v>
      </c>
      <c r="AO7" s="112" t="s">
        <v>39</v>
      </c>
      <c r="AP7" s="113" t="s">
        <v>40</v>
      </c>
      <c r="AQ7" s="112" t="s">
        <v>41</v>
      </c>
      <c r="AR7" s="113" t="s">
        <v>42</v>
      </c>
      <c r="AS7" s="114" t="s">
        <v>43</v>
      </c>
    </row>
    <row r="8" spans="1:45" ht="12.75" x14ac:dyDescent="0.2">
      <c r="A8" s="115" t="s">
        <v>251</v>
      </c>
      <c r="B8" s="116">
        <f t="shared" ref="B8:B16" si="0">R8</f>
        <v>1</v>
      </c>
      <c r="C8" s="149">
        <f t="shared" ref="C8:C20" si="1">IF(AN8&gt;0,(AS8-AN8),)</f>
        <v>-0.21965317919075145</v>
      </c>
      <c r="D8" s="118" t="s">
        <v>96</v>
      </c>
      <c r="E8" s="119"/>
      <c r="F8" s="119"/>
      <c r="G8" s="119">
        <v>44564</v>
      </c>
      <c r="H8" s="119"/>
      <c r="I8" s="120"/>
      <c r="J8" s="121">
        <v>167252</v>
      </c>
      <c r="K8" s="122">
        <v>1</v>
      </c>
      <c r="L8" s="123">
        <v>1</v>
      </c>
      <c r="M8" s="122">
        <v>2</v>
      </c>
      <c r="N8" s="122">
        <v>1</v>
      </c>
      <c r="O8" s="122">
        <v>0</v>
      </c>
      <c r="P8" s="122">
        <v>1</v>
      </c>
      <c r="Q8" s="124">
        <f t="shared" ref="Q8:Q20" si="2">IF(SUM(K8:P8)&gt;0,((K8*K$5)+(L8*L$5)+(M8*M$5)+(N8*N$5)+(O8*O$5)+(P8*P$5)),)</f>
        <v>42</v>
      </c>
      <c r="R8" s="125">
        <f t="shared" ref="R8:R20" si="3">IF(Q8&gt;0,(RANK(Q8,Q$8:Q$20)),)</f>
        <v>1</v>
      </c>
      <c r="S8" s="126"/>
      <c r="T8" s="126"/>
      <c r="U8" s="126"/>
      <c r="V8" s="126"/>
      <c r="W8" s="126"/>
      <c r="X8" s="145"/>
      <c r="Y8" s="127">
        <v>173</v>
      </c>
      <c r="Z8" s="145"/>
      <c r="AA8" s="145"/>
      <c r="AB8" s="128">
        <f t="shared" ref="AB8:AB15" si="4">SUM(X8:AA8)</f>
        <v>173</v>
      </c>
      <c r="AC8" s="148"/>
      <c r="AD8" s="129">
        <v>211</v>
      </c>
      <c r="AE8" s="130"/>
      <c r="AF8" s="130"/>
      <c r="AG8" s="131">
        <f>SUM(AC8:AF8)</f>
        <v>211</v>
      </c>
      <c r="AH8" s="132"/>
      <c r="AI8" s="132"/>
      <c r="AJ8" s="133">
        <f t="shared" ref="AJ8:AJ20" si="5">AH8+AI8</f>
        <v>0</v>
      </c>
      <c r="AK8" s="134">
        <f t="shared" ref="AK8:AK20" si="6">AB8-(AJ8+AG8)</f>
        <v>-38</v>
      </c>
      <c r="AL8" s="135">
        <f t="shared" ref="AL8:AM20" si="7">IF((AC8+AH8)&gt;0,(AC8+AH8)/X8,)</f>
        <v>0</v>
      </c>
      <c r="AM8" s="135">
        <f t="shared" si="7"/>
        <v>1.2196531791907514</v>
      </c>
      <c r="AN8" s="140">
        <f t="shared" ref="AN8:AN20" si="8">IF((AG8+AJ8)&gt;0,(AG8+AJ8)/AB8,)</f>
        <v>1.2196531791907514</v>
      </c>
      <c r="AO8" s="136"/>
      <c r="AP8" s="137">
        <f t="shared" ref="AP8:AP20" si="9">IF(AO8&gt;0,AO8-AL8,)</f>
        <v>0</v>
      </c>
      <c r="AQ8" s="136">
        <v>1</v>
      </c>
      <c r="AR8" s="138">
        <f t="shared" ref="AR8:AR20" si="10">IF(AQ8&gt;0,AQ8-AM8,)</f>
        <v>-0.21965317919075145</v>
      </c>
      <c r="AS8" s="139">
        <f t="shared" ref="AS8:AS20" si="11">IF((SUM(AB8+AJ8))&gt;0,((SUM(X8+AH8)*AO8)+(SUM(Y8+AI8)*AQ8))/(SUM(AB8+AJ8)),)</f>
        <v>1</v>
      </c>
    </row>
    <row r="9" spans="1:45" ht="12.75" collapsed="1" x14ac:dyDescent="0.2">
      <c r="A9" s="115" t="s">
        <v>250</v>
      </c>
      <c r="B9" s="116">
        <f t="shared" si="0"/>
        <v>2</v>
      </c>
      <c r="C9" s="149">
        <f t="shared" si="1"/>
        <v>-1.7379679144384985E-2</v>
      </c>
      <c r="D9" s="118" t="s">
        <v>96</v>
      </c>
      <c r="E9" s="119"/>
      <c r="F9" s="119"/>
      <c r="G9" s="119"/>
      <c r="H9" s="119"/>
      <c r="I9" s="120"/>
      <c r="J9" s="121"/>
      <c r="K9" s="122">
        <v>1</v>
      </c>
      <c r="L9" s="123">
        <v>1</v>
      </c>
      <c r="M9" s="122">
        <v>2</v>
      </c>
      <c r="N9" s="122">
        <v>1</v>
      </c>
      <c r="O9" s="122">
        <v>0</v>
      </c>
      <c r="P9" s="122">
        <v>0</v>
      </c>
      <c r="Q9" s="124">
        <f t="shared" si="2"/>
        <v>37</v>
      </c>
      <c r="R9" s="125">
        <f t="shared" si="3"/>
        <v>2</v>
      </c>
      <c r="S9" s="126"/>
      <c r="T9" s="126"/>
      <c r="U9" s="126"/>
      <c r="V9" s="126"/>
      <c r="W9" s="126"/>
      <c r="X9" s="145"/>
      <c r="Y9" s="127">
        <v>748</v>
      </c>
      <c r="Z9" s="145"/>
      <c r="AA9" s="145"/>
      <c r="AB9" s="128">
        <f t="shared" si="4"/>
        <v>748</v>
      </c>
      <c r="AC9" s="148"/>
      <c r="AD9" s="129">
        <v>761</v>
      </c>
      <c r="AE9" s="130"/>
      <c r="AF9" s="130"/>
      <c r="AG9" s="131">
        <f>SUM(AC9:AF9)</f>
        <v>761</v>
      </c>
      <c r="AH9" s="132"/>
      <c r="AI9" s="132"/>
      <c r="AJ9" s="133">
        <f t="shared" si="5"/>
        <v>0</v>
      </c>
      <c r="AK9" s="134">
        <f t="shared" si="6"/>
        <v>-13</v>
      </c>
      <c r="AL9" s="135">
        <f t="shared" si="7"/>
        <v>0</v>
      </c>
      <c r="AM9" s="135">
        <f t="shared" si="7"/>
        <v>1.017379679144385</v>
      </c>
      <c r="AN9" s="140">
        <f t="shared" si="8"/>
        <v>1.017379679144385</v>
      </c>
      <c r="AO9" s="136"/>
      <c r="AP9" s="137">
        <f t="shared" si="9"/>
        <v>0</v>
      </c>
      <c r="AQ9" s="136">
        <v>1</v>
      </c>
      <c r="AR9" s="138">
        <f t="shared" si="10"/>
        <v>-1.7379679144384985E-2</v>
      </c>
      <c r="AS9" s="139">
        <f t="shared" si="11"/>
        <v>1</v>
      </c>
    </row>
    <row r="10" spans="1:45" ht="15.75" hidden="1" customHeight="1" outlineLevel="1" x14ac:dyDescent="0.2">
      <c r="A10" s="115">
        <v>150049</v>
      </c>
      <c r="B10" s="116">
        <f t="shared" si="0"/>
        <v>0</v>
      </c>
      <c r="C10" s="143">
        <f t="shared" si="1"/>
        <v>0.63636363636363635</v>
      </c>
      <c r="D10" s="118" t="s">
        <v>96</v>
      </c>
      <c r="E10" s="119"/>
      <c r="F10" s="119"/>
      <c r="G10" s="119">
        <v>44461</v>
      </c>
      <c r="H10" s="119">
        <v>44480</v>
      </c>
      <c r="I10" s="120"/>
      <c r="J10" s="121"/>
      <c r="K10" s="122"/>
      <c r="L10" s="123">
        <f t="shared" ref="L10:L15" si="12">COUNTA(S10:W10)</f>
        <v>0</v>
      </c>
      <c r="M10" s="122"/>
      <c r="N10" s="122"/>
      <c r="O10" s="122"/>
      <c r="P10" s="122"/>
      <c r="Q10" s="124">
        <f t="shared" si="2"/>
        <v>0</v>
      </c>
      <c r="R10" s="125">
        <f t="shared" si="3"/>
        <v>0</v>
      </c>
      <c r="S10" s="126"/>
      <c r="T10" s="126"/>
      <c r="U10" s="126"/>
      <c r="V10" s="126"/>
      <c r="W10" s="126"/>
      <c r="X10" s="145"/>
      <c r="Y10" s="127">
        <v>44</v>
      </c>
      <c r="Z10" s="145"/>
      <c r="AA10" s="145"/>
      <c r="AB10" s="128">
        <f t="shared" si="4"/>
        <v>44</v>
      </c>
      <c r="AC10" s="148"/>
      <c r="AD10" s="129">
        <v>16</v>
      </c>
      <c r="AE10" s="130"/>
      <c r="AF10" s="130"/>
      <c r="AG10" s="131">
        <f>SUM(AC10:AF10)</f>
        <v>16</v>
      </c>
      <c r="AH10" s="132"/>
      <c r="AI10" s="132"/>
      <c r="AJ10" s="133">
        <f t="shared" si="5"/>
        <v>0</v>
      </c>
      <c r="AK10" s="134">
        <f t="shared" si="6"/>
        <v>28</v>
      </c>
      <c r="AL10" s="135">
        <f t="shared" si="7"/>
        <v>0</v>
      </c>
      <c r="AM10" s="135">
        <f t="shared" si="7"/>
        <v>0.36363636363636365</v>
      </c>
      <c r="AN10" s="140">
        <f t="shared" si="8"/>
        <v>0.36363636363636365</v>
      </c>
      <c r="AO10" s="136"/>
      <c r="AP10" s="137">
        <f t="shared" si="9"/>
        <v>0</v>
      </c>
      <c r="AQ10" s="136">
        <v>1</v>
      </c>
      <c r="AR10" s="138">
        <f t="shared" si="10"/>
        <v>0.63636363636363635</v>
      </c>
      <c r="AS10" s="139">
        <f t="shared" si="11"/>
        <v>1</v>
      </c>
    </row>
    <row r="11" spans="1:45" ht="15.75" hidden="1" customHeight="1" outlineLevel="1" x14ac:dyDescent="0.2">
      <c r="A11" s="115">
        <v>150174</v>
      </c>
      <c r="B11" s="116">
        <f t="shared" si="0"/>
        <v>0</v>
      </c>
      <c r="C11" s="143">
        <f t="shared" si="1"/>
        <v>-0.16541353383458657</v>
      </c>
      <c r="D11" s="118" t="s">
        <v>96</v>
      </c>
      <c r="E11" s="119"/>
      <c r="F11" s="119"/>
      <c r="G11" s="119">
        <v>44517</v>
      </c>
      <c r="H11" s="119"/>
      <c r="I11" s="120"/>
      <c r="J11" s="121"/>
      <c r="K11" s="122"/>
      <c r="L11" s="123">
        <f t="shared" si="12"/>
        <v>0</v>
      </c>
      <c r="M11" s="122"/>
      <c r="N11" s="122"/>
      <c r="O11" s="122"/>
      <c r="P11" s="122"/>
      <c r="Q11" s="124">
        <f t="shared" si="2"/>
        <v>0</v>
      </c>
      <c r="R11" s="125">
        <f t="shared" si="3"/>
        <v>0</v>
      </c>
      <c r="S11" s="126"/>
      <c r="T11" s="126"/>
      <c r="U11" s="126"/>
      <c r="V11" s="126"/>
      <c r="W11" s="126"/>
      <c r="X11" s="145"/>
      <c r="Y11" s="127">
        <v>266</v>
      </c>
      <c r="Z11" s="145"/>
      <c r="AA11" s="145"/>
      <c r="AB11" s="128">
        <f t="shared" si="4"/>
        <v>266</v>
      </c>
      <c r="AC11" s="148"/>
      <c r="AD11" s="129">
        <v>247</v>
      </c>
      <c r="AE11" s="130"/>
      <c r="AF11" s="130"/>
      <c r="AG11" s="131">
        <v>310</v>
      </c>
      <c r="AH11" s="132"/>
      <c r="AI11" s="132"/>
      <c r="AJ11" s="133">
        <f t="shared" si="5"/>
        <v>0</v>
      </c>
      <c r="AK11" s="134">
        <f t="shared" si="6"/>
        <v>-44</v>
      </c>
      <c r="AL11" s="135">
        <f t="shared" si="7"/>
        <v>0</v>
      </c>
      <c r="AM11" s="135">
        <f t="shared" si="7"/>
        <v>0.9285714285714286</v>
      </c>
      <c r="AN11" s="140">
        <f t="shared" si="8"/>
        <v>1.1654135338345866</v>
      </c>
      <c r="AO11" s="136"/>
      <c r="AP11" s="137">
        <f t="shared" si="9"/>
        <v>0</v>
      </c>
      <c r="AQ11" s="136">
        <v>1</v>
      </c>
      <c r="AR11" s="138">
        <f t="shared" si="10"/>
        <v>7.1428571428571397E-2</v>
      </c>
      <c r="AS11" s="139">
        <f t="shared" si="11"/>
        <v>1</v>
      </c>
    </row>
    <row r="12" spans="1:45" ht="12.75" hidden="1" outlineLevel="1" x14ac:dyDescent="0.2">
      <c r="A12" s="115">
        <v>154212</v>
      </c>
      <c r="B12" s="116">
        <f t="shared" si="0"/>
        <v>0</v>
      </c>
      <c r="C12" s="143">
        <f t="shared" si="1"/>
        <v>0.10769230769230764</v>
      </c>
      <c r="D12" s="118" t="s">
        <v>96</v>
      </c>
      <c r="E12" s="119"/>
      <c r="F12" s="119"/>
      <c r="G12" s="119">
        <v>44517</v>
      </c>
      <c r="H12" s="119"/>
      <c r="I12" s="120"/>
      <c r="J12" s="121"/>
      <c r="K12" s="122"/>
      <c r="L12" s="123">
        <f t="shared" si="12"/>
        <v>0</v>
      </c>
      <c r="M12" s="122"/>
      <c r="N12" s="122"/>
      <c r="O12" s="122"/>
      <c r="P12" s="122"/>
      <c r="Q12" s="124">
        <f t="shared" si="2"/>
        <v>0</v>
      </c>
      <c r="R12" s="125">
        <f t="shared" si="3"/>
        <v>0</v>
      </c>
      <c r="S12" s="126"/>
      <c r="T12" s="126"/>
      <c r="U12" s="126"/>
      <c r="V12" s="126"/>
      <c r="W12" s="126"/>
      <c r="X12" s="145"/>
      <c r="Y12" s="127">
        <v>130</v>
      </c>
      <c r="Z12" s="145"/>
      <c r="AA12" s="145"/>
      <c r="AB12" s="128">
        <f t="shared" si="4"/>
        <v>130</v>
      </c>
      <c r="AC12" s="148"/>
      <c r="AD12" s="129">
        <v>116</v>
      </c>
      <c r="AE12" s="130"/>
      <c r="AF12" s="130"/>
      <c r="AG12" s="131">
        <f>SUM(AC12:AF12)</f>
        <v>116</v>
      </c>
      <c r="AH12" s="132"/>
      <c r="AI12" s="132"/>
      <c r="AJ12" s="133">
        <f t="shared" si="5"/>
        <v>0</v>
      </c>
      <c r="AK12" s="134">
        <f t="shared" si="6"/>
        <v>14</v>
      </c>
      <c r="AL12" s="135">
        <f t="shared" si="7"/>
        <v>0</v>
      </c>
      <c r="AM12" s="135">
        <f t="shared" si="7"/>
        <v>0.89230769230769236</v>
      </c>
      <c r="AN12" s="142">
        <f t="shared" si="8"/>
        <v>0.89230769230769236</v>
      </c>
      <c r="AO12" s="136"/>
      <c r="AP12" s="137">
        <f t="shared" si="9"/>
        <v>0</v>
      </c>
      <c r="AQ12" s="136">
        <v>1</v>
      </c>
      <c r="AR12" s="138">
        <f t="shared" si="10"/>
        <v>0.10769230769230764</v>
      </c>
      <c r="AS12" s="139">
        <f t="shared" si="11"/>
        <v>1</v>
      </c>
    </row>
    <row r="13" spans="1:45" ht="12.75" hidden="1" outlineLevel="1" x14ac:dyDescent="0.2">
      <c r="A13" s="115">
        <v>154522</v>
      </c>
      <c r="B13" s="116">
        <f t="shared" si="0"/>
        <v>0</v>
      </c>
      <c r="C13" s="143">
        <f t="shared" si="1"/>
        <v>4.500000000000004E-2</v>
      </c>
      <c r="D13" s="118" t="s">
        <v>96</v>
      </c>
      <c r="E13" s="119"/>
      <c r="F13" s="119"/>
      <c r="G13" s="119">
        <v>44573</v>
      </c>
      <c r="H13" s="119"/>
      <c r="I13" s="120"/>
      <c r="J13" s="121"/>
      <c r="K13" s="122"/>
      <c r="L13" s="123">
        <f t="shared" si="12"/>
        <v>0</v>
      </c>
      <c r="M13" s="122"/>
      <c r="N13" s="122"/>
      <c r="O13" s="122"/>
      <c r="P13" s="122"/>
      <c r="Q13" s="124">
        <f t="shared" si="2"/>
        <v>0</v>
      </c>
      <c r="R13" s="125">
        <f t="shared" si="3"/>
        <v>0</v>
      </c>
      <c r="S13" s="126"/>
      <c r="T13" s="126"/>
      <c r="U13" s="126"/>
      <c r="V13" s="126"/>
      <c r="W13" s="126"/>
      <c r="X13" s="145"/>
      <c r="Y13" s="127">
        <v>200</v>
      </c>
      <c r="Z13" s="145"/>
      <c r="AA13" s="145"/>
      <c r="AB13" s="128">
        <f t="shared" si="4"/>
        <v>200</v>
      </c>
      <c r="AC13" s="148"/>
      <c r="AD13" s="129">
        <v>136</v>
      </c>
      <c r="AE13" s="130"/>
      <c r="AF13" s="130"/>
      <c r="AG13" s="131">
        <v>191</v>
      </c>
      <c r="AH13" s="132"/>
      <c r="AI13" s="132"/>
      <c r="AJ13" s="133">
        <f t="shared" si="5"/>
        <v>0</v>
      </c>
      <c r="AK13" s="134">
        <f t="shared" si="6"/>
        <v>9</v>
      </c>
      <c r="AL13" s="135">
        <f t="shared" si="7"/>
        <v>0</v>
      </c>
      <c r="AM13" s="135">
        <f t="shared" si="7"/>
        <v>0.68</v>
      </c>
      <c r="AN13" s="140">
        <f t="shared" si="8"/>
        <v>0.95499999999999996</v>
      </c>
      <c r="AO13" s="136"/>
      <c r="AP13" s="137">
        <f t="shared" si="9"/>
        <v>0</v>
      </c>
      <c r="AQ13" s="136">
        <v>1</v>
      </c>
      <c r="AR13" s="138">
        <f t="shared" si="10"/>
        <v>0.31999999999999995</v>
      </c>
      <c r="AS13" s="139">
        <f t="shared" si="11"/>
        <v>1</v>
      </c>
    </row>
    <row r="14" spans="1:45" ht="12.75" hidden="1" outlineLevel="1" x14ac:dyDescent="0.2">
      <c r="A14" s="115">
        <v>154378</v>
      </c>
      <c r="B14" s="116">
        <f t="shared" si="0"/>
        <v>0</v>
      </c>
      <c r="C14" s="143">
        <f t="shared" si="1"/>
        <v>-0.67741935483870974</v>
      </c>
      <c r="D14" s="118" t="s">
        <v>96</v>
      </c>
      <c r="E14" s="119"/>
      <c r="F14" s="119"/>
      <c r="G14" s="119">
        <v>44559</v>
      </c>
      <c r="H14" s="119"/>
      <c r="I14" s="120"/>
      <c r="J14" s="121"/>
      <c r="K14" s="122"/>
      <c r="L14" s="123">
        <f t="shared" si="12"/>
        <v>0</v>
      </c>
      <c r="M14" s="122"/>
      <c r="N14" s="122"/>
      <c r="O14" s="122"/>
      <c r="P14" s="122"/>
      <c r="Q14" s="124">
        <f t="shared" si="2"/>
        <v>0</v>
      </c>
      <c r="R14" s="125">
        <f t="shared" si="3"/>
        <v>0</v>
      </c>
      <c r="S14" s="126"/>
      <c r="T14" s="126"/>
      <c r="U14" s="126"/>
      <c r="V14" s="126"/>
      <c r="W14" s="126"/>
      <c r="X14" s="145"/>
      <c r="Y14" s="127">
        <v>31</v>
      </c>
      <c r="Z14" s="145"/>
      <c r="AA14" s="145"/>
      <c r="AB14" s="128">
        <f t="shared" si="4"/>
        <v>31</v>
      </c>
      <c r="AC14" s="148"/>
      <c r="AD14" s="129">
        <v>45</v>
      </c>
      <c r="AE14" s="130"/>
      <c r="AF14" s="130"/>
      <c r="AG14" s="131">
        <v>52</v>
      </c>
      <c r="AH14" s="132"/>
      <c r="AI14" s="132"/>
      <c r="AJ14" s="133">
        <f t="shared" si="5"/>
        <v>0</v>
      </c>
      <c r="AK14" s="134">
        <f t="shared" si="6"/>
        <v>-21</v>
      </c>
      <c r="AL14" s="135">
        <f t="shared" si="7"/>
        <v>0</v>
      </c>
      <c r="AM14" s="135">
        <f t="shared" si="7"/>
        <v>1.4516129032258065</v>
      </c>
      <c r="AN14" s="140">
        <f t="shared" si="8"/>
        <v>1.6774193548387097</v>
      </c>
      <c r="AO14" s="136"/>
      <c r="AP14" s="137">
        <f t="shared" si="9"/>
        <v>0</v>
      </c>
      <c r="AQ14" s="136">
        <v>1</v>
      </c>
      <c r="AR14" s="138">
        <f t="shared" si="10"/>
        <v>-0.45161290322580649</v>
      </c>
      <c r="AS14" s="139">
        <f t="shared" si="11"/>
        <v>1</v>
      </c>
    </row>
    <row r="15" spans="1:45" ht="12.75" hidden="1" outlineLevel="1" x14ac:dyDescent="0.2">
      <c r="A15" s="115">
        <v>155806</v>
      </c>
      <c r="B15" s="116">
        <f t="shared" si="0"/>
        <v>0</v>
      </c>
      <c r="C15" s="143">
        <f t="shared" si="1"/>
        <v>-8.6956521739130377E-2</v>
      </c>
      <c r="D15" s="118" t="s">
        <v>96</v>
      </c>
      <c r="E15" s="119"/>
      <c r="F15" s="119"/>
      <c r="G15" s="119">
        <v>44559</v>
      </c>
      <c r="H15" s="119">
        <v>44495</v>
      </c>
      <c r="I15" s="120"/>
      <c r="J15" s="121"/>
      <c r="K15" s="122"/>
      <c r="L15" s="123">
        <f t="shared" si="12"/>
        <v>0</v>
      </c>
      <c r="M15" s="122"/>
      <c r="N15" s="122"/>
      <c r="O15" s="122"/>
      <c r="P15" s="122"/>
      <c r="Q15" s="124">
        <f t="shared" si="2"/>
        <v>0</v>
      </c>
      <c r="R15" s="125">
        <f t="shared" si="3"/>
        <v>0</v>
      </c>
      <c r="S15" s="126"/>
      <c r="T15" s="126"/>
      <c r="U15" s="126"/>
      <c r="V15" s="126"/>
      <c r="W15" s="126"/>
      <c r="X15" s="145"/>
      <c r="Y15" s="127">
        <v>69</v>
      </c>
      <c r="Z15" s="145"/>
      <c r="AA15" s="145"/>
      <c r="AB15" s="128">
        <f t="shared" si="4"/>
        <v>69</v>
      </c>
      <c r="AC15" s="148"/>
      <c r="AD15" s="129">
        <v>75</v>
      </c>
      <c r="AE15" s="130"/>
      <c r="AF15" s="130"/>
      <c r="AG15" s="131">
        <f t="shared" ref="AG15:AG20" si="13">SUM(AC15:AF15)</f>
        <v>75</v>
      </c>
      <c r="AH15" s="132"/>
      <c r="AI15" s="132"/>
      <c r="AJ15" s="133">
        <f t="shared" si="5"/>
        <v>0</v>
      </c>
      <c r="AK15" s="134">
        <f t="shared" si="6"/>
        <v>-6</v>
      </c>
      <c r="AL15" s="135">
        <f t="shared" si="7"/>
        <v>0</v>
      </c>
      <c r="AM15" s="135">
        <f t="shared" si="7"/>
        <v>1.0869565217391304</v>
      </c>
      <c r="AN15" s="140">
        <f t="shared" si="8"/>
        <v>1.0869565217391304</v>
      </c>
      <c r="AO15" s="136"/>
      <c r="AP15" s="137">
        <f t="shared" si="9"/>
        <v>0</v>
      </c>
      <c r="AQ15" s="136">
        <v>1</v>
      </c>
      <c r="AR15" s="138">
        <f t="shared" si="10"/>
        <v>-8.6956521739130377E-2</v>
      </c>
      <c r="AS15" s="139">
        <f t="shared" si="11"/>
        <v>1</v>
      </c>
    </row>
    <row r="16" spans="1:45" ht="12.75" collapsed="1" x14ac:dyDescent="0.2">
      <c r="A16" s="115" t="s">
        <v>95</v>
      </c>
      <c r="B16" s="116">
        <f t="shared" si="0"/>
        <v>2</v>
      </c>
      <c r="C16" s="117">
        <f t="shared" si="1"/>
        <v>0.22774869109947649</v>
      </c>
      <c r="D16" s="118" t="s">
        <v>96</v>
      </c>
      <c r="E16" s="119"/>
      <c r="F16" s="119"/>
      <c r="G16" s="119"/>
      <c r="H16" s="119">
        <v>44498</v>
      </c>
      <c r="I16" s="120"/>
      <c r="J16" s="121"/>
      <c r="K16" s="122">
        <v>1</v>
      </c>
      <c r="L16" s="123">
        <v>1</v>
      </c>
      <c r="M16" s="122">
        <v>1</v>
      </c>
      <c r="N16" s="122">
        <v>1</v>
      </c>
      <c r="O16" s="122">
        <v>1</v>
      </c>
      <c r="P16" s="122">
        <v>0</v>
      </c>
      <c r="Q16" s="124">
        <f t="shared" si="2"/>
        <v>37</v>
      </c>
      <c r="R16" s="125">
        <f t="shared" si="3"/>
        <v>2</v>
      </c>
      <c r="S16" s="126"/>
      <c r="T16" s="126"/>
      <c r="U16" s="126"/>
      <c r="V16" s="126"/>
      <c r="W16" s="126"/>
      <c r="X16" s="145"/>
      <c r="Y16" s="127">
        <v>764</v>
      </c>
      <c r="Z16" s="145"/>
      <c r="AA16" s="145"/>
      <c r="AB16" s="128">
        <v>764</v>
      </c>
      <c r="AC16" s="148"/>
      <c r="AD16" s="129">
        <v>590</v>
      </c>
      <c r="AE16" s="130"/>
      <c r="AF16" s="130"/>
      <c r="AG16" s="131">
        <f t="shared" si="13"/>
        <v>590</v>
      </c>
      <c r="AH16" s="132"/>
      <c r="AI16" s="132"/>
      <c r="AJ16" s="133">
        <f t="shared" si="5"/>
        <v>0</v>
      </c>
      <c r="AK16" s="134">
        <f t="shared" si="6"/>
        <v>174</v>
      </c>
      <c r="AL16" s="135">
        <f t="shared" si="7"/>
        <v>0</v>
      </c>
      <c r="AM16" s="135">
        <f t="shared" si="7"/>
        <v>0.77225130890052351</v>
      </c>
      <c r="AN16" s="140">
        <f t="shared" si="8"/>
        <v>0.77225130890052351</v>
      </c>
      <c r="AO16" s="136"/>
      <c r="AP16" s="137">
        <f t="shared" si="9"/>
        <v>0</v>
      </c>
      <c r="AQ16" s="136">
        <v>1</v>
      </c>
      <c r="AR16" s="138">
        <f t="shared" si="10"/>
        <v>0.22774869109947649</v>
      </c>
      <c r="AS16" s="139">
        <f t="shared" si="11"/>
        <v>1</v>
      </c>
    </row>
    <row r="17" spans="1:46" ht="12.75" hidden="1" outlineLevel="1" x14ac:dyDescent="0.2">
      <c r="A17" s="115">
        <v>157903</v>
      </c>
      <c r="B17" s="116">
        <f t="shared" ref="B17:B22" si="14">R17</f>
        <v>0</v>
      </c>
      <c r="C17" s="117">
        <f t="shared" si="1"/>
        <v>0.39555555555555555</v>
      </c>
      <c r="D17" s="118" t="s">
        <v>96</v>
      </c>
      <c r="E17" s="119"/>
      <c r="F17" s="119"/>
      <c r="G17" s="119">
        <v>44461</v>
      </c>
      <c r="H17" s="119">
        <v>44461</v>
      </c>
      <c r="I17" s="120"/>
      <c r="J17" s="121"/>
      <c r="K17" s="122"/>
      <c r="L17" s="123">
        <f>COUNTA(S17:W17)</f>
        <v>0</v>
      </c>
      <c r="M17" s="122"/>
      <c r="N17" s="122"/>
      <c r="O17" s="122"/>
      <c r="P17" s="122"/>
      <c r="Q17" s="124">
        <f t="shared" si="2"/>
        <v>0</v>
      </c>
      <c r="R17" s="125">
        <f t="shared" si="3"/>
        <v>0</v>
      </c>
      <c r="S17" s="126"/>
      <c r="T17" s="126"/>
      <c r="U17" s="126"/>
      <c r="V17" s="126"/>
      <c r="W17" s="126"/>
      <c r="X17" s="145"/>
      <c r="Y17" s="127">
        <v>126</v>
      </c>
      <c r="Z17" s="145"/>
      <c r="AA17" s="145"/>
      <c r="AB17" s="128">
        <f t="shared" ref="AB17:AB22" si="15">SUM(X17:AA17)</f>
        <v>126</v>
      </c>
      <c r="AC17" s="148"/>
      <c r="AD17" s="129">
        <v>76.16</v>
      </c>
      <c r="AE17" s="130"/>
      <c r="AF17" s="130"/>
      <c r="AG17" s="131">
        <f t="shared" si="13"/>
        <v>76.16</v>
      </c>
      <c r="AH17" s="132"/>
      <c r="AI17" s="132"/>
      <c r="AJ17" s="133">
        <f t="shared" si="5"/>
        <v>0</v>
      </c>
      <c r="AK17" s="134">
        <f t="shared" si="6"/>
        <v>49.84</v>
      </c>
      <c r="AL17" s="135">
        <f t="shared" si="7"/>
        <v>0</v>
      </c>
      <c r="AM17" s="135">
        <f t="shared" si="7"/>
        <v>0.60444444444444445</v>
      </c>
      <c r="AN17" s="140">
        <f t="shared" si="8"/>
        <v>0.60444444444444445</v>
      </c>
      <c r="AO17" s="136"/>
      <c r="AP17" s="137">
        <f t="shared" si="9"/>
        <v>0</v>
      </c>
      <c r="AQ17" s="136">
        <v>1</v>
      </c>
      <c r="AR17" s="138">
        <f t="shared" si="10"/>
        <v>0.39555555555555555</v>
      </c>
      <c r="AS17" s="139">
        <f t="shared" si="11"/>
        <v>1</v>
      </c>
    </row>
    <row r="18" spans="1:46" ht="12.75" hidden="1" outlineLevel="1" x14ac:dyDescent="0.2">
      <c r="A18" s="150">
        <v>164386</v>
      </c>
      <c r="B18" s="116">
        <f t="shared" si="14"/>
        <v>0</v>
      </c>
      <c r="C18" s="117">
        <f t="shared" si="1"/>
        <v>7.9365079365079416E-2</v>
      </c>
      <c r="D18" s="118" t="s">
        <v>96</v>
      </c>
      <c r="E18" s="119"/>
      <c r="F18" s="119"/>
      <c r="G18" s="119">
        <v>44489</v>
      </c>
      <c r="H18" s="119">
        <v>44501</v>
      </c>
      <c r="I18" s="120"/>
      <c r="J18" s="121"/>
      <c r="K18" s="122"/>
      <c r="L18" s="123">
        <f>COUNTA(S18:W18)</f>
        <v>0</v>
      </c>
      <c r="M18" s="122"/>
      <c r="N18" s="122"/>
      <c r="O18" s="122"/>
      <c r="P18" s="122"/>
      <c r="Q18" s="124">
        <f t="shared" si="2"/>
        <v>0</v>
      </c>
      <c r="R18" s="125">
        <f t="shared" si="3"/>
        <v>0</v>
      </c>
      <c r="S18" s="126"/>
      <c r="T18" s="126"/>
      <c r="U18" s="126"/>
      <c r="V18" s="126"/>
      <c r="W18" s="126"/>
      <c r="X18" s="145"/>
      <c r="Y18" s="127">
        <v>315</v>
      </c>
      <c r="Z18" s="145"/>
      <c r="AA18" s="145"/>
      <c r="AB18" s="128">
        <f t="shared" si="15"/>
        <v>315</v>
      </c>
      <c r="AC18" s="148"/>
      <c r="AD18" s="129">
        <v>290</v>
      </c>
      <c r="AE18" s="130"/>
      <c r="AF18" s="130"/>
      <c r="AG18" s="131">
        <f t="shared" si="13"/>
        <v>290</v>
      </c>
      <c r="AH18" s="132"/>
      <c r="AI18" s="132"/>
      <c r="AJ18" s="133">
        <f t="shared" si="5"/>
        <v>0</v>
      </c>
      <c r="AK18" s="134">
        <f t="shared" si="6"/>
        <v>25</v>
      </c>
      <c r="AL18" s="135">
        <f t="shared" si="7"/>
        <v>0</v>
      </c>
      <c r="AM18" s="135">
        <f t="shared" si="7"/>
        <v>0.92063492063492058</v>
      </c>
      <c r="AN18" s="140">
        <f t="shared" si="8"/>
        <v>0.92063492063492058</v>
      </c>
      <c r="AO18" s="136"/>
      <c r="AP18" s="137">
        <f t="shared" si="9"/>
        <v>0</v>
      </c>
      <c r="AQ18" s="136">
        <v>1</v>
      </c>
      <c r="AR18" s="138">
        <f t="shared" si="10"/>
        <v>7.9365079365079416E-2</v>
      </c>
      <c r="AS18" s="139">
        <f t="shared" si="11"/>
        <v>1</v>
      </c>
    </row>
    <row r="19" spans="1:46" ht="12.75" hidden="1" outlineLevel="1" x14ac:dyDescent="0.2">
      <c r="A19" s="205">
        <v>163064</v>
      </c>
      <c r="B19" s="151">
        <f t="shared" si="14"/>
        <v>0</v>
      </c>
      <c r="C19" s="152">
        <f t="shared" si="1"/>
        <v>9.4339622641509413E-2</v>
      </c>
      <c r="D19" s="153" t="s">
        <v>96</v>
      </c>
      <c r="E19" s="154"/>
      <c r="F19" s="154"/>
      <c r="G19" s="154">
        <v>44496</v>
      </c>
      <c r="H19" s="154">
        <v>44498</v>
      </c>
      <c r="I19" s="155"/>
      <c r="J19" s="156"/>
      <c r="K19" s="164"/>
      <c r="L19" s="165">
        <f>COUNTA(S19:W19)</f>
        <v>0</v>
      </c>
      <c r="M19" s="164"/>
      <c r="N19" s="164"/>
      <c r="O19" s="164"/>
      <c r="P19" s="164"/>
      <c r="Q19" s="166">
        <f t="shared" si="2"/>
        <v>0</v>
      </c>
      <c r="R19" s="167">
        <f t="shared" si="3"/>
        <v>0</v>
      </c>
      <c r="S19" s="168"/>
      <c r="T19" s="168"/>
      <c r="U19" s="168"/>
      <c r="V19" s="168"/>
      <c r="W19" s="168"/>
      <c r="X19" s="170"/>
      <c r="Y19" s="169">
        <v>265</v>
      </c>
      <c r="Z19" s="170"/>
      <c r="AA19" s="170"/>
      <c r="AB19" s="171">
        <f t="shared" si="15"/>
        <v>265</v>
      </c>
      <c r="AC19" s="172"/>
      <c r="AD19" s="173">
        <v>240</v>
      </c>
      <c r="AE19" s="174"/>
      <c r="AF19" s="174"/>
      <c r="AG19" s="175">
        <f t="shared" si="13"/>
        <v>240</v>
      </c>
      <c r="AH19" s="176"/>
      <c r="AI19" s="176"/>
      <c r="AJ19" s="177">
        <f t="shared" si="5"/>
        <v>0</v>
      </c>
      <c r="AK19" s="157">
        <f t="shared" si="6"/>
        <v>25</v>
      </c>
      <c r="AL19" s="158">
        <f t="shared" si="7"/>
        <v>0</v>
      </c>
      <c r="AM19" s="158">
        <f t="shared" si="7"/>
        <v>0.90566037735849059</v>
      </c>
      <c r="AN19" s="159">
        <f t="shared" si="8"/>
        <v>0.90566037735849059</v>
      </c>
      <c r="AO19" s="160"/>
      <c r="AP19" s="161">
        <f t="shared" si="9"/>
        <v>0</v>
      </c>
      <c r="AQ19" s="160">
        <v>1</v>
      </c>
      <c r="AR19" s="162">
        <f t="shared" si="10"/>
        <v>9.4339622641509413E-2</v>
      </c>
      <c r="AS19" s="163">
        <f t="shared" si="11"/>
        <v>1</v>
      </c>
    </row>
    <row r="20" spans="1:46" ht="12.75" collapsed="1" x14ac:dyDescent="0.2">
      <c r="A20" s="141" t="s">
        <v>59</v>
      </c>
      <c r="B20" s="206">
        <f t="shared" si="14"/>
        <v>2</v>
      </c>
      <c r="C20" s="207">
        <f t="shared" si="1"/>
        <v>0.21161825726141081</v>
      </c>
      <c r="D20" s="208" t="s">
        <v>96</v>
      </c>
      <c r="E20" s="209"/>
      <c r="F20" s="209"/>
      <c r="G20" s="209">
        <v>44531</v>
      </c>
      <c r="H20" s="209">
        <v>44545</v>
      </c>
      <c r="I20" s="210"/>
      <c r="J20" s="211"/>
      <c r="K20" s="212">
        <v>1</v>
      </c>
      <c r="L20" s="213">
        <v>1</v>
      </c>
      <c r="M20" s="212">
        <v>1</v>
      </c>
      <c r="N20" s="212">
        <v>1</v>
      </c>
      <c r="O20" s="212">
        <v>1</v>
      </c>
      <c r="P20" s="212">
        <v>0</v>
      </c>
      <c r="Q20" s="214">
        <f t="shared" si="2"/>
        <v>37</v>
      </c>
      <c r="R20" s="215">
        <f t="shared" si="3"/>
        <v>2</v>
      </c>
      <c r="S20" s="216"/>
      <c r="T20" s="216"/>
      <c r="U20" s="216"/>
      <c r="V20" s="216"/>
      <c r="W20" s="216"/>
      <c r="X20" s="217"/>
      <c r="Y20" s="218">
        <v>241</v>
      </c>
      <c r="Z20" s="217"/>
      <c r="AA20" s="217"/>
      <c r="AB20" s="219">
        <f t="shared" si="15"/>
        <v>241</v>
      </c>
      <c r="AC20" s="220"/>
      <c r="AD20" s="221">
        <v>190</v>
      </c>
      <c r="AE20" s="222"/>
      <c r="AF20" s="222"/>
      <c r="AG20" s="223">
        <f t="shared" si="13"/>
        <v>190</v>
      </c>
      <c r="AH20" s="224"/>
      <c r="AI20" s="224"/>
      <c r="AJ20" s="225">
        <f t="shared" si="5"/>
        <v>0</v>
      </c>
      <c r="AK20" s="226">
        <f t="shared" si="6"/>
        <v>51</v>
      </c>
      <c r="AL20" s="227">
        <f t="shared" si="7"/>
        <v>0</v>
      </c>
      <c r="AM20" s="227">
        <f t="shared" si="7"/>
        <v>0.78838174273858919</v>
      </c>
      <c r="AN20" s="228">
        <f t="shared" si="8"/>
        <v>0.78838174273858919</v>
      </c>
      <c r="AO20" s="229"/>
      <c r="AP20" s="230">
        <f t="shared" si="9"/>
        <v>0</v>
      </c>
      <c r="AQ20" s="229">
        <v>1</v>
      </c>
      <c r="AR20" s="231">
        <f t="shared" si="10"/>
        <v>0.21161825726141081</v>
      </c>
      <c r="AS20" s="232">
        <f t="shared" si="11"/>
        <v>1</v>
      </c>
    </row>
    <row r="21" spans="1:46" ht="12.75" x14ac:dyDescent="0.2">
      <c r="A21" s="307" t="s">
        <v>88</v>
      </c>
      <c r="B21" s="202">
        <f t="shared" si="14"/>
        <v>1</v>
      </c>
      <c r="C21" s="319">
        <f>IF(AN21&gt;0,(AS21-AN21),)</f>
        <v>-0.32724708363855026</v>
      </c>
      <c r="D21" s="179" t="s">
        <v>96</v>
      </c>
      <c r="E21" s="180">
        <v>44179</v>
      </c>
      <c r="F21" s="180">
        <v>44179</v>
      </c>
      <c r="G21" s="180">
        <v>44564</v>
      </c>
      <c r="H21" s="180">
        <v>44564</v>
      </c>
      <c r="I21" s="181"/>
      <c r="J21" s="182">
        <v>157374</v>
      </c>
      <c r="K21" s="183">
        <v>1</v>
      </c>
      <c r="L21" s="184">
        <v>0</v>
      </c>
      <c r="M21" s="183">
        <v>0</v>
      </c>
      <c r="N21" s="183">
        <v>3</v>
      </c>
      <c r="O21" s="183">
        <v>0</v>
      </c>
      <c r="P21" s="183">
        <v>0</v>
      </c>
      <c r="Q21" s="185">
        <f>IF(SUM(K21:P21)&gt;0,((K21*Portfólio!L$5)+(L21*Portfólio!M$5)+(M21*Portfólio!N$5)+(N21*Portfólio!O$5)+(O21*Portfólio!P$5)+(P21*Portfólio!Q$5)),)</f>
        <v>36</v>
      </c>
      <c r="R21" s="186">
        <f>IF(Q21&gt;0,(RANK(Q21,Q$21:Q$21)),)</f>
        <v>1</v>
      </c>
      <c r="S21" s="187"/>
      <c r="T21" s="187"/>
      <c r="U21" s="187"/>
      <c r="V21" s="187"/>
      <c r="W21" s="187"/>
      <c r="X21" s="188">
        <v>3000</v>
      </c>
      <c r="Y21" s="188">
        <v>1000</v>
      </c>
      <c r="Z21" s="188"/>
      <c r="AA21" s="188">
        <v>450</v>
      </c>
      <c r="AB21" s="188">
        <f t="shared" si="15"/>
        <v>4450</v>
      </c>
      <c r="AC21" s="332">
        <v>3465</v>
      </c>
      <c r="AD21" s="191">
        <v>1256</v>
      </c>
      <c r="AE21" s="192"/>
      <c r="AF21" s="192">
        <v>501</v>
      </c>
      <c r="AG21" s="335">
        <f>SUM(AC21:AF21)</f>
        <v>5222</v>
      </c>
      <c r="AH21" s="193"/>
      <c r="AI21" s="193">
        <v>259</v>
      </c>
      <c r="AJ21" s="194">
        <f>AH21+AI21</f>
        <v>259</v>
      </c>
      <c r="AK21" s="338">
        <f>AB21-(AJ21+AG21)</f>
        <v>-1031</v>
      </c>
      <c r="AL21" s="196">
        <f t="shared" ref="AL21:AM23" si="16">IF((AC21+AH21)&gt;0,(AC21+AH21)/X21,)</f>
        <v>1.155</v>
      </c>
      <c r="AM21" s="196">
        <f t="shared" si="16"/>
        <v>1.5149999999999999</v>
      </c>
      <c r="AN21" s="196">
        <f>IF((AG21+AJ21)&gt;0,(AG21+AJ21)/AB21,)</f>
        <v>1.2316853932584271</v>
      </c>
      <c r="AO21" s="198">
        <v>1</v>
      </c>
      <c r="AP21" s="199">
        <f>IF(AO21&gt;0,AO21-AL21,)</f>
        <v>-0.15500000000000003</v>
      </c>
      <c r="AQ21" s="306">
        <v>1</v>
      </c>
      <c r="AR21" s="199">
        <f>IF(AQ21&gt;0,AQ21-AM21,)</f>
        <v>-0.5149999999999999</v>
      </c>
      <c r="AS21" s="200">
        <f>IF((SUM(AB21+AJ21))&gt;0,((SUM(X21+AH21)*AO21)+(SUM(Y21+AI21)*AQ21))/(SUM(AB21+AJ21)),)</f>
        <v>0.90443830961987681</v>
      </c>
      <c r="AT21" s="87" t="s">
        <v>605</v>
      </c>
    </row>
    <row r="22" spans="1:46" ht="12.75" x14ac:dyDescent="0.2">
      <c r="A22" s="308" t="s">
        <v>245</v>
      </c>
      <c r="B22" s="116">
        <f t="shared" si="14"/>
        <v>1</v>
      </c>
      <c r="C22" s="143">
        <f>IF(AN22&gt;0,(AS22-AN22),)</f>
        <v>-1.4113924050632911</v>
      </c>
      <c r="D22" s="118" t="s">
        <v>96</v>
      </c>
      <c r="E22" s="119">
        <v>44495</v>
      </c>
      <c r="F22" s="119">
        <v>44503</v>
      </c>
      <c r="G22" s="146">
        <v>44560</v>
      </c>
      <c r="H22" s="119"/>
      <c r="I22" s="120"/>
      <c r="J22" s="147">
        <v>167360</v>
      </c>
      <c r="K22" s="122">
        <v>1</v>
      </c>
      <c r="L22" s="123">
        <v>2</v>
      </c>
      <c r="M22" s="122">
        <v>5</v>
      </c>
      <c r="N22" s="122">
        <v>1</v>
      </c>
      <c r="O22" s="122">
        <v>1</v>
      </c>
      <c r="P22" s="122">
        <v>2</v>
      </c>
      <c r="Q22" s="124">
        <f>IF(SUM(K22:P22)&gt;0,((K22*Portfólio!L$5)+(L22*Portfólio!M$5)+(M22*Portfólio!N$5)+(N22*Portfólio!O$5)+(O22*Portfólio!P$5)+(P22*Portfólio!Q$5)),)</f>
        <v>84</v>
      </c>
      <c r="R22" s="125">
        <f>IF(Q22&gt;0,(RANK(Q22,Q$22:Q$22)),)</f>
        <v>1</v>
      </c>
      <c r="S22" s="126"/>
      <c r="T22" s="126"/>
      <c r="U22" s="126"/>
      <c r="V22" s="126"/>
      <c r="W22" s="126"/>
      <c r="X22" s="127">
        <v>260</v>
      </c>
      <c r="Y22" s="145"/>
      <c r="Z22" s="145"/>
      <c r="AA22" s="127">
        <v>56</v>
      </c>
      <c r="AB22" s="128">
        <f t="shared" si="15"/>
        <v>316</v>
      </c>
      <c r="AC22" s="313">
        <v>480</v>
      </c>
      <c r="AD22" s="313"/>
      <c r="AE22" s="314"/>
      <c r="AF22" s="314">
        <v>174</v>
      </c>
      <c r="AG22" s="131">
        <f>SUM(AC22:AF22)</f>
        <v>654</v>
      </c>
      <c r="AH22" s="132"/>
      <c r="AI22" s="132"/>
      <c r="AJ22" s="133">
        <f>AH22+AI22</f>
        <v>0</v>
      </c>
      <c r="AK22" s="204">
        <f>AB22-(AJ22+AG22)</f>
        <v>-338</v>
      </c>
      <c r="AL22" s="135">
        <f t="shared" si="16"/>
        <v>1.8461538461538463</v>
      </c>
      <c r="AM22" s="135">
        <f t="shared" si="16"/>
        <v>0</v>
      </c>
      <c r="AN22" s="140">
        <f>IF((AG22+AJ22)&gt;0,(AG22+AJ22)/AB22,)</f>
        <v>2.0696202531645569</v>
      </c>
      <c r="AO22" s="136">
        <v>0.8</v>
      </c>
      <c r="AP22" s="137">
        <f>IF(AO22&gt;0,AO22-AL22,)</f>
        <v>-1.0461538461538462</v>
      </c>
      <c r="AQ22" s="136"/>
      <c r="AR22" s="138">
        <f>IF(AQ22&gt;0,AQ22-AM22,)</f>
        <v>0</v>
      </c>
      <c r="AS22" s="139">
        <f>IF((SUM(AB22+AJ22))&gt;0,((SUM(X22+AH22)*AO22)+(SUM(Y22+AI22)*AQ22))/(SUM(AB22+AJ22)),)</f>
        <v>0.65822784810126578</v>
      </c>
    </row>
    <row r="23" spans="1:46" ht="12.75" x14ac:dyDescent="0.2">
      <c r="A23" s="308" t="s">
        <v>99</v>
      </c>
      <c r="B23" s="116">
        <f>R23</f>
        <v>1</v>
      </c>
      <c r="C23" s="143">
        <f>IF(AN23&gt;0,(AS23-AN23),)</f>
        <v>-0.32855313487443871</v>
      </c>
      <c r="D23" s="118" t="s">
        <v>96</v>
      </c>
      <c r="E23" s="119">
        <v>44490</v>
      </c>
      <c r="F23" s="119">
        <v>44490</v>
      </c>
      <c r="G23" s="144">
        <v>44621</v>
      </c>
      <c r="H23" s="119">
        <v>44652</v>
      </c>
      <c r="I23" s="120"/>
      <c r="J23" s="121">
        <v>167503</v>
      </c>
      <c r="K23" s="122">
        <v>2</v>
      </c>
      <c r="L23" s="123">
        <v>2</v>
      </c>
      <c r="M23" s="122">
        <v>4</v>
      </c>
      <c r="N23" s="122">
        <v>2</v>
      </c>
      <c r="O23" s="122">
        <v>2</v>
      </c>
      <c r="P23" s="122">
        <v>3</v>
      </c>
      <c r="Q23" s="124">
        <f>IF(SUM(K23:P23)&gt;0,((K23*Portfólio!L$5)+(L23*Portfólio!M$5)+(M23*Portfólio!N$5)+(N23*Portfólio!O$5)+(O23*Portfólio!P$5)+(P23*Portfólio!Q$5)),)</f>
        <v>103</v>
      </c>
      <c r="R23" s="125">
        <f>IF(Q23&gt;0,(RANK(Q23,Q$23:Q$23)),)</f>
        <v>1</v>
      </c>
      <c r="S23" s="126"/>
      <c r="T23" s="126"/>
      <c r="U23" s="126"/>
      <c r="V23" s="126"/>
      <c r="W23" s="126"/>
      <c r="X23" s="347">
        <v>350</v>
      </c>
      <c r="Y23" s="347"/>
      <c r="Z23" s="347"/>
      <c r="AA23" s="347">
        <v>120</v>
      </c>
      <c r="AB23" s="128">
        <f>SUM(X23:AA23)</f>
        <v>470</v>
      </c>
      <c r="AC23" s="129">
        <v>389</v>
      </c>
      <c r="AD23" s="129"/>
      <c r="AE23" s="130"/>
      <c r="AF23" s="130"/>
      <c r="AG23" s="131">
        <f>SUM(AC23:AF23)</f>
        <v>389</v>
      </c>
      <c r="AH23" s="132"/>
      <c r="AI23" s="132"/>
      <c r="AJ23" s="133">
        <f>AH23+AI23</f>
        <v>0</v>
      </c>
      <c r="AK23" s="134">
        <f>AB23-(AJ23+AG23)</f>
        <v>81</v>
      </c>
      <c r="AL23" s="135">
        <f t="shared" si="16"/>
        <v>1.1114285714285714</v>
      </c>
      <c r="AM23" s="135">
        <f t="shared" si="16"/>
        <v>0</v>
      </c>
      <c r="AN23" s="140">
        <f>SUM(AL23:AM23)</f>
        <v>1.1114285714285714</v>
      </c>
      <c r="AO23" s="136">
        <v>0.91</v>
      </c>
      <c r="AP23" s="137">
        <f>IF(AO23&gt;0,AO23-AL23,)</f>
        <v>-0.2014285714285714</v>
      </c>
      <c r="AQ23" s="136"/>
      <c r="AR23" s="138">
        <f>IF(AQ23&gt;0,AQ23-AM23,)</f>
        <v>0</v>
      </c>
      <c r="AS23" s="139">
        <f>IF((SUM(AB23+AJ23+AG23))&gt;0,((SUM(X23+AC23+AH23)*AO23)+(SUM(Y23+AD23+AI23)*AQ23))/(SUM(AB23+AG23+AJ23)),)</f>
        <v>0.78287543655413272</v>
      </c>
      <c r="AT23" s="87" t="s">
        <v>679</v>
      </c>
    </row>
    <row r="24" spans="1:46" ht="12.75" x14ac:dyDescent="0.2">
      <c r="C24" s="87"/>
      <c r="E24" s="89"/>
      <c r="F24" s="89"/>
      <c r="G24" s="89"/>
      <c r="H24" s="89"/>
      <c r="I24" s="90"/>
      <c r="J24" s="90"/>
      <c r="AO24" s="91"/>
      <c r="AP24" s="91"/>
      <c r="AQ24" s="91"/>
      <c r="AR24" s="91"/>
      <c r="AS24" s="91"/>
    </row>
    <row r="25" spans="1:46" ht="12.75" x14ac:dyDescent="0.2">
      <c r="C25" s="87"/>
      <c r="E25" s="89"/>
      <c r="F25" s="89"/>
      <c r="G25" s="89"/>
      <c r="H25" s="89"/>
      <c r="I25" s="90"/>
      <c r="J25" s="90"/>
      <c r="AO25" s="91"/>
      <c r="AP25" s="91"/>
      <c r="AQ25" s="91"/>
      <c r="AR25" s="91"/>
      <c r="AS25" s="91"/>
    </row>
    <row r="26" spans="1:46" ht="12.75" x14ac:dyDescent="0.2">
      <c r="C26" s="87"/>
      <c r="E26" s="89"/>
      <c r="F26" s="89"/>
      <c r="G26" s="89"/>
      <c r="H26" s="89"/>
      <c r="I26" s="90"/>
      <c r="J26" s="90"/>
      <c r="AO26" s="91"/>
      <c r="AP26" s="91"/>
      <c r="AQ26" s="91"/>
      <c r="AR26" s="91"/>
      <c r="AS26" s="91"/>
    </row>
    <row r="27" spans="1:46" ht="12.75" x14ac:dyDescent="0.2">
      <c r="C27" s="87"/>
      <c r="E27" s="89"/>
      <c r="F27" s="89"/>
      <c r="G27" s="89"/>
      <c r="H27" s="89"/>
      <c r="I27" s="90"/>
      <c r="J27" s="90"/>
      <c r="AO27" s="91"/>
      <c r="AP27" s="91"/>
      <c r="AQ27" s="91"/>
      <c r="AR27" s="91"/>
      <c r="AS27" s="91"/>
    </row>
    <row r="28" spans="1:46" ht="12.75" x14ac:dyDescent="0.2">
      <c r="C28" s="87"/>
      <c r="E28" s="89"/>
      <c r="F28" s="89"/>
      <c r="G28" s="89"/>
      <c r="H28" s="89"/>
      <c r="I28" s="90"/>
      <c r="J28" s="90"/>
      <c r="AO28" s="91"/>
      <c r="AP28" s="91"/>
      <c r="AQ28" s="91"/>
      <c r="AR28" s="91"/>
      <c r="AS28" s="91"/>
    </row>
    <row r="29" spans="1:46" ht="12.75" x14ac:dyDescent="0.2">
      <c r="C29" s="87"/>
      <c r="E29" s="89"/>
      <c r="F29" s="89"/>
      <c r="G29" s="89"/>
      <c r="H29" s="89"/>
      <c r="I29" s="90"/>
      <c r="J29" s="90"/>
      <c r="AO29" s="91"/>
      <c r="AP29" s="91"/>
      <c r="AQ29" s="91"/>
      <c r="AR29" s="91"/>
      <c r="AS29" s="91"/>
    </row>
    <row r="30" spans="1:46" ht="12.75" x14ac:dyDescent="0.2">
      <c r="C30" s="87"/>
      <c r="E30" s="89"/>
      <c r="F30" s="89"/>
      <c r="G30" s="89"/>
      <c r="H30" s="89"/>
      <c r="I30" s="90"/>
      <c r="J30" s="90"/>
      <c r="AO30" s="91"/>
      <c r="AP30" s="91"/>
      <c r="AQ30" s="91"/>
      <c r="AR30" s="91"/>
      <c r="AS30" s="91"/>
    </row>
    <row r="31" spans="1:46" ht="12.75" x14ac:dyDescent="0.2">
      <c r="C31" s="87"/>
      <c r="E31" s="89"/>
      <c r="F31" s="89"/>
      <c r="G31" s="89"/>
      <c r="H31" s="89"/>
      <c r="I31" s="90"/>
      <c r="J31" s="90"/>
      <c r="AO31" s="91"/>
      <c r="AP31" s="91"/>
      <c r="AQ31" s="91"/>
      <c r="AR31" s="91"/>
      <c r="AS31" s="91"/>
    </row>
    <row r="32" spans="1:46" ht="12.75" x14ac:dyDescent="0.2">
      <c r="C32" s="87"/>
      <c r="E32" s="89"/>
      <c r="F32" s="89"/>
      <c r="G32" s="89"/>
      <c r="H32" s="89"/>
      <c r="I32" s="90"/>
      <c r="J32" s="90"/>
      <c r="AO32" s="91"/>
      <c r="AP32" s="91"/>
      <c r="AQ32" s="91"/>
      <c r="AR32" s="91"/>
      <c r="AS32" s="91"/>
    </row>
    <row r="33" spans="3:45" ht="12.75" x14ac:dyDescent="0.2">
      <c r="C33" s="87"/>
      <c r="E33" s="89"/>
      <c r="F33" s="89"/>
      <c r="G33" s="89"/>
      <c r="H33" s="89"/>
      <c r="I33" s="90"/>
      <c r="J33" s="90"/>
      <c r="AO33" s="91"/>
      <c r="AP33" s="91"/>
      <c r="AQ33" s="91"/>
      <c r="AR33" s="91"/>
      <c r="AS33" s="91"/>
    </row>
    <row r="34" spans="3:45" ht="12.75" x14ac:dyDescent="0.2">
      <c r="C34" s="87"/>
      <c r="E34" s="89"/>
      <c r="F34" s="89"/>
      <c r="G34" s="89"/>
      <c r="H34" s="89"/>
      <c r="I34" s="90"/>
      <c r="J34" s="90"/>
      <c r="AO34" s="91"/>
      <c r="AP34" s="91"/>
      <c r="AQ34" s="91"/>
      <c r="AR34" s="91"/>
      <c r="AS34" s="91"/>
    </row>
    <row r="35" spans="3:45" ht="12.75" x14ac:dyDescent="0.2">
      <c r="C35" s="87"/>
      <c r="E35" s="89"/>
      <c r="F35" s="89"/>
      <c r="G35" s="89"/>
      <c r="H35" s="89"/>
      <c r="I35" s="90"/>
      <c r="J35" s="90"/>
      <c r="AO35" s="91"/>
      <c r="AP35" s="91"/>
      <c r="AQ35" s="91"/>
      <c r="AR35" s="91"/>
      <c r="AS35" s="91"/>
    </row>
    <row r="36" spans="3:45" ht="12.75" x14ac:dyDescent="0.2">
      <c r="C36" s="87"/>
      <c r="E36" s="89"/>
      <c r="F36" s="89"/>
      <c r="G36" s="89"/>
      <c r="H36" s="89"/>
      <c r="I36" s="90"/>
      <c r="J36" s="90"/>
      <c r="AO36" s="91"/>
      <c r="AP36" s="91"/>
      <c r="AQ36" s="91"/>
      <c r="AR36" s="91"/>
      <c r="AS36" s="91"/>
    </row>
    <row r="37" spans="3:45" ht="12.75" x14ac:dyDescent="0.2">
      <c r="C37" s="87"/>
      <c r="E37" s="89"/>
      <c r="F37" s="89"/>
      <c r="G37" s="89"/>
      <c r="H37" s="89"/>
      <c r="I37" s="90"/>
      <c r="J37" s="90"/>
      <c r="AO37" s="91"/>
      <c r="AP37" s="91"/>
      <c r="AQ37" s="91"/>
      <c r="AR37" s="91"/>
      <c r="AS37" s="91"/>
    </row>
    <row r="38" spans="3:45" ht="12.75" x14ac:dyDescent="0.2">
      <c r="C38" s="87"/>
      <c r="E38" s="89"/>
      <c r="F38" s="89"/>
      <c r="G38" s="89"/>
      <c r="H38" s="89"/>
      <c r="I38" s="90"/>
      <c r="J38" s="90"/>
      <c r="AO38" s="91"/>
      <c r="AP38" s="91"/>
      <c r="AQ38" s="91"/>
      <c r="AR38" s="91"/>
      <c r="AS38" s="91"/>
    </row>
    <row r="39" spans="3:45" ht="12.75" x14ac:dyDescent="0.2">
      <c r="C39" s="87"/>
      <c r="E39" s="89"/>
      <c r="F39" s="89"/>
      <c r="G39" s="89"/>
      <c r="H39" s="89"/>
      <c r="I39" s="90"/>
      <c r="J39" s="90"/>
      <c r="AO39" s="91"/>
      <c r="AP39" s="91"/>
      <c r="AQ39" s="91"/>
      <c r="AR39" s="91"/>
      <c r="AS39" s="91"/>
    </row>
    <row r="40" spans="3:45" ht="12.75" x14ac:dyDescent="0.2">
      <c r="C40" s="87"/>
      <c r="E40" s="89"/>
      <c r="F40" s="89"/>
      <c r="G40" s="89"/>
      <c r="H40" s="89"/>
      <c r="I40" s="90"/>
      <c r="J40" s="90"/>
      <c r="AO40" s="91"/>
      <c r="AP40" s="91"/>
      <c r="AQ40" s="91"/>
      <c r="AR40" s="91"/>
      <c r="AS40" s="91"/>
    </row>
    <row r="41" spans="3:45" ht="12.75" x14ac:dyDescent="0.2">
      <c r="C41" s="87"/>
      <c r="E41" s="89"/>
      <c r="F41" s="89"/>
      <c r="G41" s="89"/>
      <c r="H41" s="89"/>
      <c r="I41" s="90"/>
      <c r="J41" s="90"/>
      <c r="AO41" s="91"/>
      <c r="AP41" s="91"/>
      <c r="AQ41" s="91"/>
      <c r="AR41" s="91"/>
      <c r="AS41" s="91"/>
    </row>
    <row r="42" spans="3:45" ht="12.75" x14ac:dyDescent="0.2">
      <c r="C42" s="87"/>
      <c r="E42" s="89"/>
      <c r="F42" s="89"/>
      <c r="G42" s="89"/>
      <c r="H42" s="89"/>
      <c r="I42" s="90"/>
      <c r="J42" s="90"/>
      <c r="AO42" s="91"/>
      <c r="AP42" s="91"/>
      <c r="AQ42" s="91"/>
      <c r="AR42" s="91"/>
      <c r="AS42" s="91"/>
    </row>
    <row r="43" spans="3:45" ht="12.75" x14ac:dyDescent="0.2">
      <c r="C43" s="87"/>
      <c r="E43" s="89"/>
      <c r="F43" s="89"/>
      <c r="G43" s="89"/>
      <c r="H43" s="89"/>
      <c r="I43" s="90"/>
      <c r="J43" s="90"/>
      <c r="AO43" s="91"/>
      <c r="AP43" s="91"/>
      <c r="AQ43" s="91"/>
      <c r="AR43" s="91"/>
      <c r="AS43" s="91"/>
    </row>
    <row r="44" spans="3:45" ht="12.75" x14ac:dyDescent="0.2">
      <c r="C44" s="87"/>
      <c r="E44" s="89"/>
      <c r="F44" s="89"/>
      <c r="G44" s="89"/>
      <c r="H44" s="89"/>
      <c r="I44" s="90"/>
      <c r="J44" s="90"/>
      <c r="AO44" s="91"/>
      <c r="AP44" s="91"/>
      <c r="AQ44" s="91"/>
      <c r="AR44" s="91"/>
      <c r="AS44" s="91"/>
    </row>
    <row r="45" spans="3:45" ht="12.75" x14ac:dyDescent="0.2">
      <c r="C45" s="87"/>
      <c r="E45" s="89"/>
      <c r="F45" s="89"/>
      <c r="G45" s="89"/>
      <c r="H45" s="89"/>
      <c r="I45" s="90"/>
      <c r="J45" s="90"/>
      <c r="AO45" s="91"/>
      <c r="AP45" s="91"/>
      <c r="AQ45" s="91"/>
      <c r="AR45" s="91"/>
      <c r="AS45" s="91"/>
    </row>
    <row r="46" spans="3:45" ht="12.75" x14ac:dyDescent="0.2">
      <c r="C46" s="87"/>
      <c r="E46" s="89"/>
      <c r="F46" s="89"/>
      <c r="G46" s="89"/>
      <c r="H46" s="89"/>
      <c r="I46" s="90"/>
      <c r="J46" s="90"/>
      <c r="AO46" s="91"/>
      <c r="AP46" s="91"/>
      <c r="AQ46" s="91"/>
      <c r="AR46" s="91"/>
      <c r="AS46" s="91"/>
    </row>
    <row r="47" spans="3:45" ht="12.75" x14ac:dyDescent="0.2">
      <c r="C47" s="87"/>
      <c r="E47" s="89"/>
      <c r="F47" s="89"/>
      <c r="G47" s="89"/>
      <c r="H47" s="89"/>
      <c r="I47" s="90"/>
      <c r="J47" s="90"/>
      <c r="AO47" s="91"/>
      <c r="AP47" s="91"/>
      <c r="AQ47" s="91"/>
      <c r="AR47" s="91"/>
      <c r="AS47" s="91"/>
    </row>
    <row r="48" spans="3:45" ht="12.75" x14ac:dyDescent="0.2">
      <c r="C48" s="87"/>
      <c r="E48" s="89"/>
      <c r="F48" s="89"/>
      <c r="G48" s="89"/>
      <c r="H48" s="89"/>
      <c r="I48" s="90"/>
      <c r="J48" s="90"/>
      <c r="AO48" s="91"/>
      <c r="AP48" s="91"/>
      <c r="AQ48" s="91"/>
      <c r="AR48" s="91"/>
      <c r="AS48" s="91"/>
    </row>
    <row r="49" spans="3:45" ht="12.75" x14ac:dyDescent="0.2">
      <c r="C49" s="87"/>
      <c r="E49" s="89"/>
      <c r="F49" s="89"/>
      <c r="G49" s="89"/>
      <c r="H49" s="89"/>
      <c r="I49" s="90"/>
      <c r="J49" s="90"/>
      <c r="AO49" s="91"/>
      <c r="AP49" s="91"/>
      <c r="AQ49" s="91"/>
      <c r="AR49" s="91"/>
      <c r="AS49" s="91"/>
    </row>
    <row r="50" spans="3:45" ht="12.75" x14ac:dyDescent="0.2">
      <c r="C50" s="87"/>
      <c r="E50" s="89"/>
      <c r="F50" s="89"/>
      <c r="G50" s="89"/>
      <c r="H50" s="89"/>
      <c r="I50" s="90"/>
      <c r="J50" s="90"/>
      <c r="AO50" s="91"/>
      <c r="AP50" s="91"/>
      <c r="AQ50" s="91"/>
      <c r="AR50" s="91"/>
      <c r="AS50" s="91"/>
    </row>
    <row r="51" spans="3:45" ht="12.75" x14ac:dyDescent="0.2">
      <c r="C51" s="87"/>
      <c r="E51" s="89"/>
      <c r="F51" s="89"/>
      <c r="G51" s="89"/>
      <c r="H51" s="89"/>
      <c r="I51" s="90"/>
      <c r="J51" s="90"/>
      <c r="AO51" s="91"/>
      <c r="AP51" s="91"/>
      <c r="AQ51" s="91"/>
      <c r="AR51" s="91"/>
      <c r="AS51" s="91"/>
    </row>
    <row r="52" spans="3:45" ht="12.75" x14ac:dyDescent="0.2">
      <c r="C52" s="87"/>
      <c r="E52" s="89"/>
      <c r="F52" s="89"/>
      <c r="G52" s="89"/>
      <c r="H52" s="89"/>
      <c r="I52" s="90"/>
      <c r="J52" s="90"/>
      <c r="AO52" s="91"/>
      <c r="AP52" s="91"/>
      <c r="AQ52" s="91"/>
      <c r="AR52" s="91"/>
      <c r="AS52" s="91"/>
    </row>
    <row r="53" spans="3:45" ht="12.75" x14ac:dyDescent="0.2">
      <c r="C53" s="87"/>
      <c r="E53" s="89"/>
      <c r="F53" s="89"/>
      <c r="G53" s="89"/>
      <c r="H53" s="89"/>
      <c r="I53" s="90"/>
      <c r="J53" s="90"/>
      <c r="AO53" s="91"/>
      <c r="AP53" s="91"/>
      <c r="AQ53" s="91"/>
      <c r="AR53" s="91"/>
      <c r="AS53" s="91"/>
    </row>
    <row r="54" spans="3:45" ht="12.75" x14ac:dyDescent="0.2">
      <c r="C54" s="87"/>
      <c r="E54" s="89"/>
      <c r="F54" s="89"/>
      <c r="G54" s="89"/>
      <c r="H54" s="89"/>
      <c r="I54" s="90"/>
      <c r="J54" s="90"/>
      <c r="AO54" s="91"/>
      <c r="AP54" s="91"/>
      <c r="AQ54" s="91"/>
      <c r="AR54" s="91"/>
      <c r="AS54" s="91"/>
    </row>
    <row r="55" spans="3:45" ht="12.75" x14ac:dyDescent="0.2">
      <c r="C55" s="87"/>
      <c r="E55" s="89"/>
      <c r="F55" s="89"/>
      <c r="G55" s="89"/>
      <c r="H55" s="89"/>
      <c r="I55" s="90"/>
      <c r="J55" s="90"/>
      <c r="AO55" s="91"/>
      <c r="AP55" s="91"/>
      <c r="AQ55" s="91"/>
      <c r="AR55" s="91"/>
      <c r="AS55" s="91"/>
    </row>
    <row r="56" spans="3:45" ht="12.75" x14ac:dyDescent="0.2">
      <c r="C56" s="87"/>
      <c r="E56" s="89"/>
      <c r="F56" s="89"/>
      <c r="G56" s="89"/>
      <c r="H56" s="89"/>
      <c r="I56" s="90"/>
      <c r="J56" s="90"/>
      <c r="AO56" s="91"/>
      <c r="AP56" s="91"/>
      <c r="AQ56" s="91"/>
      <c r="AR56" s="91"/>
      <c r="AS56" s="91"/>
    </row>
    <row r="57" spans="3:45" ht="12.75" x14ac:dyDescent="0.2">
      <c r="C57" s="87"/>
      <c r="E57" s="89"/>
      <c r="F57" s="89"/>
      <c r="G57" s="89"/>
      <c r="H57" s="89"/>
      <c r="I57" s="90"/>
      <c r="J57" s="90"/>
      <c r="AO57" s="91"/>
      <c r="AP57" s="91"/>
      <c r="AQ57" s="91"/>
      <c r="AR57" s="91"/>
      <c r="AS57" s="91"/>
    </row>
    <row r="58" spans="3:45" ht="12.75" x14ac:dyDescent="0.2">
      <c r="C58" s="87"/>
      <c r="E58" s="89"/>
      <c r="F58" s="89"/>
      <c r="G58" s="89"/>
      <c r="H58" s="89"/>
      <c r="I58" s="90"/>
      <c r="J58" s="90"/>
      <c r="AO58" s="91"/>
      <c r="AP58" s="91"/>
      <c r="AQ58" s="91"/>
      <c r="AR58" s="91"/>
      <c r="AS58" s="91"/>
    </row>
    <row r="59" spans="3:45" ht="12.75" x14ac:dyDescent="0.2">
      <c r="C59" s="87"/>
      <c r="E59" s="89"/>
      <c r="F59" s="89"/>
      <c r="G59" s="89"/>
      <c r="H59" s="89"/>
      <c r="I59" s="90"/>
      <c r="J59" s="90"/>
      <c r="AO59" s="91"/>
      <c r="AP59" s="91"/>
      <c r="AQ59" s="91"/>
      <c r="AR59" s="91"/>
      <c r="AS59" s="91"/>
    </row>
    <row r="60" spans="3:45" ht="12.75" x14ac:dyDescent="0.2">
      <c r="C60" s="87"/>
      <c r="E60" s="89"/>
      <c r="F60" s="89"/>
      <c r="G60" s="89"/>
      <c r="H60" s="89"/>
      <c r="I60" s="90"/>
      <c r="J60" s="90"/>
      <c r="AO60" s="91"/>
      <c r="AP60" s="91"/>
      <c r="AQ60" s="91"/>
      <c r="AR60" s="91"/>
      <c r="AS60" s="91"/>
    </row>
    <row r="61" spans="3:45" ht="12.75" x14ac:dyDescent="0.2">
      <c r="C61" s="87"/>
      <c r="E61" s="89"/>
      <c r="F61" s="89"/>
      <c r="G61" s="89"/>
      <c r="H61" s="89"/>
      <c r="I61" s="90"/>
      <c r="J61" s="90"/>
      <c r="AO61" s="91"/>
      <c r="AP61" s="91"/>
      <c r="AQ61" s="91"/>
      <c r="AR61" s="91"/>
      <c r="AS61" s="91"/>
    </row>
    <row r="62" spans="3:45" ht="12.75" x14ac:dyDescent="0.2">
      <c r="C62" s="87"/>
      <c r="E62" s="89"/>
      <c r="F62" s="89"/>
      <c r="G62" s="89"/>
      <c r="H62" s="89"/>
      <c r="I62" s="90"/>
      <c r="J62" s="90"/>
      <c r="AO62" s="91"/>
      <c r="AP62" s="91"/>
      <c r="AQ62" s="91"/>
      <c r="AR62" s="91"/>
      <c r="AS62" s="91"/>
    </row>
    <row r="63" spans="3:45" ht="12.75" x14ac:dyDescent="0.2">
      <c r="C63" s="87"/>
      <c r="E63" s="89"/>
      <c r="F63" s="89"/>
      <c r="G63" s="89"/>
      <c r="H63" s="89"/>
      <c r="I63" s="90"/>
      <c r="J63" s="90"/>
      <c r="AO63" s="91"/>
      <c r="AP63" s="91"/>
      <c r="AQ63" s="91"/>
      <c r="AR63" s="91"/>
      <c r="AS63" s="91"/>
    </row>
    <row r="64" spans="3:45" ht="12.75" x14ac:dyDescent="0.2">
      <c r="C64" s="87"/>
      <c r="E64" s="89"/>
      <c r="F64" s="89"/>
      <c r="G64" s="89"/>
      <c r="H64" s="89"/>
      <c r="I64" s="90"/>
      <c r="J64" s="90"/>
      <c r="AO64" s="91"/>
      <c r="AP64" s="91"/>
      <c r="AQ64" s="91"/>
      <c r="AR64" s="91"/>
      <c r="AS64" s="91"/>
    </row>
    <row r="65" spans="3:45" ht="12.75" x14ac:dyDescent="0.2">
      <c r="C65" s="87"/>
      <c r="E65" s="89"/>
      <c r="F65" s="89"/>
      <c r="G65" s="89"/>
      <c r="H65" s="89"/>
      <c r="I65" s="90"/>
      <c r="J65" s="90"/>
      <c r="AO65" s="91"/>
      <c r="AP65" s="91"/>
      <c r="AQ65" s="91"/>
      <c r="AR65" s="91"/>
      <c r="AS65" s="91"/>
    </row>
    <row r="66" spans="3:45" ht="12.75" x14ac:dyDescent="0.2">
      <c r="C66" s="87"/>
      <c r="E66" s="89"/>
      <c r="F66" s="89"/>
      <c r="G66" s="89"/>
      <c r="H66" s="89"/>
      <c r="I66" s="90"/>
      <c r="J66" s="90"/>
      <c r="AO66" s="91"/>
      <c r="AP66" s="91"/>
      <c r="AQ66" s="91"/>
      <c r="AR66" s="91"/>
      <c r="AS66" s="91"/>
    </row>
    <row r="67" spans="3:45" ht="12.75" x14ac:dyDescent="0.2">
      <c r="C67" s="87"/>
      <c r="E67" s="89"/>
      <c r="F67" s="89"/>
      <c r="G67" s="89"/>
      <c r="H67" s="89"/>
      <c r="I67" s="90"/>
      <c r="J67" s="90"/>
      <c r="AO67" s="91"/>
      <c r="AP67" s="91"/>
      <c r="AQ67" s="91"/>
      <c r="AR67" s="91"/>
      <c r="AS67" s="91"/>
    </row>
    <row r="68" spans="3:45" ht="12.75" x14ac:dyDescent="0.2">
      <c r="C68" s="87"/>
      <c r="E68" s="89"/>
      <c r="F68" s="89"/>
      <c r="G68" s="89"/>
      <c r="H68" s="89"/>
      <c r="I68" s="90"/>
      <c r="J68" s="90"/>
      <c r="AO68" s="91"/>
      <c r="AP68" s="91"/>
      <c r="AQ68" s="91"/>
      <c r="AR68" s="91"/>
      <c r="AS68" s="91"/>
    </row>
    <row r="69" spans="3:45" ht="12.75" x14ac:dyDescent="0.2">
      <c r="C69" s="87"/>
      <c r="E69" s="89"/>
      <c r="F69" s="89"/>
      <c r="G69" s="89"/>
      <c r="H69" s="89"/>
      <c r="I69" s="90"/>
      <c r="J69" s="90"/>
      <c r="AO69" s="91"/>
      <c r="AP69" s="91"/>
      <c r="AQ69" s="91"/>
      <c r="AR69" s="91"/>
      <c r="AS69" s="91"/>
    </row>
    <row r="70" spans="3:45" ht="12.75" x14ac:dyDescent="0.2">
      <c r="C70" s="87"/>
      <c r="E70" s="89"/>
      <c r="F70" s="89"/>
      <c r="G70" s="89"/>
      <c r="H70" s="89"/>
      <c r="I70" s="90"/>
      <c r="J70" s="90"/>
      <c r="AO70" s="91"/>
      <c r="AP70" s="91"/>
      <c r="AQ70" s="91"/>
      <c r="AR70" s="91"/>
      <c r="AS70" s="91"/>
    </row>
    <row r="71" spans="3:45" ht="12.75" x14ac:dyDescent="0.2">
      <c r="C71" s="87"/>
      <c r="E71" s="89"/>
      <c r="F71" s="89"/>
      <c r="G71" s="89"/>
      <c r="H71" s="89"/>
      <c r="I71" s="90"/>
      <c r="J71" s="90"/>
      <c r="AO71" s="91"/>
      <c r="AP71" s="91"/>
      <c r="AQ71" s="91"/>
      <c r="AR71" s="91"/>
      <c r="AS71" s="91"/>
    </row>
    <row r="72" spans="3:45" ht="12.75" x14ac:dyDescent="0.2">
      <c r="C72" s="87"/>
      <c r="E72" s="89"/>
      <c r="F72" s="89"/>
      <c r="G72" s="89"/>
      <c r="H72" s="89"/>
      <c r="I72" s="90"/>
      <c r="J72" s="90"/>
      <c r="AO72" s="91"/>
      <c r="AP72" s="91"/>
      <c r="AQ72" s="91"/>
      <c r="AR72" s="91"/>
      <c r="AS72" s="91"/>
    </row>
    <row r="73" spans="3:45" ht="12.75" x14ac:dyDescent="0.2">
      <c r="C73" s="87"/>
      <c r="E73" s="89"/>
      <c r="F73" s="89"/>
      <c r="G73" s="89"/>
      <c r="H73" s="89"/>
      <c r="I73" s="90"/>
      <c r="J73" s="90"/>
      <c r="AO73" s="91"/>
      <c r="AP73" s="91"/>
      <c r="AQ73" s="91"/>
      <c r="AR73" s="91"/>
      <c r="AS73" s="91"/>
    </row>
    <row r="74" spans="3:45" ht="12.75" x14ac:dyDescent="0.2">
      <c r="C74" s="87"/>
      <c r="E74" s="89"/>
      <c r="F74" s="89"/>
      <c r="G74" s="89"/>
      <c r="H74" s="89"/>
      <c r="I74" s="90"/>
      <c r="J74" s="90"/>
      <c r="AO74" s="91"/>
      <c r="AP74" s="91"/>
      <c r="AQ74" s="91"/>
      <c r="AR74" s="91"/>
      <c r="AS74" s="91"/>
    </row>
    <row r="75" spans="3:45" ht="12.75" x14ac:dyDescent="0.2">
      <c r="C75" s="87"/>
      <c r="E75" s="89"/>
      <c r="F75" s="89"/>
      <c r="G75" s="89"/>
      <c r="H75" s="89"/>
      <c r="I75" s="90"/>
      <c r="J75" s="90"/>
      <c r="AO75" s="91"/>
      <c r="AP75" s="91"/>
      <c r="AQ75" s="91"/>
      <c r="AR75" s="91"/>
      <c r="AS75" s="91"/>
    </row>
    <row r="76" spans="3:45" ht="12.75" x14ac:dyDescent="0.2">
      <c r="C76" s="87"/>
      <c r="E76" s="89"/>
      <c r="F76" s="89"/>
      <c r="G76" s="89"/>
      <c r="H76" s="89"/>
      <c r="I76" s="90"/>
      <c r="J76" s="90"/>
      <c r="AO76" s="91"/>
      <c r="AP76" s="91"/>
      <c r="AQ76" s="91"/>
      <c r="AR76" s="91"/>
      <c r="AS76" s="91"/>
    </row>
    <row r="77" spans="3:45" ht="12.75" x14ac:dyDescent="0.2">
      <c r="C77" s="87"/>
      <c r="E77" s="89"/>
      <c r="F77" s="89"/>
      <c r="G77" s="89"/>
      <c r="H77" s="89"/>
      <c r="I77" s="90"/>
      <c r="J77" s="90"/>
      <c r="AO77" s="91"/>
      <c r="AP77" s="91"/>
      <c r="AQ77" s="91"/>
      <c r="AR77" s="91"/>
      <c r="AS77" s="91"/>
    </row>
    <row r="78" spans="3:45" ht="12.75" x14ac:dyDescent="0.2">
      <c r="C78" s="87"/>
      <c r="E78" s="89"/>
      <c r="F78" s="89"/>
      <c r="G78" s="89"/>
      <c r="H78" s="89"/>
      <c r="I78" s="90"/>
      <c r="J78" s="90"/>
      <c r="AO78" s="91"/>
      <c r="AP78" s="91"/>
      <c r="AQ78" s="91"/>
      <c r="AR78" s="91"/>
      <c r="AS78" s="91"/>
    </row>
    <row r="79" spans="3:45" ht="12.75" x14ac:dyDescent="0.2">
      <c r="C79" s="87"/>
      <c r="E79" s="89"/>
      <c r="F79" s="89"/>
      <c r="G79" s="89"/>
      <c r="H79" s="89"/>
      <c r="I79" s="90"/>
      <c r="J79" s="90"/>
      <c r="AO79" s="91"/>
      <c r="AP79" s="91"/>
      <c r="AQ79" s="91"/>
      <c r="AR79" s="91"/>
      <c r="AS79" s="91"/>
    </row>
    <row r="80" spans="3:45" ht="12.75" x14ac:dyDescent="0.2">
      <c r="C80" s="87"/>
      <c r="E80" s="89"/>
      <c r="F80" s="89"/>
      <c r="G80" s="89"/>
      <c r="H80" s="89"/>
      <c r="I80" s="90"/>
      <c r="J80" s="90"/>
      <c r="AO80" s="91"/>
      <c r="AP80" s="91"/>
      <c r="AQ80" s="91"/>
      <c r="AR80" s="91"/>
      <c r="AS80" s="91"/>
    </row>
    <row r="81" spans="3:45" ht="12.75" x14ac:dyDescent="0.2">
      <c r="C81" s="87"/>
      <c r="E81" s="89"/>
      <c r="F81" s="89"/>
      <c r="G81" s="89"/>
      <c r="H81" s="89"/>
      <c r="I81" s="90"/>
      <c r="J81" s="90"/>
      <c r="AO81" s="91"/>
      <c r="AP81" s="91"/>
      <c r="AQ81" s="91"/>
      <c r="AR81" s="91"/>
      <c r="AS81" s="91"/>
    </row>
    <row r="82" spans="3:45" ht="12.75" x14ac:dyDescent="0.2">
      <c r="C82" s="87"/>
      <c r="E82" s="89"/>
      <c r="F82" s="89"/>
      <c r="G82" s="89"/>
      <c r="H82" s="89"/>
      <c r="I82" s="90"/>
      <c r="J82" s="90"/>
      <c r="AO82" s="91"/>
      <c r="AP82" s="91"/>
      <c r="AQ82" s="91"/>
      <c r="AR82" s="91"/>
      <c r="AS82" s="91"/>
    </row>
    <row r="83" spans="3:45" ht="12.75" x14ac:dyDescent="0.2">
      <c r="C83" s="87"/>
      <c r="E83" s="89"/>
      <c r="F83" s="89"/>
      <c r="G83" s="89"/>
      <c r="H83" s="89"/>
      <c r="I83" s="90"/>
      <c r="J83" s="90"/>
      <c r="AO83" s="91"/>
      <c r="AP83" s="91"/>
      <c r="AQ83" s="91"/>
      <c r="AR83" s="91"/>
      <c r="AS83" s="91"/>
    </row>
    <row r="84" spans="3:45" ht="12.75" x14ac:dyDescent="0.2">
      <c r="C84" s="87"/>
      <c r="E84" s="89"/>
      <c r="F84" s="89"/>
      <c r="G84" s="89"/>
      <c r="H84" s="89"/>
      <c r="I84" s="90"/>
      <c r="J84" s="90"/>
      <c r="AO84" s="91"/>
      <c r="AP84" s="91"/>
      <c r="AQ84" s="91"/>
      <c r="AR84" s="91"/>
      <c r="AS84" s="91"/>
    </row>
    <row r="85" spans="3:45" ht="12.75" x14ac:dyDescent="0.2">
      <c r="C85" s="87"/>
      <c r="E85" s="89"/>
      <c r="F85" s="89"/>
      <c r="G85" s="89"/>
      <c r="H85" s="89"/>
      <c r="I85" s="90"/>
      <c r="J85" s="90"/>
      <c r="AO85" s="91"/>
      <c r="AP85" s="91"/>
      <c r="AQ85" s="91"/>
      <c r="AR85" s="91"/>
      <c r="AS85" s="91"/>
    </row>
    <row r="86" spans="3:45" ht="12.75" x14ac:dyDescent="0.2">
      <c r="C86" s="87"/>
      <c r="E86" s="89"/>
      <c r="F86" s="89"/>
      <c r="G86" s="89"/>
      <c r="H86" s="89"/>
      <c r="I86" s="90"/>
      <c r="J86" s="90"/>
      <c r="AO86" s="91"/>
      <c r="AP86" s="91"/>
      <c r="AQ86" s="91"/>
      <c r="AR86" s="91"/>
      <c r="AS86" s="91"/>
    </row>
    <row r="87" spans="3:45" ht="12.75" x14ac:dyDescent="0.2">
      <c r="C87" s="87"/>
      <c r="E87" s="89"/>
      <c r="F87" s="89"/>
      <c r="G87" s="89"/>
      <c r="H87" s="89"/>
      <c r="I87" s="90"/>
      <c r="J87" s="90"/>
      <c r="AO87" s="91"/>
      <c r="AP87" s="91"/>
      <c r="AQ87" s="91"/>
      <c r="AR87" s="91"/>
      <c r="AS87" s="91"/>
    </row>
    <row r="88" spans="3:45" ht="12.75" x14ac:dyDescent="0.2">
      <c r="C88" s="87"/>
      <c r="E88" s="89"/>
      <c r="F88" s="89"/>
      <c r="G88" s="89"/>
      <c r="H88" s="89"/>
      <c r="I88" s="90"/>
      <c r="J88" s="90"/>
      <c r="AO88" s="91"/>
      <c r="AP88" s="91"/>
      <c r="AQ88" s="91"/>
      <c r="AR88" s="91"/>
      <c r="AS88" s="91"/>
    </row>
    <row r="89" spans="3:45" ht="12.75" x14ac:dyDescent="0.2">
      <c r="C89" s="87"/>
      <c r="E89" s="89"/>
      <c r="F89" s="89"/>
      <c r="G89" s="89"/>
      <c r="H89" s="89"/>
      <c r="I89" s="90"/>
      <c r="J89" s="90"/>
      <c r="AO89" s="91"/>
      <c r="AP89" s="91"/>
      <c r="AQ89" s="91"/>
      <c r="AR89" s="91"/>
      <c r="AS89" s="91"/>
    </row>
    <row r="90" spans="3:45" ht="12.75" x14ac:dyDescent="0.2">
      <c r="C90" s="87"/>
      <c r="E90" s="89"/>
      <c r="F90" s="89"/>
      <c r="G90" s="89"/>
      <c r="H90" s="89"/>
      <c r="I90" s="90"/>
      <c r="J90" s="90"/>
      <c r="AO90" s="91"/>
      <c r="AP90" s="91"/>
      <c r="AQ90" s="91"/>
      <c r="AR90" s="91"/>
      <c r="AS90" s="91"/>
    </row>
    <row r="91" spans="3:45" ht="12.75" x14ac:dyDescent="0.2">
      <c r="C91" s="87"/>
      <c r="E91" s="89"/>
      <c r="F91" s="89"/>
      <c r="G91" s="89"/>
      <c r="H91" s="89"/>
      <c r="I91" s="90"/>
      <c r="J91" s="90"/>
      <c r="AO91" s="91"/>
      <c r="AP91" s="91"/>
      <c r="AQ91" s="91"/>
      <c r="AR91" s="91"/>
      <c r="AS91" s="91"/>
    </row>
    <row r="92" spans="3:45" ht="12.75" x14ac:dyDescent="0.2">
      <c r="C92" s="87"/>
      <c r="E92" s="89"/>
      <c r="F92" s="89"/>
      <c r="G92" s="89"/>
      <c r="H92" s="89"/>
      <c r="I92" s="90"/>
      <c r="J92" s="90"/>
      <c r="AO92" s="91"/>
      <c r="AP92" s="91"/>
      <c r="AQ92" s="91"/>
      <c r="AR92" s="91"/>
      <c r="AS92" s="91"/>
    </row>
    <row r="93" spans="3:45" ht="12.75" x14ac:dyDescent="0.2">
      <c r="C93" s="87"/>
      <c r="E93" s="89"/>
      <c r="F93" s="89"/>
      <c r="G93" s="89"/>
      <c r="H93" s="89"/>
      <c r="I93" s="90"/>
      <c r="J93" s="90"/>
      <c r="AO93" s="91"/>
      <c r="AP93" s="91"/>
      <c r="AQ93" s="91"/>
      <c r="AR93" s="91"/>
      <c r="AS93" s="91"/>
    </row>
    <row r="94" spans="3:45" ht="12.75" x14ac:dyDescent="0.2">
      <c r="C94" s="87"/>
      <c r="E94" s="89"/>
      <c r="F94" s="89"/>
      <c r="G94" s="89"/>
      <c r="H94" s="89"/>
      <c r="I94" s="90"/>
      <c r="J94" s="90"/>
      <c r="AO94" s="91"/>
      <c r="AP94" s="91"/>
      <c r="AQ94" s="91"/>
      <c r="AR94" s="91"/>
      <c r="AS94" s="91"/>
    </row>
    <row r="95" spans="3:45" ht="12.75" x14ac:dyDescent="0.2">
      <c r="C95" s="87"/>
      <c r="E95" s="89"/>
      <c r="F95" s="89"/>
      <c r="G95" s="89"/>
      <c r="H95" s="89"/>
      <c r="I95" s="90"/>
      <c r="J95" s="90"/>
      <c r="AO95" s="91"/>
      <c r="AP95" s="91"/>
      <c r="AQ95" s="91"/>
      <c r="AR95" s="91"/>
      <c r="AS95" s="91"/>
    </row>
    <row r="96" spans="3:45" ht="12.75" x14ac:dyDescent="0.2">
      <c r="C96" s="87"/>
      <c r="E96" s="89"/>
      <c r="F96" s="89"/>
      <c r="G96" s="89"/>
      <c r="H96" s="89"/>
      <c r="I96" s="90"/>
      <c r="J96" s="90"/>
      <c r="AO96" s="91"/>
      <c r="AP96" s="91"/>
      <c r="AQ96" s="91"/>
      <c r="AR96" s="91"/>
      <c r="AS96" s="91"/>
    </row>
    <row r="97" spans="3:45" ht="12.75" x14ac:dyDescent="0.2">
      <c r="C97" s="87"/>
      <c r="E97" s="89"/>
      <c r="F97" s="89"/>
      <c r="G97" s="89"/>
      <c r="H97" s="89"/>
      <c r="I97" s="90"/>
      <c r="J97" s="90"/>
      <c r="AO97" s="91"/>
      <c r="AP97" s="91"/>
      <c r="AQ97" s="91"/>
      <c r="AR97" s="91"/>
      <c r="AS97" s="91"/>
    </row>
    <row r="98" spans="3:45" ht="12.75" x14ac:dyDescent="0.2">
      <c r="C98" s="87"/>
      <c r="E98" s="89"/>
      <c r="F98" s="89"/>
      <c r="G98" s="89"/>
      <c r="H98" s="89"/>
      <c r="I98" s="90"/>
      <c r="J98" s="90"/>
      <c r="AO98" s="91"/>
      <c r="AP98" s="91"/>
      <c r="AQ98" s="91"/>
      <c r="AR98" s="91"/>
      <c r="AS98" s="91"/>
    </row>
    <row r="99" spans="3:45" ht="12.75" x14ac:dyDescent="0.2">
      <c r="C99" s="87"/>
      <c r="E99" s="89"/>
      <c r="F99" s="89"/>
      <c r="G99" s="89"/>
      <c r="H99" s="89"/>
      <c r="I99" s="90"/>
      <c r="J99" s="90"/>
      <c r="AO99" s="91"/>
      <c r="AP99" s="91"/>
      <c r="AQ99" s="91"/>
      <c r="AR99" s="91"/>
      <c r="AS99" s="91"/>
    </row>
    <row r="100" spans="3:45" ht="12.75" x14ac:dyDescent="0.2">
      <c r="C100" s="87"/>
      <c r="E100" s="89"/>
      <c r="F100" s="89"/>
      <c r="G100" s="89"/>
      <c r="H100" s="89"/>
      <c r="I100" s="90"/>
      <c r="J100" s="90"/>
      <c r="AO100" s="91"/>
      <c r="AP100" s="91"/>
      <c r="AQ100" s="91"/>
      <c r="AR100" s="91"/>
      <c r="AS100" s="91"/>
    </row>
    <row r="101" spans="3:45" ht="12.75" x14ac:dyDescent="0.2">
      <c r="C101" s="87"/>
      <c r="E101" s="89"/>
      <c r="F101" s="89"/>
      <c r="G101" s="89"/>
      <c r="H101" s="89"/>
      <c r="I101" s="90"/>
      <c r="J101" s="90"/>
      <c r="AO101" s="91"/>
      <c r="AP101" s="91"/>
      <c r="AQ101" s="91"/>
      <c r="AR101" s="91"/>
      <c r="AS101" s="91"/>
    </row>
    <row r="102" spans="3:45" ht="12.75" x14ac:dyDescent="0.2">
      <c r="C102" s="87"/>
      <c r="E102" s="89"/>
      <c r="F102" s="89"/>
      <c r="G102" s="89"/>
      <c r="H102" s="89"/>
      <c r="I102" s="90"/>
      <c r="J102" s="90"/>
      <c r="AO102" s="91"/>
      <c r="AP102" s="91"/>
      <c r="AQ102" s="91"/>
      <c r="AR102" s="91"/>
      <c r="AS102" s="91"/>
    </row>
    <row r="103" spans="3:45" ht="12.75" x14ac:dyDescent="0.2">
      <c r="C103" s="87"/>
      <c r="E103" s="89"/>
      <c r="F103" s="89"/>
      <c r="G103" s="89"/>
      <c r="H103" s="89"/>
      <c r="I103" s="90"/>
      <c r="J103" s="90"/>
      <c r="AO103" s="91"/>
      <c r="AP103" s="91"/>
      <c r="AQ103" s="91"/>
      <c r="AR103" s="91"/>
      <c r="AS103" s="91"/>
    </row>
    <row r="104" spans="3:45" ht="12.75" x14ac:dyDescent="0.2">
      <c r="C104" s="87"/>
      <c r="E104" s="89"/>
      <c r="F104" s="89"/>
      <c r="G104" s="89"/>
      <c r="H104" s="89"/>
      <c r="I104" s="90"/>
      <c r="J104" s="90"/>
      <c r="AO104" s="91"/>
      <c r="AP104" s="91"/>
      <c r="AQ104" s="91"/>
      <c r="AR104" s="91"/>
      <c r="AS104" s="91"/>
    </row>
    <row r="105" spans="3:45" ht="12.75" x14ac:dyDescent="0.2">
      <c r="C105" s="87"/>
      <c r="E105" s="89"/>
      <c r="F105" s="89"/>
      <c r="G105" s="89"/>
      <c r="H105" s="89"/>
      <c r="I105" s="90"/>
      <c r="J105" s="90"/>
      <c r="AO105" s="91"/>
      <c r="AP105" s="91"/>
      <c r="AQ105" s="91"/>
      <c r="AR105" s="91"/>
      <c r="AS105" s="91"/>
    </row>
    <row r="106" spans="3:45" ht="12.75" x14ac:dyDescent="0.2">
      <c r="C106" s="87"/>
      <c r="E106" s="89"/>
      <c r="F106" s="89"/>
      <c r="G106" s="89"/>
      <c r="H106" s="89"/>
      <c r="I106" s="90"/>
      <c r="J106" s="90"/>
      <c r="AO106" s="91"/>
      <c r="AP106" s="91"/>
      <c r="AQ106" s="91"/>
      <c r="AR106" s="91"/>
      <c r="AS106" s="91"/>
    </row>
    <row r="107" spans="3:45" ht="12.75" x14ac:dyDescent="0.2">
      <c r="C107" s="87"/>
      <c r="E107" s="89"/>
      <c r="F107" s="89"/>
      <c r="G107" s="89"/>
      <c r="H107" s="89"/>
      <c r="I107" s="90"/>
      <c r="J107" s="90"/>
      <c r="AO107" s="91"/>
      <c r="AP107" s="91"/>
      <c r="AQ107" s="91"/>
      <c r="AR107" s="91"/>
      <c r="AS107" s="91"/>
    </row>
    <row r="108" spans="3:45" ht="12.75" x14ac:dyDescent="0.2">
      <c r="C108" s="87"/>
      <c r="E108" s="89"/>
      <c r="F108" s="89"/>
      <c r="G108" s="89"/>
      <c r="H108" s="89"/>
      <c r="I108" s="90"/>
      <c r="J108" s="90"/>
      <c r="AO108" s="91"/>
      <c r="AP108" s="91"/>
      <c r="AQ108" s="91"/>
      <c r="AR108" s="91"/>
      <c r="AS108" s="91"/>
    </row>
    <row r="109" spans="3:45" ht="12.75" x14ac:dyDescent="0.2">
      <c r="C109" s="87"/>
      <c r="E109" s="89"/>
      <c r="F109" s="89"/>
      <c r="G109" s="89"/>
      <c r="H109" s="89"/>
      <c r="I109" s="90"/>
      <c r="J109" s="90"/>
      <c r="AO109" s="91"/>
      <c r="AP109" s="91"/>
      <c r="AQ109" s="91"/>
      <c r="AR109" s="91"/>
      <c r="AS109" s="91"/>
    </row>
    <row r="110" spans="3:45" ht="12.75" x14ac:dyDescent="0.2">
      <c r="C110" s="87"/>
      <c r="E110" s="89"/>
      <c r="F110" s="89"/>
      <c r="G110" s="89"/>
      <c r="H110" s="89"/>
      <c r="I110" s="90"/>
      <c r="J110" s="90"/>
      <c r="AO110" s="91"/>
      <c r="AP110" s="91"/>
      <c r="AQ110" s="91"/>
      <c r="AR110" s="91"/>
      <c r="AS110" s="91"/>
    </row>
    <row r="111" spans="3:45" ht="12.75" x14ac:dyDescent="0.2">
      <c r="C111" s="87"/>
      <c r="E111" s="89"/>
      <c r="F111" s="89"/>
      <c r="G111" s="89"/>
      <c r="H111" s="89"/>
      <c r="I111" s="90"/>
      <c r="J111" s="90"/>
      <c r="AO111" s="91"/>
      <c r="AP111" s="91"/>
      <c r="AQ111" s="91"/>
      <c r="AR111" s="91"/>
      <c r="AS111" s="91"/>
    </row>
    <row r="112" spans="3:45" ht="12.75" x14ac:dyDescent="0.2">
      <c r="C112" s="87"/>
      <c r="E112" s="89"/>
      <c r="F112" s="89"/>
      <c r="G112" s="89"/>
      <c r="H112" s="89"/>
      <c r="I112" s="90"/>
      <c r="J112" s="90"/>
      <c r="AO112" s="91"/>
      <c r="AP112" s="91"/>
      <c r="AQ112" s="91"/>
      <c r="AR112" s="91"/>
      <c r="AS112" s="91"/>
    </row>
    <row r="113" spans="3:45" ht="12.75" x14ac:dyDescent="0.2">
      <c r="C113" s="87"/>
      <c r="E113" s="89"/>
      <c r="F113" s="89"/>
      <c r="G113" s="89"/>
      <c r="H113" s="89"/>
      <c r="I113" s="90"/>
      <c r="J113" s="90"/>
      <c r="AO113" s="91"/>
      <c r="AP113" s="91"/>
      <c r="AQ113" s="91"/>
      <c r="AR113" s="91"/>
      <c r="AS113" s="91"/>
    </row>
    <row r="114" spans="3:45" ht="12.75" x14ac:dyDescent="0.2">
      <c r="C114" s="87"/>
      <c r="E114" s="89"/>
      <c r="F114" s="89"/>
      <c r="G114" s="89"/>
      <c r="H114" s="89"/>
      <c r="I114" s="90"/>
      <c r="J114" s="90"/>
      <c r="AO114" s="91"/>
      <c r="AP114" s="91"/>
      <c r="AQ114" s="91"/>
      <c r="AR114" s="91"/>
      <c r="AS114" s="91"/>
    </row>
    <row r="115" spans="3:45" ht="12.75" x14ac:dyDescent="0.2">
      <c r="C115" s="87"/>
      <c r="E115" s="89"/>
      <c r="F115" s="89"/>
      <c r="G115" s="89"/>
      <c r="H115" s="89"/>
      <c r="I115" s="90"/>
      <c r="J115" s="90"/>
      <c r="AO115" s="91"/>
      <c r="AP115" s="91"/>
      <c r="AQ115" s="91"/>
      <c r="AR115" s="91"/>
      <c r="AS115" s="91"/>
    </row>
    <row r="116" spans="3:45" ht="12.75" x14ac:dyDescent="0.2">
      <c r="C116" s="87"/>
      <c r="E116" s="89"/>
      <c r="F116" s="89"/>
      <c r="G116" s="89"/>
      <c r="H116" s="89"/>
      <c r="I116" s="90"/>
      <c r="J116" s="90"/>
      <c r="AO116" s="91"/>
      <c r="AP116" s="91"/>
      <c r="AQ116" s="91"/>
      <c r="AR116" s="91"/>
      <c r="AS116" s="91"/>
    </row>
    <row r="117" spans="3:45" ht="12.75" x14ac:dyDescent="0.2">
      <c r="C117" s="87"/>
      <c r="E117" s="89"/>
      <c r="F117" s="89"/>
      <c r="G117" s="89"/>
      <c r="H117" s="89"/>
      <c r="I117" s="90"/>
      <c r="J117" s="90"/>
      <c r="AO117" s="91"/>
      <c r="AP117" s="91"/>
      <c r="AQ117" s="91"/>
      <c r="AR117" s="91"/>
      <c r="AS117" s="91"/>
    </row>
    <row r="118" spans="3:45" ht="12.75" x14ac:dyDescent="0.2">
      <c r="C118" s="87"/>
      <c r="E118" s="89"/>
      <c r="F118" s="89"/>
      <c r="G118" s="89"/>
      <c r="H118" s="89"/>
      <c r="I118" s="90"/>
      <c r="J118" s="90"/>
      <c r="AO118" s="91"/>
      <c r="AP118" s="91"/>
      <c r="AQ118" s="91"/>
      <c r="AR118" s="91"/>
      <c r="AS118" s="91"/>
    </row>
    <row r="119" spans="3:45" ht="12.75" x14ac:dyDescent="0.2">
      <c r="C119" s="87"/>
      <c r="E119" s="89"/>
      <c r="F119" s="89"/>
      <c r="G119" s="89"/>
      <c r="H119" s="89"/>
      <c r="I119" s="90"/>
      <c r="J119" s="90"/>
      <c r="AO119" s="91"/>
      <c r="AP119" s="91"/>
      <c r="AQ119" s="91"/>
      <c r="AR119" s="91"/>
      <c r="AS119" s="91"/>
    </row>
    <row r="120" spans="3:45" ht="12.75" x14ac:dyDescent="0.2">
      <c r="C120" s="87"/>
      <c r="E120" s="89"/>
      <c r="F120" s="89"/>
      <c r="G120" s="89"/>
      <c r="H120" s="89"/>
      <c r="I120" s="90"/>
      <c r="J120" s="90"/>
      <c r="AO120" s="91"/>
      <c r="AP120" s="91"/>
      <c r="AQ120" s="91"/>
      <c r="AR120" s="91"/>
      <c r="AS120" s="91"/>
    </row>
    <row r="121" spans="3:45" ht="12.75" x14ac:dyDescent="0.2">
      <c r="C121" s="87"/>
      <c r="E121" s="89"/>
      <c r="F121" s="89"/>
      <c r="G121" s="89"/>
      <c r="H121" s="89"/>
      <c r="I121" s="90"/>
      <c r="J121" s="90"/>
      <c r="AO121" s="91"/>
      <c r="AP121" s="91"/>
      <c r="AQ121" s="91"/>
      <c r="AR121" s="91"/>
      <c r="AS121" s="91"/>
    </row>
    <row r="122" spans="3:45" ht="12.75" x14ac:dyDescent="0.2">
      <c r="C122" s="87"/>
      <c r="E122" s="89"/>
      <c r="F122" s="89"/>
      <c r="G122" s="89"/>
      <c r="H122" s="89"/>
      <c r="I122" s="90"/>
      <c r="J122" s="90"/>
      <c r="AO122" s="91"/>
      <c r="AP122" s="91"/>
      <c r="AQ122" s="91"/>
      <c r="AR122" s="91"/>
      <c r="AS122" s="91"/>
    </row>
    <row r="123" spans="3:45" ht="12.75" x14ac:dyDescent="0.2">
      <c r="C123" s="87"/>
      <c r="E123" s="89"/>
      <c r="F123" s="89"/>
      <c r="G123" s="89"/>
      <c r="H123" s="89"/>
      <c r="I123" s="90"/>
      <c r="J123" s="90"/>
      <c r="AO123" s="91"/>
      <c r="AP123" s="91"/>
      <c r="AQ123" s="91"/>
      <c r="AR123" s="91"/>
      <c r="AS123" s="91"/>
    </row>
    <row r="124" spans="3:45" ht="12.75" x14ac:dyDescent="0.2">
      <c r="C124" s="87"/>
      <c r="E124" s="89"/>
      <c r="F124" s="89"/>
      <c r="G124" s="89"/>
      <c r="H124" s="89"/>
      <c r="I124" s="90"/>
      <c r="J124" s="90"/>
      <c r="AO124" s="91"/>
      <c r="AP124" s="91"/>
      <c r="AQ124" s="91"/>
      <c r="AR124" s="91"/>
      <c r="AS124" s="91"/>
    </row>
    <row r="125" spans="3:45" ht="12.75" x14ac:dyDescent="0.2">
      <c r="C125" s="87"/>
      <c r="E125" s="89"/>
      <c r="F125" s="89"/>
      <c r="G125" s="89"/>
      <c r="H125" s="89"/>
      <c r="I125" s="90"/>
      <c r="J125" s="90"/>
      <c r="AO125" s="91"/>
      <c r="AP125" s="91"/>
      <c r="AQ125" s="91"/>
      <c r="AR125" s="91"/>
      <c r="AS125" s="91"/>
    </row>
    <row r="126" spans="3:45" ht="12.75" x14ac:dyDescent="0.2">
      <c r="C126" s="87"/>
      <c r="E126" s="89"/>
      <c r="F126" s="89"/>
      <c r="G126" s="89"/>
      <c r="H126" s="89"/>
      <c r="I126" s="90"/>
      <c r="J126" s="90"/>
      <c r="AO126" s="91"/>
      <c r="AP126" s="91"/>
      <c r="AQ126" s="91"/>
      <c r="AR126" s="91"/>
      <c r="AS126" s="91"/>
    </row>
    <row r="127" spans="3:45" ht="12.75" x14ac:dyDescent="0.2">
      <c r="C127" s="87"/>
      <c r="E127" s="89"/>
      <c r="F127" s="89"/>
      <c r="G127" s="89"/>
      <c r="H127" s="89"/>
      <c r="I127" s="90"/>
      <c r="J127" s="90"/>
      <c r="AO127" s="91"/>
      <c r="AP127" s="91"/>
      <c r="AQ127" s="91"/>
      <c r="AR127" s="91"/>
      <c r="AS127" s="91"/>
    </row>
    <row r="128" spans="3:45" ht="12.75" x14ac:dyDescent="0.2">
      <c r="C128" s="87"/>
      <c r="E128" s="89"/>
      <c r="F128" s="89"/>
      <c r="G128" s="89"/>
      <c r="H128" s="89"/>
      <c r="I128" s="90"/>
      <c r="J128" s="90"/>
      <c r="AO128" s="91"/>
      <c r="AP128" s="91"/>
      <c r="AQ128" s="91"/>
      <c r="AR128" s="91"/>
      <c r="AS128" s="91"/>
    </row>
    <row r="129" spans="3:45" ht="12.75" x14ac:dyDescent="0.2">
      <c r="C129" s="87"/>
      <c r="E129" s="89"/>
      <c r="F129" s="89"/>
      <c r="G129" s="89"/>
      <c r="H129" s="89"/>
      <c r="I129" s="90"/>
      <c r="J129" s="90"/>
      <c r="AO129" s="91"/>
      <c r="AP129" s="91"/>
      <c r="AQ129" s="91"/>
      <c r="AR129" s="91"/>
      <c r="AS129" s="91"/>
    </row>
    <row r="130" spans="3:45" ht="12.75" x14ac:dyDescent="0.2">
      <c r="C130" s="87"/>
      <c r="E130" s="89"/>
      <c r="F130" s="89"/>
      <c r="G130" s="89"/>
      <c r="H130" s="89"/>
      <c r="I130" s="90"/>
      <c r="J130" s="90"/>
      <c r="AO130" s="91"/>
      <c r="AP130" s="91"/>
      <c r="AQ130" s="91"/>
      <c r="AR130" s="91"/>
      <c r="AS130" s="91"/>
    </row>
    <row r="131" spans="3:45" ht="12.75" x14ac:dyDescent="0.2">
      <c r="C131" s="87"/>
      <c r="E131" s="89"/>
      <c r="F131" s="89"/>
      <c r="G131" s="89"/>
      <c r="H131" s="89"/>
      <c r="I131" s="90"/>
      <c r="J131" s="90"/>
      <c r="AO131" s="91"/>
      <c r="AP131" s="91"/>
      <c r="AQ131" s="91"/>
      <c r="AR131" s="91"/>
      <c r="AS131" s="91"/>
    </row>
    <row r="132" spans="3:45" ht="12.75" x14ac:dyDescent="0.2">
      <c r="C132" s="87"/>
      <c r="E132" s="89"/>
      <c r="F132" s="89"/>
      <c r="G132" s="89"/>
      <c r="H132" s="89"/>
      <c r="I132" s="90"/>
      <c r="J132" s="90"/>
      <c r="AO132" s="91"/>
      <c r="AP132" s="91"/>
      <c r="AQ132" s="91"/>
      <c r="AR132" s="91"/>
      <c r="AS132" s="91"/>
    </row>
    <row r="133" spans="3:45" ht="12.75" x14ac:dyDescent="0.2">
      <c r="C133" s="87"/>
      <c r="E133" s="89"/>
      <c r="F133" s="89"/>
      <c r="G133" s="89"/>
      <c r="H133" s="89"/>
      <c r="I133" s="90"/>
      <c r="J133" s="90"/>
      <c r="AO133" s="91"/>
      <c r="AP133" s="91"/>
      <c r="AQ133" s="91"/>
      <c r="AR133" s="91"/>
      <c r="AS133" s="91"/>
    </row>
    <row r="134" spans="3:45" ht="12.75" x14ac:dyDescent="0.2">
      <c r="C134" s="87"/>
      <c r="E134" s="89"/>
      <c r="F134" s="89"/>
      <c r="G134" s="89"/>
      <c r="H134" s="89"/>
      <c r="I134" s="90"/>
      <c r="J134" s="90"/>
      <c r="AO134" s="91"/>
      <c r="AP134" s="91"/>
      <c r="AQ134" s="91"/>
      <c r="AR134" s="91"/>
      <c r="AS134" s="91"/>
    </row>
    <row r="135" spans="3:45" ht="12.75" x14ac:dyDescent="0.2">
      <c r="C135" s="87"/>
      <c r="E135" s="89"/>
      <c r="F135" s="89"/>
      <c r="G135" s="89"/>
      <c r="H135" s="89"/>
      <c r="I135" s="90"/>
      <c r="J135" s="90"/>
      <c r="AO135" s="91"/>
      <c r="AP135" s="91"/>
      <c r="AQ135" s="91"/>
      <c r="AR135" s="91"/>
      <c r="AS135" s="91"/>
    </row>
    <row r="136" spans="3:45" ht="12.75" x14ac:dyDescent="0.2">
      <c r="C136" s="87"/>
      <c r="E136" s="89"/>
      <c r="F136" s="89"/>
      <c r="G136" s="89"/>
      <c r="H136" s="89"/>
      <c r="I136" s="90"/>
      <c r="J136" s="90"/>
      <c r="AO136" s="91"/>
      <c r="AP136" s="91"/>
      <c r="AQ136" s="91"/>
      <c r="AR136" s="91"/>
      <c r="AS136" s="91"/>
    </row>
    <row r="137" spans="3:45" ht="12.75" x14ac:dyDescent="0.2">
      <c r="C137" s="87"/>
      <c r="E137" s="89"/>
      <c r="F137" s="89"/>
      <c r="G137" s="89"/>
      <c r="H137" s="89"/>
      <c r="I137" s="90"/>
      <c r="J137" s="90"/>
      <c r="AO137" s="91"/>
      <c r="AP137" s="91"/>
      <c r="AQ137" s="91"/>
      <c r="AR137" s="91"/>
      <c r="AS137" s="91"/>
    </row>
    <row r="138" spans="3:45" ht="12.75" x14ac:dyDescent="0.2">
      <c r="C138" s="87"/>
      <c r="E138" s="89"/>
      <c r="F138" s="89"/>
      <c r="G138" s="89"/>
      <c r="H138" s="89"/>
      <c r="I138" s="90"/>
      <c r="J138" s="90"/>
      <c r="AO138" s="91"/>
      <c r="AP138" s="91"/>
      <c r="AQ138" s="91"/>
      <c r="AR138" s="91"/>
      <c r="AS138" s="91"/>
    </row>
    <row r="139" spans="3:45" ht="12.75" x14ac:dyDescent="0.2">
      <c r="C139" s="87"/>
      <c r="E139" s="89"/>
      <c r="F139" s="89"/>
      <c r="G139" s="89"/>
      <c r="H139" s="89"/>
      <c r="I139" s="90"/>
      <c r="J139" s="90"/>
      <c r="AO139" s="91"/>
      <c r="AP139" s="91"/>
      <c r="AQ139" s="91"/>
      <c r="AR139" s="91"/>
      <c r="AS139" s="91"/>
    </row>
    <row r="140" spans="3:45" ht="12.75" x14ac:dyDescent="0.2">
      <c r="C140" s="87"/>
      <c r="E140" s="89"/>
      <c r="F140" s="89"/>
      <c r="G140" s="89"/>
      <c r="H140" s="89"/>
      <c r="I140" s="90"/>
      <c r="J140" s="90"/>
      <c r="AO140" s="91"/>
      <c r="AP140" s="91"/>
      <c r="AQ140" s="91"/>
      <c r="AR140" s="91"/>
      <c r="AS140" s="91"/>
    </row>
    <row r="141" spans="3:45" ht="12.75" x14ac:dyDescent="0.2">
      <c r="C141" s="87"/>
      <c r="E141" s="89"/>
      <c r="F141" s="89"/>
      <c r="G141" s="89"/>
      <c r="H141" s="89"/>
      <c r="I141" s="90"/>
      <c r="J141" s="90"/>
      <c r="AO141" s="91"/>
      <c r="AP141" s="91"/>
      <c r="AQ141" s="91"/>
      <c r="AR141" s="91"/>
      <c r="AS141" s="91"/>
    </row>
    <row r="142" spans="3:45" ht="12.75" x14ac:dyDescent="0.2">
      <c r="C142" s="87"/>
      <c r="E142" s="89"/>
      <c r="F142" s="89"/>
      <c r="G142" s="89"/>
      <c r="H142" s="89"/>
      <c r="I142" s="90"/>
      <c r="J142" s="90"/>
      <c r="AO142" s="91"/>
      <c r="AP142" s="91"/>
      <c r="AQ142" s="91"/>
      <c r="AR142" s="91"/>
      <c r="AS142" s="91"/>
    </row>
    <row r="143" spans="3:45" ht="12.75" x14ac:dyDescent="0.2">
      <c r="C143" s="87"/>
      <c r="E143" s="89"/>
      <c r="F143" s="89"/>
      <c r="G143" s="89"/>
      <c r="H143" s="89"/>
      <c r="I143" s="90"/>
      <c r="J143" s="90"/>
      <c r="AO143" s="91"/>
      <c r="AP143" s="91"/>
      <c r="AQ143" s="91"/>
      <c r="AR143" s="91"/>
      <c r="AS143" s="91"/>
    </row>
    <row r="144" spans="3:45" ht="12.75" x14ac:dyDescent="0.2">
      <c r="C144" s="87"/>
      <c r="E144" s="89"/>
      <c r="F144" s="89"/>
      <c r="G144" s="89"/>
      <c r="H144" s="89"/>
      <c r="I144" s="90"/>
      <c r="J144" s="90"/>
      <c r="AO144" s="91"/>
      <c r="AP144" s="91"/>
      <c r="AQ144" s="91"/>
      <c r="AR144" s="91"/>
      <c r="AS144" s="91"/>
    </row>
    <row r="145" spans="3:45" ht="12.75" x14ac:dyDescent="0.2">
      <c r="C145" s="87"/>
      <c r="E145" s="89"/>
      <c r="F145" s="89"/>
      <c r="G145" s="89"/>
      <c r="H145" s="89"/>
      <c r="I145" s="90"/>
      <c r="J145" s="90"/>
      <c r="AO145" s="91"/>
      <c r="AP145" s="91"/>
      <c r="AQ145" s="91"/>
      <c r="AR145" s="91"/>
      <c r="AS145" s="91"/>
    </row>
    <row r="146" spans="3:45" ht="12.75" x14ac:dyDescent="0.2">
      <c r="C146" s="87"/>
      <c r="E146" s="89"/>
      <c r="F146" s="89"/>
      <c r="G146" s="89"/>
      <c r="H146" s="89"/>
      <c r="I146" s="90"/>
      <c r="J146" s="90"/>
      <c r="AO146" s="91"/>
      <c r="AP146" s="91"/>
      <c r="AQ146" s="91"/>
      <c r="AR146" s="91"/>
      <c r="AS146" s="91"/>
    </row>
    <row r="147" spans="3:45" ht="12.75" x14ac:dyDescent="0.2">
      <c r="C147" s="87"/>
      <c r="E147" s="89"/>
      <c r="F147" s="89"/>
      <c r="G147" s="89"/>
      <c r="H147" s="89"/>
      <c r="I147" s="90"/>
      <c r="J147" s="90"/>
      <c r="AO147" s="91"/>
      <c r="AP147" s="91"/>
      <c r="AQ147" s="91"/>
      <c r="AR147" s="91"/>
      <c r="AS147" s="91"/>
    </row>
    <row r="148" spans="3:45" ht="12.75" x14ac:dyDescent="0.2">
      <c r="C148" s="87"/>
      <c r="E148" s="89"/>
      <c r="F148" s="89"/>
      <c r="G148" s="89"/>
      <c r="H148" s="89"/>
      <c r="I148" s="90"/>
      <c r="J148" s="90"/>
      <c r="AO148" s="91"/>
      <c r="AP148" s="91"/>
      <c r="AQ148" s="91"/>
      <c r="AR148" s="91"/>
      <c r="AS148" s="91"/>
    </row>
    <row r="149" spans="3:45" ht="12.75" x14ac:dyDescent="0.2">
      <c r="C149" s="87"/>
      <c r="E149" s="89"/>
      <c r="F149" s="89"/>
      <c r="G149" s="89"/>
      <c r="H149" s="89"/>
      <c r="I149" s="90"/>
      <c r="J149" s="90"/>
      <c r="AO149" s="91"/>
      <c r="AP149" s="91"/>
      <c r="AQ149" s="91"/>
      <c r="AR149" s="91"/>
      <c r="AS149" s="91"/>
    </row>
    <row r="150" spans="3:45" ht="12.75" x14ac:dyDescent="0.2">
      <c r="C150" s="87"/>
      <c r="E150" s="89"/>
      <c r="F150" s="89"/>
      <c r="G150" s="89"/>
      <c r="H150" s="89"/>
      <c r="I150" s="90"/>
      <c r="J150" s="90"/>
      <c r="AO150" s="91"/>
      <c r="AP150" s="91"/>
      <c r="AQ150" s="91"/>
      <c r="AR150" s="91"/>
      <c r="AS150" s="91"/>
    </row>
    <row r="151" spans="3:45" ht="12.75" x14ac:dyDescent="0.2">
      <c r="C151" s="87"/>
      <c r="E151" s="89"/>
      <c r="F151" s="89"/>
      <c r="G151" s="89"/>
      <c r="H151" s="89"/>
      <c r="I151" s="90"/>
      <c r="J151" s="90"/>
      <c r="AO151" s="91"/>
      <c r="AP151" s="91"/>
      <c r="AQ151" s="91"/>
      <c r="AR151" s="91"/>
      <c r="AS151" s="91"/>
    </row>
    <row r="152" spans="3:45" ht="12.75" x14ac:dyDescent="0.2">
      <c r="C152" s="87"/>
      <c r="E152" s="89"/>
      <c r="F152" s="89"/>
      <c r="G152" s="89"/>
      <c r="H152" s="89"/>
      <c r="I152" s="90"/>
      <c r="J152" s="90"/>
      <c r="AO152" s="91"/>
      <c r="AP152" s="91"/>
      <c r="AQ152" s="91"/>
      <c r="AR152" s="91"/>
      <c r="AS152" s="91"/>
    </row>
    <row r="153" spans="3:45" ht="12.75" x14ac:dyDescent="0.2">
      <c r="C153" s="87"/>
      <c r="E153" s="89"/>
      <c r="F153" s="89"/>
      <c r="G153" s="89"/>
      <c r="H153" s="89"/>
      <c r="I153" s="90"/>
      <c r="J153" s="90"/>
      <c r="AO153" s="91"/>
      <c r="AP153" s="91"/>
      <c r="AQ153" s="91"/>
      <c r="AR153" s="91"/>
      <c r="AS153" s="91"/>
    </row>
    <row r="154" spans="3:45" ht="12.75" x14ac:dyDescent="0.2">
      <c r="C154" s="87"/>
      <c r="E154" s="89"/>
      <c r="F154" s="89"/>
      <c r="G154" s="89"/>
      <c r="H154" s="89"/>
      <c r="I154" s="90"/>
      <c r="J154" s="90"/>
      <c r="AO154" s="91"/>
      <c r="AP154" s="91"/>
      <c r="AQ154" s="91"/>
      <c r="AR154" s="91"/>
      <c r="AS154" s="91"/>
    </row>
    <row r="155" spans="3:45" ht="12.75" x14ac:dyDescent="0.2">
      <c r="C155" s="87"/>
      <c r="E155" s="89"/>
      <c r="F155" s="89"/>
      <c r="G155" s="89"/>
      <c r="H155" s="89"/>
      <c r="I155" s="90"/>
      <c r="J155" s="90"/>
      <c r="AO155" s="91"/>
      <c r="AP155" s="91"/>
      <c r="AQ155" s="91"/>
      <c r="AR155" s="91"/>
      <c r="AS155" s="91"/>
    </row>
    <row r="156" spans="3:45" ht="12.75" x14ac:dyDescent="0.2">
      <c r="C156" s="87"/>
      <c r="E156" s="89"/>
      <c r="F156" s="89"/>
      <c r="G156" s="89"/>
      <c r="H156" s="89"/>
      <c r="I156" s="90"/>
      <c r="J156" s="90"/>
      <c r="AO156" s="91"/>
      <c r="AP156" s="91"/>
      <c r="AQ156" s="91"/>
      <c r="AR156" s="91"/>
      <c r="AS156" s="91"/>
    </row>
    <row r="157" spans="3:45" ht="12.75" x14ac:dyDescent="0.2">
      <c r="C157" s="87"/>
      <c r="E157" s="89"/>
      <c r="F157" s="89"/>
      <c r="G157" s="89"/>
      <c r="H157" s="89"/>
      <c r="I157" s="90"/>
      <c r="J157" s="90"/>
      <c r="AO157" s="91"/>
      <c r="AP157" s="91"/>
      <c r="AQ157" s="91"/>
      <c r="AR157" s="91"/>
      <c r="AS157" s="91"/>
    </row>
    <row r="158" spans="3:45" ht="12.75" x14ac:dyDescent="0.2">
      <c r="C158" s="87"/>
      <c r="E158" s="89"/>
      <c r="F158" s="89"/>
      <c r="G158" s="89"/>
      <c r="H158" s="89"/>
      <c r="I158" s="90"/>
      <c r="J158" s="90"/>
      <c r="AO158" s="91"/>
      <c r="AP158" s="91"/>
      <c r="AQ158" s="91"/>
      <c r="AR158" s="91"/>
      <c r="AS158" s="91"/>
    </row>
    <row r="159" spans="3:45" ht="12.75" x14ac:dyDescent="0.2">
      <c r="C159" s="87"/>
      <c r="E159" s="89"/>
      <c r="F159" s="89"/>
      <c r="G159" s="89"/>
      <c r="H159" s="89"/>
      <c r="I159" s="90"/>
      <c r="J159" s="90"/>
      <c r="AO159" s="91"/>
      <c r="AP159" s="91"/>
      <c r="AQ159" s="91"/>
      <c r="AR159" s="91"/>
      <c r="AS159" s="91"/>
    </row>
    <row r="160" spans="3:45" ht="12.75" x14ac:dyDescent="0.2">
      <c r="C160" s="87"/>
      <c r="E160" s="89"/>
      <c r="F160" s="89"/>
      <c r="G160" s="89"/>
      <c r="H160" s="89"/>
      <c r="I160" s="90"/>
      <c r="J160" s="90"/>
      <c r="AO160" s="91"/>
      <c r="AP160" s="91"/>
      <c r="AQ160" s="91"/>
      <c r="AR160" s="91"/>
      <c r="AS160" s="91"/>
    </row>
    <row r="161" spans="3:45" ht="12.75" x14ac:dyDescent="0.2">
      <c r="C161" s="87"/>
      <c r="E161" s="89"/>
      <c r="F161" s="89"/>
      <c r="G161" s="89"/>
      <c r="H161" s="89"/>
      <c r="I161" s="90"/>
      <c r="J161" s="90"/>
      <c r="AO161" s="91"/>
      <c r="AP161" s="91"/>
      <c r="AQ161" s="91"/>
      <c r="AR161" s="91"/>
      <c r="AS161" s="91"/>
    </row>
    <row r="162" spans="3:45" ht="12.75" x14ac:dyDescent="0.2">
      <c r="C162" s="87"/>
      <c r="E162" s="89"/>
      <c r="F162" s="89"/>
      <c r="G162" s="89"/>
      <c r="H162" s="89"/>
      <c r="I162" s="90"/>
      <c r="J162" s="90"/>
      <c r="AO162" s="91"/>
      <c r="AP162" s="91"/>
      <c r="AQ162" s="91"/>
      <c r="AR162" s="91"/>
      <c r="AS162" s="91"/>
    </row>
    <row r="163" spans="3:45" ht="12.75" x14ac:dyDescent="0.2">
      <c r="C163" s="87"/>
      <c r="E163" s="89"/>
      <c r="F163" s="89"/>
      <c r="G163" s="89"/>
      <c r="H163" s="89"/>
      <c r="I163" s="90"/>
      <c r="J163" s="90"/>
      <c r="AO163" s="91"/>
      <c r="AP163" s="91"/>
      <c r="AQ163" s="91"/>
      <c r="AR163" s="91"/>
      <c r="AS163" s="91"/>
    </row>
    <row r="164" spans="3:45" ht="12.75" x14ac:dyDescent="0.2">
      <c r="C164" s="87"/>
      <c r="E164" s="89"/>
      <c r="F164" s="89"/>
      <c r="G164" s="89"/>
      <c r="H164" s="89"/>
      <c r="I164" s="90"/>
      <c r="J164" s="90"/>
      <c r="AO164" s="91"/>
      <c r="AP164" s="91"/>
      <c r="AQ164" s="91"/>
      <c r="AR164" s="91"/>
      <c r="AS164" s="91"/>
    </row>
    <row r="165" spans="3:45" ht="12.75" x14ac:dyDescent="0.2">
      <c r="C165" s="87"/>
      <c r="E165" s="89"/>
      <c r="F165" s="89"/>
      <c r="G165" s="89"/>
      <c r="H165" s="89"/>
      <c r="I165" s="90"/>
      <c r="J165" s="90"/>
      <c r="AO165" s="91"/>
      <c r="AP165" s="91"/>
      <c r="AQ165" s="91"/>
      <c r="AR165" s="91"/>
      <c r="AS165" s="91"/>
    </row>
    <row r="166" spans="3:45" ht="12.75" x14ac:dyDescent="0.2">
      <c r="C166" s="87"/>
      <c r="E166" s="89"/>
      <c r="F166" s="89"/>
      <c r="G166" s="89"/>
      <c r="H166" s="89"/>
      <c r="I166" s="90"/>
      <c r="J166" s="90"/>
      <c r="AO166" s="91"/>
      <c r="AP166" s="91"/>
      <c r="AQ166" s="91"/>
      <c r="AR166" s="91"/>
      <c r="AS166" s="91"/>
    </row>
    <row r="167" spans="3:45" ht="12.75" x14ac:dyDescent="0.2">
      <c r="C167" s="87"/>
      <c r="E167" s="89"/>
      <c r="F167" s="89"/>
      <c r="G167" s="89"/>
      <c r="H167" s="89"/>
      <c r="I167" s="90"/>
      <c r="J167" s="90"/>
      <c r="AO167" s="91"/>
      <c r="AP167" s="91"/>
      <c r="AQ167" s="91"/>
      <c r="AR167" s="91"/>
      <c r="AS167" s="91"/>
    </row>
    <row r="168" spans="3:45" ht="12.75" x14ac:dyDescent="0.2">
      <c r="C168" s="87"/>
      <c r="E168" s="89"/>
      <c r="F168" s="89"/>
      <c r="G168" s="89"/>
      <c r="H168" s="89"/>
      <c r="I168" s="90"/>
      <c r="J168" s="90"/>
      <c r="AO168" s="91"/>
      <c r="AP168" s="91"/>
      <c r="AQ168" s="91"/>
      <c r="AR168" s="91"/>
      <c r="AS168" s="91"/>
    </row>
    <row r="169" spans="3:45" ht="12.75" x14ac:dyDescent="0.2">
      <c r="C169" s="87"/>
      <c r="E169" s="89"/>
      <c r="F169" s="89"/>
      <c r="G169" s="89"/>
      <c r="H169" s="89"/>
      <c r="I169" s="90"/>
      <c r="J169" s="90"/>
      <c r="AO169" s="91"/>
      <c r="AP169" s="91"/>
      <c r="AQ169" s="91"/>
      <c r="AR169" s="91"/>
      <c r="AS169" s="91"/>
    </row>
    <row r="170" spans="3:45" ht="12.75" x14ac:dyDescent="0.2">
      <c r="C170" s="87"/>
      <c r="E170" s="89"/>
      <c r="F170" s="89"/>
      <c r="G170" s="89"/>
      <c r="H170" s="89"/>
      <c r="I170" s="90"/>
      <c r="J170" s="90"/>
      <c r="AO170" s="91"/>
      <c r="AP170" s="91"/>
      <c r="AQ170" s="91"/>
      <c r="AR170" s="91"/>
      <c r="AS170" s="91"/>
    </row>
    <row r="171" spans="3:45" ht="12.75" x14ac:dyDescent="0.2">
      <c r="C171" s="87"/>
      <c r="E171" s="89"/>
      <c r="F171" s="89"/>
      <c r="G171" s="89"/>
      <c r="H171" s="89"/>
      <c r="I171" s="90"/>
      <c r="J171" s="90"/>
      <c r="AO171" s="91"/>
      <c r="AP171" s="91"/>
      <c r="AQ171" s="91"/>
      <c r="AR171" s="91"/>
      <c r="AS171" s="91"/>
    </row>
    <row r="172" spans="3:45" ht="12.75" x14ac:dyDescent="0.2">
      <c r="C172" s="87"/>
      <c r="E172" s="89"/>
      <c r="F172" s="89"/>
      <c r="G172" s="89"/>
      <c r="H172" s="89"/>
      <c r="I172" s="90"/>
      <c r="J172" s="90"/>
      <c r="AO172" s="91"/>
      <c r="AP172" s="91"/>
      <c r="AQ172" s="91"/>
      <c r="AR172" s="91"/>
      <c r="AS172" s="91"/>
    </row>
    <row r="173" spans="3:45" ht="12.75" x14ac:dyDescent="0.2">
      <c r="C173" s="87"/>
      <c r="E173" s="89"/>
      <c r="F173" s="89"/>
      <c r="G173" s="89"/>
      <c r="H173" s="89"/>
      <c r="I173" s="90"/>
      <c r="J173" s="90"/>
      <c r="AO173" s="91"/>
      <c r="AP173" s="91"/>
      <c r="AQ173" s="91"/>
      <c r="AR173" s="91"/>
      <c r="AS173" s="91"/>
    </row>
    <row r="174" spans="3:45" ht="12.75" x14ac:dyDescent="0.2">
      <c r="C174" s="87"/>
      <c r="E174" s="89"/>
      <c r="F174" s="89"/>
      <c r="G174" s="89"/>
      <c r="H174" s="89"/>
      <c r="I174" s="90"/>
      <c r="J174" s="90"/>
      <c r="AO174" s="91"/>
      <c r="AP174" s="91"/>
      <c r="AQ174" s="91"/>
      <c r="AR174" s="91"/>
      <c r="AS174" s="91"/>
    </row>
    <row r="175" spans="3:45" ht="12.75" x14ac:dyDescent="0.2">
      <c r="C175" s="87"/>
      <c r="E175" s="89"/>
      <c r="F175" s="89"/>
      <c r="G175" s="89"/>
      <c r="H175" s="89"/>
      <c r="I175" s="90"/>
      <c r="J175" s="90"/>
      <c r="AO175" s="91"/>
      <c r="AP175" s="91"/>
      <c r="AQ175" s="91"/>
      <c r="AR175" s="91"/>
      <c r="AS175" s="91"/>
    </row>
    <row r="176" spans="3:45" ht="12.75" x14ac:dyDescent="0.2">
      <c r="C176" s="87"/>
      <c r="E176" s="89"/>
      <c r="F176" s="89"/>
      <c r="G176" s="89"/>
      <c r="H176" s="89"/>
      <c r="I176" s="90"/>
      <c r="J176" s="90"/>
      <c r="AO176" s="91"/>
      <c r="AP176" s="91"/>
      <c r="AQ176" s="91"/>
      <c r="AR176" s="91"/>
      <c r="AS176" s="91"/>
    </row>
    <row r="177" spans="3:45" ht="12.75" x14ac:dyDescent="0.2">
      <c r="C177" s="87"/>
      <c r="E177" s="89"/>
      <c r="F177" s="89"/>
      <c r="G177" s="89"/>
      <c r="H177" s="89"/>
      <c r="I177" s="90"/>
      <c r="J177" s="90"/>
      <c r="AO177" s="91"/>
      <c r="AP177" s="91"/>
      <c r="AQ177" s="91"/>
      <c r="AR177" s="91"/>
      <c r="AS177" s="91"/>
    </row>
    <row r="178" spans="3:45" ht="12.75" x14ac:dyDescent="0.2">
      <c r="C178" s="87"/>
      <c r="E178" s="89"/>
      <c r="F178" s="89"/>
      <c r="G178" s="89"/>
      <c r="H178" s="89"/>
      <c r="I178" s="90"/>
      <c r="J178" s="90"/>
      <c r="AO178" s="91"/>
      <c r="AP178" s="91"/>
      <c r="AQ178" s="91"/>
      <c r="AR178" s="91"/>
      <c r="AS178" s="91"/>
    </row>
    <row r="179" spans="3:45" ht="12.75" x14ac:dyDescent="0.2">
      <c r="C179" s="87"/>
      <c r="E179" s="89"/>
      <c r="F179" s="89"/>
      <c r="G179" s="89"/>
      <c r="H179" s="89"/>
      <c r="I179" s="90"/>
      <c r="J179" s="90"/>
      <c r="AO179" s="91"/>
      <c r="AP179" s="91"/>
      <c r="AQ179" s="91"/>
      <c r="AR179" s="91"/>
      <c r="AS179" s="91"/>
    </row>
    <row r="180" spans="3:45" ht="12.75" x14ac:dyDescent="0.2">
      <c r="C180" s="87"/>
      <c r="E180" s="89"/>
      <c r="F180" s="89"/>
      <c r="G180" s="89"/>
      <c r="H180" s="89"/>
      <c r="I180" s="90"/>
      <c r="J180" s="90"/>
      <c r="AO180" s="91"/>
      <c r="AP180" s="91"/>
      <c r="AQ180" s="91"/>
      <c r="AR180" s="91"/>
      <c r="AS180" s="91"/>
    </row>
    <row r="181" spans="3:45" ht="12.75" x14ac:dyDescent="0.2">
      <c r="C181" s="87"/>
      <c r="E181" s="89"/>
      <c r="F181" s="89"/>
      <c r="G181" s="89"/>
      <c r="H181" s="89"/>
      <c r="I181" s="90"/>
      <c r="J181" s="90"/>
      <c r="AO181" s="91"/>
      <c r="AP181" s="91"/>
      <c r="AQ181" s="91"/>
      <c r="AR181" s="91"/>
      <c r="AS181" s="91"/>
    </row>
    <row r="182" spans="3:45" ht="12.75" x14ac:dyDescent="0.2">
      <c r="C182" s="87"/>
      <c r="E182" s="89"/>
      <c r="F182" s="89"/>
      <c r="G182" s="89"/>
      <c r="H182" s="89"/>
      <c r="I182" s="90"/>
      <c r="J182" s="90"/>
      <c r="AO182" s="91"/>
      <c r="AP182" s="91"/>
      <c r="AQ182" s="91"/>
      <c r="AR182" s="91"/>
      <c r="AS182" s="91"/>
    </row>
    <row r="183" spans="3:45" ht="12.75" x14ac:dyDescent="0.2">
      <c r="C183" s="87"/>
      <c r="E183" s="89"/>
      <c r="F183" s="89"/>
      <c r="G183" s="89"/>
      <c r="H183" s="89"/>
      <c r="I183" s="90"/>
      <c r="J183" s="90"/>
      <c r="AO183" s="91"/>
      <c r="AP183" s="91"/>
      <c r="AQ183" s="91"/>
      <c r="AR183" s="91"/>
      <c r="AS183" s="91"/>
    </row>
    <row r="184" spans="3:45" ht="12.75" x14ac:dyDescent="0.2">
      <c r="C184" s="87"/>
      <c r="E184" s="89"/>
      <c r="F184" s="89"/>
      <c r="G184" s="89"/>
      <c r="H184" s="89"/>
      <c r="I184" s="90"/>
      <c r="J184" s="90"/>
      <c r="AO184" s="91"/>
      <c r="AP184" s="91"/>
      <c r="AQ184" s="91"/>
      <c r="AR184" s="91"/>
      <c r="AS184" s="91"/>
    </row>
    <row r="185" spans="3:45" ht="12.75" x14ac:dyDescent="0.2">
      <c r="C185" s="87"/>
      <c r="E185" s="89"/>
      <c r="F185" s="89"/>
      <c r="G185" s="89"/>
      <c r="H185" s="89"/>
      <c r="I185" s="90"/>
      <c r="J185" s="90"/>
      <c r="AO185" s="91"/>
      <c r="AP185" s="91"/>
      <c r="AQ185" s="91"/>
      <c r="AR185" s="91"/>
      <c r="AS185" s="91"/>
    </row>
    <row r="186" spans="3:45" ht="12.75" x14ac:dyDescent="0.2">
      <c r="C186" s="87"/>
      <c r="E186" s="89"/>
      <c r="F186" s="89"/>
      <c r="G186" s="89"/>
      <c r="H186" s="89"/>
      <c r="I186" s="90"/>
      <c r="J186" s="90"/>
      <c r="AO186" s="91"/>
      <c r="AP186" s="91"/>
      <c r="AQ186" s="91"/>
      <c r="AR186" s="91"/>
      <c r="AS186" s="91"/>
    </row>
    <row r="187" spans="3:45" ht="12.75" x14ac:dyDescent="0.2">
      <c r="C187" s="87"/>
      <c r="E187" s="89"/>
      <c r="F187" s="89"/>
      <c r="G187" s="89"/>
      <c r="H187" s="89"/>
      <c r="I187" s="90"/>
      <c r="J187" s="90"/>
      <c r="AO187" s="91"/>
      <c r="AP187" s="91"/>
      <c r="AQ187" s="91"/>
      <c r="AR187" s="91"/>
      <c r="AS187" s="91"/>
    </row>
    <row r="188" spans="3:45" ht="12.75" x14ac:dyDescent="0.2">
      <c r="C188" s="87"/>
      <c r="E188" s="89"/>
      <c r="F188" s="89"/>
      <c r="G188" s="89"/>
      <c r="H188" s="89"/>
      <c r="I188" s="90"/>
      <c r="J188" s="90"/>
      <c r="AO188" s="91"/>
      <c r="AP188" s="91"/>
      <c r="AQ188" s="91"/>
      <c r="AR188" s="91"/>
      <c r="AS188" s="91"/>
    </row>
    <row r="189" spans="3:45" ht="12.75" x14ac:dyDescent="0.2">
      <c r="C189" s="87"/>
      <c r="E189" s="89"/>
      <c r="F189" s="89"/>
      <c r="G189" s="89"/>
      <c r="H189" s="89"/>
      <c r="I189" s="90"/>
      <c r="J189" s="90"/>
      <c r="AO189" s="91"/>
      <c r="AP189" s="91"/>
      <c r="AQ189" s="91"/>
      <c r="AR189" s="91"/>
      <c r="AS189" s="91"/>
    </row>
    <row r="190" spans="3:45" ht="12.75" x14ac:dyDescent="0.2">
      <c r="C190" s="87"/>
      <c r="E190" s="89"/>
      <c r="F190" s="89"/>
      <c r="G190" s="89"/>
      <c r="H190" s="89"/>
      <c r="I190" s="90"/>
      <c r="J190" s="90"/>
      <c r="AO190" s="91"/>
      <c r="AP190" s="91"/>
      <c r="AQ190" s="91"/>
      <c r="AR190" s="91"/>
      <c r="AS190" s="91"/>
    </row>
    <row r="191" spans="3:45" ht="12.75" x14ac:dyDescent="0.2">
      <c r="C191" s="87"/>
      <c r="E191" s="89"/>
      <c r="F191" s="89"/>
      <c r="G191" s="89"/>
      <c r="H191" s="89"/>
      <c r="I191" s="90"/>
      <c r="J191" s="90"/>
      <c r="AO191" s="91"/>
      <c r="AP191" s="91"/>
      <c r="AQ191" s="91"/>
      <c r="AR191" s="91"/>
      <c r="AS191" s="91"/>
    </row>
    <row r="192" spans="3:45" ht="12.75" x14ac:dyDescent="0.2">
      <c r="C192" s="87"/>
      <c r="E192" s="89"/>
      <c r="F192" s="89"/>
      <c r="G192" s="89"/>
      <c r="H192" s="89"/>
      <c r="I192" s="90"/>
      <c r="J192" s="90"/>
      <c r="AO192" s="91"/>
      <c r="AP192" s="91"/>
      <c r="AQ192" s="91"/>
      <c r="AR192" s="91"/>
      <c r="AS192" s="91"/>
    </row>
    <row r="193" spans="3:45" ht="12.75" x14ac:dyDescent="0.2">
      <c r="C193" s="87"/>
      <c r="E193" s="89"/>
      <c r="F193" s="89"/>
      <c r="G193" s="89"/>
      <c r="H193" s="89"/>
      <c r="I193" s="90"/>
      <c r="J193" s="90"/>
      <c r="AO193" s="91"/>
      <c r="AP193" s="91"/>
      <c r="AQ193" s="91"/>
      <c r="AR193" s="91"/>
      <c r="AS193" s="91"/>
    </row>
    <row r="194" spans="3:45" ht="12.75" x14ac:dyDescent="0.2">
      <c r="C194" s="87"/>
      <c r="E194" s="89"/>
      <c r="F194" s="89"/>
      <c r="G194" s="89"/>
      <c r="H194" s="89"/>
      <c r="I194" s="90"/>
      <c r="J194" s="90"/>
      <c r="AO194" s="91"/>
      <c r="AP194" s="91"/>
      <c r="AQ194" s="91"/>
      <c r="AR194" s="91"/>
      <c r="AS194" s="91"/>
    </row>
    <row r="195" spans="3:45" ht="12.75" x14ac:dyDescent="0.2">
      <c r="C195" s="87"/>
      <c r="E195" s="89"/>
      <c r="F195" s="89"/>
      <c r="G195" s="89"/>
      <c r="H195" s="89"/>
      <c r="I195" s="90"/>
      <c r="J195" s="90"/>
      <c r="AO195" s="91"/>
      <c r="AP195" s="91"/>
      <c r="AQ195" s="91"/>
      <c r="AR195" s="91"/>
      <c r="AS195" s="91"/>
    </row>
    <row r="196" spans="3:45" ht="12.75" x14ac:dyDescent="0.2">
      <c r="C196" s="87"/>
      <c r="E196" s="89"/>
      <c r="F196" s="89"/>
      <c r="G196" s="89"/>
      <c r="H196" s="89"/>
      <c r="I196" s="90"/>
      <c r="J196" s="90"/>
      <c r="AO196" s="91"/>
      <c r="AP196" s="91"/>
      <c r="AQ196" s="91"/>
      <c r="AR196" s="91"/>
      <c r="AS196" s="91"/>
    </row>
    <row r="197" spans="3:45" ht="12.75" x14ac:dyDescent="0.2">
      <c r="C197" s="87"/>
      <c r="E197" s="89"/>
      <c r="F197" s="89"/>
      <c r="G197" s="89"/>
      <c r="H197" s="89"/>
      <c r="I197" s="90"/>
      <c r="J197" s="90"/>
      <c r="AO197" s="91"/>
      <c r="AP197" s="91"/>
      <c r="AQ197" s="91"/>
      <c r="AR197" s="91"/>
      <c r="AS197" s="91"/>
    </row>
    <row r="198" spans="3:45" ht="12.75" x14ac:dyDescent="0.2">
      <c r="C198" s="87"/>
      <c r="E198" s="89"/>
      <c r="F198" s="89"/>
      <c r="G198" s="89"/>
      <c r="H198" s="89"/>
      <c r="I198" s="90"/>
      <c r="J198" s="90"/>
      <c r="AO198" s="91"/>
      <c r="AP198" s="91"/>
      <c r="AQ198" s="91"/>
      <c r="AR198" s="91"/>
      <c r="AS198" s="91"/>
    </row>
    <row r="199" spans="3:45" ht="12.75" x14ac:dyDescent="0.2">
      <c r="C199" s="87"/>
      <c r="E199" s="89"/>
      <c r="F199" s="89"/>
      <c r="G199" s="89"/>
      <c r="H199" s="89"/>
      <c r="I199" s="90"/>
      <c r="J199" s="90"/>
      <c r="AO199" s="91"/>
      <c r="AP199" s="91"/>
      <c r="AQ199" s="91"/>
      <c r="AR199" s="91"/>
      <c r="AS199" s="91"/>
    </row>
    <row r="200" spans="3:45" ht="12.75" x14ac:dyDescent="0.2">
      <c r="C200" s="87"/>
      <c r="E200" s="89"/>
      <c r="F200" s="89"/>
      <c r="G200" s="89"/>
      <c r="H200" s="89"/>
      <c r="I200" s="90"/>
      <c r="J200" s="90"/>
      <c r="AO200" s="91"/>
      <c r="AP200" s="91"/>
      <c r="AQ200" s="91"/>
      <c r="AR200" s="91"/>
      <c r="AS200" s="91"/>
    </row>
    <row r="201" spans="3:45" ht="12.75" x14ac:dyDescent="0.2">
      <c r="C201" s="87"/>
      <c r="E201" s="89"/>
      <c r="F201" s="89"/>
      <c r="G201" s="89"/>
      <c r="H201" s="89"/>
      <c r="I201" s="90"/>
      <c r="J201" s="90"/>
      <c r="AO201" s="91"/>
      <c r="AP201" s="91"/>
      <c r="AQ201" s="91"/>
      <c r="AR201" s="91"/>
      <c r="AS201" s="91"/>
    </row>
    <row r="202" spans="3:45" ht="12.75" x14ac:dyDescent="0.2">
      <c r="C202" s="87"/>
      <c r="E202" s="89"/>
      <c r="F202" s="89"/>
      <c r="G202" s="89"/>
      <c r="H202" s="89"/>
      <c r="I202" s="90"/>
      <c r="J202" s="90"/>
      <c r="AO202" s="91"/>
      <c r="AP202" s="91"/>
      <c r="AQ202" s="91"/>
      <c r="AR202" s="91"/>
      <c r="AS202" s="91"/>
    </row>
    <row r="203" spans="3:45" ht="12.75" x14ac:dyDescent="0.2">
      <c r="C203" s="87"/>
      <c r="E203" s="89"/>
      <c r="F203" s="89"/>
      <c r="G203" s="89"/>
      <c r="H203" s="89"/>
      <c r="I203" s="90"/>
      <c r="J203" s="90"/>
      <c r="AO203" s="91"/>
      <c r="AP203" s="91"/>
      <c r="AQ203" s="91"/>
      <c r="AR203" s="91"/>
      <c r="AS203" s="91"/>
    </row>
    <row r="204" spans="3:45" ht="12.75" x14ac:dyDescent="0.2">
      <c r="C204" s="87"/>
      <c r="E204" s="89"/>
      <c r="F204" s="89"/>
      <c r="G204" s="89"/>
      <c r="H204" s="89"/>
      <c r="I204" s="90"/>
      <c r="J204" s="90"/>
      <c r="AO204" s="91"/>
      <c r="AP204" s="91"/>
      <c r="AQ204" s="91"/>
      <c r="AR204" s="91"/>
      <c r="AS204" s="91"/>
    </row>
    <row r="205" spans="3:45" ht="12.75" x14ac:dyDescent="0.2">
      <c r="C205" s="87"/>
      <c r="E205" s="89"/>
      <c r="F205" s="89"/>
      <c r="G205" s="89"/>
      <c r="H205" s="89"/>
      <c r="I205" s="90"/>
      <c r="J205" s="90"/>
      <c r="AO205" s="91"/>
      <c r="AP205" s="91"/>
      <c r="AQ205" s="91"/>
      <c r="AR205" s="91"/>
      <c r="AS205" s="91"/>
    </row>
    <row r="206" spans="3:45" ht="12.75" x14ac:dyDescent="0.2">
      <c r="C206" s="87"/>
      <c r="E206" s="89"/>
      <c r="F206" s="89"/>
      <c r="G206" s="89"/>
      <c r="H206" s="89"/>
      <c r="I206" s="90"/>
      <c r="J206" s="90"/>
      <c r="AO206" s="91"/>
      <c r="AP206" s="91"/>
      <c r="AQ206" s="91"/>
      <c r="AR206" s="91"/>
      <c r="AS206" s="91"/>
    </row>
    <row r="207" spans="3:45" ht="12.75" x14ac:dyDescent="0.2">
      <c r="C207" s="87"/>
      <c r="E207" s="89"/>
      <c r="F207" s="89"/>
      <c r="G207" s="89"/>
      <c r="H207" s="89"/>
      <c r="I207" s="90"/>
      <c r="J207" s="90"/>
      <c r="AO207" s="91"/>
      <c r="AP207" s="91"/>
      <c r="AQ207" s="91"/>
      <c r="AR207" s="91"/>
      <c r="AS207" s="91"/>
    </row>
    <row r="208" spans="3:45" ht="12.75" x14ac:dyDescent="0.2">
      <c r="C208" s="87"/>
      <c r="E208" s="89"/>
      <c r="F208" s="89"/>
      <c r="G208" s="89"/>
      <c r="H208" s="89"/>
      <c r="I208" s="90"/>
      <c r="J208" s="90"/>
      <c r="AO208" s="91"/>
      <c r="AP208" s="91"/>
      <c r="AQ208" s="91"/>
      <c r="AR208" s="91"/>
      <c r="AS208" s="91"/>
    </row>
    <row r="209" spans="3:45" ht="12.75" x14ac:dyDescent="0.2">
      <c r="C209" s="87"/>
      <c r="E209" s="89"/>
      <c r="F209" s="89"/>
      <c r="G209" s="89"/>
      <c r="H209" s="89"/>
      <c r="I209" s="90"/>
      <c r="J209" s="90"/>
      <c r="AO209" s="91"/>
      <c r="AP209" s="91"/>
      <c r="AQ209" s="91"/>
      <c r="AR209" s="91"/>
      <c r="AS209" s="91"/>
    </row>
    <row r="210" spans="3:45" ht="12.75" x14ac:dyDescent="0.2">
      <c r="C210" s="87"/>
      <c r="E210" s="89"/>
      <c r="F210" s="89"/>
      <c r="G210" s="89"/>
      <c r="H210" s="89"/>
      <c r="I210" s="90"/>
      <c r="J210" s="90"/>
      <c r="AO210" s="91"/>
      <c r="AP210" s="91"/>
      <c r="AQ210" s="91"/>
      <c r="AR210" s="91"/>
      <c r="AS210" s="91"/>
    </row>
    <row r="211" spans="3:45" ht="12.75" x14ac:dyDescent="0.2">
      <c r="C211" s="87"/>
      <c r="E211" s="89"/>
      <c r="F211" s="89"/>
      <c r="G211" s="89"/>
      <c r="H211" s="89"/>
      <c r="I211" s="90"/>
      <c r="J211" s="90"/>
      <c r="AO211" s="91"/>
      <c r="AP211" s="91"/>
      <c r="AQ211" s="91"/>
      <c r="AR211" s="91"/>
      <c r="AS211" s="91"/>
    </row>
    <row r="212" spans="3:45" ht="12.75" x14ac:dyDescent="0.2">
      <c r="C212" s="87"/>
      <c r="E212" s="89"/>
      <c r="F212" s="89"/>
      <c r="G212" s="89"/>
      <c r="H212" s="89"/>
      <c r="I212" s="90"/>
      <c r="J212" s="90"/>
      <c r="AO212" s="91"/>
      <c r="AP212" s="91"/>
      <c r="AQ212" s="91"/>
      <c r="AR212" s="91"/>
      <c r="AS212" s="91"/>
    </row>
    <row r="213" spans="3:45" ht="12.75" x14ac:dyDescent="0.2">
      <c r="C213" s="87"/>
      <c r="E213" s="89"/>
      <c r="F213" s="89"/>
      <c r="G213" s="89"/>
      <c r="H213" s="89"/>
      <c r="I213" s="90"/>
      <c r="J213" s="90"/>
      <c r="AO213" s="91"/>
      <c r="AP213" s="91"/>
      <c r="AQ213" s="91"/>
      <c r="AR213" s="91"/>
      <c r="AS213" s="91"/>
    </row>
    <row r="214" spans="3:45" ht="12.75" x14ac:dyDescent="0.2">
      <c r="C214" s="87"/>
      <c r="E214" s="89"/>
      <c r="F214" s="89"/>
      <c r="G214" s="89"/>
      <c r="H214" s="89"/>
      <c r="I214" s="90"/>
      <c r="J214" s="90"/>
      <c r="AO214" s="91"/>
      <c r="AP214" s="91"/>
      <c r="AQ214" s="91"/>
      <c r="AR214" s="91"/>
      <c r="AS214" s="91"/>
    </row>
    <row r="215" spans="3:45" ht="12.75" x14ac:dyDescent="0.2">
      <c r="C215" s="87"/>
      <c r="E215" s="89"/>
      <c r="F215" s="89"/>
      <c r="G215" s="89"/>
      <c r="H215" s="89"/>
      <c r="I215" s="90"/>
      <c r="J215" s="90"/>
      <c r="AO215" s="91"/>
      <c r="AP215" s="91"/>
      <c r="AQ215" s="91"/>
      <c r="AR215" s="91"/>
      <c r="AS215" s="91"/>
    </row>
    <row r="216" spans="3:45" ht="12.75" x14ac:dyDescent="0.2">
      <c r="C216" s="87"/>
      <c r="E216" s="89"/>
      <c r="F216" s="89"/>
      <c r="G216" s="89"/>
      <c r="H216" s="89"/>
      <c r="I216" s="90"/>
      <c r="J216" s="90"/>
      <c r="AO216" s="91"/>
      <c r="AP216" s="91"/>
      <c r="AQ216" s="91"/>
      <c r="AR216" s="91"/>
      <c r="AS216" s="91"/>
    </row>
    <row r="217" spans="3:45" ht="12.75" x14ac:dyDescent="0.2">
      <c r="C217" s="87"/>
      <c r="E217" s="89"/>
      <c r="F217" s="89"/>
      <c r="G217" s="89"/>
      <c r="H217" s="89"/>
      <c r="I217" s="90"/>
      <c r="J217" s="90"/>
      <c r="AO217" s="91"/>
      <c r="AP217" s="91"/>
      <c r="AQ217" s="91"/>
      <c r="AR217" s="91"/>
      <c r="AS217" s="91"/>
    </row>
    <row r="218" spans="3:45" ht="12.75" x14ac:dyDescent="0.2">
      <c r="C218" s="87"/>
      <c r="E218" s="89"/>
      <c r="F218" s="89"/>
      <c r="G218" s="89"/>
      <c r="H218" s="89"/>
      <c r="I218" s="90"/>
      <c r="J218" s="90"/>
      <c r="AO218" s="91"/>
      <c r="AP218" s="91"/>
      <c r="AQ218" s="91"/>
      <c r="AR218" s="91"/>
      <c r="AS218" s="91"/>
    </row>
    <row r="219" spans="3:45" ht="12.75" x14ac:dyDescent="0.2">
      <c r="C219" s="87"/>
      <c r="E219" s="89"/>
      <c r="F219" s="89"/>
      <c r="G219" s="89"/>
      <c r="H219" s="89"/>
      <c r="I219" s="90"/>
      <c r="J219" s="90"/>
      <c r="AO219" s="91"/>
      <c r="AP219" s="91"/>
      <c r="AQ219" s="91"/>
      <c r="AR219" s="91"/>
      <c r="AS219" s="91"/>
    </row>
    <row r="220" spans="3:45" ht="12.75" x14ac:dyDescent="0.2">
      <c r="C220" s="87"/>
      <c r="E220" s="89"/>
      <c r="F220" s="89"/>
      <c r="G220" s="89"/>
      <c r="H220" s="89"/>
      <c r="I220" s="90"/>
      <c r="J220" s="90"/>
      <c r="AO220" s="91"/>
      <c r="AP220" s="91"/>
      <c r="AQ220" s="91"/>
      <c r="AR220" s="91"/>
      <c r="AS220" s="91"/>
    </row>
    <row r="221" spans="3:45" ht="12.75" x14ac:dyDescent="0.2">
      <c r="C221" s="87"/>
      <c r="E221" s="89"/>
      <c r="F221" s="89"/>
      <c r="G221" s="89"/>
      <c r="H221" s="89"/>
      <c r="I221" s="90"/>
      <c r="J221" s="90"/>
      <c r="AO221" s="91"/>
      <c r="AP221" s="91"/>
      <c r="AQ221" s="91"/>
      <c r="AR221" s="91"/>
      <c r="AS221" s="91"/>
    </row>
    <row r="222" spans="3:45" ht="12.75" x14ac:dyDescent="0.2">
      <c r="C222" s="87"/>
      <c r="E222" s="89"/>
      <c r="F222" s="89"/>
      <c r="G222" s="89"/>
      <c r="H222" s="89"/>
      <c r="I222" s="90"/>
      <c r="J222" s="90"/>
      <c r="AO222" s="91"/>
      <c r="AP222" s="91"/>
      <c r="AQ222" s="91"/>
      <c r="AR222" s="91"/>
      <c r="AS222" s="91"/>
    </row>
    <row r="223" spans="3:45" ht="12.75" x14ac:dyDescent="0.2">
      <c r="C223" s="87"/>
      <c r="E223" s="89"/>
      <c r="F223" s="89"/>
      <c r="G223" s="89"/>
      <c r="H223" s="89"/>
      <c r="I223" s="90"/>
      <c r="J223" s="90"/>
      <c r="AO223" s="91"/>
      <c r="AP223" s="91"/>
      <c r="AQ223" s="91"/>
      <c r="AR223" s="91"/>
      <c r="AS223" s="91"/>
    </row>
    <row r="224" spans="3:45" ht="12.75" x14ac:dyDescent="0.2">
      <c r="C224" s="87"/>
      <c r="E224" s="89"/>
      <c r="F224" s="89"/>
      <c r="G224" s="89"/>
      <c r="H224" s="89"/>
      <c r="I224" s="90"/>
      <c r="J224" s="90"/>
      <c r="AO224" s="91"/>
      <c r="AP224" s="91"/>
      <c r="AQ224" s="91"/>
      <c r="AR224" s="91"/>
      <c r="AS224" s="91"/>
    </row>
    <row r="225" spans="3:45" ht="12.75" x14ac:dyDescent="0.2">
      <c r="C225" s="87"/>
      <c r="E225" s="89"/>
      <c r="F225" s="89"/>
      <c r="G225" s="89"/>
      <c r="H225" s="89"/>
      <c r="I225" s="90"/>
      <c r="J225" s="90"/>
      <c r="AO225" s="91"/>
      <c r="AP225" s="91"/>
      <c r="AQ225" s="91"/>
      <c r="AR225" s="91"/>
      <c r="AS225" s="91"/>
    </row>
    <row r="226" spans="3:45" ht="12.75" x14ac:dyDescent="0.2">
      <c r="C226" s="87"/>
      <c r="E226" s="89"/>
      <c r="F226" s="89"/>
      <c r="G226" s="89"/>
      <c r="H226" s="89"/>
      <c r="I226" s="90"/>
      <c r="J226" s="90"/>
      <c r="AO226" s="91"/>
      <c r="AP226" s="91"/>
      <c r="AQ226" s="91"/>
      <c r="AR226" s="91"/>
      <c r="AS226" s="91"/>
    </row>
    <row r="227" spans="3:45" ht="12.75" x14ac:dyDescent="0.2">
      <c r="C227" s="87"/>
      <c r="E227" s="89"/>
      <c r="F227" s="89"/>
      <c r="G227" s="89"/>
      <c r="H227" s="89"/>
      <c r="I227" s="90"/>
      <c r="J227" s="90"/>
      <c r="AO227" s="91"/>
      <c r="AP227" s="91"/>
      <c r="AQ227" s="91"/>
      <c r="AR227" s="91"/>
      <c r="AS227" s="91"/>
    </row>
    <row r="228" spans="3:45" ht="12.75" x14ac:dyDescent="0.2">
      <c r="C228" s="87"/>
      <c r="E228" s="89"/>
      <c r="F228" s="89"/>
      <c r="G228" s="89"/>
      <c r="H228" s="89"/>
      <c r="I228" s="90"/>
      <c r="J228" s="90"/>
      <c r="AO228" s="91"/>
      <c r="AP228" s="91"/>
      <c r="AQ228" s="91"/>
      <c r="AR228" s="91"/>
      <c r="AS228" s="91"/>
    </row>
    <row r="229" spans="3:45" ht="12.75" x14ac:dyDescent="0.2">
      <c r="C229" s="87"/>
      <c r="E229" s="89"/>
      <c r="F229" s="89"/>
      <c r="G229" s="89"/>
      <c r="H229" s="89"/>
      <c r="I229" s="90"/>
      <c r="J229" s="90"/>
      <c r="AO229" s="91"/>
      <c r="AP229" s="91"/>
      <c r="AQ229" s="91"/>
      <c r="AR229" s="91"/>
      <c r="AS229" s="91"/>
    </row>
    <row r="230" spans="3:45" ht="12.75" x14ac:dyDescent="0.2">
      <c r="C230" s="87"/>
      <c r="E230" s="89"/>
      <c r="F230" s="89"/>
      <c r="G230" s="89"/>
      <c r="H230" s="89"/>
      <c r="I230" s="90"/>
      <c r="J230" s="90"/>
      <c r="AO230" s="91"/>
      <c r="AP230" s="91"/>
      <c r="AQ230" s="91"/>
      <c r="AR230" s="91"/>
      <c r="AS230" s="91"/>
    </row>
    <row r="231" spans="3:45" ht="12.75" x14ac:dyDescent="0.2">
      <c r="C231" s="87"/>
      <c r="E231" s="89"/>
      <c r="F231" s="89"/>
      <c r="G231" s="89"/>
      <c r="H231" s="89"/>
      <c r="I231" s="90"/>
      <c r="J231" s="90"/>
      <c r="AO231" s="91"/>
      <c r="AP231" s="91"/>
      <c r="AQ231" s="91"/>
      <c r="AR231" s="91"/>
      <c r="AS231" s="91"/>
    </row>
    <row r="232" spans="3:45" ht="12.75" x14ac:dyDescent="0.2">
      <c r="C232" s="87"/>
      <c r="E232" s="89"/>
      <c r="F232" s="89"/>
      <c r="G232" s="89"/>
      <c r="H232" s="89"/>
      <c r="I232" s="90"/>
      <c r="J232" s="90"/>
      <c r="AO232" s="91"/>
      <c r="AP232" s="91"/>
      <c r="AQ232" s="91"/>
      <c r="AR232" s="91"/>
      <c r="AS232" s="91"/>
    </row>
    <row r="233" spans="3:45" ht="12.75" x14ac:dyDescent="0.2">
      <c r="C233" s="87"/>
      <c r="E233" s="89"/>
      <c r="F233" s="89"/>
      <c r="G233" s="89"/>
      <c r="H233" s="89"/>
      <c r="I233" s="90"/>
      <c r="J233" s="90"/>
      <c r="AO233" s="91"/>
      <c r="AP233" s="91"/>
      <c r="AQ233" s="91"/>
      <c r="AR233" s="91"/>
      <c r="AS233" s="91"/>
    </row>
    <row r="234" spans="3:45" ht="12.75" x14ac:dyDescent="0.2">
      <c r="C234" s="87"/>
      <c r="E234" s="89"/>
      <c r="F234" s="89"/>
      <c r="G234" s="89"/>
      <c r="H234" s="89"/>
      <c r="I234" s="90"/>
      <c r="J234" s="90"/>
      <c r="AO234" s="91"/>
      <c r="AP234" s="91"/>
      <c r="AQ234" s="91"/>
      <c r="AR234" s="91"/>
      <c r="AS234" s="91"/>
    </row>
    <row r="235" spans="3:45" ht="12.75" x14ac:dyDescent="0.2">
      <c r="C235" s="87"/>
      <c r="E235" s="89"/>
      <c r="F235" s="89"/>
      <c r="G235" s="89"/>
      <c r="H235" s="89"/>
      <c r="I235" s="90"/>
      <c r="J235" s="90"/>
      <c r="AO235" s="91"/>
      <c r="AP235" s="91"/>
      <c r="AQ235" s="91"/>
      <c r="AR235" s="91"/>
      <c r="AS235" s="91"/>
    </row>
    <row r="236" spans="3:45" ht="12.75" x14ac:dyDescent="0.2">
      <c r="C236" s="87"/>
      <c r="E236" s="89"/>
      <c r="F236" s="89"/>
      <c r="G236" s="89"/>
      <c r="H236" s="89"/>
      <c r="I236" s="90"/>
      <c r="J236" s="90"/>
      <c r="AO236" s="91"/>
      <c r="AP236" s="91"/>
      <c r="AQ236" s="91"/>
      <c r="AR236" s="91"/>
      <c r="AS236" s="91"/>
    </row>
    <row r="237" spans="3:45" ht="12.75" x14ac:dyDescent="0.2">
      <c r="C237" s="87"/>
      <c r="E237" s="89"/>
      <c r="F237" s="89"/>
      <c r="G237" s="89"/>
      <c r="H237" s="89"/>
      <c r="I237" s="90"/>
      <c r="J237" s="90"/>
      <c r="AO237" s="91"/>
      <c r="AP237" s="91"/>
      <c r="AQ237" s="91"/>
      <c r="AR237" s="91"/>
      <c r="AS237" s="91"/>
    </row>
    <row r="238" spans="3:45" ht="12.75" x14ac:dyDescent="0.2">
      <c r="C238" s="87"/>
      <c r="E238" s="89"/>
      <c r="F238" s="89"/>
      <c r="G238" s="89"/>
      <c r="H238" s="89"/>
      <c r="I238" s="90"/>
      <c r="J238" s="90"/>
      <c r="AO238" s="91"/>
      <c r="AP238" s="91"/>
      <c r="AQ238" s="91"/>
      <c r="AR238" s="91"/>
      <c r="AS238" s="91"/>
    </row>
    <row r="239" spans="3:45" ht="12.75" x14ac:dyDescent="0.2">
      <c r="C239" s="87"/>
      <c r="E239" s="89"/>
      <c r="F239" s="89"/>
      <c r="G239" s="89"/>
      <c r="H239" s="89"/>
      <c r="I239" s="90"/>
      <c r="J239" s="90"/>
      <c r="AO239" s="91"/>
      <c r="AP239" s="91"/>
      <c r="AQ239" s="91"/>
      <c r="AR239" s="91"/>
      <c r="AS239" s="91"/>
    </row>
    <row r="240" spans="3:45" ht="12.75" x14ac:dyDescent="0.2">
      <c r="C240" s="87"/>
      <c r="E240" s="89"/>
      <c r="F240" s="89"/>
      <c r="G240" s="89"/>
      <c r="H240" s="89"/>
      <c r="I240" s="90"/>
      <c r="J240" s="90"/>
      <c r="AO240" s="91"/>
      <c r="AP240" s="91"/>
      <c r="AQ240" s="91"/>
      <c r="AR240" s="91"/>
      <c r="AS240" s="91"/>
    </row>
    <row r="241" spans="3:45" ht="12.75" x14ac:dyDescent="0.2">
      <c r="C241" s="87"/>
      <c r="E241" s="89"/>
      <c r="F241" s="89"/>
      <c r="G241" s="89"/>
      <c r="H241" s="89"/>
      <c r="I241" s="90"/>
      <c r="J241" s="90"/>
      <c r="AO241" s="91"/>
      <c r="AP241" s="91"/>
      <c r="AQ241" s="91"/>
      <c r="AR241" s="91"/>
      <c r="AS241" s="91"/>
    </row>
    <row r="242" spans="3:45" ht="12.75" x14ac:dyDescent="0.2">
      <c r="C242" s="87"/>
      <c r="E242" s="89"/>
      <c r="F242" s="89"/>
      <c r="G242" s="89"/>
      <c r="H242" s="89"/>
      <c r="I242" s="90"/>
      <c r="J242" s="90"/>
      <c r="AO242" s="91"/>
      <c r="AP242" s="91"/>
      <c r="AQ242" s="91"/>
      <c r="AR242" s="91"/>
      <c r="AS242" s="91"/>
    </row>
    <row r="243" spans="3:45" ht="12.75" x14ac:dyDescent="0.2">
      <c r="C243" s="87"/>
      <c r="E243" s="89"/>
      <c r="F243" s="89"/>
      <c r="G243" s="89"/>
      <c r="H243" s="89"/>
      <c r="I243" s="90"/>
      <c r="J243" s="90"/>
      <c r="AO243" s="91"/>
      <c r="AP243" s="91"/>
      <c r="AQ243" s="91"/>
      <c r="AR243" s="91"/>
      <c r="AS243" s="91"/>
    </row>
    <row r="244" spans="3:45" ht="12.75" x14ac:dyDescent="0.2">
      <c r="C244" s="87"/>
      <c r="E244" s="89"/>
      <c r="F244" s="89"/>
      <c r="G244" s="89"/>
      <c r="H244" s="89"/>
      <c r="I244" s="90"/>
      <c r="J244" s="90"/>
      <c r="AO244" s="91"/>
      <c r="AP244" s="91"/>
      <c r="AQ244" s="91"/>
      <c r="AR244" s="91"/>
      <c r="AS244" s="91"/>
    </row>
    <row r="245" spans="3:45" ht="12.75" x14ac:dyDescent="0.2">
      <c r="C245" s="87"/>
      <c r="E245" s="89"/>
      <c r="F245" s="89"/>
      <c r="G245" s="89"/>
      <c r="H245" s="89"/>
      <c r="I245" s="90"/>
      <c r="J245" s="90"/>
      <c r="AO245" s="91"/>
      <c r="AP245" s="91"/>
      <c r="AQ245" s="91"/>
      <c r="AR245" s="91"/>
      <c r="AS245" s="91"/>
    </row>
    <row r="246" spans="3:45" ht="12.75" x14ac:dyDescent="0.2">
      <c r="C246" s="87"/>
      <c r="E246" s="89"/>
      <c r="F246" s="89"/>
      <c r="G246" s="89"/>
      <c r="H246" s="89"/>
      <c r="I246" s="90"/>
      <c r="J246" s="90"/>
      <c r="AO246" s="91"/>
      <c r="AP246" s="91"/>
      <c r="AQ246" s="91"/>
      <c r="AR246" s="91"/>
      <c r="AS246" s="91"/>
    </row>
    <row r="247" spans="3:45" ht="12.75" x14ac:dyDescent="0.2">
      <c r="C247" s="87"/>
      <c r="E247" s="89"/>
      <c r="F247" s="89"/>
      <c r="G247" s="89"/>
      <c r="H247" s="89"/>
      <c r="I247" s="90"/>
      <c r="J247" s="90"/>
      <c r="AO247" s="91"/>
      <c r="AP247" s="91"/>
      <c r="AQ247" s="91"/>
      <c r="AR247" s="91"/>
      <c r="AS247" s="91"/>
    </row>
    <row r="248" spans="3:45" ht="12.75" x14ac:dyDescent="0.2">
      <c r="C248" s="87"/>
      <c r="E248" s="89"/>
      <c r="F248" s="89"/>
      <c r="G248" s="89"/>
      <c r="H248" s="89"/>
      <c r="I248" s="90"/>
      <c r="J248" s="90"/>
      <c r="AO248" s="91"/>
      <c r="AP248" s="91"/>
      <c r="AQ248" s="91"/>
      <c r="AR248" s="91"/>
      <c r="AS248" s="91"/>
    </row>
    <row r="249" spans="3:45" ht="12.75" x14ac:dyDescent="0.2">
      <c r="C249" s="87"/>
      <c r="E249" s="89"/>
      <c r="F249" s="89"/>
      <c r="G249" s="89"/>
      <c r="H249" s="89"/>
      <c r="I249" s="90"/>
      <c r="J249" s="90"/>
      <c r="AO249" s="91"/>
      <c r="AP249" s="91"/>
      <c r="AQ249" s="91"/>
      <c r="AR249" s="91"/>
      <c r="AS249" s="91"/>
    </row>
    <row r="250" spans="3:45" ht="12.75" x14ac:dyDescent="0.2">
      <c r="C250" s="87"/>
      <c r="E250" s="89"/>
      <c r="F250" s="89"/>
      <c r="G250" s="89"/>
      <c r="H250" s="89"/>
      <c r="I250" s="90"/>
      <c r="J250" s="90"/>
      <c r="AO250" s="91"/>
      <c r="AP250" s="91"/>
      <c r="AQ250" s="91"/>
      <c r="AR250" s="91"/>
      <c r="AS250" s="91"/>
    </row>
    <row r="251" spans="3:45" ht="12.75" x14ac:dyDescent="0.2">
      <c r="C251" s="87"/>
      <c r="E251" s="89"/>
      <c r="F251" s="89"/>
      <c r="G251" s="89"/>
      <c r="H251" s="89"/>
      <c r="I251" s="90"/>
      <c r="J251" s="90"/>
      <c r="AO251" s="91"/>
      <c r="AP251" s="91"/>
      <c r="AQ251" s="91"/>
      <c r="AR251" s="91"/>
      <c r="AS251" s="91"/>
    </row>
    <row r="252" spans="3:45" ht="12.75" x14ac:dyDescent="0.2">
      <c r="C252" s="87"/>
      <c r="E252" s="89"/>
      <c r="F252" s="89"/>
      <c r="G252" s="89"/>
      <c r="H252" s="89"/>
      <c r="I252" s="90"/>
      <c r="J252" s="90"/>
      <c r="AO252" s="91"/>
      <c r="AP252" s="91"/>
      <c r="AQ252" s="91"/>
      <c r="AR252" s="91"/>
      <c r="AS252" s="91"/>
    </row>
    <row r="253" spans="3:45" ht="12.75" x14ac:dyDescent="0.2">
      <c r="C253" s="87"/>
      <c r="E253" s="89"/>
      <c r="F253" s="89"/>
      <c r="G253" s="89"/>
      <c r="H253" s="89"/>
      <c r="I253" s="90"/>
      <c r="J253" s="90"/>
      <c r="AO253" s="91"/>
      <c r="AP253" s="91"/>
      <c r="AQ253" s="91"/>
      <c r="AR253" s="91"/>
      <c r="AS253" s="91"/>
    </row>
    <row r="254" spans="3:45" ht="12.75" x14ac:dyDescent="0.2">
      <c r="C254" s="87"/>
      <c r="E254" s="89"/>
      <c r="F254" s="89"/>
      <c r="G254" s="89"/>
      <c r="H254" s="89"/>
      <c r="I254" s="90"/>
      <c r="J254" s="90"/>
      <c r="AO254" s="91"/>
      <c r="AP254" s="91"/>
      <c r="AQ254" s="91"/>
      <c r="AR254" s="91"/>
      <c r="AS254" s="91"/>
    </row>
    <row r="255" spans="3:45" ht="12.75" x14ac:dyDescent="0.2">
      <c r="C255" s="87"/>
      <c r="E255" s="89"/>
      <c r="F255" s="89"/>
      <c r="G255" s="89"/>
      <c r="H255" s="89"/>
      <c r="I255" s="90"/>
      <c r="J255" s="90"/>
      <c r="AO255" s="91"/>
      <c r="AP255" s="91"/>
      <c r="AQ255" s="91"/>
      <c r="AR255" s="91"/>
      <c r="AS255" s="91"/>
    </row>
    <row r="256" spans="3:45" ht="12.75" x14ac:dyDescent="0.2">
      <c r="C256" s="87"/>
      <c r="E256" s="89"/>
      <c r="F256" s="89"/>
      <c r="G256" s="89"/>
      <c r="H256" s="89"/>
      <c r="I256" s="90"/>
      <c r="J256" s="90"/>
      <c r="AO256" s="91"/>
      <c r="AP256" s="91"/>
      <c r="AQ256" s="91"/>
      <c r="AR256" s="91"/>
      <c r="AS256" s="91"/>
    </row>
    <row r="257" spans="3:45" ht="12.75" x14ac:dyDescent="0.2">
      <c r="C257" s="87"/>
      <c r="E257" s="89"/>
      <c r="F257" s="89"/>
      <c r="G257" s="89"/>
      <c r="H257" s="89"/>
      <c r="I257" s="90"/>
      <c r="J257" s="90"/>
      <c r="AO257" s="91"/>
      <c r="AP257" s="91"/>
      <c r="AQ257" s="91"/>
      <c r="AR257" s="91"/>
      <c r="AS257" s="91"/>
    </row>
    <row r="258" spans="3:45" ht="12.75" x14ac:dyDescent="0.2">
      <c r="C258" s="87"/>
      <c r="E258" s="89"/>
      <c r="F258" s="89"/>
      <c r="G258" s="89"/>
      <c r="H258" s="89"/>
      <c r="I258" s="90"/>
      <c r="J258" s="90"/>
      <c r="AO258" s="91"/>
      <c r="AP258" s="91"/>
      <c r="AQ258" s="91"/>
      <c r="AR258" s="91"/>
      <c r="AS258" s="91"/>
    </row>
    <row r="259" spans="3:45" ht="12.75" x14ac:dyDescent="0.2">
      <c r="C259" s="87"/>
      <c r="E259" s="89"/>
      <c r="F259" s="89"/>
      <c r="G259" s="89"/>
      <c r="H259" s="89"/>
      <c r="I259" s="90"/>
      <c r="J259" s="90"/>
      <c r="AO259" s="91"/>
      <c r="AP259" s="91"/>
      <c r="AQ259" s="91"/>
      <c r="AR259" s="91"/>
      <c r="AS259" s="91"/>
    </row>
    <row r="260" spans="3:45" ht="12.75" x14ac:dyDescent="0.2">
      <c r="C260" s="87"/>
      <c r="E260" s="89"/>
      <c r="F260" s="89"/>
      <c r="G260" s="89"/>
      <c r="H260" s="89"/>
      <c r="I260" s="90"/>
      <c r="J260" s="90"/>
      <c r="AO260" s="91"/>
      <c r="AP260" s="91"/>
      <c r="AQ260" s="91"/>
      <c r="AR260" s="91"/>
      <c r="AS260" s="91"/>
    </row>
    <row r="261" spans="3:45" ht="12.75" x14ac:dyDescent="0.2">
      <c r="C261" s="87"/>
      <c r="E261" s="89"/>
      <c r="F261" s="89"/>
      <c r="G261" s="89"/>
      <c r="H261" s="89"/>
      <c r="I261" s="90"/>
      <c r="J261" s="90"/>
      <c r="AO261" s="91"/>
      <c r="AP261" s="91"/>
      <c r="AQ261" s="91"/>
      <c r="AR261" s="91"/>
      <c r="AS261" s="91"/>
    </row>
    <row r="262" spans="3:45" ht="12.75" x14ac:dyDescent="0.2">
      <c r="C262" s="87"/>
      <c r="E262" s="89"/>
      <c r="F262" s="89"/>
      <c r="G262" s="89"/>
      <c r="H262" s="89"/>
      <c r="I262" s="90"/>
      <c r="J262" s="90"/>
      <c r="AO262" s="91"/>
      <c r="AP262" s="91"/>
      <c r="AQ262" s="91"/>
      <c r="AR262" s="91"/>
      <c r="AS262" s="91"/>
    </row>
    <row r="263" spans="3:45" ht="12.75" x14ac:dyDescent="0.2">
      <c r="C263" s="87"/>
      <c r="E263" s="89"/>
      <c r="F263" s="89"/>
      <c r="G263" s="89"/>
      <c r="H263" s="89"/>
      <c r="I263" s="90"/>
      <c r="J263" s="90"/>
      <c r="AO263" s="91"/>
      <c r="AP263" s="91"/>
      <c r="AQ263" s="91"/>
      <c r="AR263" s="91"/>
      <c r="AS263" s="91"/>
    </row>
    <row r="264" spans="3:45" ht="12.75" x14ac:dyDescent="0.2">
      <c r="C264" s="87"/>
      <c r="E264" s="89"/>
      <c r="F264" s="89"/>
      <c r="G264" s="89"/>
      <c r="H264" s="89"/>
      <c r="I264" s="90"/>
      <c r="J264" s="90"/>
      <c r="AO264" s="91"/>
      <c r="AP264" s="91"/>
      <c r="AQ264" s="91"/>
      <c r="AR264" s="91"/>
      <c r="AS264" s="91"/>
    </row>
    <row r="265" spans="3:45" ht="12.75" x14ac:dyDescent="0.2">
      <c r="C265" s="87"/>
      <c r="E265" s="89"/>
      <c r="F265" s="89"/>
      <c r="G265" s="89"/>
      <c r="H265" s="89"/>
      <c r="I265" s="90"/>
      <c r="J265" s="90"/>
      <c r="AO265" s="91"/>
      <c r="AP265" s="91"/>
      <c r="AQ265" s="91"/>
      <c r="AR265" s="91"/>
      <c r="AS265" s="91"/>
    </row>
    <row r="266" spans="3:45" ht="12.75" x14ac:dyDescent="0.2">
      <c r="C266" s="87"/>
      <c r="E266" s="89"/>
      <c r="F266" s="89"/>
      <c r="G266" s="89"/>
      <c r="H266" s="89"/>
      <c r="I266" s="90"/>
      <c r="J266" s="90"/>
      <c r="AO266" s="91"/>
      <c r="AP266" s="91"/>
      <c r="AQ266" s="91"/>
      <c r="AR266" s="91"/>
      <c r="AS266" s="91"/>
    </row>
    <row r="267" spans="3:45" ht="12.75" x14ac:dyDescent="0.2">
      <c r="C267" s="87"/>
      <c r="E267" s="89"/>
      <c r="F267" s="89"/>
      <c r="G267" s="89"/>
      <c r="H267" s="89"/>
      <c r="I267" s="90"/>
      <c r="J267" s="90"/>
      <c r="AO267" s="91"/>
      <c r="AP267" s="91"/>
      <c r="AQ267" s="91"/>
      <c r="AR267" s="91"/>
      <c r="AS267" s="91"/>
    </row>
    <row r="268" spans="3:45" ht="12.75" x14ac:dyDescent="0.2">
      <c r="C268" s="87"/>
      <c r="E268" s="89"/>
      <c r="F268" s="89"/>
      <c r="G268" s="89"/>
      <c r="H268" s="89"/>
      <c r="I268" s="90"/>
      <c r="J268" s="90"/>
      <c r="AO268" s="91"/>
      <c r="AP268" s="91"/>
      <c r="AQ268" s="91"/>
      <c r="AR268" s="91"/>
      <c r="AS268" s="91"/>
    </row>
    <row r="269" spans="3:45" ht="12.75" x14ac:dyDescent="0.2">
      <c r="C269" s="87"/>
      <c r="E269" s="89"/>
      <c r="F269" s="89"/>
      <c r="G269" s="89"/>
      <c r="H269" s="89"/>
      <c r="I269" s="90"/>
      <c r="J269" s="90"/>
      <c r="AO269" s="91"/>
      <c r="AP269" s="91"/>
      <c r="AQ269" s="91"/>
      <c r="AR269" s="91"/>
      <c r="AS269" s="91"/>
    </row>
    <row r="270" spans="3:45" ht="12.75" x14ac:dyDescent="0.2">
      <c r="C270" s="87"/>
      <c r="E270" s="89"/>
      <c r="F270" s="89"/>
      <c r="G270" s="89"/>
      <c r="H270" s="89"/>
      <c r="I270" s="90"/>
      <c r="J270" s="90"/>
      <c r="AO270" s="91"/>
      <c r="AP270" s="91"/>
      <c r="AQ270" s="91"/>
      <c r="AR270" s="91"/>
      <c r="AS270" s="91"/>
    </row>
    <row r="271" spans="3:45" ht="12.75" x14ac:dyDescent="0.2">
      <c r="C271" s="87"/>
      <c r="E271" s="89"/>
      <c r="F271" s="89"/>
      <c r="G271" s="89"/>
      <c r="H271" s="89"/>
      <c r="I271" s="90"/>
      <c r="J271" s="90"/>
      <c r="AO271" s="91"/>
      <c r="AP271" s="91"/>
      <c r="AQ271" s="91"/>
      <c r="AR271" s="91"/>
      <c r="AS271" s="91"/>
    </row>
    <row r="272" spans="3:45" ht="12.75" x14ac:dyDescent="0.2">
      <c r="C272" s="87"/>
      <c r="E272" s="89"/>
      <c r="F272" s="89"/>
      <c r="G272" s="89"/>
      <c r="H272" s="89"/>
      <c r="I272" s="90"/>
      <c r="J272" s="90"/>
      <c r="AO272" s="91"/>
      <c r="AP272" s="91"/>
      <c r="AQ272" s="91"/>
      <c r="AR272" s="91"/>
      <c r="AS272" s="91"/>
    </row>
    <row r="273" spans="3:45" ht="12.75" x14ac:dyDescent="0.2">
      <c r="C273" s="87"/>
      <c r="E273" s="89"/>
      <c r="F273" s="89"/>
      <c r="G273" s="89"/>
      <c r="H273" s="89"/>
      <c r="I273" s="90"/>
      <c r="J273" s="90"/>
      <c r="AO273" s="91"/>
      <c r="AP273" s="91"/>
      <c r="AQ273" s="91"/>
      <c r="AR273" s="91"/>
      <c r="AS273" s="91"/>
    </row>
    <row r="274" spans="3:45" ht="12.75" x14ac:dyDescent="0.2">
      <c r="C274" s="87"/>
      <c r="E274" s="89"/>
      <c r="F274" s="89"/>
      <c r="G274" s="89"/>
      <c r="H274" s="89"/>
      <c r="I274" s="90"/>
      <c r="J274" s="90"/>
      <c r="AO274" s="91"/>
      <c r="AP274" s="91"/>
      <c r="AQ274" s="91"/>
      <c r="AR274" s="91"/>
      <c r="AS274" s="91"/>
    </row>
    <row r="275" spans="3:45" ht="12.75" x14ac:dyDescent="0.2">
      <c r="C275" s="87"/>
      <c r="E275" s="89"/>
      <c r="F275" s="89"/>
      <c r="G275" s="89"/>
      <c r="H275" s="89"/>
      <c r="I275" s="90"/>
      <c r="J275" s="90"/>
      <c r="AO275" s="91"/>
      <c r="AP275" s="91"/>
      <c r="AQ275" s="91"/>
      <c r="AR275" s="91"/>
      <c r="AS275" s="91"/>
    </row>
    <row r="276" spans="3:45" ht="12.75" x14ac:dyDescent="0.2">
      <c r="C276" s="87"/>
      <c r="E276" s="89"/>
      <c r="F276" s="89"/>
      <c r="G276" s="89"/>
      <c r="H276" s="89"/>
      <c r="I276" s="90"/>
      <c r="J276" s="90"/>
      <c r="AO276" s="91"/>
      <c r="AP276" s="91"/>
      <c r="AQ276" s="91"/>
      <c r="AR276" s="91"/>
      <c r="AS276" s="91"/>
    </row>
    <row r="277" spans="3:45" ht="12.75" x14ac:dyDescent="0.2">
      <c r="C277" s="87"/>
      <c r="E277" s="89"/>
      <c r="F277" s="89"/>
      <c r="G277" s="89"/>
      <c r="H277" s="89"/>
      <c r="I277" s="90"/>
      <c r="J277" s="90"/>
      <c r="AO277" s="91"/>
      <c r="AP277" s="91"/>
      <c r="AQ277" s="91"/>
      <c r="AR277" s="91"/>
      <c r="AS277" s="91"/>
    </row>
    <row r="278" spans="3:45" ht="12.75" x14ac:dyDescent="0.2">
      <c r="C278" s="87"/>
      <c r="E278" s="89"/>
      <c r="F278" s="89"/>
      <c r="G278" s="89"/>
      <c r="H278" s="89"/>
      <c r="I278" s="90"/>
      <c r="J278" s="90"/>
      <c r="AO278" s="91"/>
      <c r="AP278" s="91"/>
      <c r="AQ278" s="91"/>
      <c r="AR278" s="91"/>
      <c r="AS278" s="91"/>
    </row>
    <row r="279" spans="3:45" ht="12.75" x14ac:dyDescent="0.2">
      <c r="C279" s="87"/>
      <c r="E279" s="89"/>
      <c r="F279" s="89"/>
      <c r="G279" s="89"/>
      <c r="H279" s="89"/>
      <c r="I279" s="90"/>
      <c r="J279" s="90"/>
      <c r="AO279" s="91"/>
      <c r="AP279" s="91"/>
      <c r="AQ279" s="91"/>
      <c r="AR279" s="91"/>
      <c r="AS279" s="91"/>
    </row>
    <row r="280" spans="3:45" ht="12.75" x14ac:dyDescent="0.2">
      <c r="C280" s="87"/>
      <c r="E280" s="89"/>
      <c r="F280" s="89"/>
      <c r="G280" s="89"/>
      <c r="H280" s="89"/>
      <c r="I280" s="90"/>
      <c r="J280" s="90"/>
      <c r="AO280" s="91"/>
      <c r="AP280" s="91"/>
      <c r="AQ280" s="91"/>
      <c r="AR280" s="91"/>
      <c r="AS280" s="91"/>
    </row>
    <row r="281" spans="3:45" ht="12.75" x14ac:dyDescent="0.2">
      <c r="C281" s="87"/>
      <c r="E281" s="89"/>
      <c r="F281" s="89"/>
      <c r="G281" s="89"/>
      <c r="H281" s="89"/>
      <c r="I281" s="90"/>
      <c r="J281" s="90"/>
      <c r="AO281" s="91"/>
      <c r="AP281" s="91"/>
      <c r="AQ281" s="91"/>
      <c r="AR281" s="91"/>
      <c r="AS281" s="91"/>
    </row>
    <row r="282" spans="3:45" ht="12.75" x14ac:dyDescent="0.2">
      <c r="C282" s="87"/>
      <c r="E282" s="89"/>
      <c r="F282" s="89"/>
      <c r="G282" s="89"/>
      <c r="H282" s="89"/>
      <c r="I282" s="90"/>
      <c r="J282" s="90"/>
      <c r="AO282" s="91"/>
      <c r="AP282" s="91"/>
      <c r="AQ282" s="91"/>
      <c r="AR282" s="91"/>
      <c r="AS282" s="91"/>
    </row>
    <row r="283" spans="3:45" ht="12.75" x14ac:dyDescent="0.2">
      <c r="C283" s="87"/>
      <c r="E283" s="89"/>
      <c r="F283" s="89"/>
      <c r="G283" s="89"/>
      <c r="H283" s="89"/>
      <c r="I283" s="90"/>
      <c r="J283" s="90"/>
      <c r="AO283" s="91"/>
      <c r="AP283" s="91"/>
      <c r="AQ283" s="91"/>
      <c r="AR283" s="91"/>
      <c r="AS283" s="91"/>
    </row>
    <row r="284" spans="3:45" ht="12.75" x14ac:dyDescent="0.2">
      <c r="C284" s="87"/>
      <c r="E284" s="89"/>
      <c r="F284" s="89"/>
      <c r="G284" s="89"/>
      <c r="H284" s="89"/>
      <c r="I284" s="90"/>
      <c r="J284" s="90"/>
      <c r="AO284" s="91"/>
      <c r="AP284" s="91"/>
      <c r="AQ284" s="91"/>
      <c r="AR284" s="91"/>
      <c r="AS284" s="91"/>
    </row>
    <row r="285" spans="3:45" ht="12.75" x14ac:dyDescent="0.2">
      <c r="C285" s="87"/>
      <c r="E285" s="89"/>
      <c r="F285" s="89"/>
      <c r="G285" s="89"/>
      <c r="H285" s="89"/>
      <c r="I285" s="90"/>
      <c r="J285" s="90"/>
      <c r="AO285" s="91"/>
      <c r="AP285" s="91"/>
      <c r="AQ285" s="91"/>
      <c r="AR285" s="91"/>
      <c r="AS285" s="91"/>
    </row>
    <row r="286" spans="3:45" ht="12.75" x14ac:dyDescent="0.2">
      <c r="C286" s="87"/>
      <c r="E286" s="89"/>
      <c r="F286" s="89"/>
      <c r="G286" s="89"/>
      <c r="H286" s="89"/>
      <c r="I286" s="90"/>
      <c r="J286" s="90"/>
      <c r="AO286" s="91"/>
      <c r="AP286" s="91"/>
      <c r="AQ286" s="91"/>
      <c r="AR286" s="91"/>
      <c r="AS286" s="91"/>
    </row>
    <row r="287" spans="3:45" ht="12.75" x14ac:dyDescent="0.2">
      <c r="C287" s="87"/>
      <c r="E287" s="89"/>
      <c r="F287" s="89"/>
      <c r="G287" s="89"/>
      <c r="H287" s="89"/>
      <c r="I287" s="90"/>
      <c r="J287" s="90"/>
      <c r="AO287" s="91"/>
      <c r="AP287" s="91"/>
      <c r="AQ287" s="91"/>
      <c r="AR287" s="91"/>
      <c r="AS287" s="91"/>
    </row>
    <row r="288" spans="3:45" ht="12.75" x14ac:dyDescent="0.2">
      <c r="C288" s="87"/>
      <c r="E288" s="89"/>
      <c r="F288" s="89"/>
      <c r="G288" s="89"/>
      <c r="H288" s="89"/>
      <c r="I288" s="90"/>
      <c r="J288" s="90"/>
      <c r="AO288" s="91"/>
      <c r="AP288" s="91"/>
      <c r="AQ288" s="91"/>
      <c r="AR288" s="91"/>
      <c r="AS288" s="91"/>
    </row>
    <row r="289" spans="3:45" ht="12.75" x14ac:dyDescent="0.2">
      <c r="C289" s="87"/>
      <c r="E289" s="89"/>
      <c r="F289" s="89"/>
      <c r="G289" s="89"/>
      <c r="H289" s="89"/>
      <c r="I289" s="90"/>
      <c r="J289" s="90"/>
      <c r="AO289" s="91"/>
      <c r="AP289" s="91"/>
      <c r="AQ289" s="91"/>
      <c r="AR289" s="91"/>
      <c r="AS289" s="91"/>
    </row>
    <row r="290" spans="3:45" ht="12.75" x14ac:dyDescent="0.2">
      <c r="C290" s="87"/>
      <c r="E290" s="89"/>
      <c r="F290" s="89"/>
      <c r="G290" s="89"/>
      <c r="H290" s="89"/>
      <c r="I290" s="90"/>
      <c r="J290" s="90"/>
      <c r="AO290" s="91"/>
      <c r="AP290" s="91"/>
      <c r="AQ290" s="91"/>
      <c r="AR290" s="91"/>
      <c r="AS290" s="91"/>
    </row>
    <row r="291" spans="3:45" ht="12.75" x14ac:dyDescent="0.2">
      <c r="C291" s="87"/>
      <c r="E291" s="89"/>
      <c r="F291" s="89"/>
      <c r="G291" s="89"/>
      <c r="H291" s="89"/>
      <c r="I291" s="90"/>
      <c r="J291" s="90"/>
      <c r="AO291" s="91"/>
      <c r="AP291" s="91"/>
      <c r="AQ291" s="91"/>
      <c r="AR291" s="91"/>
      <c r="AS291" s="91"/>
    </row>
    <row r="292" spans="3:45" ht="12.75" x14ac:dyDescent="0.2">
      <c r="C292" s="87"/>
      <c r="E292" s="89"/>
      <c r="F292" s="89"/>
      <c r="G292" s="89"/>
      <c r="H292" s="89"/>
      <c r="I292" s="90"/>
      <c r="J292" s="90"/>
      <c r="AO292" s="91"/>
      <c r="AP292" s="91"/>
      <c r="AQ292" s="91"/>
      <c r="AR292" s="91"/>
      <c r="AS292" s="91"/>
    </row>
    <row r="293" spans="3:45" ht="12.75" x14ac:dyDescent="0.2">
      <c r="C293" s="87"/>
      <c r="E293" s="89"/>
      <c r="F293" s="89"/>
      <c r="G293" s="89"/>
      <c r="H293" s="89"/>
      <c r="I293" s="90"/>
      <c r="J293" s="90"/>
      <c r="AO293" s="91"/>
      <c r="AP293" s="91"/>
      <c r="AQ293" s="91"/>
      <c r="AR293" s="91"/>
      <c r="AS293" s="91"/>
    </row>
    <row r="294" spans="3:45" ht="12.75" x14ac:dyDescent="0.2">
      <c r="C294" s="87"/>
      <c r="E294" s="89"/>
      <c r="F294" s="89"/>
      <c r="G294" s="89"/>
      <c r="H294" s="89"/>
      <c r="I294" s="90"/>
      <c r="J294" s="90"/>
      <c r="AO294" s="91"/>
      <c r="AP294" s="91"/>
      <c r="AQ294" s="91"/>
      <c r="AR294" s="91"/>
      <c r="AS294" s="91"/>
    </row>
    <row r="295" spans="3:45" ht="12.75" x14ac:dyDescent="0.2">
      <c r="C295" s="87"/>
      <c r="E295" s="89"/>
      <c r="F295" s="89"/>
      <c r="G295" s="89"/>
      <c r="H295" s="89"/>
      <c r="I295" s="90"/>
      <c r="J295" s="90"/>
      <c r="AO295" s="91"/>
      <c r="AP295" s="91"/>
      <c r="AQ295" s="91"/>
      <c r="AR295" s="91"/>
      <c r="AS295" s="91"/>
    </row>
    <row r="296" spans="3:45" ht="12.75" x14ac:dyDescent="0.2">
      <c r="C296" s="87"/>
      <c r="E296" s="89"/>
      <c r="F296" s="89"/>
      <c r="G296" s="89"/>
      <c r="H296" s="89"/>
      <c r="I296" s="90"/>
      <c r="J296" s="90"/>
      <c r="AO296" s="91"/>
      <c r="AP296" s="91"/>
      <c r="AQ296" s="91"/>
      <c r="AR296" s="91"/>
      <c r="AS296" s="91"/>
    </row>
    <row r="297" spans="3:45" ht="12.75" x14ac:dyDescent="0.2">
      <c r="C297" s="87"/>
      <c r="E297" s="89"/>
      <c r="F297" s="89"/>
      <c r="G297" s="89"/>
      <c r="H297" s="89"/>
      <c r="I297" s="90"/>
      <c r="J297" s="90"/>
      <c r="AO297" s="91"/>
      <c r="AP297" s="91"/>
      <c r="AQ297" s="91"/>
      <c r="AR297" s="91"/>
      <c r="AS297" s="91"/>
    </row>
    <row r="298" spans="3:45" ht="12.75" x14ac:dyDescent="0.2">
      <c r="C298" s="87"/>
      <c r="E298" s="89"/>
      <c r="F298" s="89"/>
      <c r="G298" s="89"/>
      <c r="H298" s="89"/>
      <c r="I298" s="90"/>
      <c r="J298" s="90"/>
      <c r="AO298" s="91"/>
      <c r="AP298" s="91"/>
      <c r="AQ298" s="91"/>
      <c r="AR298" s="91"/>
      <c r="AS298" s="91"/>
    </row>
    <row r="299" spans="3:45" ht="12.75" x14ac:dyDescent="0.2">
      <c r="C299" s="87"/>
      <c r="E299" s="89"/>
      <c r="F299" s="89"/>
      <c r="G299" s="89"/>
      <c r="H299" s="89"/>
      <c r="I299" s="90"/>
      <c r="J299" s="90"/>
      <c r="AO299" s="91"/>
      <c r="AP299" s="91"/>
      <c r="AQ299" s="91"/>
      <c r="AR299" s="91"/>
      <c r="AS299" s="91"/>
    </row>
    <row r="300" spans="3:45" ht="12.75" x14ac:dyDescent="0.2">
      <c r="C300" s="87"/>
      <c r="E300" s="89"/>
      <c r="F300" s="89"/>
      <c r="G300" s="89"/>
      <c r="H300" s="89"/>
      <c r="I300" s="90"/>
      <c r="J300" s="90"/>
      <c r="AO300" s="91"/>
      <c r="AP300" s="91"/>
      <c r="AQ300" s="91"/>
      <c r="AR300" s="91"/>
      <c r="AS300" s="91"/>
    </row>
    <row r="301" spans="3:45" ht="12.75" x14ac:dyDescent="0.2">
      <c r="C301" s="87"/>
      <c r="E301" s="89"/>
      <c r="F301" s="89"/>
      <c r="G301" s="89"/>
      <c r="H301" s="89"/>
      <c r="I301" s="90"/>
      <c r="J301" s="90"/>
      <c r="AO301" s="91"/>
      <c r="AP301" s="91"/>
      <c r="AQ301" s="91"/>
      <c r="AR301" s="91"/>
      <c r="AS301" s="91"/>
    </row>
    <row r="302" spans="3:45" ht="12.75" x14ac:dyDescent="0.2">
      <c r="C302" s="87"/>
      <c r="E302" s="89"/>
      <c r="F302" s="89"/>
      <c r="G302" s="89"/>
      <c r="H302" s="89"/>
      <c r="I302" s="90"/>
      <c r="J302" s="90"/>
      <c r="AO302" s="91"/>
      <c r="AP302" s="91"/>
      <c r="AQ302" s="91"/>
      <c r="AR302" s="91"/>
      <c r="AS302" s="91"/>
    </row>
    <row r="303" spans="3:45" ht="12.75" x14ac:dyDescent="0.2">
      <c r="C303" s="87"/>
      <c r="E303" s="89"/>
      <c r="F303" s="89"/>
      <c r="G303" s="89"/>
      <c r="H303" s="89"/>
      <c r="I303" s="90"/>
      <c r="J303" s="90"/>
      <c r="AO303" s="91"/>
      <c r="AP303" s="91"/>
      <c r="AQ303" s="91"/>
      <c r="AR303" s="91"/>
      <c r="AS303" s="91"/>
    </row>
    <row r="304" spans="3:45" ht="12.75" x14ac:dyDescent="0.2">
      <c r="C304" s="87"/>
      <c r="E304" s="89"/>
      <c r="F304" s="89"/>
      <c r="G304" s="89"/>
      <c r="H304" s="89"/>
      <c r="I304" s="90"/>
      <c r="J304" s="90"/>
      <c r="AO304" s="91"/>
      <c r="AP304" s="91"/>
      <c r="AQ304" s="91"/>
      <c r="AR304" s="91"/>
      <c r="AS304" s="91"/>
    </row>
    <row r="305" spans="3:45" ht="12.75" x14ac:dyDescent="0.2">
      <c r="C305" s="87"/>
      <c r="E305" s="89"/>
      <c r="F305" s="89"/>
      <c r="G305" s="89"/>
      <c r="H305" s="89"/>
      <c r="I305" s="90"/>
      <c r="J305" s="90"/>
      <c r="AO305" s="91"/>
      <c r="AP305" s="91"/>
      <c r="AQ305" s="91"/>
      <c r="AR305" s="91"/>
      <c r="AS305" s="91"/>
    </row>
    <row r="306" spans="3:45" ht="12.75" x14ac:dyDescent="0.2">
      <c r="C306" s="87"/>
      <c r="E306" s="89"/>
      <c r="F306" s="89"/>
      <c r="G306" s="89"/>
      <c r="H306" s="89"/>
      <c r="I306" s="90"/>
      <c r="J306" s="90"/>
      <c r="AO306" s="91"/>
      <c r="AP306" s="91"/>
      <c r="AQ306" s="91"/>
      <c r="AR306" s="91"/>
      <c r="AS306" s="91"/>
    </row>
    <row r="307" spans="3:45" ht="12.75" x14ac:dyDescent="0.2">
      <c r="C307" s="87"/>
      <c r="E307" s="89"/>
      <c r="F307" s="89"/>
      <c r="G307" s="89"/>
      <c r="H307" s="89"/>
      <c r="I307" s="90"/>
      <c r="J307" s="90"/>
      <c r="AO307" s="91"/>
      <c r="AP307" s="91"/>
      <c r="AQ307" s="91"/>
      <c r="AR307" s="91"/>
      <c r="AS307" s="91"/>
    </row>
    <row r="308" spans="3:45" ht="12.75" x14ac:dyDescent="0.2">
      <c r="C308" s="87"/>
      <c r="E308" s="89"/>
      <c r="F308" s="89"/>
      <c r="G308" s="89"/>
      <c r="H308" s="89"/>
      <c r="I308" s="90"/>
      <c r="J308" s="90"/>
      <c r="AO308" s="91"/>
      <c r="AP308" s="91"/>
      <c r="AQ308" s="91"/>
      <c r="AR308" s="91"/>
      <c r="AS308" s="91"/>
    </row>
    <row r="309" spans="3:45" ht="12.75" x14ac:dyDescent="0.2">
      <c r="C309" s="87"/>
      <c r="E309" s="89"/>
      <c r="F309" s="89"/>
      <c r="G309" s="89"/>
      <c r="H309" s="89"/>
      <c r="I309" s="90"/>
      <c r="J309" s="90"/>
      <c r="AO309" s="91"/>
      <c r="AP309" s="91"/>
      <c r="AQ309" s="91"/>
      <c r="AR309" s="91"/>
      <c r="AS309" s="91"/>
    </row>
    <row r="310" spans="3:45" ht="12.75" x14ac:dyDescent="0.2">
      <c r="C310" s="87"/>
      <c r="E310" s="89"/>
      <c r="F310" s="89"/>
      <c r="G310" s="89"/>
      <c r="H310" s="89"/>
      <c r="I310" s="90"/>
      <c r="J310" s="90"/>
      <c r="AO310" s="91"/>
      <c r="AP310" s="91"/>
      <c r="AQ310" s="91"/>
      <c r="AR310" s="91"/>
      <c r="AS310" s="91"/>
    </row>
    <row r="311" spans="3:45" ht="12.75" x14ac:dyDescent="0.2">
      <c r="C311" s="87"/>
      <c r="E311" s="89"/>
      <c r="F311" s="89"/>
      <c r="G311" s="89"/>
      <c r="H311" s="89"/>
      <c r="I311" s="90"/>
      <c r="J311" s="90"/>
      <c r="AO311" s="91"/>
      <c r="AP311" s="91"/>
      <c r="AQ311" s="91"/>
      <c r="AR311" s="91"/>
      <c r="AS311" s="91"/>
    </row>
    <row r="312" spans="3:45" ht="12.75" x14ac:dyDescent="0.2">
      <c r="C312" s="87"/>
      <c r="E312" s="89"/>
      <c r="F312" s="89"/>
      <c r="G312" s="89"/>
      <c r="H312" s="89"/>
      <c r="I312" s="90"/>
      <c r="J312" s="90"/>
      <c r="AO312" s="91"/>
      <c r="AP312" s="91"/>
      <c r="AQ312" s="91"/>
      <c r="AR312" s="91"/>
      <c r="AS312" s="91"/>
    </row>
    <row r="313" spans="3:45" ht="12.75" x14ac:dyDescent="0.2">
      <c r="C313" s="87"/>
      <c r="E313" s="89"/>
      <c r="F313" s="89"/>
      <c r="G313" s="89"/>
      <c r="H313" s="89"/>
      <c r="I313" s="90"/>
      <c r="J313" s="90"/>
      <c r="AO313" s="91"/>
      <c r="AP313" s="91"/>
      <c r="AQ313" s="91"/>
      <c r="AR313" s="91"/>
      <c r="AS313" s="91"/>
    </row>
    <row r="314" spans="3:45" ht="12.75" x14ac:dyDescent="0.2">
      <c r="C314" s="87"/>
      <c r="E314" s="89"/>
      <c r="F314" s="89"/>
      <c r="G314" s="89"/>
      <c r="H314" s="89"/>
      <c r="I314" s="90"/>
      <c r="J314" s="90"/>
      <c r="AO314" s="91"/>
      <c r="AP314" s="91"/>
      <c r="AQ314" s="91"/>
      <c r="AR314" s="91"/>
      <c r="AS314" s="91"/>
    </row>
    <row r="315" spans="3:45" ht="12.75" x14ac:dyDescent="0.2">
      <c r="C315" s="87"/>
      <c r="E315" s="89"/>
      <c r="F315" s="89"/>
      <c r="G315" s="89"/>
      <c r="H315" s="89"/>
      <c r="I315" s="90"/>
      <c r="J315" s="90"/>
      <c r="AO315" s="91"/>
      <c r="AP315" s="91"/>
      <c r="AQ315" s="91"/>
      <c r="AR315" s="91"/>
      <c r="AS315" s="91"/>
    </row>
    <row r="316" spans="3:45" ht="12.75" x14ac:dyDescent="0.2">
      <c r="C316" s="87"/>
      <c r="E316" s="89"/>
      <c r="F316" s="89"/>
      <c r="G316" s="89"/>
      <c r="H316" s="89"/>
      <c r="I316" s="90"/>
      <c r="J316" s="90"/>
      <c r="AO316" s="91"/>
      <c r="AP316" s="91"/>
      <c r="AQ316" s="91"/>
      <c r="AR316" s="91"/>
      <c r="AS316" s="91"/>
    </row>
    <row r="317" spans="3:45" ht="12.75" x14ac:dyDescent="0.2">
      <c r="C317" s="87"/>
      <c r="E317" s="89"/>
      <c r="F317" s="89"/>
      <c r="G317" s="89"/>
      <c r="H317" s="89"/>
      <c r="I317" s="90"/>
      <c r="J317" s="90"/>
      <c r="AO317" s="91"/>
      <c r="AP317" s="91"/>
      <c r="AQ317" s="91"/>
      <c r="AR317" s="91"/>
      <c r="AS317" s="91"/>
    </row>
    <row r="318" spans="3:45" ht="12.75" x14ac:dyDescent="0.2">
      <c r="C318" s="87"/>
      <c r="E318" s="89"/>
      <c r="F318" s="89"/>
      <c r="G318" s="89"/>
      <c r="H318" s="89"/>
      <c r="I318" s="90"/>
      <c r="J318" s="90"/>
      <c r="AO318" s="91"/>
      <c r="AP318" s="91"/>
      <c r="AQ318" s="91"/>
      <c r="AR318" s="91"/>
      <c r="AS318" s="91"/>
    </row>
    <row r="319" spans="3:45" ht="12.75" x14ac:dyDescent="0.2">
      <c r="C319" s="87"/>
      <c r="E319" s="89"/>
      <c r="F319" s="89"/>
      <c r="G319" s="89"/>
      <c r="H319" s="89"/>
      <c r="I319" s="90"/>
      <c r="J319" s="90"/>
      <c r="AO319" s="91"/>
      <c r="AP319" s="91"/>
      <c r="AQ319" s="91"/>
      <c r="AR319" s="91"/>
      <c r="AS319" s="91"/>
    </row>
    <row r="320" spans="3:45" ht="12.75" x14ac:dyDescent="0.2">
      <c r="C320" s="87"/>
      <c r="E320" s="89"/>
      <c r="F320" s="89"/>
      <c r="G320" s="89"/>
      <c r="H320" s="89"/>
      <c r="I320" s="90"/>
      <c r="J320" s="90"/>
      <c r="AO320" s="91"/>
      <c r="AP320" s="91"/>
      <c r="AQ320" s="91"/>
      <c r="AR320" s="91"/>
      <c r="AS320" s="91"/>
    </row>
    <row r="321" spans="3:45" ht="12.75" x14ac:dyDescent="0.2">
      <c r="C321" s="87"/>
      <c r="E321" s="89"/>
      <c r="F321" s="89"/>
      <c r="G321" s="89"/>
      <c r="H321" s="89"/>
      <c r="I321" s="90"/>
      <c r="J321" s="90"/>
      <c r="AO321" s="91"/>
      <c r="AP321" s="91"/>
      <c r="AQ321" s="91"/>
      <c r="AR321" s="91"/>
      <c r="AS321" s="91"/>
    </row>
    <row r="322" spans="3:45" ht="12.75" x14ac:dyDescent="0.2">
      <c r="C322" s="87"/>
      <c r="E322" s="89"/>
      <c r="F322" s="89"/>
      <c r="G322" s="89"/>
      <c r="H322" s="89"/>
      <c r="I322" s="90"/>
      <c r="J322" s="90"/>
      <c r="AO322" s="91"/>
      <c r="AP322" s="91"/>
      <c r="AQ322" s="91"/>
      <c r="AR322" s="91"/>
      <c r="AS322" s="91"/>
    </row>
    <row r="323" spans="3:45" ht="12.75" x14ac:dyDescent="0.2">
      <c r="C323" s="87"/>
      <c r="E323" s="89"/>
      <c r="F323" s="89"/>
      <c r="G323" s="89"/>
      <c r="H323" s="89"/>
      <c r="I323" s="90"/>
      <c r="J323" s="90"/>
      <c r="AO323" s="91"/>
      <c r="AP323" s="91"/>
      <c r="AQ323" s="91"/>
      <c r="AR323" s="91"/>
      <c r="AS323" s="91"/>
    </row>
    <row r="324" spans="3:45" ht="12.75" x14ac:dyDescent="0.2">
      <c r="C324" s="87"/>
      <c r="E324" s="89"/>
      <c r="F324" s="89"/>
      <c r="G324" s="89"/>
      <c r="H324" s="89"/>
      <c r="I324" s="90"/>
      <c r="J324" s="90"/>
      <c r="AO324" s="91"/>
      <c r="AP324" s="91"/>
      <c r="AQ324" s="91"/>
      <c r="AR324" s="91"/>
      <c r="AS324" s="91"/>
    </row>
    <row r="325" spans="3:45" ht="12.75" x14ac:dyDescent="0.2">
      <c r="C325" s="87"/>
      <c r="E325" s="89"/>
      <c r="F325" s="89"/>
      <c r="G325" s="89"/>
      <c r="H325" s="89"/>
      <c r="I325" s="90"/>
      <c r="J325" s="90"/>
      <c r="AO325" s="91"/>
      <c r="AP325" s="91"/>
      <c r="AQ325" s="91"/>
      <c r="AR325" s="91"/>
      <c r="AS325" s="91"/>
    </row>
    <row r="326" spans="3:45" ht="12.75" x14ac:dyDescent="0.2">
      <c r="C326" s="87"/>
      <c r="E326" s="89"/>
      <c r="F326" s="89"/>
      <c r="G326" s="89"/>
      <c r="H326" s="89"/>
      <c r="I326" s="90"/>
      <c r="J326" s="90"/>
      <c r="AO326" s="91"/>
      <c r="AP326" s="91"/>
      <c r="AQ326" s="91"/>
      <c r="AR326" s="91"/>
      <c r="AS326" s="91"/>
    </row>
    <row r="327" spans="3:45" ht="12.75" x14ac:dyDescent="0.2">
      <c r="C327" s="87"/>
      <c r="E327" s="89"/>
      <c r="F327" s="89"/>
      <c r="G327" s="89"/>
      <c r="H327" s="89"/>
      <c r="I327" s="90"/>
      <c r="J327" s="90"/>
      <c r="AO327" s="91"/>
      <c r="AP327" s="91"/>
      <c r="AQ327" s="91"/>
      <c r="AR327" s="91"/>
      <c r="AS327" s="91"/>
    </row>
    <row r="328" spans="3:45" ht="12.75" x14ac:dyDescent="0.2">
      <c r="C328" s="87"/>
      <c r="E328" s="89"/>
      <c r="F328" s="89"/>
      <c r="G328" s="89"/>
      <c r="H328" s="89"/>
      <c r="I328" s="90"/>
      <c r="J328" s="90"/>
      <c r="AO328" s="91"/>
      <c r="AP328" s="91"/>
      <c r="AQ328" s="91"/>
      <c r="AR328" s="91"/>
      <c r="AS328" s="91"/>
    </row>
    <row r="329" spans="3:45" ht="12.75" x14ac:dyDescent="0.2">
      <c r="C329" s="87"/>
      <c r="E329" s="89"/>
      <c r="F329" s="89"/>
      <c r="G329" s="89"/>
      <c r="H329" s="89"/>
      <c r="I329" s="90"/>
      <c r="J329" s="90"/>
      <c r="AO329" s="91"/>
      <c r="AP329" s="91"/>
      <c r="AQ329" s="91"/>
      <c r="AR329" s="91"/>
      <c r="AS329" s="91"/>
    </row>
    <row r="330" spans="3:45" ht="12.75" x14ac:dyDescent="0.2">
      <c r="C330" s="87"/>
      <c r="E330" s="89"/>
      <c r="F330" s="89"/>
      <c r="G330" s="89"/>
      <c r="H330" s="89"/>
      <c r="I330" s="90"/>
      <c r="J330" s="90"/>
      <c r="AO330" s="91"/>
      <c r="AP330" s="91"/>
      <c r="AQ330" s="91"/>
      <c r="AR330" s="91"/>
      <c r="AS330" s="91"/>
    </row>
    <row r="331" spans="3:45" ht="12.75" x14ac:dyDescent="0.2">
      <c r="C331" s="87"/>
      <c r="E331" s="89"/>
      <c r="F331" s="89"/>
      <c r="G331" s="89"/>
      <c r="H331" s="89"/>
      <c r="I331" s="90"/>
      <c r="J331" s="90"/>
      <c r="AO331" s="91"/>
      <c r="AP331" s="91"/>
      <c r="AQ331" s="91"/>
      <c r="AR331" s="91"/>
      <c r="AS331" s="91"/>
    </row>
    <row r="332" spans="3:45" ht="12.75" x14ac:dyDescent="0.2">
      <c r="C332" s="87"/>
      <c r="E332" s="89"/>
      <c r="F332" s="89"/>
      <c r="G332" s="89"/>
      <c r="H332" s="89"/>
      <c r="I332" s="90"/>
      <c r="J332" s="90"/>
      <c r="AO332" s="91"/>
      <c r="AP332" s="91"/>
      <c r="AQ332" s="91"/>
      <c r="AR332" s="91"/>
      <c r="AS332" s="91"/>
    </row>
    <row r="333" spans="3:45" ht="12.75" x14ac:dyDescent="0.2">
      <c r="C333" s="87"/>
      <c r="E333" s="89"/>
      <c r="F333" s="89"/>
      <c r="G333" s="89"/>
      <c r="H333" s="89"/>
      <c r="I333" s="90"/>
      <c r="J333" s="90"/>
      <c r="AO333" s="91"/>
      <c r="AP333" s="91"/>
      <c r="AQ333" s="91"/>
      <c r="AR333" s="91"/>
      <c r="AS333" s="91"/>
    </row>
    <row r="334" spans="3:45" ht="12.75" x14ac:dyDescent="0.2">
      <c r="C334" s="87"/>
      <c r="E334" s="89"/>
      <c r="F334" s="89"/>
      <c r="G334" s="89"/>
      <c r="H334" s="89"/>
      <c r="I334" s="90"/>
      <c r="J334" s="90"/>
      <c r="AO334" s="91"/>
      <c r="AP334" s="91"/>
      <c r="AQ334" s="91"/>
      <c r="AR334" s="91"/>
      <c r="AS334" s="91"/>
    </row>
    <row r="335" spans="3:45" ht="12.75" x14ac:dyDescent="0.2">
      <c r="C335" s="87"/>
      <c r="E335" s="89"/>
      <c r="F335" s="89"/>
      <c r="G335" s="89"/>
      <c r="H335" s="89"/>
      <c r="I335" s="90"/>
      <c r="J335" s="90"/>
      <c r="AO335" s="91"/>
      <c r="AP335" s="91"/>
      <c r="AQ335" s="91"/>
      <c r="AR335" s="91"/>
      <c r="AS335" s="91"/>
    </row>
    <row r="336" spans="3:45" ht="12.75" x14ac:dyDescent="0.2">
      <c r="C336" s="87"/>
      <c r="E336" s="89"/>
      <c r="F336" s="89"/>
      <c r="G336" s="89"/>
      <c r="H336" s="89"/>
      <c r="I336" s="90"/>
      <c r="J336" s="90"/>
      <c r="AO336" s="91"/>
      <c r="AP336" s="91"/>
      <c r="AQ336" s="91"/>
      <c r="AR336" s="91"/>
      <c r="AS336" s="91"/>
    </row>
    <row r="337" spans="3:45" ht="12.75" x14ac:dyDescent="0.2">
      <c r="C337" s="87"/>
      <c r="E337" s="89"/>
      <c r="F337" s="89"/>
      <c r="G337" s="89"/>
      <c r="H337" s="89"/>
      <c r="I337" s="90"/>
      <c r="J337" s="90"/>
      <c r="AO337" s="91"/>
      <c r="AP337" s="91"/>
      <c r="AQ337" s="91"/>
      <c r="AR337" s="91"/>
      <c r="AS337" s="91"/>
    </row>
    <row r="338" spans="3:45" ht="12.75" x14ac:dyDescent="0.2">
      <c r="C338" s="87"/>
      <c r="E338" s="89"/>
      <c r="F338" s="89"/>
      <c r="G338" s="89"/>
      <c r="H338" s="89"/>
      <c r="I338" s="90"/>
      <c r="J338" s="90"/>
      <c r="AO338" s="91"/>
      <c r="AP338" s="91"/>
      <c r="AQ338" s="91"/>
      <c r="AR338" s="91"/>
      <c r="AS338" s="91"/>
    </row>
    <row r="339" spans="3:45" ht="12.75" x14ac:dyDescent="0.2">
      <c r="C339" s="87"/>
      <c r="E339" s="89"/>
      <c r="F339" s="89"/>
      <c r="G339" s="89"/>
      <c r="H339" s="89"/>
      <c r="I339" s="90"/>
      <c r="J339" s="90"/>
      <c r="AO339" s="91"/>
      <c r="AP339" s="91"/>
      <c r="AQ339" s="91"/>
      <c r="AR339" s="91"/>
      <c r="AS339" s="91"/>
    </row>
    <row r="340" spans="3:45" ht="12.75" x14ac:dyDescent="0.2">
      <c r="C340" s="87"/>
      <c r="E340" s="89"/>
      <c r="F340" s="89"/>
      <c r="G340" s="89"/>
      <c r="H340" s="89"/>
      <c r="I340" s="90"/>
      <c r="J340" s="90"/>
      <c r="AO340" s="91"/>
      <c r="AP340" s="91"/>
      <c r="AQ340" s="91"/>
      <c r="AR340" s="91"/>
      <c r="AS340" s="91"/>
    </row>
    <row r="341" spans="3:45" ht="12.75" x14ac:dyDescent="0.2">
      <c r="C341" s="87"/>
      <c r="E341" s="89"/>
      <c r="F341" s="89"/>
      <c r="G341" s="89"/>
      <c r="H341" s="89"/>
      <c r="I341" s="90"/>
      <c r="J341" s="90"/>
      <c r="AO341" s="91"/>
      <c r="AP341" s="91"/>
      <c r="AQ341" s="91"/>
      <c r="AR341" s="91"/>
      <c r="AS341" s="91"/>
    </row>
    <row r="342" spans="3:45" ht="12.75" x14ac:dyDescent="0.2">
      <c r="C342" s="87"/>
      <c r="E342" s="89"/>
      <c r="F342" s="89"/>
      <c r="G342" s="89"/>
      <c r="H342" s="89"/>
      <c r="I342" s="90"/>
      <c r="J342" s="90"/>
      <c r="AO342" s="91"/>
      <c r="AP342" s="91"/>
      <c r="AQ342" s="91"/>
      <c r="AR342" s="91"/>
      <c r="AS342" s="91"/>
    </row>
    <row r="343" spans="3:45" ht="12.75" x14ac:dyDescent="0.2">
      <c r="C343" s="87"/>
      <c r="E343" s="89"/>
      <c r="F343" s="89"/>
      <c r="G343" s="89"/>
      <c r="H343" s="89"/>
      <c r="I343" s="90"/>
      <c r="J343" s="90"/>
      <c r="AO343" s="91"/>
      <c r="AP343" s="91"/>
      <c r="AQ343" s="91"/>
      <c r="AR343" s="91"/>
      <c r="AS343" s="91"/>
    </row>
    <row r="344" spans="3:45" ht="12.75" x14ac:dyDescent="0.2">
      <c r="C344" s="87"/>
      <c r="E344" s="89"/>
      <c r="F344" s="89"/>
      <c r="G344" s="89"/>
      <c r="H344" s="89"/>
      <c r="I344" s="90"/>
      <c r="J344" s="90"/>
      <c r="AO344" s="91"/>
      <c r="AP344" s="91"/>
      <c r="AQ344" s="91"/>
      <c r="AR344" s="91"/>
      <c r="AS344" s="91"/>
    </row>
    <row r="345" spans="3:45" ht="12.75" x14ac:dyDescent="0.2">
      <c r="C345" s="87"/>
      <c r="E345" s="89"/>
      <c r="F345" s="89"/>
      <c r="G345" s="89"/>
      <c r="H345" s="89"/>
      <c r="I345" s="90"/>
      <c r="J345" s="90"/>
      <c r="AO345" s="91"/>
      <c r="AP345" s="91"/>
      <c r="AQ345" s="91"/>
      <c r="AR345" s="91"/>
      <c r="AS345" s="91"/>
    </row>
    <row r="346" spans="3:45" ht="12.75" x14ac:dyDescent="0.2">
      <c r="C346" s="87"/>
      <c r="E346" s="89"/>
      <c r="F346" s="89"/>
      <c r="G346" s="89"/>
      <c r="H346" s="89"/>
      <c r="I346" s="90"/>
      <c r="J346" s="90"/>
      <c r="AO346" s="91"/>
      <c r="AP346" s="91"/>
      <c r="AQ346" s="91"/>
      <c r="AR346" s="91"/>
      <c r="AS346" s="91"/>
    </row>
    <row r="347" spans="3:45" ht="12.75" x14ac:dyDescent="0.2">
      <c r="C347" s="87"/>
      <c r="E347" s="89"/>
      <c r="F347" s="89"/>
      <c r="G347" s="89"/>
      <c r="H347" s="89"/>
      <c r="I347" s="90"/>
      <c r="J347" s="90"/>
      <c r="AO347" s="91"/>
      <c r="AP347" s="91"/>
      <c r="AQ347" s="91"/>
      <c r="AR347" s="91"/>
      <c r="AS347" s="91"/>
    </row>
    <row r="348" spans="3:45" ht="12.75" x14ac:dyDescent="0.2">
      <c r="C348" s="87"/>
      <c r="E348" s="89"/>
      <c r="F348" s="89"/>
      <c r="G348" s="89"/>
      <c r="H348" s="89"/>
      <c r="I348" s="90"/>
      <c r="J348" s="90"/>
      <c r="AO348" s="91"/>
      <c r="AP348" s="91"/>
      <c r="AQ348" s="91"/>
      <c r="AR348" s="91"/>
      <c r="AS348" s="91"/>
    </row>
    <row r="349" spans="3:45" ht="12.75" x14ac:dyDescent="0.2">
      <c r="C349" s="87"/>
      <c r="E349" s="89"/>
      <c r="F349" s="89"/>
      <c r="G349" s="89"/>
      <c r="H349" s="89"/>
      <c r="I349" s="90"/>
      <c r="J349" s="90"/>
      <c r="AO349" s="91"/>
      <c r="AP349" s="91"/>
      <c r="AQ349" s="91"/>
      <c r="AR349" s="91"/>
      <c r="AS349" s="91"/>
    </row>
    <row r="350" spans="3:45" ht="12.75" x14ac:dyDescent="0.2">
      <c r="C350" s="87"/>
      <c r="E350" s="89"/>
      <c r="F350" s="89"/>
      <c r="G350" s="89"/>
      <c r="H350" s="89"/>
      <c r="I350" s="90"/>
      <c r="J350" s="90"/>
      <c r="AO350" s="91"/>
      <c r="AP350" s="91"/>
      <c r="AQ350" s="91"/>
      <c r="AR350" s="91"/>
      <c r="AS350" s="91"/>
    </row>
    <row r="351" spans="3:45" ht="12.75" x14ac:dyDescent="0.2">
      <c r="C351" s="87"/>
      <c r="E351" s="89"/>
      <c r="F351" s="89"/>
      <c r="G351" s="89"/>
      <c r="H351" s="89"/>
      <c r="I351" s="90"/>
      <c r="J351" s="90"/>
      <c r="AO351" s="91"/>
      <c r="AP351" s="91"/>
      <c r="AQ351" s="91"/>
      <c r="AR351" s="91"/>
      <c r="AS351" s="91"/>
    </row>
    <row r="352" spans="3:45" ht="12.75" x14ac:dyDescent="0.2">
      <c r="C352" s="87"/>
      <c r="E352" s="89"/>
      <c r="F352" s="89"/>
      <c r="G352" s="89"/>
      <c r="H352" s="89"/>
      <c r="I352" s="90"/>
      <c r="J352" s="90"/>
      <c r="AO352" s="91"/>
      <c r="AP352" s="91"/>
      <c r="AQ352" s="91"/>
      <c r="AR352" s="91"/>
      <c r="AS352" s="91"/>
    </row>
    <row r="353" spans="3:45" ht="12.75" x14ac:dyDescent="0.2">
      <c r="C353" s="87"/>
      <c r="E353" s="89"/>
      <c r="F353" s="89"/>
      <c r="G353" s="89"/>
      <c r="H353" s="89"/>
      <c r="I353" s="90"/>
      <c r="J353" s="90"/>
      <c r="AO353" s="91"/>
      <c r="AP353" s="91"/>
      <c r="AQ353" s="91"/>
      <c r="AR353" s="91"/>
      <c r="AS353" s="91"/>
    </row>
    <row r="354" spans="3:45" ht="12.75" x14ac:dyDescent="0.2">
      <c r="C354" s="87"/>
      <c r="E354" s="89"/>
      <c r="F354" s="89"/>
      <c r="G354" s="89"/>
      <c r="H354" s="89"/>
      <c r="I354" s="90"/>
      <c r="J354" s="90"/>
      <c r="AO354" s="91"/>
      <c r="AP354" s="91"/>
      <c r="AQ354" s="91"/>
      <c r="AR354" s="91"/>
      <c r="AS354" s="91"/>
    </row>
    <row r="355" spans="3:45" ht="12.75" x14ac:dyDescent="0.2">
      <c r="C355" s="87"/>
      <c r="E355" s="89"/>
      <c r="F355" s="89"/>
      <c r="G355" s="89"/>
      <c r="H355" s="89"/>
      <c r="I355" s="90"/>
      <c r="J355" s="90"/>
      <c r="AO355" s="91"/>
      <c r="AP355" s="91"/>
      <c r="AQ355" s="91"/>
      <c r="AR355" s="91"/>
      <c r="AS355" s="91"/>
    </row>
    <row r="356" spans="3:45" ht="12.75" x14ac:dyDescent="0.2">
      <c r="C356" s="87"/>
      <c r="E356" s="89"/>
      <c r="F356" s="89"/>
      <c r="G356" s="89"/>
      <c r="H356" s="89"/>
      <c r="I356" s="90"/>
      <c r="J356" s="90"/>
      <c r="AO356" s="91"/>
      <c r="AP356" s="91"/>
      <c r="AQ356" s="91"/>
      <c r="AR356" s="91"/>
      <c r="AS356" s="91"/>
    </row>
    <row r="357" spans="3:45" ht="12.75" x14ac:dyDescent="0.2">
      <c r="C357" s="87"/>
      <c r="E357" s="89"/>
      <c r="F357" s="89"/>
      <c r="G357" s="89"/>
      <c r="H357" s="89"/>
      <c r="I357" s="90"/>
      <c r="J357" s="90"/>
      <c r="AO357" s="91"/>
      <c r="AP357" s="91"/>
      <c r="AQ357" s="91"/>
      <c r="AR357" s="91"/>
      <c r="AS357" s="91"/>
    </row>
    <row r="358" spans="3:45" ht="12.75" x14ac:dyDescent="0.2">
      <c r="C358" s="87"/>
      <c r="E358" s="89"/>
      <c r="F358" s="89"/>
      <c r="G358" s="89"/>
      <c r="H358" s="89"/>
      <c r="I358" s="90"/>
      <c r="J358" s="90"/>
      <c r="AO358" s="91"/>
      <c r="AP358" s="91"/>
      <c r="AQ358" s="91"/>
      <c r="AR358" s="91"/>
      <c r="AS358" s="91"/>
    </row>
    <row r="359" spans="3:45" ht="12.75" x14ac:dyDescent="0.2">
      <c r="C359" s="87"/>
      <c r="E359" s="89"/>
      <c r="F359" s="89"/>
      <c r="G359" s="89"/>
      <c r="H359" s="89"/>
      <c r="I359" s="90"/>
      <c r="J359" s="90"/>
      <c r="AO359" s="91"/>
      <c r="AP359" s="91"/>
      <c r="AQ359" s="91"/>
      <c r="AR359" s="91"/>
      <c r="AS359" s="91"/>
    </row>
    <row r="360" spans="3:45" ht="12.75" x14ac:dyDescent="0.2">
      <c r="C360" s="87"/>
      <c r="E360" s="89"/>
      <c r="F360" s="89"/>
      <c r="G360" s="89"/>
      <c r="H360" s="89"/>
      <c r="I360" s="90"/>
      <c r="J360" s="90"/>
      <c r="AO360" s="91"/>
      <c r="AP360" s="91"/>
      <c r="AQ360" s="91"/>
      <c r="AR360" s="91"/>
      <c r="AS360" s="91"/>
    </row>
    <row r="361" spans="3:45" ht="12.75" x14ac:dyDescent="0.2">
      <c r="C361" s="87"/>
      <c r="E361" s="89"/>
      <c r="F361" s="89"/>
      <c r="G361" s="89"/>
      <c r="H361" s="89"/>
      <c r="I361" s="90"/>
      <c r="J361" s="90"/>
      <c r="AO361" s="91"/>
      <c r="AP361" s="91"/>
      <c r="AQ361" s="91"/>
      <c r="AR361" s="91"/>
      <c r="AS361" s="91"/>
    </row>
    <row r="362" spans="3:45" ht="12.75" x14ac:dyDescent="0.2">
      <c r="C362" s="87"/>
      <c r="E362" s="89"/>
      <c r="F362" s="89"/>
      <c r="G362" s="89"/>
      <c r="H362" s="89"/>
      <c r="I362" s="90"/>
      <c r="J362" s="90"/>
      <c r="AO362" s="91"/>
      <c r="AP362" s="91"/>
      <c r="AQ362" s="91"/>
      <c r="AR362" s="91"/>
      <c r="AS362" s="91"/>
    </row>
    <row r="363" spans="3:45" ht="12.75" x14ac:dyDescent="0.2">
      <c r="C363" s="87"/>
      <c r="E363" s="89"/>
      <c r="F363" s="89"/>
      <c r="G363" s="89"/>
      <c r="H363" s="89"/>
      <c r="I363" s="90"/>
      <c r="J363" s="90"/>
      <c r="AO363" s="91"/>
      <c r="AP363" s="91"/>
      <c r="AQ363" s="91"/>
      <c r="AR363" s="91"/>
      <c r="AS363" s="91"/>
    </row>
    <row r="364" spans="3:45" ht="12.75" x14ac:dyDescent="0.2">
      <c r="C364" s="87"/>
      <c r="E364" s="89"/>
      <c r="F364" s="89"/>
      <c r="G364" s="89"/>
      <c r="H364" s="89"/>
      <c r="I364" s="90"/>
      <c r="J364" s="90"/>
      <c r="AO364" s="91"/>
      <c r="AP364" s="91"/>
      <c r="AQ364" s="91"/>
      <c r="AR364" s="91"/>
      <c r="AS364" s="91"/>
    </row>
    <row r="365" spans="3:45" ht="12.75" x14ac:dyDescent="0.2">
      <c r="C365" s="87"/>
      <c r="E365" s="89"/>
      <c r="F365" s="89"/>
      <c r="G365" s="89"/>
      <c r="H365" s="89"/>
      <c r="I365" s="90"/>
      <c r="J365" s="90"/>
      <c r="AO365" s="91"/>
      <c r="AP365" s="91"/>
      <c r="AQ365" s="91"/>
      <c r="AR365" s="91"/>
      <c r="AS365" s="91"/>
    </row>
    <row r="366" spans="3:45" ht="12.75" x14ac:dyDescent="0.2">
      <c r="C366" s="87"/>
      <c r="E366" s="89"/>
      <c r="F366" s="89"/>
      <c r="G366" s="89"/>
      <c r="H366" s="89"/>
      <c r="I366" s="90"/>
      <c r="J366" s="90"/>
      <c r="AO366" s="91"/>
      <c r="AP366" s="91"/>
      <c r="AQ366" s="91"/>
      <c r="AR366" s="91"/>
      <c r="AS366" s="91"/>
    </row>
    <row r="367" spans="3:45" ht="12.75" x14ac:dyDescent="0.2">
      <c r="C367" s="87"/>
      <c r="E367" s="89"/>
      <c r="F367" s="89"/>
      <c r="G367" s="89"/>
      <c r="H367" s="89"/>
      <c r="I367" s="90"/>
      <c r="J367" s="90"/>
      <c r="AO367" s="91"/>
      <c r="AP367" s="91"/>
      <c r="AQ367" s="91"/>
      <c r="AR367" s="91"/>
      <c r="AS367" s="91"/>
    </row>
    <row r="368" spans="3:45" ht="12.75" x14ac:dyDescent="0.2">
      <c r="C368" s="87"/>
      <c r="E368" s="89"/>
      <c r="F368" s="89"/>
      <c r="G368" s="89"/>
      <c r="H368" s="89"/>
      <c r="I368" s="90"/>
      <c r="J368" s="90"/>
      <c r="AO368" s="91"/>
      <c r="AP368" s="91"/>
      <c r="AQ368" s="91"/>
      <c r="AR368" s="91"/>
      <c r="AS368" s="91"/>
    </row>
    <row r="369" spans="3:45" ht="12.75" x14ac:dyDescent="0.2">
      <c r="C369" s="87"/>
      <c r="E369" s="89"/>
      <c r="F369" s="89"/>
      <c r="G369" s="89"/>
      <c r="H369" s="89"/>
      <c r="I369" s="90"/>
      <c r="J369" s="90"/>
      <c r="AO369" s="91"/>
      <c r="AP369" s="91"/>
      <c r="AQ369" s="91"/>
      <c r="AR369" s="91"/>
      <c r="AS369" s="91"/>
    </row>
    <row r="370" spans="3:45" ht="12.75" x14ac:dyDescent="0.2">
      <c r="C370" s="87"/>
      <c r="E370" s="89"/>
      <c r="F370" s="89"/>
      <c r="G370" s="89"/>
      <c r="H370" s="89"/>
      <c r="I370" s="90"/>
      <c r="J370" s="90"/>
      <c r="AO370" s="91"/>
      <c r="AP370" s="91"/>
      <c r="AQ370" s="91"/>
      <c r="AR370" s="91"/>
      <c r="AS370" s="91"/>
    </row>
    <row r="371" spans="3:45" ht="12.75" x14ac:dyDescent="0.2">
      <c r="C371" s="87"/>
      <c r="E371" s="89"/>
      <c r="F371" s="89"/>
      <c r="G371" s="89"/>
      <c r="H371" s="89"/>
      <c r="I371" s="90"/>
      <c r="J371" s="90"/>
      <c r="AO371" s="91"/>
      <c r="AP371" s="91"/>
      <c r="AQ371" s="91"/>
      <c r="AR371" s="91"/>
      <c r="AS371" s="91"/>
    </row>
    <row r="372" spans="3:45" ht="12.75" x14ac:dyDescent="0.2">
      <c r="C372" s="87"/>
      <c r="E372" s="89"/>
      <c r="F372" s="89"/>
      <c r="G372" s="89"/>
      <c r="H372" s="89"/>
      <c r="I372" s="90"/>
      <c r="J372" s="90"/>
      <c r="AO372" s="91"/>
      <c r="AP372" s="91"/>
      <c r="AQ372" s="91"/>
      <c r="AR372" s="91"/>
      <c r="AS372" s="91"/>
    </row>
    <row r="373" spans="3:45" ht="12.75" x14ac:dyDescent="0.2">
      <c r="C373" s="87"/>
      <c r="E373" s="89"/>
      <c r="F373" s="89"/>
      <c r="G373" s="89"/>
      <c r="H373" s="89"/>
      <c r="I373" s="90"/>
      <c r="J373" s="90"/>
      <c r="AO373" s="91"/>
      <c r="AP373" s="91"/>
      <c r="AQ373" s="91"/>
      <c r="AR373" s="91"/>
      <c r="AS373" s="91"/>
    </row>
    <row r="374" spans="3:45" ht="12.75" x14ac:dyDescent="0.2">
      <c r="C374" s="87"/>
      <c r="E374" s="89"/>
      <c r="F374" s="89"/>
      <c r="G374" s="89"/>
      <c r="H374" s="89"/>
      <c r="I374" s="90"/>
      <c r="J374" s="90"/>
      <c r="AO374" s="91"/>
      <c r="AP374" s="91"/>
      <c r="AQ374" s="91"/>
      <c r="AR374" s="91"/>
      <c r="AS374" s="91"/>
    </row>
    <row r="375" spans="3:45" ht="12.75" x14ac:dyDescent="0.2">
      <c r="C375" s="87"/>
      <c r="E375" s="89"/>
      <c r="F375" s="89"/>
      <c r="G375" s="89"/>
      <c r="H375" s="89"/>
      <c r="I375" s="90"/>
      <c r="J375" s="90"/>
      <c r="AO375" s="91"/>
      <c r="AP375" s="91"/>
      <c r="AQ375" s="91"/>
      <c r="AR375" s="91"/>
      <c r="AS375" s="91"/>
    </row>
    <row r="376" spans="3:45" ht="12.75" x14ac:dyDescent="0.2">
      <c r="C376" s="87"/>
      <c r="E376" s="89"/>
      <c r="F376" s="89"/>
      <c r="G376" s="89"/>
      <c r="H376" s="89"/>
      <c r="I376" s="90"/>
      <c r="J376" s="90"/>
      <c r="AO376" s="91"/>
      <c r="AP376" s="91"/>
      <c r="AQ376" s="91"/>
      <c r="AR376" s="91"/>
      <c r="AS376" s="91"/>
    </row>
    <row r="377" spans="3:45" ht="12.75" x14ac:dyDescent="0.2">
      <c r="C377" s="87"/>
      <c r="E377" s="89"/>
      <c r="F377" s="89"/>
      <c r="G377" s="89"/>
      <c r="H377" s="89"/>
      <c r="I377" s="90"/>
      <c r="J377" s="90"/>
      <c r="AO377" s="91"/>
      <c r="AP377" s="91"/>
      <c r="AQ377" s="91"/>
      <c r="AR377" s="91"/>
      <c r="AS377" s="91"/>
    </row>
    <row r="378" spans="3:45" ht="12.75" x14ac:dyDescent="0.2">
      <c r="C378" s="87"/>
      <c r="E378" s="89"/>
      <c r="F378" s="89"/>
      <c r="G378" s="89"/>
      <c r="H378" s="89"/>
      <c r="I378" s="90"/>
      <c r="J378" s="90"/>
      <c r="AO378" s="91"/>
      <c r="AP378" s="91"/>
      <c r="AQ378" s="91"/>
      <c r="AR378" s="91"/>
      <c r="AS378" s="91"/>
    </row>
    <row r="379" spans="3:45" ht="12.75" x14ac:dyDescent="0.2">
      <c r="C379" s="87"/>
      <c r="E379" s="89"/>
      <c r="F379" s="89"/>
      <c r="G379" s="89"/>
      <c r="H379" s="89"/>
      <c r="I379" s="90"/>
      <c r="J379" s="90"/>
      <c r="AO379" s="91"/>
      <c r="AP379" s="91"/>
      <c r="AQ379" s="91"/>
      <c r="AR379" s="91"/>
      <c r="AS379" s="91"/>
    </row>
    <row r="380" spans="3:45" ht="12.75" x14ac:dyDescent="0.2">
      <c r="C380" s="87"/>
      <c r="E380" s="89"/>
      <c r="F380" s="89"/>
      <c r="G380" s="89"/>
      <c r="H380" s="89"/>
      <c r="I380" s="90"/>
      <c r="J380" s="90"/>
      <c r="AO380" s="91"/>
      <c r="AP380" s="91"/>
      <c r="AQ380" s="91"/>
      <c r="AR380" s="91"/>
      <c r="AS380" s="91"/>
    </row>
    <row r="381" spans="3:45" ht="12.75" x14ac:dyDescent="0.2">
      <c r="C381" s="87"/>
      <c r="E381" s="89"/>
      <c r="F381" s="89"/>
      <c r="G381" s="89"/>
      <c r="H381" s="89"/>
      <c r="I381" s="90"/>
      <c r="J381" s="90"/>
      <c r="AO381" s="91"/>
      <c r="AP381" s="91"/>
      <c r="AQ381" s="91"/>
      <c r="AR381" s="91"/>
      <c r="AS381" s="91"/>
    </row>
    <row r="382" spans="3:45" ht="12.75" x14ac:dyDescent="0.2">
      <c r="C382" s="87"/>
      <c r="E382" s="89"/>
      <c r="F382" s="89"/>
      <c r="G382" s="89"/>
      <c r="H382" s="89"/>
      <c r="I382" s="90"/>
      <c r="J382" s="90"/>
      <c r="AO382" s="91"/>
      <c r="AP382" s="91"/>
      <c r="AQ382" s="91"/>
      <c r="AR382" s="91"/>
      <c r="AS382" s="91"/>
    </row>
    <row r="383" spans="3:45" ht="12.75" x14ac:dyDescent="0.2">
      <c r="C383" s="87"/>
      <c r="E383" s="89"/>
      <c r="F383" s="89"/>
      <c r="G383" s="89"/>
      <c r="H383" s="89"/>
      <c r="I383" s="90"/>
      <c r="J383" s="90"/>
      <c r="AO383" s="91"/>
      <c r="AP383" s="91"/>
      <c r="AQ383" s="91"/>
      <c r="AR383" s="91"/>
      <c r="AS383" s="91"/>
    </row>
    <row r="384" spans="3:45" ht="12.75" x14ac:dyDescent="0.2">
      <c r="C384" s="87"/>
      <c r="E384" s="89"/>
      <c r="F384" s="89"/>
      <c r="G384" s="89"/>
      <c r="H384" s="89"/>
      <c r="I384" s="90"/>
      <c r="J384" s="90"/>
      <c r="AO384" s="91"/>
      <c r="AP384" s="91"/>
      <c r="AQ384" s="91"/>
      <c r="AR384" s="91"/>
      <c r="AS384" s="91"/>
    </row>
    <row r="385" spans="3:45" ht="12.75" x14ac:dyDescent="0.2">
      <c r="C385" s="87"/>
      <c r="E385" s="89"/>
      <c r="F385" s="89"/>
      <c r="G385" s="89"/>
      <c r="H385" s="89"/>
      <c r="I385" s="90"/>
      <c r="J385" s="90"/>
      <c r="AO385" s="91"/>
      <c r="AP385" s="91"/>
      <c r="AQ385" s="91"/>
      <c r="AR385" s="91"/>
      <c r="AS385" s="91"/>
    </row>
    <row r="386" spans="3:45" ht="12.75" x14ac:dyDescent="0.2">
      <c r="C386" s="87"/>
      <c r="E386" s="89"/>
      <c r="F386" s="89"/>
      <c r="G386" s="89"/>
      <c r="H386" s="89"/>
      <c r="I386" s="90"/>
      <c r="J386" s="90"/>
      <c r="AO386" s="91"/>
      <c r="AP386" s="91"/>
      <c r="AQ386" s="91"/>
      <c r="AR386" s="91"/>
      <c r="AS386" s="91"/>
    </row>
    <row r="387" spans="3:45" ht="12.75" x14ac:dyDescent="0.2">
      <c r="C387" s="87"/>
      <c r="E387" s="89"/>
      <c r="F387" s="89"/>
      <c r="G387" s="89"/>
      <c r="H387" s="89"/>
      <c r="I387" s="90"/>
      <c r="J387" s="90"/>
      <c r="AO387" s="91"/>
      <c r="AP387" s="91"/>
      <c r="AQ387" s="91"/>
      <c r="AR387" s="91"/>
      <c r="AS387" s="91"/>
    </row>
    <row r="388" spans="3:45" ht="12.75" x14ac:dyDescent="0.2">
      <c r="C388" s="87"/>
      <c r="E388" s="89"/>
      <c r="F388" s="89"/>
      <c r="G388" s="89"/>
      <c r="H388" s="89"/>
      <c r="I388" s="90"/>
      <c r="J388" s="90"/>
      <c r="AO388" s="91"/>
      <c r="AP388" s="91"/>
      <c r="AQ388" s="91"/>
      <c r="AR388" s="91"/>
      <c r="AS388" s="91"/>
    </row>
    <row r="389" spans="3:45" ht="12.75" x14ac:dyDescent="0.2">
      <c r="C389" s="87"/>
      <c r="E389" s="89"/>
      <c r="F389" s="89"/>
      <c r="G389" s="89"/>
      <c r="H389" s="89"/>
      <c r="I389" s="90"/>
      <c r="J389" s="90"/>
      <c r="AO389" s="91"/>
      <c r="AP389" s="91"/>
      <c r="AQ389" s="91"/>
      <c r="AR389" s="91"/>
      <c r="AS389" s="91"/>
    </row>
    <row r="390" spans="3:45" ht="12.75" x14ac:dyDescent="0.2">
      <c r="C390" s="87"/>
      <c r="E390" s="89"/>
      <c r="F390" s="89"/>
      <c r="G390" s="89"/>
      <c r="H390" s="89"/>
      <c r="I390" s="90"/>
      <c r="J390" s="90"/>
      <c r="AO390" s="91"/>
      <c r="AP390" s="91"/>
      <c r="AQ390" s="91"/>
      <c r="AR390" s="91"/>
      <c r="AS390" s="91"/>
    </row>
    <row r="391" spans="3:45" ht="12.75" x14ac:dyDescent="0.2">
      <c r="C391" s="87"/>
      <c r="E391" s="89"/>
      <c r="F391" s="89"/>
      <c r="G391" s="89"/>
      <c r="H391" s="89"/>
      <c r="I391" s="90"/>
      <c r="J391" s="90"/>
      <c r="AO391" s="91"/>
      <c r="AP391" s="91"/>
      <c r="AQ391" s="91"/>
      <c r="AR391" s="91"/>
      <c r="AS391" s="91"/>
    </row>
    <row r="392" spans="3:45" ht="12.75" x14ac:dyDescent="0.2">
      <c r="C392" s="87"/>
      <c r="E392" s="89"/>
      <c r="F392" s="89"/>
      <c r="G392" s="89"/>
      <c r="H392" s="89"/>
      <c r="I392" s="90"/>
      <c r="J392" s="90"/>
      <c r="AO392" s="91"/>
      <c r="AP392" s="91"/>
      <c r="AQ392" s="91"/>
      <c r="AR392" s="91"/>
      <c r="AS392" s="91"/>
    </row>
    <row r="393" spans="3:45" ht="12.75" x14ac:dyDescent="0.2">
      <c r="C393" s="87"/>
      <c r="E393" s="89"/>
      <c r="F393" s="89"/>
      <c r="G393" s="89"/>
      <c r="H393" s="89"/>
      <c r="I393" s="90"/>
      <c r="J393" s="90"/>
      <c r="AO393" s="91"/>
      <c r="AP393" s="91"/>
      <c r="AQ393" s="91"/>
      <c r="AR393" s="91"/>
      <c r="AS393" s="91"/>
    </row>
    <row r="394" spans="3:45" ht="12.75" x14ac:dyDescent="0.2">
      <c r="C394" s="87"/>
      <c r="E394" s="89"/>
      <c r="F394" s="89"/>
      <c r="G394" s="89"/>
      <c r="H394" s="89"/>
      <c r="I394" s="90"/>
      <c r="J394" s="90"/>
      <c r="AO394" s="91"/>
      <c r="AP394" s="91"/>
      <c r="AQ394" s="91"/>
      <c r="AR394" s="91"/>
      <c r="AS394" s="91"/>
    </row>
    <row r="395" spans="3:45" ht="12.75" x14ac:dyDescent="0.2">
      <c r="C395" s="87"/>
      <c r="E395" s="89"/>
      <c r="F395" s="89"/>
      <c r="G395" s="89"/>
      <c r="H395" s="89"/>
      <c r="I395" s="90"/>
      <c r="J395" s="90"/>
      <c r="AO395" s="91"/>
      <c r="AP395" s="91"/>
      <c r="AQ395" s="91"/>
      <c r="AR395" s="91"/>
      <c r="AS395" s="91"/>
    </row>
    <row r="396" spans="3:45" ht="12.75" x14ac:dyDescent="0.2">
      <c r="C396" s="87"/>
      <c r="E396" s="89"/>
      <c r="F396" s="89"/>
      <c r="G396" s="89"/>
      <c r="H396" s="89"/>
      <c r="I396" s="90"/>
      <c r="J396" s="90"/>
      <c r="AO396" s="91"/>
      <c r="AP396" s="91"/>
      <c r="AQ396" s="91"/>
      <c r="AR396" s="91"/>
      <c r="AS396" s="91"/>
    </row>
    <row r="397" spans="3:45" ht="12.75" x14ac:dyDescent="0.2">
      <c r="C397" s="87"/>
      <c r="E397" s="89"/>
      <c r="F397" s="89"/>
      <c r="G397" s="89"/>
      <c r="H397" s="89"/>
      <c r="I397" s="90"/>
      <c r="J397" s="90"/>
      <c r="AO397" s="91"/>
      <c r="AP397" s="91"/>
      <c r="AQ397" s="91"/>
      <c r="AR397" s="91"/>
      <c r="AS397" s="91"/>
    </row>
    <row r="398" spans="3:45" ht="12.75" x14ac:dyDescent="0.2">
      <c r="C398" s="87"/>
      <c r="E398" s="89"/>
      <c r="F398" s="89"/>
      <c r="G398" s="89"/>
      <c r="H398" s="89"/>
      <c r="I398" s="90"/>
      <c r="J398" s="90"/>
      <c r="AO398" s="91"/>
      <c r="AP398" s="91"/>
      <c r="AQ398" s="91"/>
      <c r="AR398" s="91"/>
      <c r="AS398" s="91"/>
    </row>
    <row r="399" spans="3:45" ht="12.75" x14ac:dyDescent="0.2">
      <c r="C399" s="87"/>
      <c r="E399" s="89"/>
      <c r="F399" s="89"/>
      <c r="G399" s="89"/>
      <c r="H399" s="89"/>
      <c r="I399" s="90"/>
      <c r="J399" s="90"/>
      <c r="AO399" s="91"/>
      <c r="AP399" s="91"/>
      <c r="AQ399" s="91"/>
      <c r="AR399" s="91"/>
      <c r="AS399" s="91"/>
    </row>
    <row r="400" spans="3:45" ht="12.75" x14ac:dyDescent="0.2">
      <c r="C400" s="87"/>
      <c r="E400" s="89"/>
      <c r="F400" s="89"/>
      <c r="G400" s="89"/>
      <c r="H400" s="89"/>
      <c r="I400" s="90"/>
      <c r="J400" s="90"/>
      <c r="AO400" s="91"/>
      <c r="AP400" s="91"/>
      <c r="AQ400" s="91"/>
      <c r="AR400" s="91"/>
      <c r="AS400" s="91"/>
    </row>
    <row r="401" spans="3:45" ht="12.75" x14ac:dyDescent="0.2">
      <c r="C401" s="87"/>
      <c r="E401" s="89"/>
      <c r="F401" s="89"/>
      <c r="G401" s="89"/>
      <c r="H401" s="89"/>
      <c r="I401" s="90"/>
      <c r="J401" s="90"/>
      <c r="AO401" s="91"/>
      <c r="AP401" s="91"/>
      <c r="AQ401" s="91"/>
      <c r="AR401" s="91"/>
      <c r="AS401" s="91"/>
    </row>
    <row r="402" spans="3:45" ht="12.75" x14ac:dyDescent="0.2">
      <c r="C402" s="87"/>
      <c r="E402" s="89"/>
      <c r="F402" s="89"/>
      <c r="G402" s="89"/>
      <c r="H402" s="89"/>
      <c r="I402" s="90"/>
      <c r="J402" s="90"/>
      <c r="AO402" s="91"/>
      <c r="AP402" s="91"/>
      <c r="AQ402" s="91"/>
      <c r="AR402" s="91"/>
      <c r="AS402" s="91"/>
    </row>
    <row r="403" spans="3:45" ht="12.75" x14ac:dyDescent="0.2">
      <c r="C403" s="87"/>
      <c r="E403" s="89"/>
      <c r="F403" s="89"/>
      <c r="G403" s="89"/>
      <c r="H403" s="89"/>
      <c r="I403" s="90"/>
      <c r="J403" s="90"/>
      <c r="AO403" s="91"/>
      <c r="AP403" s="91"/>
      <c r="AQ403" s="91"/>
      <c r="AR403" s="91"/>
      <c r="AS403" s="91"/>
    </row>
    <row r="404" spans="3:45" ht="12.75" x14ac:dyDescent="0.2">
      <c r="C404" s="87"/>
      <c r="E404" s="89"/>
      <c r="F404" s="89"/>
      <c r="G404" s="89"/>
      <c r="H404" s="89"/>
      <c r="I404" s="90"/>
      <c r="J404" s="90"/>
      <c r="AO404" s="91"/>
      <c r="AP404" s="91"/>
      <c r="AQ404" s="91"/>
      <c r="AR404" s="91"/>
      <c r="AS404" s="91"/>
    </row>
    <row r="405" spans="3:45" ht="12.75" x14ac:dyDescent="0.2">
      <c r="C405" s="87"/>
      <c r="E405" s="89"/>
      <c r="F405" s="89"/>
      <c r="G405" s="89"/>
      <c r="H405" s="89"/>
      <c r="I405" s="90"/>
      <c r="J405" s="90"/>
      <c r="AO405" s="91"/>
      <c r="AP405" s="91"/>
      <c r="AQ405" s="91"/>
      <c r="AR405" s="91"/>
      <c r="AS405" s="91"/>
    </row>
    <row r="406" spans="3:45" ht="12.75" x14ac:dyDescent="0.2">
      <c r="C406" s="87"/>
      <c r="E406" s="89"/>
      <c r="F406" s="89"/>
      <c r="G406" s="89"/>
      <c r="H406" s="89"/>
      <c r="I406" s="90"/>
      <c r="J406" s="90"/>
      <c r="AO406" s="91"/>
      <c r="AP406" s="91"/>
      <c r="AQ406" s="91"/>
      <c r="AR406" s="91"/>
      <c r="AS406" s="91"/>
    </row>
    <row r="407" spans="3:45" ht="12.75" x14ac:dyDescent="0.2">
      <c r="C407" s="87"/>
      <c r="E407" s="89"/>
      <c r="F407" s="89"/>
      <c r="G407" s="89"/>
      <c r="H407" s="89"/>
      <c r="I407" s="90"/>
      <c r="J407" s="90"/>
      <c r="AO407" s="91"/>
      <c r="AP407" s="91"/>
      <c r="AQ407" s="91"/>
      <c r="AR407" s="91"/>
      <c r="AS407" s="91"/>
    </row>
    <row r="408" spans="3:45" ht="12.75" x14ac:dyDescent="0.2">
      <c r="C408" s="87"/>
      <c r="E408" s="89"/>
      <c r="F408" s="89"/>
      <c r="G408" s="89"/>
      <c r="H408" s="89"/>
      <c r="I408" s="90"/>
      <c r="J408" s="90"/>
      <c r="AO408" s="91"/>
      <c r="AP408" s="91"/>
      <c r="AQ408" s="91"/>
      <c r="AR408" s="91"/>
      <c r="AS408" s="91"/>
    </row>
    <row r="409" spans="3:45" ht="12.75" x14ac:dyDescent="0.2">
      <c r="C409" s="87"/>
      <c r="E409" s="89"/>
      <c r="F409" s="89"/>
      <c r="G409" s="89"/>
      <c r="H409" s="89"/>
      <c r="I409" s="90"/>
      <c r="J409" s="90"/>
      <c r="AO409" s="91"/>
      <c r="AP409" s="91"/>
      <c r="AQ409" s="91"/>
      <c r="AR409" s="91"/>
      <c r="AS409" s="91"/>
    </row>
    <row r="410" spans="3:45" ht="12.75" x14ac:dyDescent="0.2">
      <c r="C410" s="87"/>
      <c r="E410" s="89"/>
      <c r="F410" s="89"/>
      <c r="G410" s="89"/>
      <c r="H410" s="89"/>
      <c r="I410" s="90"/>
      <c r="J410" s="90"/>
      <c r="AO410" s="91"/>
      <c r="AP410" s="91"/>
      <c r="AQ410" s="91"/>
      <c r="AR410" s="91"/>
      <c r="AS410" s="91"/>
    </row>
    <row r="411" spans="3:45" ht="12.75" x14ac:dyDescent="0.2">
      <c r="C411" s="87"/>
      <c r="E411" s="89"/>
      <c r="F411" s="89"/>
      <c r="G411" s="89"/>
      <c r="H411" s="89"/>
      <c r="I411" s="90"/>
      <c r="J411" s="90"/>
      <c r="AO411" s="91"/>
      <c r="AP411" s="91"/>
      <c r="AQ411" s="91"/>
      <c r="AR411" s="91"/>
      <c r="AS411" s="91"/>
    </row>
    <row r="412" spans="3:45" ht="12.75" x14ac:dyDescent="0.2">
      <c r="C412" s="87"/>
      <c r="E412" s="89"/>
      <c r="F412" s="89"/>
      <c r="G412" s="89"/>
      <c r="H412" s="89"/>
      <c r="I412" s="90"/>
      <c r="J412" s="90"/>
      <c r="AO412" s="91"/>
      <c r="AP412" s="91"/>
      <c r="AQ412" s="91"/>
      <c r="AR412" s="91"/>
      <c r="AS412" s="91"/>
    </row>
    <row r="413" spans="3:45" ht="12.75" x14ac:dyDescent="0.2">
      <c r="C413" s="87"/>
      <c r="E413" s="89"/>
      <c r="F413" s="89"/>
      <c r="G413" s="89"/>
      <c r="H413" s="89"/>
      <c r="I413" s="90"/>
      <c r="J413" s="90"/>
      <c r="AO413" s="91"/>
      <c r="AP413" s="91"/>
      <c r="AQ413" s="91"/>
      <c r="AR413" s="91"/>
      <c r="AS413" s="91"/>
    </row>
    <row r="414" spans="3:45" ht="12.75" x14ac:dyDescent="0.2">
      <c r="C414" s="87"/>
      <c r="E414" s="89"/>
      <c r="F414" s="89"/>
      <c r="G414" s="89"/>
      <c r="H414" s="89"/>
      <c r="I414" s="90"/>
      <c r="J414" s="90"/>
      <c r="AO414" s="91"/>
      <c r="AP414" s="91"/>
      <c r="AQ414" s="91"/>
      <c r="AR414" s="91"/>
      <c r="AS414" s="91"/>
    </row>
    <row r="415" spans="3:45" ht="12.75" x14ac:dyDescent="0.2">
      <c r="C415" s="87"/>
      <c r="E415" s="89"/>
      <c r="F415" s="89"/>
      <c r="G415" s="89"/>
      <c r="H415" s="89"/>
      <c r="I415" s="90"/>
      <c r="J415" s="90"/>
      <c r="AO415" s="91"/>
      <c r="AP415" s="91"/>
      <c r="AQ415" s="91"/>
      <c r="AR415" s="91"/>
      <c r="AS415" s="91"/>
    </row>
    <row r="416" spans="3:45" ht="12.75" x14ac:dyDescent="0.2">
      <c r="C416" s="87"/>
      <c r="E416" s="89"/>
      <c r="F416" s="89"/>
      <c r="G416" s="89"/>
      <c r="H416" s="89"/>
      <c r="I416" s="90"/>
      <c r="J416" s="90"/>
      <c r="AO416" s="91"/>
      <c r="AP416" s="91"/>
      <c r="AQ416" s="91"/>
      <c r="AR416" s="91"/>
      <c r="AS416" s="91"/>
    </row>
    <row r="417" spans="3:45" ht="12.75" x14ac:dyDescent="0.2">
      <c r="C417" s="87"/>
      <c r="E417" s="89"/>
      <c r="F417" s="89"/>
      <c r="G417" s="89"/>
      <c r="H417" s="89"/>
      <c r="I417" s="90"/>
      <c r="J417" s="90"/>
      <c r="AO417" s="91"/>
      <c r="AP417" s="91"/>
      <c r="AQ417" s="91"/>
      <c r="AR417" s="91"/>
      <c r="AS417" s="91"/>
    </row>
    <row r="418" spans="3:45" ht="12.75" x14ac:dyDescent="0.2">
      <c r="C418" s="87"/>
      <c r="E418" s="89"/>
      <c r="F418" s="89"/>
      <c r="G418" s="89"/>
      <c r="H418" s="89"/>
      <c r="I418" s="90"/>
      <c r="J418" s="90"/>
      <c r="AO418" s="91"/>
      <c r="AP418" s="91"/>
      <c r="AQ418" s="91"/>
      <c r="AR418" s="91"/>
      <c r="AS418" s="91"/>
    </row>
    <row r="419" spans="3:45" ht="12.75" x14ac:dyDescent="0.2">
      <c r="C419" s="87"/>
      <c r="E419" s="89"/>
      <c r="F419" s="89"/>
      <c r="G419" s="89"/>
      <c r="H419" s="89"/>
      <c r="I419" s="90"/>
      <c r="J419" s="90"/>
      <c r="AO419" s="91"/>
      <c r="AP419" s="91"/>
      <c r="AQ419" s="91"/>
      <c r="AR419" s="91"/>
      <c r="AS419" s="91"/>
    </row>
    <row r="420" spans="3:45" ht="12.75" x14ac:dyDescent="0.2">
      <c r="C420" s="87"/>
      <c r="E420" s="89"/>
      <c r="F420" s="89"/>
      <c r="G420" s="89"/>
      <c r="H420" s="89"/>
      <c r="I420" s="90"/>
      <c r="J420" s="90"/>
      <c r="AO420" s="91"/>
      <c r="AP420" s="91"/>
      <c r="AQ420" s="91"/>
      <c r="AR420" s="91"/>
      <c r="AS420" s="91"/>
    </row>
    <row r="421" spans="3:45" ht="12.75" x14ac:dyDescent="0.2">
      <c r="C421" s="87"/>
      <c r="E421" s="89"/>
      <c r="F421" s="89"/>
      <c r="G421" s="89"/>
      <c r="H421" s="89"/>
      <c r="I421" s="90"/>
      <c r="J421" s="90"/>
      <c r="AO421" s="91"/>
      <c r="AP421" s="91"/>
      <c r="AQ421" s="91"/>
      <c r="AR421" s="91"/>
      <c r="AS421" s="91"/>
    </row>
    <row r="422" spans="3:45" ht="12.75" x14ac:dyDescent="0.2">
      <c r="C422" s="87"/>
      <c r="E422" s="89"/>
      <c r="F422" s="89"/>
      <c r="G422" s="89"/>
      <c r="H422" s="89"/>
      <c r="I422" s="90"/>
      <c r="J422" s="90"/>
      <c r="AO422" s="91"/>
      <c r="AP422" s="91"/>
      <c r="AQ422" s="91"/>
      <c r="AR422" s="91"/>
      <c r="AS422" s="91"/>
    </row>
    <row r="423" spans="3:45" ht="12.75" x14ac:dyDescent="0.2">
      <c r="C423" s="87"/>
      <c r="E423" s="89"/>
      <c r="F423" s="89"/>
      <c r="G423" s="89"/>
      <c r="H423" s="89"/>
      <c r="I423" s="90"/>
      <c r="J423" s="90"/>
      <c r="AO423" s="91"/>
      <c r="AP423" s="91"/>
      <c r="AQ423" s="91"/>
      <c r="AR423" s="91"/>
      <c r="AS423" s="91"/>
    </row>
    <row r="424" spans="3:45" ht="12.75" x14ac:dyDescent="0.2">
      <c r="C424" s="87"/>
      <c r="E424" s="89"/>
      <c r="F424" s="89"/>
      <c r="G424" s="89"/>
      <c r="H424" s="89"/>
      <c r="I424" s="90"/>
      <c r="J424" s="90"/>
      <c r="AO424" s="91"/>
      <c r="AP424" s="91"/>
      <c r="AQ424" s="91"/>
      <c r="AR424" s="91"/>
      <c r="AS424" s="91"/>
    </row>
    <row r="425" spans="3:45" ht="12.75" x14ac:dyDescent="0.2">
      <c r="C425" s="87"/>
      <c r="E425" s="89"/>
      <c r="F425" s="89"/>
      <c r="G425" s="89"/>
      <c r="H425" s="89"/>
      <c r="I425" s="90"/>
      <c r="J425" s="90"/>
      <c r="AO425" s="91"/>
      <c r="AP425" s="91"/>
      <c r="AQ425" s="91"/>
      <c r="AR425" s="91"/>
      <c r="AS425" s="91"/>
    </row>
    <row r="426" spans="3:45" ht="12.75" x14ac:dyDescent="0.2">
      <c r="C426" s="87"/>
      <c r="E426" s="89"/>
      <c r="F426" s="89"/>
      <c r="G426" s="89"/>
      <c r="H426" s="89"/>
      <c r="I426" s="90"/>
      <c r="J426" s="90"/>
      <c r="AO426" s="91"/>
      <c r="AP426" s="91"/>
      <c r="AQ426" s="91"/>
      <c r="AR426" s="91"/>
      <c r="AS426" s="91"/>
    </row>
    <row r="427" spans="3:45" ht="12.75" x14ac:dyDescent="0.2">
      <c r="C427" s="87"/>
      <c r="E427" s="89"/>
      <c r="F427" s="89"/>
      <c r="G427" s="89"/>
      <c r="H427" s="89"/>
      <c r="I427" s="90"/>
      <c r="J427" s="90"/>
      <c r="AO427" s="91"/>
      <c r="AP427" s="91"/>
      <c r="AQ427" s="91"/>
      <c r="AR427" s="91"/>
      <c r="AS427" s="91"/>
    </row>
    <row r="428" spans="3:45" ht="12.75" x14ac:dyDescent="0.2">
      <c r="C428" s="87"/>
      <c r="E428" s="89"/>
      <c r="F428" s="89"/>
      <c r="G428" s="89"/>
      <c r="H428" s="89"/>
      <c r="I428" s="90"/>
      <c r="J428" s="90"/>
      <c r="AO428" s="91"/>
      <c r="AP428" s="91"/>
      <c r="AQ428" s="91"/>
      <c r="AR428" s="91"/>
      <c r="AS428" s="91"/>
    </row>
    <row r="429" spans="3:45" ht="12.75" x14ac:dyDescent="0.2">
      <c r="C429" s="87"/>
      <c r="E429" s="89"/>
      <c r="F429" s="89"/>
      <c r="G429" s="89"/>
      <c r="H429" s="89"/>
      <c r="I429" s="90"/>
      <c r="J429" s="90"/>
      <c r="AO429" s="91"/>
      <c r="AP429" s="91"/>
      <c r="AQ429" s="91"/>
      <c r="AR429" s="91"/>
      <c r="AS429" s="91"/>
    </row>
    <row r="430" spans="3:45" ht="12.75" x14ac:dyDescent="0.2">
      <c r="C430" s="87"/>
      <c r="E430" s="89"/>
      <c r="F430" s="89"/>
      <c r="G430" s="89"/>
      <c r="H430" s="89"/>
      <c r="I430" s="90"/>
      <c r="J430" s="90"/>
      <c r="AO430" s="91"/>
      <c r="AP430" s="91"/>
      <c r="AQ430" s="91"/>
      <c r="AR430" s="91"/>
      <c r="AS430" s="91"/>
    </row>
    <row r="431" spans="3:45" ht="12.75" x14ac:dyDescent="0.2">
      <c r="C431" s="87"/>
      <c r="E431" s="89"/>
      <c r="F431" s="89"/>
      <c r="G431" s="89"/>
      <c r="H431" s="89"/>
      <c r="I431" s="90"/>
      <c r="J431" s="90"/>
      <c r="AO431" s="91"/>
      <c r="AP431" s="91"/>
      <c r="AQ431" s="91"/>
      <c r="AR431" s="91"/>
      <c r="AS431" s="91"/>
    </row>
    <row r="432" spans="3:45" ht="12.75" x14ac:dyDescent="0.2">
      <c r="C432" s="87"/>
      <c r="E432" s="89"/>
      <c r="F432" s="89"/>
      <c r="G432" s="89"/>
      <c r="H432" s="89"/>
      <c r="I432" s="90"/>
      <c r="J432" s="90"/>
      <c r="AO432" s="91"/>
      <c r="AP432" s="91"/>
      <c r="AQ432" s="91"/>
      <c r="AR432" s="91"/>
      <c r="AS432" s="91"/>
    </row>
    <row r="433" spans="3:45" ht="12.75" x14ac:dyDescent="0.2">
      <c r="C433" s="87"/>
      <c r="E433" s="89"/>
      <c r="F433" s="89"/>
      <c r="G433" s="89"/>
      <c r="H433" s="89"/>
      <c r="I433" s="90"/>
      <c r="J433" s="90"/>
      <c r="AO433" s="91"/>
      <c r="AP433" s="91"/>
      <c r="AQ433" s="91"/>
      <c r="AR433" s="91"/>
      <c r="AS433" s="91"/>
    </row>
    <row r="434" spans="3:45" ht="12.75" x14ac:dyDescent="0.2">
      <c r="C434" s="87"/>
      <c r="E434" s="89"/>
      <c r="F434" s="89"/>
      <c r="G434" s="89"/>
      <c r="H434" s="89"/>
      <c r="I434" s="90"/>
      <c r="J434" s="90"/>
      <c r="AO434" s="91"/>
      <c r="AP434" s="91"/>
      <c r="AQ434" s="91"/>
      <c r="AR434" s="91"/>
      <c r="AS434" s="91"/>
    </row>
    <row r="435" spans="3:45" ht="12.75" x14ac:dyDescent="0.2">
      <c r="C435" s="87"/>
      <c r="E435" s="89"/>
      <c r="F435" s="89"/>
      <c r="G435" s="89"/>
      <c r="H435" s="89"/>
      <c r="I435" s="90"/>
      <c r="J435" s="90"/>
      <c r="AO435" s="91"/>
      <c r="AP435" s="91"/>
      <c r="AQ435" s="91"/>
      <c r="AR435" s="91"/>
      <c r="AS435" s="91"/>
    </row>
    <row r="436" spans="3:45" ht="12.75" x14ac:dyDescent="0.2">
      <c r="C436" s="87"/>
      <c r="E436" s="89"/>
      <c r="F436" s="89"/>
      <c r="G436" s="89"/>
      <c r="H436" s="89"/>
      <c r="I436" s="90"/>
      <c r="J436" s="90"/>
      <c r="AO436" s="91"/>
      <c r="AP436" s="91"/>
      <c r="AQ436" s="91"/>
      <c r="AR436" s="91"/>
      <c r="AS436" s="91"/>
    </row>
    <row r="437" spans="3:45" ht="12.75" x14ac:dyDescent="0.2">
      <c r="C437" s="87"/>
      <c r="E437" s="89"/>
      <c r="F437" s="89"/>
      <c r="G437" s="89"/>
      <c r="H437" s="89"/>
      <c r="I437" s="90"/>
      <c r="J437" s="90"/>
      <c r="AO437" s="91"/>
      <c r="AP437" s="91"/>
      <c r="AQ437" s="91"/>
      <c r="AR437" s="91"/>
      <c r="AS437" s="91"/>
    </row>
    <row r="438" spans="3:45" ht="12.75" x14ac:dyDescent="0.2">
      <c r="C438" s="87"/>
      <c r="E438" s="89"/>
      <c r="F438" s="89"/>
      <c r="G438" s="89"/>
      <c r="H438" s="89"/>
      <c r="I438" s="90"/>
      <c r="J438" s="90"/>
      <c r="AO438" s="91"/>
      <c r="AP438" s="91"/>
      <c r="AQ438" s="91"/>
      <c r="AR438" s="91"/>
      <c r="AS438" s="91"/>
    </row>
    <row r="439" spans="3:45" ht="12.75" x14ac:dyDescent="0.2">
      <c r="C439" s="87"/>
      <c r="E439" s="89"/>
      <c r="F439" s="89"/>
      <c r="G439" s="89"/>
      <c r="H439" s="89"/>
      <c r="I439" s="90"/>
      <c r="J439" s="90"/>
      <c r="AO439" s="91"/>
      <c r="AP439" s="91"/>
      <c r="AQ439" s="91"/>
      <c r="AR439" s="91"/>
      <c r="AS439" s="91"/>
    </row>
    <row r="440" spans="3:45" ht="12.75" x14ac:dyDescent="0.2">
      <c r="C440" s="87"/>
      <c r="E440" s="89"/>
      <c r="F440" s="89"/>
      <c r="G440" s="89"/>
      <c r="H440" s="89"/>
      <c r="I440" s="90"/>
      <c r="J440" s="90"/>
      <c r="AO440" s="91"/>
      <c r="AP440" s="91"/>
      <c r="AQ440" s="91"/>
      <c r="AR440" s="91"/>
      <c r="AS440" s="91"/>
    </row>
    <row r="441" spans="3:45" ht="12.75" x14ac:dyDescent="0.2">
      <c r="C441" s="87"/>
      <c r="E441" s="89"/>
      <c r="F441" s="89"/>
      <c r="G441" s="89"/>
      <c r="H441" s="89"/>
      <c r="I441" s="90"/>
      <c r="J441" s="90"/>
      <c r="AO441" s="91"/>
      <c r="AP441" s="91"/>
      <c r="AQ441" s="91"/>
      <c r="AR441" s="91"/>
      <c r="AS441" s="91"/>
    </row>
    <row r="442" spans="3:45" ht="12.75" x14ac:dyDescent="0.2">
      <c r="C442" s="87"/>
      <c r="E442" s="89"/>
      <c r="F442" s="89"/>
      <c r="G442" s="89"/>
      <c r="H442" s="89"/>
      <c r="I442" s="90"/>
      <c r="J442" s="90"/>
      <c r="AO442" s="91"/>
      <c r="AP442" s="91"/>
      <c r="AQ442" s="91"/>
      <c r="AR442" s="91"/>
      <c r="AS442" s="91"/>
    </row>
    <row r="443" spans="3:45" ht="12.75" x14ac:dyDescent="0.2">
      <c r="C443" s="87"/>
      <c r="E443" s="89"/>
      <c r="F443" s="89"/>
      <c r="G443" s="89"/>
      <c r="H443" s="89"/>
      <c r="I443" s="90"/>
      <c r="J443" s="90"/>
      <c r="AO443" s="91"/>
      <c r="AP443" s="91"/>
      <c r="AQ443" s="91"/>
      <c r="AR443" s="91"/>
      <c r="AS443" s="91"/>
    </row>
    <row r="444" spans="3:45" ht="12.75" x14ac:dyDescent="0.2">
      <c r="C444" s="87"/>
      <c r="E444" s="89"/>
      <c r="F444" s="89"/>
      <c r="G444" s="89"/>
      <c r="H444" s="89"/>
      <c r="I444" s="90"/>
      <c r="J444" s="90"/>
      <c r="AO444" s="91"/>
      <c r="AP444" s="91"/>
      <c r="AQ444" s="91"/>
      <c r="AR444" s="91"/>
      <c r="AS444" s="91"/>
    </row>
    <row r="445" spans="3:45" ht="12.75" x14ac:dyDescent="0.2">
      <c r="C445" s="87"/>
      <c r="E445" s="89"/>
      <c r="F445" s="89"/>
      <c r="G445" s="89"/>
      <c r="H445" s="89"/>
      <c r="I445" s="90"/>
      <c r="J445" s="90"/>
      <c r="AO445" s="91"/>
      <c r="AP445" s="91"/>
      <c r="AQ445" s="91"/>
      <c r="AR445" s="91"/>
      <c r="AS445" s="91"/>
    </row>
    <row r="446" spans="3:45" ht="12.75" x14ac:dyDescent="0.2">
      <c r="C446" s="87"/>
      <c r="E446" s="89"/>
      <c r="F446" s="89"/>
      <c r="G446" s="89"/>
      <c r="H446" s="89"/>
      <c r="I446" s="90"/>
      <c r="J446" s="90"/>
      <c r="AO446" s="91"/>
      <c r="AP446" s="91"/>
      <c r="AQ446" s="91"/>
      <c r="AR446" s="91"/>
      <c r="AS446" s="91"/>
    </row>
    <row r="447" spans="3:45" ht="12.75" x14ac:dyDescent="0.2">
      <c r="C447" s="87"/>
      <c r="E447" s="89"/>
      <c r="F447" s="89"/>
      <c r="G447" s="89"/>
      <c r="H447" s="89"/>
      <c r="I447" s="90"/>
      <c r="J447" s="90"/>
      <c r="AO447" s="91"/>
      <c r="AP447" s="91"/>
      <c r="AQ447" s="91"/>
      <c r="AR447" s="91"/>
      <c r="AS447" s="91"/>
    </row>
    <row r="448" spans="3:45" ht="12.75" x14ac:dyDescent="0.2">
      <c r="C448" s="87"/>
      <c r="E448" s="89"/>
      <c r="F448" s="89"/>
      <c r="G448" s="89"/>
      <c r="H448" s="89"/>
      <c r="I448" s="90"/>
      <c r="J448" s="90"/>
      <c r="AO448" s="91"/>
      <c r="AP448" s="91"/>
      <c r="AQ448" s="91"/>
      <c r="AR448" s="91"/>
      <c r="AS448" s="91"/>
    </row>
    <row r="449" spans="3:45" ht="12.75" x14ac:dyDescent="0.2">
      <c r="C449" s="87"/>
      <c r="E449" s="89"/>
      <c r="F449" s="89"/>
      <c r="G449" s="89"/>
      <c r="H449" s="89"/>
      <c r="I449" s="90"/>
      <c r="J449" s="90"/>
      <c r="AO449" s="91"/>
      <c r="AP449" s="91"/>
      <c r="AQ449" s="91"/>
      <c r="AR449" s="91"/>
      <c r="AS449" s="91"/>
    </row>
    <row r="450" spans="3:45" ht="12.75" x14ac:dyDescent="0.2">
      <c r="C450" s="87"/>
      <c r="E450" s="89"/>
      <c r="F450" s="89"/>
      <c r="G450" s="89"/>
      <c r="H450" s="89"/>
      <c r="I450" s="90"/>
      <c r="J450" s="90"/>
      <c r="AO450" s="91"/>
      <c r="AP450" s="91"/>
      <c r="AQ450" s="91"/>
      <c r="AR450" s="91"/>
      <c r="AS450" s="91"/>
    </row>
    <row r="451" spans="3:45" ht="12.75" x14ac:dyDescent="0.2">
      <c r="C451" s="87"/>
      <c r="E451" s="89"/>
      <c r="F451" s="89"/>
      <c r="G451" s="89"/>
      <c r="H451" s="89"/>
      <c r="I451" s="90"/>
      <c r="J451" s="90"/>
      <c r="AO451" s="91"/>
      <c r="AP451" s="91"/>
      <c r="AQ451" s="91"/>
      <c r="AR451" s="91"/>
      <c r="AS451" s="91"/>
    </row>
    <row r="452" spans="3:45" ht="12.75" x14ac:dyDescent="0.2">
      <c r="C452" s="87"/>
      <c r="E452" s="89"/>
      <c r="F452" s="89"/>
      <c r="G452" s="89"/>
      <c r="H452" s="89"/>
      <c r="I452" s="90"/>
      <c r="J452" s="90"/>
      <c r="AO452" s="91"/>
      <c r="AP452" s="91"/>
      <c r="AQ452" s="91"/>
      <c r="AR452" s="91"/>
      <c r="AS452" s="91"/>
    </row>
    <row r="453" spans="3:45" ht="12.75" x14ac:dyDescent="0.2">
      <c r="C453" s="87"/>
      <c r="E453" s="89"/>
      <c r="F453" s="89"/>
      <c r="G453" s="89"/>
      <c r="H453" s="89"/>
      <c r="I453" s="90"/>
      <c r="J453" s="90"/>
      <c r="AO453" s="91"/>
      <c r="AP453" s="91"/>
      <c r="AQ453" s="91"/>
      <c r="AR453" s="91"/>
      <c r="AS453" s="91"/>
    </row>
    <row r="454" spans="3:45" ht="12.75" x14ac:dyDescent="0.2">
      <c r="C454" s="87"/>
      <c r="E454" s="89"/>
      <c r="F454" s="89"/>
      <c r="G454" s="89"/>
      <c r="H454" s="89"/>
      <c r="I454" s="90"/>
      <c r="J454" s="90"/>
      <c r="AO454" s="91"/>
      <c r="AP454" s="91"/>
      <c r="AQ454" s="91"/>
      <c r="AR454" s="91"/>
      <c r="AS454" s="91"/>
    </row>
    <row r="455" spans="3:45" ht="12.75" x14ac:dyDescent="0.2">
      <c r="C455" s="87"/>
      <c r="E455" s="89"/>
      <c r="F455" s="89"/>
      <c r="G455" s="89"/>
      <c r="H455" s="89"/>
      <c r="I455" s="90"/>
      <c r="J455" s="90"/>
      <c r="AO455" s="91"/>
      <c r="AP455" s="91"/>
      <c r="AQ455" s="91"/>
      <c r="AR455" s="91"/>
      <c r="AS455" s="91"/>
    </row>
    <row r="456" spans="3:45" ht="12.75" x14ac:dyDescent="0.2">
      <c r="C456" s="87"/>
      <c r="E456" s="89"/>
      <c r="F456" s="89"/>
      <c r="G456" s="89"/>
      <c r="H456" s="89"/>
      <c r="I456" s="90"/>
      <c r="J456" s="90"/>
      <c r="AO456" s="91"/>
      <c r="AP456" s="91"/>
      <c r="AQ456" s="91"/>
      <c r="AR456" s="91"/>
      <c r="AS456" s="91"/>
    </row>
    <row r="457" spans="3:45" ht="12.75" x14ac:dyDescent="0.2">
      <c r="C457" s="87"/>
      <c r="E457" s="89"/>
      <c r="F457" s="89"/>
      <c r="G457" s="89"/>
      <c r="H457" s="89"/>
      <c r="I457" s="90"/>
      <c r="J457" s="90"/>
      <c r="AO457" s="91"/>
      <c r="AP457" s="91"/>
      <c r="AQ457" s="91"/>
      <c r="AR457" s="91"/>
      <c r="AS457" s="91"/>
    </row>
    <row r="458" spans="3:45" ht="12.75" x14ac:dyDescent="0.2">
      <c r="C458" s="87"/>
      <c r="E458" s="89"/>
      <c r="F458" s="89"/>
      <c r="G458" s="89"/>
      <c r="H458" s="89"/>
      <c r="I458" s="90"/>
      <c r="J458" s="90"/>
      <c r="AO458" s="91"/>
      <c r="AP458" s="91"/>
      <c r="AQ458" s="91"/>
      <c r="AR458" s="91"/>
      <c r="AS458" s="91"/>
    </row>
    <row r="459" spans="3:45" ht="12.75" x14ac:dyDescent="0.2">
      <c r="C459" s="87"/>
      <c r="E459" s="89"/>
      <c r="F459" s="89"/>
      <c r="G459" s="89"/>
      <c r="H459" s="89"/>
      <c r="I459" s="90"/>
      <c r="J459" s="90"/>
      <c r="AO459" s="91"/>
      <c r="AP459" s="91"/>
      <c r="AQ459" s="91"/>
      <c r="AR459" s="91"/>
      <c r="AS459" s="91"/>
    </row>
    <row r="460" spans="3:45" ht="12.75" x14ac:dyDescent="0.2">
      <c r="C460" s="87"/>
      <c r="E460" s="89"/>
      <c r="F460" s="89"/>
      <c r="G460" s="89"/>
      <c r="H460" s="89"/>
      <c r="I460" s="90"/>
      <c r="J460" s="90"/>
      <c r="AO460" s="91"/>
      <c r="AP460" s="91"/>
      <c r="AQ460" s="91"/>
      <c r="AR460" s="91"/>
      <c r="AS460" s="91"/>
    </row>
    <row r="461" spans="3:45" ht="12.75" x14ac:dyDescent="0.2">
      <c r="C461" s="87"/>
      <c r="E461" s="89"/>
      <c r="F461" s="89"/>
      <c r="G461" s="89"/>
      <c r="H461" s="89"/>
      <c r="I461" s="90"/>
      <c r="J461" s="90"/>
      <c r="AO461" s="91"/>
      <c r="AP461" s="91"/>
      <c r="AQ461" s="91"/>
      <c r="AR461" s="91"/>
      <c r="AS461" s="91"/>
    </row>
    <row r="462" spans="3:45" ht="12.75" x14ac:dyDescent="0.2">
      <c r="C462" s="87"/>
      <c r="E462" s="89"/>
      <c r="F462" s="89"/>
      <c r="G462" s="89"/>
      <c r="H462" s="89"/>
      <c r="I462" s="90"/>
      <c r="J462" s="90"/>
      <c r="AO462" s="91"/>
      <c r="AP462" s="91"/>
      <c r="AQ462" s="91"/>
      <c r="AR462" s="91"/>
      <c r="AS462" s="91"/>
    </row>
    <row r="463" spans="3:45" ht="12.75" x14ac:dyDescent="0.2">
      <c r="C463" s="87"/>
      <c r="E463" s="89"/>
      <c r="F463" s="89"/>
      <c r="G463" s="89"/>
      <c r="H463" s="89"/>
      <c r="I463" s="90"/>
      <c r="J463" s="90"/>
      <c r="AO463" s="91"/>
      <c r="AP463" s="91"/>
      <c r="AQ463" s="91"/>
      <c r="AR463" s="91"/>
      <c r="AS463" s="91"/>
    </row>
    <row r="464" spans="3:45" ht="12.75" x14ac:dyDescent="0.2">
      <c r="C464" s="87"/>
      <c r="E464" s="89"/>
      <c r="F464" s="89"/>
      <c r="G464" s="89"/>
      <c r="H464" s="89"/>
      <c r="I464" s="90"/>
      <c r="J464" s="90"/>
      <c r="AO464" s="91"/>
      <c r="AP464" s="91"/>
      <c r="AQ464" s="91"/>
      <c r="AR464" s="91"/>
      <c r="AS464" s="91"/>
    </row>
    <row r="465" spans="3:45" ht="12.75" x14ac:dyDescent="0.2">
      <c r="C465" s="87"/>
      <c r="E465" s="89"/>
      <c r="F465" s="89"/>
      <c r="G465" s="89"/>
      <c r="H465" s="89"/>
      <c r="I465" s="90"/>
      <c r="J465" s="90"/>
      <c r="AO465" s="91"/>
      <c r="AP465" s="91"/>
      <c r="AQ465" s="91"/>
      <c r="AR465" s="91"/>
      <c r="AS465" s="91"/>
    </row>
    <row r="466" spans="3:45" ht="12.75" x14ac:dyDescent="0.2">
      <c r="C466" s="87"/>
      <c r="E466" s="89"/>
      <c r="F466" s="89"/>
      <c r="G466" s="89"/>
      <c r="H466" s="89"/>
      <c r="I466" s="90"/>
      <c r="J466" s="90"/>
      <c r="AO466" s="91"/>
      <c r="AP466" s="91"/>
      <c r="AQ466" s="91"/>
      <c r="AR466" s="91"/>
      <c r="AS466" s="91"/>
    </row>
    <row r="467" spans="3:45" ht="12.75" x14ac:dyDescent="0.2">
      <c r="C467" s="87"/>
      <c r="E467" s="89"/>
      <c r="F467" s="89"/>
      <c r="G467" s="89"/>
      <c r="H467" s="89"/>
      <c r="I467" s="90"/>
      <c r="J467" s="90"/>
      <c r="AO467" s="91"/>
      <c r="AP467" s="91"/>
      <c r="AQ467" s="91"/>
      <c r="AR467" s="91"/>
      <c r="AS467" s="91"/>
    </row>
    <row r="468" spans="3:45" ht="12.75" x14ac:dyDescent="0.2">
      <c r="C468" s="87"/>
      <c r="E468" s="89"/>
      <c r="F468" s="89"/>
      <c r="G468" s="89"/>
      <c r="H468" s="89"/>
      <c r="I468" s="90"/>
      <c r="J468" s="90"/>
      <c r="AO468" s="91"/>
      <c r="AP468" s="91"/>
      <c r="AQ468" s="91"/>
      <c r="AR468" s="91"/>
      <c r="AS468" s="91"/>
    </row>
    <row r="469" spans="3:45" ht="12.75" x14ac:dyDescent="0.2">
      <c r="C469" s="87"/>
      <c r="E469" s="89"/>
      <c r="F469" s="89"/>
      <c r="G469" s="89"/>
      <c r="H469" s="89"/>
      <c r="I469" s="90"/>
      <c r="J469" s="90"/>
      <c r="AO469" s="91"/>
      <c r="AP469" s="91"/>
      <c r="AQ469" s="91"/>
      <c r="AR469" s="91"/>
      <c r="AS469" s="91"/>
    </row>
    <row r="470" spans="3:45" ht="12.75" x14ac:dyDescent="0.2">
      <c r="C470" s="87"/>
      <c r="E470" s="89"/>
      <c r="F470" s="89"/>
      <c r="G470" s="89"/>
      <c r="H470" s="89"/>
      <c r="I470" s="90"/>
      <c r="J470" s="90"/>
      <c r="AO470" s="91"/>
      <c r="AP470" s="91"/>
      <c r="AQ470" s="91"/>
      <c r="AR470" s="91"/>
      <c r="AS470" s="91"/>
    </row>
    <row r="471" spans="3:45" ht="12.75" x14ac:dyDescent="0.2">
      <c r="C471" s="87"/>
      <c r="E471" s="89"/>
      <c r="F471" s="89"/>
      <c r="G471" s="89"/>
      <c r="H471" s="89"/>
      <c r="I471" s="90"/>
      <c r="J471" s="90"/>
      <c r="AO471" s="91"/>
      <c r="AP471" s="91"/>
      <c r="AQ471" s="91"/>
      <c r="AR471" s="91"/>
      <c r="AS471" s="91"/>
    </row>
    <row r="472" spans="3:45" ht="12.75" x14ac:dyDescent="0.2">
      <c r="C472" s="87"/>
      <c r="E472" s="89"/>
      <c r="F472" s="89"/>
      <c r="G472" s="89"/>
      <c r="H472" s="89"/>
      <c r="I472" s="90"/>
      <c r="J472" s="90"/>
      <c r="AO472" s="91"/>
      <c r="AP472" s="91"/>
      <c r="AQ472" s="91"/>
      <c r="AR472" s="91"/>
      <c r="AS472" s="91"/>
    </row>
    <row r="473" spans="3:45" ht="12.75" x14ac:dyDescent="0.2">
      <c r="C473" s="87"/>
      <c r="E473" s="89"/>
      <c r="F473" s="89"/>
      <c r="G473" s="89"/>
      <c r="H473" s="89"/>
      <c r="I473" s="90"/>
      <c r="J473" s="90"/>
      <c r="AO473" s="91"/>
      <c r="AP473" s="91"/>
      <c r="AQ473" s="91"/>
      <c r="AR473" s="91"/>
      <c r="AS473" s="91"/>
    </row>
    <row r="474" spans="3:45" ht="12.75" x14ac:dyDescent="0.2">
      <c r="C474" s="87"/>
      <c r="E474" s="89"/>
      <c r="F474" s="89"/>
      <c r="G474" s="89"/>
      <c r="H474" s="89"/>
      <c r="I474" s="90"/>
      <c r="J474" s="90"/>
      <c r="AO474" s="91"/>
      <c r="AP474" s="91"/>
      <c r="AQ474" s="91"/>
      <c r="AR474" s="91"/>
      <c r="AS474" s="91"/>
    </row>
    <row r="475" spans="3:45" ht="12.75" x14ac:dyDescent="0.2">
      <c r="C475" s="87"/>
      <c r="E475" s="89"/>
      <c r="F475" s="89"/>
      <c r="G475" s="89"/>
      <c r="H475" s="89"/>
      <c r="I475" s="90"/>
      <c r="J475" s="90"/>
      <c r="AO475" s="91"/>
      <c r="AP475" s="91"/>
      <c r="AQ475" s="91"/>
      <c r="AR475" s="91"/>
      <c r="AS475" s="91"/>
    </row>
    <row r="476" spans="3:45" ht="12.75" x14ac:dyDescent="0.2">
      <c r="C476" s="87"/>
      <c r="E476" s="89"/>
      <c r="F476" s="89"/>
      <c r="G476" s="89"/>
      <c r="H476" s="89"/>
      <c r="I476" s="90"/>
      <c r="J476" s="90"/>
      <c r="AO476" s="91"/>
      <c r="AP476" s="91"/>
      <c r="AQ476" s="91"/>
      <c r="AR476" s="91"/>
      <c r="AS476" s="91"/>
    </row>
    <row r="477" spans="3:45" ht="12.75" x14ac:dyDescent="0.2">
      <c r="C477" s="87"/>
      <c r="E477" s="89"/>
      <c r="F477" s="89"/>
      <c r="G477" s="89"/>
      <c r="H477" s="89"/>
      <c r="I477" s="90"/>
      <c r="J477" s="90"/>
      <c r="AO477" s="91"/>
      <c r="AP477" s="91"/>
      <c r="AQ477" s="91"/>
      <c r="AR477" s="91"/>
      <c r="AS477" s="91"/>
    </row>
    <row r="478" spans="3:45" ht="12.75" x14ac:dyDescent="0.2">
      <c r="C478" s="87"/>
      <c r="E478" s="89"/>
      <c r="F478" s="89"/>
      <c r="G478" s="89"/>
      <c r="H478" s="89"/>
      <c r="I478" s="90"/>
      <c r="J478" s="90"/>
      <c r="AO478" s="91"/>
      <c r="AP478" s="91"/>
      <c r="AQ478" s="91"/>
      <c r="AR478" s="91"/>
      <c r="AS478" s="91"/>
    </row>
    <row r="479" spans="3:45" ht="12.75" x14ac:dyDescent="0.2">
      <c r="C479" s="87"/>
      <c r="E479" s="89"/>
      <c r="F479" s="89"/>
      <c r="G479" s="89"/>
      <c r="H479" s="89"/>
      <c r="I479" s="90"/>
      <c r="J479" s="90"/>
      <c r="AO479" s="91"/>
      <c r="AP479" s="91"/>
      <c r="AQ479" s="91"/>
      <c r="AR479" s="91"/>
      <c r="AS479" s="91"/>
    </row>
    <row r="480" spans="3:45" ht="12.75" x14ac:dyDescent="0.2">
      <c r="C480" s="87"/>
      <c r="E480" s="89"/>
      <c r="F480" s="89"/>
      <c r="G480" s="89"/>
      <c r="H480" s="89"/>
      <c r="I480" s="90"/>
      <c r="J480" s="90"/>
      <c r="AO480" s="91"/>
      <c r="AP480" s="91"/>
      <c r="AQ480" s="91"/>
      <c r="AR480" s="91"/>
      <c r="AS480" s="91"/>
    </row>
    <row r="481" spans="3:45" ht="12.75" x14ac:dyDescent="0.2">
      <c r="C481" s="87"/>
      <c r="E481" s="89"/>
      <c r="F481" s="89"/>
      <c r="G481" s="89"/>
      <c r="H481" s="89"/>
      <c r="I481" s="90"/>
      <c r="J481" s="90"/>
      <c r="AO481" s="91"/>
      <c r="AP481" s="91"/>
      <c r="AQ481" s="91"/>
      <c r="AR481" s="91"/>
      <c r="AS481" s="91"/>
    </row>
    <row r="482" spans="3:45" ht="12.75" x14ac:dyDescent="0.2">
      <c r="C482" s="87"/>
      <c r="E482" s="89"/>
      <c r="F482" s="89"/>
      <c r="G482" s="89"/>
      <c r="H482" s="89"/>
      <c r="I482" s="90"/>
      <c r="J482" s="90"/>
      <c r="AO482" s="91"/>
      <c r="AP482" s="91"/>
      <c r="AQ482" s="91"/>
      <c r="AR482" s="91"/>
      <c r="AS482" s="91"/>
    </row>
    <row r="483" spans="3:45" ht="12.75" x14ac:dyDescent="0.2">
      <c r="C483" s="87"/>
      <c r="E483" s="89"/>
      <c r="F483" s="89"/>
      <c r="G483" s="89"/>
      <c r="H483" s="89"/>
      <c r="I483" s="90"/>
      <c r="J483" s="90"/>
      <c r="AO483" s="91"/>
      <c r="AP483" s="91"/>
      <c r="AQ483" s="91"/>
      <c r="AR483" s="91"/>
      <c r="AS483" s="91"/>
    </row>
    <row r="484" spans="3:45" ht="12.75" x14ac:dyDescent="0.2">
      <c r="C484" s="87"/>
      <c r="E484" s="89"/>
      <c r="F484" s="89"/>
      <c r="G484" s="89"/>
      <c r="H484" s="89"/>
      <c r="I484" s="90"/>
      <c r="J484" s="90"/>
      <c r="AO484" s="91"/>
      <c r="AP484" s="91"/>
      <c r="AQ484" s="91"/>
      <c r="AR484" s="91"/>
      <c r="AS484" s="91"/>
    </row>
    <row r="485" spans="3:45" ht="12.75" x14ac:dyDescent="0.2">
      <c r="C485" s="87"/>
      <c r="E485" s="89"/>
      <c r="F485" s="89"/>
      <c r="G485" s="89"/>
      <c r="H485" s="89"/>
      <c r="I485" s="90"/>
      <c r="J485" s="90"/>
      <c r="AO485" s="91"/>
      <c r="AP485" s="91"/>
      <c r="AQ485" s="91"/>
      <c r="AR485" s="91"/>
      <c r="AS485" s="91"/>
    </row>
    <row r="486" spans="3:45" ht="12.75" x14ac:dyDescent="0.2">
      <c r="C486" s="87"/>
      <c r="E486" s="89"/>
      <c r="F486" s="89"/>
      <c r="G486" s="89"/>
      <c r="H486" s="89"/>
      <c r="I486" s="90"/>
      <c r="J486" s="90"/>
      <c r="AO486" s="91"/>
      <c r="AP486" s="91"/>
      <c r="AQ486" s="91"/>
      <c r="AR486" s="91"/>
      <c r="AS486" s="91"/>
    </row>
    <row r="487" spans="3:45" ht="12.75" x14ac:dyDescent="0.2">
      <c r="C487" s="87"/>
      <c r="E487" s="89"/>
      <c r="F487" s="89"/>
      <c r="G487" s="89"/>
      <c r="H487" s="89"/>
      <c r="I487" s="90"/>
      <c r="J487" s="90"/>
      <c r="AO487" s="91"/>
      <c r="AP487" s="91"/>
      <c r="AQ487" s="91"/>
      <c r="AR487" s="91"/>
      <c r="AS487" s="91"/>
    </row>
    <row r="488" spans="3:45" ht="12.75" x14ac:dyDescent="0.2">
      <c r="C488" s="87"/>
      <c r="E488" s="89"/>
      <c r="F488" s="89"/>
      <c r="G488" s="89"/>
      <c r="H488" s="89"/>
      <c r="I488" s="90"/>
      <c r="J488" s="90"/>
      <c r="AO488" s="91"/>
      <c r="AP488" s="91"/>
      <c r="AQ488" s="91"/>
      <c r="AR488" s="91"/>
      <c r="AS488" s="91"/>
    </row>
    <row r="489" spans="3:45" ht="12.75" x14ac:dyDescent="0.2">
      <c r="C489" s="87"/>
      <c r="E489" s="89"/>
      <c r="F489" s="89"/>
      <c r="G489" s="89"/>
      <c r="H489" s="89"/>
      <c r="I489" s="90"/>
      <c r="J489" s="90"/>
      <c r="AO489" s="91"/>
      <c r="AP489" s="91"/>
      <c r="AQ489" s="91"/>
      <c r="AR489" s="91"/>
      <c r="AS489" s="91"/>
    </row>
    <row r="490" spans="3:45" ht="12.75" x14ac:dyDescent="0.2">
      <c r="C490" s="87"/>
      <c r="E490" s="89"/>
      <c r="F490" s="89"/>
      <c r="G490" s="89"/>
      <c r="H490" s="89"/>
      <c r="I490" s="90"/>
      <c r="J490" s="90"/>
      <c r="AO490" s="91"/>
      <c r="AP490" s="91"/>
      <c r="AQ490" s="91"/>
      <c r="AR490" s="91"/>
      <c r="AS490" s="91"/>
    </row>
    <row r="491" spans="3:45" ht="12.75" x14ac:dyDescent="0.2">
      <c r="C491" s="87"/>
      <c r="E491" s="89"/>
      <c r="F491" s="89"/>
      <c r="G491" s="89"/>
      <c r="H491" s="89"/>
      <c r="I491" s="90"/>
      <c r="J491" s="90"/>
      <c r="AO491" s="91"/>
      <c r="AP491" s="91"/>
      <c r="AQ491" s="91"/>
      <c r="AR491" s="91"/>
      <c r="AS491" s="91"/>
    </row>
    <row r="492" spans="3:45" ht="12.75" x14ac:dyDescent="0.2">
      <c r="C492" s="87"/>
      <c r="E492" s="89"/>
      <c r="F492" s="89"/>
      <c r="G492" s="89"/>
      <c r="H492" s="89"/>
      <c r="I492" s="90"/>
      <c r="J492" s="90"/>
      <c r="AO492" s="91"/>
      <c r="AP492" s="91"/>
      <c r="AQ492" s="91"/>
      <c r="AR492" s="91"/>
      <c r="AS492" s="91"/>
    </row>
    <row r="493" spans="3:45" ht="12.75" x14ac:dyDescent="0.2">
      <c r="C493" s="87"/>
      <c r="E493" s="89"/>
      <c r="F493" s="89"/>
      <c r="G493" s="89"/>
      <c r="H493" s="89"/>
      <c r="I493" s="90"/>
      <c r="J493" s="90"/>
      <c r="AO493" s="91"/>
      <c r="AP493" s="91"/>
      <c r="AQ493" s="91"/>
      <c r="AR493" s="91"/>
      <c r="AS493" s="91"/>
    </row>
    <row r="494" spans="3:45" ht="12.75" x14ac:dyDescent="0.2">
      <c r="C494" s="87"/>
      <c r="E494" s="89"/>
      <c r="F494" s="89"/>
      <c r="G494" s="89"/>
      <c r="H494" s="89"/>
      <c r="I494" s="90"/>
      <c r="J494" s="90"/>
      <c r="AO494" s="91"/>
      <c r="AP494" s="91"/>
      <c r="AQ494" s="91"/>
      <c r="AR494" s="91"/>
      <c r="AS494" s="91"/>
    </row>
    <row r="495" spans="3:45" ht="12.75" x14ac:dyDescent="0.2">
      <c r="C495" s="87"/>
      <c r="E495" s="89"/>
      <c r="F495" s="89"/>
      <c r="G495" s="89"/>
      <c r="H495" s="89"/>
      <c r="I495" s="90"/>
      <c r="J495" s="90"/>
      <c r="AO495" s="91"/>
      <c r="AP495" s="91"/>
      <c r="AQ495" s="91"/>
      <c r="AR495" s="91"/>
      <c r="AS495" s="91"/>
    </row>
    <row r="496" spans="3:45" ht="12.75" x14ac:dyDescent="0.2">
      <c r="C496" s="87"/>
      <c r="E496" s="89"/>
      <c r="F496" s="89"/>
      <c r="G496" s="89"/>
      <c r="H496" s="89"/>
      <c r="I496" s="90"/>
      <c r="J496" s="90"/>
      <c r="AO496" s="91"/>
      <c r="AP496" s="91"/>
      <c r="AQ496" s="91"/>
      <c r="AR496" s="91"/>
      <c r="AS496" s="91"/>
    </row>
    <row r="497" spans="3:45" ht="12.75" x14ac:dyDescent="0.2">
      <c r="C497" s="87"/>
      <c r="E497" s="89"/>
      <c r="F497" s="89"/>
      <c r="G497" s="89"/>
      <c r="H497" s="89"/>
      <c r="I497" s="90"/>
      <c r="J497" s="90"/>
      <c r="AO497" s="91"/>
      <c r="AP497" s="91"/>
      <c r="AQ497" s="91"/>
      <c r="AR497" s="91"/>
      <c r="AS497" s="91"/>
    </row>
    <row r="498" spans="3:45" ht="12.75" x14ac:dyDescent="0.2">
      <c r="C498" s="87"/>
      <c r="E498" s="89"/>
      <c r="F498" s="89"/>
      <c r="G498" s="89"/>
      <c r="H498" s="89"/>
      <c r="I498" s="90"/>
      <c r="J498" s="90"/>
      <c r="AO498" s="91"/>
      <c r="AP498" s="91"/>
      <c r="AQ498" s="91"/>
      <c r="AR498" s="91"/>
      <c r="AS498" s="91"/>
    </row>
    <row r="499" spans="3:45" ht="12.75" x14ac:dyDescent="0.2">
      <c r="C499" s="87"/>
      <c r="E499" s="89"/>
      <c r="F499" s="89"/>
      <c r="G499" s="89"/>
      <c r="H499" s="89"/>
      <c r="I499" s="90"/>
      <c r="J499" s="90"/>
      <c r="AO499" s="91"/>
      <c r="AP499" s="91"/>
      <c r="AQ499" s="91"/>
      <c r="AR499" s="91"/>
      <c r="AS499" s="91"/>
    </row>
    <row r="500" spans="3:45" ht="12.75" x14ac:dyDescent="0.2">
      <c r="C500" s="87"/>
      <c r="E500" s="89"/>
      <c r="F500" s="89"/>
      <c r="G500" s="89"/>
      <c r="H500" s="89"/>
      <c r="I500" s="90"/>
      <c r="J500" s="90"/>
      <c r="AO500" s="91"/>
      <c r="AP500" s="91"/>
      <c r="AQ500" s="91"/>
      <c r="AR500" s="91"/>
      <c r="AS500" s="91"/>
    </row>
    <row r="501" spans="3:45" ht="12.75" x14ac:dyDescent="0.2">
      <c r="C501" s="87"/>
      <c r="E501" s="89"/>
      <c r="F501" s="89"/>
      <c r="G501" s="89"/>
      <c r="H501" s="89"/>
      <c r="I501" s="90"/>
      <c r="J501" s="90"/>
      <c r="AO501" s="91"/>
      <c r="AP501" s="91"/>
      <c r="AQ501" s="91"/>
      <c r="AR501" s="91"/>
      <c r="AS501" s="91"/>
    </row>
    <row r="502" spans="3:45" ht="12.75" x14ac:dyDescent="0.2">
      <c r="C502" s="87"/>
      <c r="E502" s="89"/>
      <c r="F502" s="89"/>
      <c r="G502" s="89"/>
      <c r="H502" s="89"/>
      <c r="I502" s="90"/>
      <c r="J502" s="90"/>
      <c r="AO502" s="91"/>
      <c r="AP502" s="91"/>
      <c r="AQ502" s="91"/>
      <c r="AR502" s="91"/>
      <c r="AS502" s="91"/>
    </row>
    <row r="503" spans="3:45" ht="12.75" x14ac:dyDescent="0.2">
      <c r="C503" s="87"/>
      <c r="E503" s="89"/>
      <c r="F503" s="89"/>
      <c r="G503" s="89"/>
      <c r="H503" s="89"/>
      <c r="I503" s="90"/>
      <c r="J503" s="90"/>
      <c r="AO503" s="91"/>
      <c r="AP503" s="91"/>
      <c r="AQ503" s="91"/>
      <c r="AR503" s="91"/>
      <c r="AS503" s="91"/>
    </row>
    <row r="504" spans="3:45" ht="12.75" x14ac:dyDescent="0.2">
      <c r="C504" s="87"/>
      <c r="E504" s="89"/>
      <c r="F504" s="89"/>
      <c r="G504" s="89"/>
      <c r="H504" s="89"/>
      <c r="I504" s="90"/>
      <c r="J504" s="90"/>
      <c r="AO504" s="91"/>
      <c r="AP504" s="91"/>
      <c r="AQ504" s="91"/>
      <c r="AR504" s="91"/>
      <c r="AS504" s="91"/>
    </row>
    <row r="505" spans="3:45" ht="12.75" x14ac:dyDescent="0.2">
      <c r="C505" s="87"/>
      <c r="E505" s="89"/>
      <c r="F505" s="89"/>
      <c r="G505" s="89"/>
      <c r="H505" s="89"/>
      <c r="I505" s="90"/>
      <c r="J505" s="90"/>
      <c r="AO505" s="91"/>
      <c r="AP505" s="91"/>
      <c r="AQ505" s="91"/>
      <c r="AR505" s="91"/>
      <c r="AS505" s="91"/>
    </row>
    <row r="506" spans="3:45" ht="12.75" x14ac:dyDescent="0.2">
      <c r="C506" s="87"/>
      <c r="E506" s="89"/>
      <c r="F506" s="89"/>
      <c r="G506" s="89"/>
      <c r="H506" s="89"/>
      <c r="I506" s="90"/>
      <c r="J506" s="90"/>
      <c r="AO506" s="91"/>
      <c r="AP506" s="91"/>
      <c r="AQ506" s="91"/>
      <c r="AR506" s="91"/>
      <c r="AS506" s="91"/>
    </row>
    <row r="507" spans="3:45" ht="12.75" x14ac:dyDescent="0.2">
      <c r="C507" s="87"/>
      <c r="E507" s="89"/>
      <c r="F507" s="89"/>
      <c r="G507" s="89"/>
      <c r="H507" s="89"/>
      <c r="I507" s="90"/>
      <c r="J507" s="90"/>
      <c r="AO507" s="91"/>
      <c r="AP507" s="91"/>
      <c r="AQ507" s="91"/>
      <c r="AR507" s="91"/>
      <c r="AS507" s="91"/>
    </row>
    <row r="508" spans="3:45" ht="12.75" x14ac:dyDescent="0.2">
      <c r="C508" s="87"/>
      <c r="E508" s="89"/>
      <c r="F508" s="89"/>
      <c r="G508" s="89"/>
      <c r="H508" s="89"/>
      <c r="I508" s="90"/>
      <c r="J508" s="90"/>
      <c r="AO508" s="91"/>
      <c r="AP508" s="91"/>
      <c r="AQ508" s="91"/>
      <c r="AR508" s="91"/>
      <c r="AS508" s="91"/>
    </row>
    <row r="509" spans="3:45" ht="12.75" x14ac:dyDescent="0.2">
      <c r="C509" s="87"/>
      <c r="E509" s="89"/>
      <c r="F509" s="89"/>
      <c r="G509" s="89"/>
      <c r="H509" s="89"/>
      <c r="I509" s="90"/>
      <c r="J509" s="90"/>
      <c r="AO509" s="91"/>
      <c r="AP509" s="91"/>
      <c r="AQ509" s="91"/>
      <c r="AR509" s="91"/>
      <c r="AS509" s="91"/>
    </row>
    <row r="510" spans="3:45" ht="12.75" x14ac:dyDescent="0.2">
      <c r="C510" s="87"/>
      <c r="E510" s="89"/>
      <c r="F510" s="89"/>
      <c r="G510" s="89"/>
      <c r="H510" s="89"/>
      <c r="I510" s="90"/>
      <c r="J510" s="90"/>
      <c r="AO510" s="91"/>
      <c r="AP510" s="91"/>
      <c r="AQ510" s="91"/>
      <c r="AR510" s="91"/>
      <c r="AS510" s="91"/>
    </row>
    <row r="511" spans="3:45" ht="12.75" x14ac:dyDescent="0.2">
      <c r="C511" s="87"/>
      <c r="E511" s="89"/>
      <c r="F511" s="89"/>
      <c r="G511" s="89"/>
      <c r="H511" s="89"/>
      <c r="I511" s="90"/>
      <c r="J511" s="90"/>
      <c r="AO511" s="91"/>
      <c r="AP511" s="91"/>
      <c r="AQ511" s="91"/>
      <c r="AR511" s="91"/>
      <c r="AS511" s="91"/>
    </row>
    <row r="512" spans="3:45" ht="12.75" x14ac:dyDescent="0.2">
      <c r="C512" s="87"/>
      <c r="E512" s="89"/>
      <c r="F512" s="89"/>
      <c r="G512" s="89"/>
      <c r="H512" s="89"/>
      <c r="I512" s="90"/>
      <c r="J512" s="90"/>
      <c r="AO512" s="91"/>
      <c r="AP512" s="91"/>
      <c r="AQ512" s="91"/>
      <c r="AR512" s="91"/>
      <c r="AS512" s="91"/>
    </row>
    <row r="513" spans="3:45" ht="12.75" x14ac:dyDescent="0.2">
      <c r="C513" s="87"/>
      <c r="E513" s="89"/>
      <c r="F513" s="89"/>
      <c r="G513" s="89"/>
      <c r="H513" s="89"/>
      <c r="I513" s="90"/>
      <c r="J513" s="90"/>
      <c r="AO513" s="91"/>
      <c r="AP513" s="91"/>
      <c r="AQ513" s="91"/>
      <c r="AR513" s="91"/>
      <c r="AS513" s="91"/>
    </row>
    <row r="514" spans="3:45" ht="12.75" x14ac:dyDescent="0.2">
      <c r="C514" s="87"/>
      <c r="E514" s="89"/>
      <c r="F514" s="89"/>
      <c r="G514" s="89"/>
      <c r="H514" s="89"/>
      <c r="I514" s="90"/>
      <c r="J514" s="90"/>
      <c r="AO514" s="91"/>
      <c r="AP514" s="91"/>
      <c r="AQ514" s="91"/>
      <c r="AR514" s="91"/>
      <c r="AS514" s="91"/>
    </row>
    <row r="515" spans="3:45" ht="12.75" x14ac:dyDescent="0.2">
      <c r="C515" s="87"/>
      <c r="E515" s="89"/>
      <c r="F515" s="89"/>
      <c r="G515" s="89"/>
      <c r="H515" s="89"/>
      <c r="I515" s="90"/>
      <c r="J515" s="90"/>
      <c r="AO515" s="91"/>
      <c r="AP515" s="91"/>
      <c r="AQ515" s="91"/>
      <c r="AR515" s="91"/>
      <c r="AS515" s="91"/>
    </row>
    <row r="516" spans="3:45" ht="12.75" x14ac:dyDescent="0.2">
      <c r="C516" s="87"/>
      <c r="E516" s="89"/>
      <c r="F516" s="89"/>
      <c r="G516" s="89"/>
      <c r="H516" s="89"/>
      <c r="I516" s="90"/>
      <c r="J516" s="90"/>
      <c r="AO516" s="91"/>
      <c r="AP516" s="91"/>
      <c r="AQ516" s="91"/>
      <c r="AR516" s="91"/>
      <c r="AS516" s="91"/>
    </row>
    <row r="517" spans="3:45" ht="12.75" x14ac:dyDescent="0.2">
      <c r="C517" s="87"/>
      <c r="E517" s="89"/>
      <c r="F517" s="89"/>
      <c r="G517" s="89"/>
      <c r="H517" s="89"/>
      <c r="I517" s="90"/>
      <c r="J517" s="90"/>
      <c r="AO517" s="91"/>
      <c r="AP517" s="91"/>
      <c r="AQ517" s="91"/>
      <c r="AR517" s="91"/>
      <c r="AS517" s="91"/>
    </row>
    <row r="518" spans="3:45" ht="12.75" x14ac:dyDescent="0.2">
      <c r="C518" s="87"/>
      <c r="E518" s="89"/>
      <c r="F518" s="89"/>
      <c r="G518" s="89"/>
      <c r="H518" s="89"/>
      <c r="I518" s="90"/>
      <c r="J518" s="90"/>
      <c r="AO518" s="91"/>
      <c r="AP518" s="91"/>
      <c r="AQ518" s="91"/>
      <c r="AR518" s="91"/>
      <c r="AS518" s="91"/>
    </row>
    <row r="519" spans="3:45" ht="12.75" x14ac:dyDescent="0.2">
      <c r="C519" s="87"/>
      <c r="E519" s="89"/>
      <c r="F519" s="89"/>
      <c r="G519" s="89"/>
      <c r="H519" s="89"/>
      <c r="I519" s="90"/>
      <c r="J519" s="90"/>
      <c r="AO519" s="91"/>
      <c r="AP519" s="91"/>
      <c r="AQ519" s="91"/>
      <c r="AR519" s="91"/>
      <c r="AS519" s="91"/>
    </row>
    <row r="520" spans="3:45" ht="12.75" x14ac:dyDescent="0.2">
      <c r="C520" s="87"/>
      <c r="E520" s="89"/>
      <c r="F520" s="89"/>
      <c r="G520" s="89"/>
      <c r="H520" s="89"/>
      <c r="I520" s="90"/>
      <c r="J520" s="90"/>
      <c r="AO520" s="91"/>
      <c r="AP520" s="91"/>
      <c r="AQ520" s="91"/>
      <c r="AR520" s="91"/>
      <c r="AS520" s="91"/>
    </row>
    <row r="521" spans="3:45" ht="12.75" x14ac:dyDescent="0.2">
      <c r="C521" s="87"/>
      <c r="E521" s="89"/>
      <c r="F521" s="89"/>
      <c r="G521" s="89"/>
      <c r="H521" s="89"/>
      <c r="I521" s="90"/>
      <c r="J521" s="90"/>
      <c r="AO521" s="91"/>
      <c r="AP521" s="91"/>
      <c r="AQ521" s="91"/>
      <c r="AR521" s="91"/>
      <c r="AS521" s="91"/>
    </row>
    <row r="522" spans="3:45" ht="12.75" x14ac:dyDescent="0.2">
      <c r="C522" s="87"/>
      <c r="E522" s="89"/>
      <c r="F522" s="89"/>
      <c r="G522" s="89"/>
      <c r="H522" s="89"/>
      <c r="I522" s="90"/>
      <c r="J522" s="90"/>
      <c r="AO522" s="91"/>
      <c r="AP522" s="91"/>
      <c r="AQ522" s="91"/>
      <c r="AR522" s="91"/>
      <c r="AS522" s="91"/>
    </row>
    <row r="523" spans="3:45" ht="12.75" x14ac:dyDescent="0.2">
      <c r="C523" s="87"/>
      <c r="E523" s="89"/>
      <c r="F523" s="89"/>
      <c r="G523" s="89"/>
      <c r="H523" s="89"/>
      <c r="I523" s="90"/>
      <c r="J523" s="90"/>
      <c r="AO523" s="91"/>
      <c r="AP523" s="91"/>
      <c r="AQ523" s="91"/>
      <c r="AR523" s="91"/>
      <c r="AS523" s="91"/>
    </row>
    <row r="524" spans="3:45" ht="12.75" x14ac:dyDescent="0.2">
      <c r="C524" s="87"/>
      <c r="E524" s="89"/>
      <c r="F524" s="89"/>
      <c r="G524" s="89"/>
      <c r="H524" s="89"/>
      <c r="I524" s="90"/>
      <c r="J524" s="90"/>
      <c r="AO524" s="91"/>
      <c r="AP524" s="91"/>
      <c r="AQ524" s="91"/>
      <c r="AR524" s="91"/>
      <c r="AS524" s="91"/>
    </row>
    <row r="525" spans="3:45" ht="12.75" x14ac:dyDescent="0.2">
      <c r="C525" s="87"/>
      <c r="E525" s="89"/>
      <c r="F525" s="89"/>
      <c r="G525" s="89"/>
      <c r="H525" s="89"/>
      <c r="I525" s="90"/>
      <c r="J525" s="90"/>
      <c r="AO525" s="91"/>
      <c r="AP525" s="91"/>
      <c r="AQ525" s="91"/>
      <c r="AR525" s="91"/>
      <c r="AS525" s="91"/>
    </row>
    <row r="526" spans="3:45" ht="12.75" x14ac:dyDescent="0.2">
      <c r="C526" s="87"/>
      <c r="E526" s="89"/>
      <c r="F526" s="89"/>
      <c r="G526" s="89"/>
      <c r="H526" s="89"/>
      <c r="I526" s="90"/>
      <c r="J526" s="90"/>
      <c r="AO526" s="91"/>
      <c r="AP526" s="91"/>
      <c r="AQ526" s="91"/>
      <c r="AR526" s="91"/>
      <c r="AS526" s="91"/>
    </row>
    <row r="527" spans="3:45" ht="12.75" x14ac:dyDescent="0.2">
      <c r="C527" s="87"/>
      <c r="E527" s="89"/>
      <c r="F527" s="89"/>
      <c r="G527" s="89"/>
      <c r="H527" s="89"/>
      <c r="I527" s="90"/>
      <c r="J527" s="90"/>
      <c r="AO527" s="91"/>
      <c r="AP527" s="91"/>
      <c r="AQ527" s="91"/>
      <c r="AR527" s="91"/>
      <c r="AS527" s="91"/>
    </row>
    <row r="528" spans="3:45" ht="12.75" x14ac:dyDescent="0.2">
      <c r="C528" s="87"/>
      <c r="E528" s="89"/>
      <c r="F528" s="89"/>
      <c r="G528" s="89"/>
      <c r="H528" s="89"/>
      <c r="I528" s="90"/>
      <c r="J528" s="90"/>
      <c r="AO528" s="91"/>
      <c r="AP528" s="91"/>
      <c r="AQ528" s="91"/>
      <c r="AR528" s="91"/>
      <c r="AS528" s="91"/>
    </row>
    <row r="529" spans="3:45" ht="12.75" x14ac:dyDescent="0.2">
      <c r="C529" s="87"/>
      <c r="E529" s="89"/>
      <c r="F529" s="89"/>
      <c r="G529" s="89"/>
      <c r="H529" s="89"/>
      <c r="I529" s="90"/>
      <c r="J529" s="90"/>
      <c r="AO529" s="91"/>
      <c r="AP529" s="91"/>
      <c r="AQ529" s="91"/>
      <c r="AR529" s="91"/>
      <c r="AS529" s="91"/>
    </row>
    <row r="530" spans="3:45" ht="12.75" x14ac:dyDescent="0.2">
      <c r="C530" s="87"/>
      <c r="E530" s="89"/>
      <c r="F530" s="89"/>
      <c r="G530" s="89"/>
      <c r="H530" s="89"/>
      <c r="I530" s="90"/>
      <c r="J530" s="90"/>
      <c r="AO530" s="91"/>
      <c r="AP530" s="91"/>
      <c r="AQ530" s="91"/>
      <c r="AR530" s="91"/>
      <c r="AS530" s="91"/>
    </row>
    <row r="531" spans="3:45" ht="12.75" x14ac:dyDescent="0.2">
      <c r="C531" s="87"/>
      <c r="E531" s="89"/>
      <c r="F531" s="89"/>
      <c r="G531" s="89"/>
      <c r="H531" s="89"/>
      <c r="I531" s="90"/>
      <c r="J531" s="90"/>
      <c r="AO531" s="91"/>
      <c r="AP531" s="91"/>
      <c r="AQ531" s="91"/>
      <c r="AR531" s="91"/>
      <c r="AS531" s="91"/>
    </row>
    <row r="532" spans="3:45" ht="12.75" x14ac:dyDescent="0.2">
      <c r="C532" s="87"/>
      <c r="E532" s="89"/>
      <c r="F532" s="89"/>
      <c r="G532" s="89"/>
      <c r="H532" s="89"/>
      <c r="I532" s="90"/>
      <c r="J532" s="90"/>
      <c r="AO532" s="91"/>
      <c r="AP532" s="91"/>
      <c r="AQ532" s="91"/>
      <c r="AR532" s="91"/>
      <c r="AS532" s="91"/>
    </row>
    <row r="533" spans="3:45" ht="12.75" x14ac:dyDescent="0.2">
      <c r="C533" s="87"/>
      <c r="E533" s="89"/>
      <c r="F533" s="89"/>
      <c r="G533" s="89"/>
      <c r="H533" s="89"/>
      <c r="I533" s="90"/>
      <c r="J533" s="90"/>
      <c r="AO533" s="91"/>
      <c r="AP533" s="91"/>
      <c r="AQ533" s="91"/>
      <c r="AR533" s="91"/>
      <c r="AS533" s="91"/>
    </row>
    <row r="534" spans="3:45" ht="12.75" x14ac:dyDescent="0.2">
      <c r="C534" s="87"/>
      <c r="E534" s="89"/>
      <c r="F534" s="89"/>
      <c r="G534" s="89"/>
      <c r="H534" s="89"/>
      <c r="I534" s="90"/>
      <c r="J534" s="90"/>
      <c r="AO534" s="91"/>
      <c r="AP534" s="91"/>
      <c r="AQ534" s="91"/>
      <c r="AR534" s="91"/>
      <c r="AS534" s="91"/>
    </row>
    <row r="535" spans="3:45" ht="12.75" x14ac:dyDescent="0.2">
      <c r="C535" s="87"/>
      <c r="E535" s="89"/>
      <c r="F535" s="89"/>
      <c r="G535" s="89"/>
      <c r="H535" s="89"/>
      <c r="I535" s="90"/>
      <c r="J535" s="90"/>
      <c r="AO535" s="91"/>
      <c r="AP535" s="91"/>
      <c r="AQ535" s="91"/>
      <c r="AR535" s="91"/>
      <c r="AS535" s="91"/>
    </row>
    <row r="536" spans="3:45" ht="12.75" x14ac:dyDescent="0.2">
      <c r="C536" s="87"/>
      <c r="E536" s="89"/>
      <c r="F536" s="89"/>
      <c r="G536" s="89"/>
      <c r="H536" s="89"/>
      <c r="I536" s="90"/>
      <c r="J536" s="90"/>
      <c r="AO536" s="91"/>
      <c r="AP536" s="91"/>
      <c r="AQ536" s="91"/>
      <c r="AR536" s="91"/>
      <c r="AS536" s="91"/>
    </row>
    <row r="537" spans="3:45" ht="12.75" x14ac:dyDescent="0.2">
      <c r="C537" s="87"/>
      <c r="E537" s="89"/>
      <c r="F537" s="89"/>
      <c r="G537" s="89"/>
      <c r="H537" s="89"/>
      <c r="I537" s="90"/>
      <c r="J537" s="90"/>
      <c r="AO537" s="91"/>
      <c r="AP537" s="91"/>
      <c r="AQ537" s="91"/>
      <c r="AR537" s="91"/>
      <c r="AS537" s="91"/>
    </row>
    <row r="538" spans="3:45" ht="12.75" x14ac:dyDescent="0.2">
      <c r="C538" s="87"/>
      <c r="E538" s="89"/>
      <c r="F538" s="89"/>
      <c r="G538" s="89"/>
      <c r="H538" s="89"/>
      <c r="I538" s="90"/>
      <c r="J538" s="90"/>
      <c r="AO538" s="91"/>
      <c r="AP538" s="91"/>
      <c r="AQ538" s="91"/>
      <c r="AR538" s="91"/>
      <c r="AS538" s="91"/>
    </row>
    <row r="539" spans="3:45" ht="12.75" x14ac:dyDescent="0.2">
      <c r="C539" s="87"/>
      <c r="E539" s="89"/>
      <c r="F539" s="89"/>
      <c r="G539" s="89"/>
      <c r="H539" s="89"/>
      <c r="I539" s="90"/>
      <c r="J539" s="90"/>
      <c r="AO539" s="91"/>
      <c r="AP539" s="91"/>
      <c r="AQ539" s="91"/>
      <c r="AR539" s="91"/>
      <c r="AS539" s="91"/>
    </row>
    <row r="540" spans="3:45" ht="12.75" x14ac:dyDescent="0.2">
      <c r="C540" s="87"/>
      <c r="E540" s="89"/>
      <c r="F540" s="89"/>
      <c r="G540" s="89"/>
      <c r="H540" s="89"/>
      <c r="I540" s="90"/>
      <c r="J540" s="90"/>
      <c r="AO540" s="91"/>
      <c r="AP540" s="91"/>
      <c r="AQ540" s="91"/>
      <c r="AR540" s="91"/>
      <c r="AS540" s="91"/>
    </row>
    <row r="541" spans="3:45" ht="12.75" x14ac:dyDescent="0.2">
      <c r="C541" s="87"/>
      <c r="E541" s="89"/>
      <c r="F541" s="89"/>
      <c r="G541" s="89"/>
      <c r="H541" s="89"/>
      <c r="I541" s="90"/>
      <c r="J541" s="90"/>
      <c r="AO541" s="91"/>
      <c r="AP541" s="91"/>
      <c r="AQ541" s="91"/>
      <c r="AR541" s="91"/>
      <c r="AS541" s="91"/>
    </row>
    <row r="542" spans="3:45" ht="12.75" x14ac:dyDescent="0.2">
      <c r="C542" s="87"/>
      <c r="E542" s="89"/>
      <c r="F542" s="89"/>
      <c r="G542" s="89"/>
      <c r="H542" s="89"/>
      <c r="I542" s="90"/>
      <c r="J542" s="90"/>
      <c r="AO542" s="91"/>
      <c r="AP542" s="91"/>
      <c r="AQ542" s="91"/>
      <c r="AR542" s="91"/>
      <c r="AS542" s="91"/>
    </row>
    <row r="543" spans="3:45" ht="12.75" x14ac:dyDescent="0.2">
      <c r="C543" s="87"/>
      <c r="E543" s="89"/>
      <c r="F543" s="89"/>
      <c r="G543" s="89"/>
      <c r="H543" s="89"/>
      <c r="I543" s="90"/>
      <c r="J543" s="90"/>
      <c r="AO543" s="91"/>
      <c r="AP543" s="91"/>
      <c r="AQ543" s="91"/>
      <c r="AR543" s="91"/>
      <c r="AS543" s="91"/>
    </row>
    <row r="544" spans="3:45" ht="12.75" x14ac:dyDescent="0.2">
      <c r="C544" s="87"/>
      <c r="E544" s="89"/>
      <c r="F544" s="89"/>
      <c r="G544" s="89"/>
      <c r="H544" s="89"/>
      <c r="I544" s="90"/>
      <c r="J544" s="90"/>
      <c r="AO544" s="91"/>
      <c r="AP544" s="91"/>
      <c r="AQ544" s="91"/>
      <c r="AR544" s="91"/>
      <c r="AS544" s="91"/>
    </row>
    <row r="545" spans="3:45" ht="12.75" x14ac:dyDescent="0.2">
      <c r="C545" s="87"/>
      <c r="E545" s="89"/>
      <c r="F545" s="89"/>
      <c r="G545" s="89"/>
      <c r="H545" s="89"/>
      <c r="I545" s="90"/>
      <c r="J545" s="90"/>
      <c r="AO545" s="91"/>
      <c r="AP545" s="91"/>
      <c r="AQ545" s="91"/>
      <c r="AR545" s="91"/>
      <c r="AS545" s="91"/>
    </row>
    <row r="546" spans="3:45" ht="12.75" x14ac:dyDescent="0.2">
      <c r="C546" s="87"/>
      <c r="E546" s="89"/>
      <c r="F546" s="89"/>
      <c r="G546" s="89"/>
      <c r="H546" s="89"/>
      <c r="I546" s="90"/>
      <c r="J546" s="90"/>
      <c r="AO546" s="91"/>
      <c r="AP546" s="91"/>
      <c r="AQ546" s="91"/>
      <c r="AR546" s="91"/>
      <c r="AS546" s="91"/>
    </row>
    <row r="547" spans="3:45" ht="12.75" x14ac:dyDescent="0.2">
      <c r="C547" s="87"/>
      <c r="E547" s="89"/>
      <c r="F547" s="89"/>
      <c r="G547" s="89"/>
      <c r="H547" s="89"/>
      <c r="I547" s="90"/>
      <c r="J547" s="90"/>
      <c r="AO547" s="91"/>
      <c r="AP547" s="91"/>
      <c r="AQ547" s="91"/>
      <c r="AR547" s="91"/>
      <c r="AS547" s="91"/>
    </row>
    <row r="548" spans="3:45" ht="12.75" x14ac:dyDescent="0.2">
      <c r="C548" s="87"/>
      <c r="E548" s="89"/>
      <c r="F548" s="89"/>
      <c r="G548" s="89"/>
      <c r="H548" s="89"/>
      <c r="I548" s="90"/>
      <c r="J548" s="90"/>
      <c r="AO548" s="91"/>
      <c r="AP548" s="91"/>
      <c r="AQ548" s="91"/>
      <c r="AR548" s="91"/>
      <c r="AS548" s="91"/>
    </row>
    <row r="549" spans="3:45" ht="12.75" x14ac:dyDescent="0.2">
      <c r="C549" s="87"/>
      <c r="E549" s="89"/>
      <c r="F549" s="89"/>
      <c r="G549" s="89"/>
      <c r="H549" s="89"/>
      <c r="I549" s="90"/>
      <c r="J549" s="90"/>
      <c r="AO549" s="91"/>
      <c r="AP549" s="91"/>
      <c r="AQ549" s="91"/>
      <c r="AR549" s="91"/>
      <c r="AS549" s="91"/>
    </row>
    <row r="550" spans="3:45" ht="12.75" x14ac:dyDescent="0.2">
      <c r="C550" s="87"/>
      <c r="E550" s="89"/>
      <c r="F550" s="89"/>
      <c r="G550" s="89"/>
      <c r="H550" s="89"/>
      <c r="I550" s="90"/>
      <c r="J550" s="90"/>
      <c r="AO550" s="91"/>
      <c r="AP550" s="91"/>
      <c r="AQ550" s="91"/>
      <c r="AR550" s="91"/>
      <c r="AS550" s="91"/>
    </row>
    <row r="551" spans="3:45" ht="12.75" x14ac:dyDescent="0.2">
      <c r="C551" s="87"/>
      <c r="E551" s="89"/>
      <c r="F551" s="89"/>
      <c r="G551" s="89"/>
      <c r="H551" s="89"/>
      <c r="I551" s="90"/>
      <c r="J551" s="90"/>
      <c r="AO551" s="91"/>
      <c r="AP551" s="91"/>
      <c r="AQ551" s="91"/>
      <c r="AR551" s="91"/>
      <c r="AS551" s="91"/>
    </row>
    <row r="552" spans="3:45" ht="12.75" x14ac:dyDescent="0.2">
      <c r="C552" s="87"/>
      <c r="E552" s="89"/>
      <c r="F552" s="89"/>
      <c r="G552" s="89"/>
      <c r="H552" s="89"/>
      <c r="I552" s="90"/>
      <c r="J552" s="90"/>
      <c r="AO552" s="91"/>
      <c r="AP552" s="91"/>
      <c r="AQ552" s="91"/>
      <c r="AR552" s="91"/>
      <c r="AS552" s="91"/>
    </row>
    <row r="553" spans="3:45" ht="12.75" x14ac:dyDescent="0.2">
      <c r="C553" s="87"/>
      <c r="E553" s="89"/>
      <c r="F553" s="89"/>
      <c r="G553" s="89"/>
      <c r="H553" s="89"/>
      <c r="I553" s="90"/>
      <c r="J553" s="90"/>
      <c r="AO553" s="91"/>
      <c r="AP553" s="91"/>
      <c r="AQ553" s="91"/>
      <c r="AR553" s="91"/>
      <c r="AS553" s="91"/>
    </row>
    <row r="554" spans="3:45" ht="12.75" x14ac:dyDescent="0.2">
      <c r="C554" s="87"/>
      <c r="E554" s="89"/>
      <c r="F554" s="89"/>
      <c r="G554" s="89"/>
      <c r="H554" s="89"/>
      <c r="I554" s="90"/>
      <c r="J554" s="90"/>
      <c r="AO554" s="91"/>
      <c r="AP554" s="91"/>
      <c r="AQ554" s="91"/>
      <c r="AR554" s="91"/>
      <c r="AS554" s="91"/>
    </row>
    <row r="555" spans="3:45" ht="12.75" x14ac:dyDescent="0.2">
      <c r="C555" s="87"/>
      <c r="E555" s="89"/>
      <c r="F555" s="89"/>
      <c r="G555" s="89"/>
      <c r="H555" s="89"/>
      <c r="I555" s="90"/>
      <c r="J555" s="90"/>
      <c r="AO555" s="91"/>
      <c r="AP555" s="91"/>
      <c r="AQ555" s="91"/>
      <c r="AR555" s="91"/>
      <c r="AS555" s="91"/>
    </row>
    <row r="556" spans="3:45" ht="12.75" x14ac:dyDescent="0.2">
      <c r="C556" s="87"/>
      <c r="E556" s="89"/>
      <c r="F556" s="89"/>
      <c r="G556" s="89"/>
      <c r="H556" s="89"/>
      <c r="I556" s="90"/>
      <c r="J556" s="90"/>
      <c r="AO556" s="91"/>
      <c r="AP556" s="91"/>
      <c r="AQ556" s="91"/>
      <c r="AR556" s="91"/>
      <c r="AS556" s="91"/>
    </row>
    <row r="557" spans="3:45" ht="12.75" x14ac:dyDescent="0.2">
      <c r="C557" s="87"/>
      <c r="E557" s="89"/>
      <c r="F557" s="89"/>
      <c r="G557" s="89"/>
      <c r="H557" s="89"/>
      <c r="I557" s="90"/>
      <c r="J557" s="90"/>
      <c r="AO557" s="91"/>
      <c r="AP557" s="91"/>
      <c r="AQ557" s="91"/>
      <c r="AR557" s="91"/>
      <c r="AS557" s="91"/>
    </row>
    <row r="558" spans="3:45" ht="12.75" x14ac:dyDescent="0.2">
      <c r="C558" s="87"/>
      <c r="E558" s="89"/>
      <c r="F558" s="89"/>
      <c r="G558" s="89"/>
      <c r="H558" s="89"/>
      <c r="I558" s="90"/>
      <c r="J558" s="90"/>
      <c r="AO558" s="91"/>
      <c r="AP558" s="91"/>
      <c r="AQ558" s="91"/>
      <c r="AR558" s="91"/>
      <c r="AS558" s="91"/>
    </row>
    <row r="559" spans="3:45" ht="12.75" x14ac:dyDescent="0.2">
      <c r="C559" s="87"/>
      <c r="E559" s="89"/>
      <c r="F559" s="89"/>
      <c r="G559" s="89"/>
      <c r="H559" s="89"/>
      <c r="I559" s="90"/>
      <c r="J559" s="90"/>
      <c r="AO559" s="91"/>
      <c r="AP559" s="91"/>
      <c r="AQ559" s="91"/>
      <c r="AR559" s="91"/>
      <c r="AS559" s="91"/>
    </row>
    <row r="560" spans="3:45" ht="12.75" x14ac:dyDescent="0.2">
      <c r="C560" s="87"/>
      <c r="E560" s="89"/>
      <c r="F560" s="89"/>
      <c r="G560" s="89"/>
      <c r="H560" s="89"/>
      <c r="I560" s="90"/>
      <c r="J560" s="90"/>
      <c r="AO560" s="91"/>
      <c r="AP560" s="91"/>
      <c r="AQ560" s="91"/>
      <c r="AR560" s="91"/>
      <c r="AS560" s="91"/>
    </row>
    <row r="561" spans="3:45" ht="12.75" x14ac:dyDescent="0.2">
      <c r="C561" s="87"/>
      <c r="E561" s="89"/>
      <c r="F561" s="89"/>
      <c r="G561" s="89"/>
      <c r="H561" s="89"/>
      <c r="I561" s="90"/>
      <c r="J561" s="90"/>
      <c r="AO561" s="91"/>
      <c r="AP561" s="91"/>
      <c r="AQ561" s="91"/>
      <c r="AR561" s="91"/>
      <c r="AS561" s="91"/>
    </row>
    <row r="562" spans="3:45" ht="12.75" x14ac:dyDescent="0.2">
      <c r="C562" s="87"/>
      <c r="E562" s="89"/>
      <c r="F562" s="89"/>
      <c r="G562" s="89"/>
      <c r="H562" s="89"/>
      <c r="I562" s="90"/>
      <c r="J562" s="90"/>
      <c r="AO562" s="91"/>
      <c r="AP562" s="91"/>
      <c r="AQ562" s="91"/>
      <c r="AR562" s="91"/>
      <c r="AS562" s="91"/>
    </row>
    <row r="563" spans="3:45" ht="12.75" x14ac:dyDescent="0.2">
      <c r="C563" s="87"/>
      <c r="E563" s="89"/>
      <c r="F563" s="89"/>
      <c r="G563" s="89"/>
      <c r="H563" s="89"/>
      <c r="I563" s="90"/>
      <c r="J563" s="90"/>
      <c r="AO563" s="91"/>
      <c r="AP563" s="91"/>
      <c r="AQ563" s="91"/>
      <c r="AR563" s="91"/>
      <c r="AS563" s="91"/>
    </row>
    <row r="564" spans="3:45" ht="12.75" x14ac:dyDescent="0.2">
      <c r="C564" s="87"/>
      <c r="E564" s="89"/>
      <c r="F564" s="89"/>
      <c r="G564" s="89"/>
      <c r="H564" s="89"/>
      <c r="I564" s="90"/>
      <c r="J564" s="90"/>
      <c r="AO564" s="91"/>
      <c r="AP564" s="91"/>
      <c r="AQ564" s="91"/>
      <c r="AR564" s="91"/>
      <c r="AS564" s="91"/>
    </row>
    <row r="565" spans="3:45" ht="12.75" x14ac:dyDescent="0.2">
      <c r="C565" s="87"/>
      <c r="E565" s="89"/>
      <c r="F565" s="89"/>
      <c r="G565" s="89"/>
      <c r="H565" s="89"/>
      <c r="I565" s="90"/>
      <c r="J565" s="90"/>
      <c r="AO565" s="91"/>
      <c r="AP565" s="91"/>
      <c r="AQ565" s="91"/>
      <c r="AR565" s="91"/>
      <c r="AS565" s="91"/>
    </row>
    <row r="566" spans="3:45" ht="12.75" x14ac:dyDescent="0.2">
      <c r="C566" s="87"/>
      <c r="E566" s="89"/>
      <c r="F566" s="89"/>
      <c r="G566" s="89"/>
      <c r="H566" s="89"/>
      <c r="I566" s="90"/>
      <c r="J566" s="90"/>
      <c r="AO566" s="91"/>
      <c r="AP566" s="91"/>
      <c r="AQ566" s="91"/>
      <c r="AR566" s="91"/>
      <c r="AS566" s="91"/>
    </row>
    <row r="567" spans="3:45" ht="12.75" x14ac:dyDescent="0.2">
      <c r="C567" s="87"/>
      <c r="E567" s="89"/>
      <c r="F567" s="89"/>
      <c r="G567" s="89"/>
      <c r="H567" s="89"/>
      <c r="I567" s="90"/>
      <c r="J567" s="90"/>
      <c r="AO567" s="91"/>
      <c r="AP567" s="91"/>
      <c r="AQ567" s="91"/>
      <c r="AR567" s="91"/>
      <c r="AS567" s="91"/>
    </row>
    <row r="568" spans="3:45" ht="12.75" x14ac:dyDescent="0.2">
      <c r="C568" s="87"/>
      <c r="E568" s="89"/>
      <c r="F568" s="89"/>
      <c r="G568" s="89"/>
      <c r="H568" s="89"/>
      <c r="I568" s="90"/>
      <c r="J568" s="90"/>
      <c r="AO568" s="91"/>
      <c r="AP568" s="91"/>
      <c r="AQ568" s="91"/>
      <c r="AR568" s="91"/>
      <c r="AS568" s="91"/>
    </row>
    <row r="569" spans="3:45" ht="12.75" x14ac:dyDescent="0.2">
      <c r="C569" s="87"/>
      <c r="E569" s="89"/>
      <c r="F569" s="89"/>
      <c r="G569" s="89"/>
      <c r="H569" s="89"/>
      <c r="I569" s="90"/>
      <c r="J569" s="90"/>
      <c r="AO569" s="91"/>
      <c r="AP569" s="91"/>
      <c r="AQ569" s="91"/>
      <c r="AR569" s="91"/>
      <c r="AS569" s="91"/>
    </row>
    <row r="570" spans="3:45" ht="12.75" x14ac:dyDescent="0.2">
      <c r="C570" s="87"/>
      <c r="E570" s="89"/>
      <c r="F570" s="89"/>
      <c r="G570" s="89"/>
      <c r="H570" s="89"/>
      <c r="I570" s="90"/>
      <c r="J570" s="90"/>
      <c r="AO570" s="91"/>
      <c r="AP570" s="91"/>
      <c r="AQ570" s="91"/>
      <c r="AR570" s="91"/>
      <c r="AS570" s="91"/>
    </row>
    <row r="571" spans="3:45" ht="12.75" x14ac:dyDescent="0.2">
      <c r="C571" s="87"/>
      <c r="E571" s="89"/>
      <c r="F571" s="89"/>
      <c r="G571" s="89"/>
      <c r="H571" s="89"/>
      <c r="I571" s="90"/>
      <c r="J571" s="90"/>
      <c r="AO571" s="91"/>
      <c r="AP571" s="91"/>
      <c r="AQ571" s="91"/>
      <c r="AR571" s="91"/>
      <c r="AS571" s="91"/>
    </row>
    <row r="572" spans="3:45" ht="12.75" x14ac:dyDescent="0.2">
      <c r="C572" s="87"/>
      <c r="E572" s="89"/>
      <c r="F572" s="89"/>
      <c r="G572" s="89"/>
      <c r="H572" s="89"/>
      <c r="I572" s="90"/>
      <c r="J572" s="90"/>
      <c r="AO572" s="91"/>
      <c r="AP572" s="91"/>
      <c r="AQ572" s="91"/>
      <c r="AR572" s="91"/>
      <c r="AS572" s="91"/>
    </row>
    <row r="573" spans="3:45" ht="12.75" x14ac:dyDescent="0.2">
      <c r="C573" s="87"/>
      <c r="E573" s="89"/>
      <c r="F573" s="89"/>
      <c r="G573" s="89"/>
      <c r="H573" s="89"/>
      <c r="I573" s="90"/>
      <c r="J573" s="90"/>
      <c r="AO573" s="91"/>
      <c r="AP573" s="91"/>
      <c r="AQ573" s="91"/>
      <c r="AR573" s="91"/>
      <c r="AS573" s="91"/>
    </row>
    <row r="574" spans="3:45" ht="12.75" x14ac:dyDescent="0.2">
      <c r="C574" s="87"/>
      <c r="E574" s="89"/>
      <c r="F574" s="89"/>
      <c r="G574" s="89"/>
      <c r="H574" s="89"/>
      <c r="I574" s="90"/>
      <c r="J574" s="90"/>
      <c r="AO574" s="91"/>
      <c r="AP574" s="91"/>
      <c r="AQ574" s="91"/>
      <c r="AR574" s="91"/>
      <c r="AS574" s="91"/>
    </row>
    <row r="575" spans="3:45" ht="12.75" x14ac:dyDescent="0.2">
      <c r="C575" s="87"/>
      <c r="E575" s="89"/>
      <c r="F575" s="89"/>
      <c r="G575" s="89"/>
      <c r="H575" s="89"/>
      <c r="I575" s="90"/>
      <c r="J575" s="90"/>
      <c r="AO575" s="91"/>
      <c r="AP575" s="91"/>
      <c r="AQ575" s="91"/>
      <c r="AR575" s="91"/>
      <c r="AS575" s="91"/>
    </row>
    <row r="576" spans="3:45" ht="12.75" x14ac:dyDescent="0.2">
      <c r="C576" s="87"/>
      <c r="E576" s="89"/>
      <c r="F576" s="89"/>
      <c r="G576" s="89"/>
      <c r="H576" s="89"/>
      <c r="I576" s="90"/>
      <c r="J576" s="90"/>
      <c r="AO576" s="91"/>
      <c r="AP576" s="91"/>
      <c r="AQ576" s="91"/>
      <c r="AR576" s="91"/>
      <c r="AS576" s="91"/>
    </row>
    <row r="577" spans="3:45" ht="12.75" x14ac:dyDescent="0.2">
      <c r="C577" s="87"/>
      <c r="E577" s="89"/>
      <c r="F577" s="89"/>
      <c r="G577" s="89"/>
      <c r="H577" s="89"/>
      <c r="I577" s="90"/>
      <c r="J577" s="90"/>
      <c r="AO577" s="91"/>
      <c r="AP577" s="91"/>
      <c r="AQ577" s="91"/>
      <c r="AR577" s="91"/>
      <c r="AS577" s="91"/>
    </row>
    <row r="578" spans="3:45" ht="12.75" x14ac:dyDescent="0.2">
      <c r="C578" s="87"/>
      <c r="E578" s="89"/>
      <c r="F578" s="89"/>
      <c r="G578" s="89"/>
      <c r="H578" s="89"/>
      <c r="I578" s="90"/>
      <c r="J578" s="90"/>
      <c r="AO578" s="91"/>
      <c r="AP578" s="91"/>
      <c r="AQ578" s="91"/>
      <c r="AR578" s="91"/>
      <c r="AS578" s="91"/>
    </row>
    <row r="579" spans="3:45" ht="12.75" x14ac:dyDescent="0.2">
      <c r="C579" s="87"/>
      <c r="E579" s="89"/>
      <c r="F579" s="89"/>
      <c r="G579" s="89"/>
      <c r="H579" s="89"/>
      <c r="I579" s="90"/>
      <c r="J579" s="90"/>
      <c r="AO579" s="91"/>
      <c r="AP579" s="91"/>
      <c r="AQ579" s="91"/>
      <c r="AR579" s="91"/>
      <c r="AS579" s="91"/>
    </row>
    <row r="580" spans="3:45" ht="12.75" x14ac:dyDescent="0.2">
      <c r="C580" s="87"/>
      <c r="E580" s="89"/>
      <c r="F580" s="89"/>
      <c r="G580" s="89"/>
      <c r="H580" s="89"/>
      <c r="I580" s="90"/>
      <c r="J580" s="90"/>
      <c r="AO580" s="91"/>
      <c r="AP580" s="91"/>
      <c r="AQ580" s="91"/>
      <c r="AR580" s="91"/>
      <c r="AS580" s="91"/>
    </row>
    <row r="581" spans="3:45" ht="12.75" x14ac:dyDescent="0.2">
      <c r="C581" s="87"/>
      <c r="E581" s="89"/>
      <c r="F581" s="89"/>
      <c r="G581" s="89"/>
      <c r="H581" s="89"/>
      <c r="I581" s="90"/>
      <c r="J581" s="90"/>
      <c r="AO581" s="91"/>
      <c r="AP581" s="91"/>
      <c r="AQ581" s="91"/>
      <c r="AR581" s="91"/>
      <c r="AS581" s="91"/>
    </row>
    <row r="582" spans="3:45" ht="12.75" x14ac:dyDescent="0.2">
      <c r="C582" s="87"/>
      <c r="E582" s="89"/>
      <c r="F582" s="89"/>
      <c r="G582" s="89"/>
      <c r="H582" s="89"/>
      <c r="I582" s="90"/>
      <c r="J582" s="90"/>
      <c r="AO582" s="91"/>
      <c r="AP582" s="91"/>
      <c r="AQ582" s="91"/>
      <c r="AR582" s="91"/>
      <c r="AS582" s="91"/>
    </row>
    <row r="583" spans="3:45" ht="12.75" x14ac:dyDescent="0.2">
      <c r="C583" s="87"/>
      <c r="E583" s="89"/>
      <c r="F583" s="89"/>
      <c r="G583" s="89"/>
      <c r="H583" s="89"/>
      <c r="I583" s="90"/>
      <c r="J583" s="90"/>
      <c r="AO583" s="91"/>
      <c r="AP583" s="91"/>
      <c r="AQ583" s="91"/>
      <c r="AR583" s="91"/>
      <c r="AS583" s="91"/>
    </row>
    <row r="584" spans="3:45" ht="12.75" x14ac:dyDescent="0.2">
      <c r="C584" s="87"/>
      <c r="E584" s="89"/>
      <c r="F584" s="89"/>
      <c r="G584" s="89"/>
      <c r="H584" s="89"/>
      <c r="I584" s="90"/>
      <c r="J584" s="90"/>
      <c r="AO584" s="91"/>
      <c r="AP584" s="91"/>
      <c r="AQ584" s="91"/>
      <c r="AR584" s="91"/>
      <c r="AS584" s="91"/>
    </row>
    <row r="585" spans="3:45" ht="12.75" x14ac:dyDescent="0.2">
      <c r="C585" s="87"/>
      <c r="E585" s="89"/>
      <c r="F585" s="89"/>
      <c r="G585" s="89"/>
      <c r="H585" s="89"/>
      <c r="I585" s="90"/>
      <c r="J585" s="90"/>
      <c r="AO585" s="91"/>
      <c r="AP585" s="91"/>
      <c r="AQ585" s="91"/>
      <c r="AR585" s="91"/>
      <c r="AS585" s="91"/>
    </row>
    <row r="586" spans="3:45" ht="12.75" x14ac:dyDescent="0.2">
      <c r="C586" s="87"/>
      <c r="E586" s="89"/>
      <c r="F586" s="89"/>
      <c r="G586" s="89"/>
      <c r="H586" s="89"/>
      <c r="I586" s="90"/>
      <c r="J586" s="90"/>
      <c r="AO586" s="91"/>
      <c r="AP586" s="91"/>
      <c r="AQ586" s="91"/>
      <c r="AR586" s="91"/>
      <c r="AS586" s="91"/>
    </row>
    <row r="587" spans="3:45" ht="12.75" x14ac:dyDescent="0.2">
      <c r="C587" s="87"/>
      <c r="E587" s="89"/>
      <c r="F587" s="89"/>
      <c r="G587" s="89"/>
      <c r="H587" s="89"/>
      <c r="I587" s="90"/>
      <c r="J587" s="90"/>
      <c r="AO587" s="91"/>
      <c r="AP587" s="91"/>
      <c r="AQ587" s="91"/>
      <c r="AR587" s="91"/>
      <c r="AS587" s="91"/>
    </row>
    <row r="588" spans="3:45" ht="12.75" x14ac:dyDescent="0.2">
      <c r="C588" s="87"/>
      <c r="E588" s="89"/>
      <c r="F588" s="89"/>
      <c r="G588" s="89"/>
      <c r="H588" s="89"/>
      <c r="I588" s="90"/>
      <c r="J588" s="90"/>
      <c r="AO588" s="91"/>
      <c r="AP588" s="91"/>
      <c r="AQ588" s="91"/>
      <c r="AR588" s="91"/>
      <c r="AS588" s="91"/>
    </row>
    <row r="589" spans="3:45" ht="12.75" x14ac:dyDescent="0.2">
      <c r="C589" s="87"/>
      <c r="E589" s="89"/>
      <c r="F589" s="89"/>
      <c r="G589" s="89"/>
      <c r="H589" s="89"/>
      <c r="I589" s="90"/>
      <c r="J589" s="90"/>
      <c r="AO589" s="91"/>
      <c r="AP589" s="91"/>
      <c r="AQ589" s="91"/>
      <c r="AR589" s="91"/>
      <c r="AS589" s="91"/>
    </row>
    <row r="590" spans="3:45" ht="12.75" x14ac:dyDescent="0.2">
      <c r="C590" s="87"/>
      <c r="E590" s="89"/>
      <c r="F590" s="89"/>
      <c r="G590" s="89"/>
      <c r="H590" s="89"/>
      <c r="I590" s="90"/>
      <c r="J590" s="90"/>
      <c r="AO590" s="91"/>
      <c r="AP590" s="91"/>
      <c r="AQ590" s="91"/>
      <c r="AR590" s="91"/>
      <c r="AS590" s="91"/>
    </row>
    <row r="591" spans="3:45" ht="12.75" x14ac:dyDescent="0.2">
      <c r="C591" s="87"/>
      <c r="E591" s="89"/>
      <c r="F591" s="89"/>
      <c r="G591" s="89"/>
      <c r="H591" s="89"/>
      <c r="I591" s="90"/>
      <c r="J591" s="90"/>
      <c r="AO591" s="91"/>
      <c r="AP591" s="91"/>
      <c r="AQ591" s="91"/>
      <c r="AR591" s="91"/>
      <c r="AS591" s="91"/>
    </row>
    <row r="592" spans="3:45" ht="12.75" x14ac:dyDescent="0.2">
      <c r="C592" s="87"/>
      <c r="E592" s="89"/>
      <c r="F592" s="89"/>
      <c r="G592" s="89"/>
      <c r="H592" s="89"/>
      <c r="I592" s="90"/>
      <c r="J592" s="90"/>
      <c r="AO592" s="91"/>
      <c r="AP592" s="91"/>
      <c r="AQ592" s="91"/>
      <c r="AR592" s="91"/>
      <c r="AS592" s="91"/>
    </row>
    <row r="593" spans="3:45" ht="12.75" x14ac:dyDescent="0.2">
      <c r="C593" s="87"/>
      <c r="E593" s="89"/>
      <c r="F593" s="89"/>
      <c r="G593" s="89"/>
      <c r="H593" s="89"/>
      <c r="I593" s="90"/>
      <c r="J593" s="90"/>
      <c r="AO593" s="91"/>
      <c r="AP593" s="91"/>
      <c r="AQ593" s="91"/>
      <c r="AR593" s="91"/>
      <c r="AS593" s="91"/>
    </row>
    <row r="594" spans="3:45" ht="12.75" x14ac:dyDescent="0.2">
      <c r="C594" s="87"/>
      <c r="E594" s="89"/>
      <c r="F594" s="89"/>
      <c r="G594" s="89"/>
      <c r="H594" s="89"/>
      <c r="I594" s="90"/>
      <c r="J594" s="90"/>
      <c r="AO594" s="91"/>
      <c r="AP594" s="91"/>
      <c r="AQ594" s="91"/>
      <c r="AR594" s="91"/>
      <c r="AS594" s="91"/>
    </row>
    <row r="595" spans="3:45" ht="12.75" x14ac:dyDescent="0.2">
      <c r="C595" s="87"/>
      <c r="E595" s="89"/>
      <c r="F595" s="89"/>
      <c r="G595" s="89"/>
      <c r="H595" s="89"/>
      <c r="I595" s="90"/>
      <c r="J595" s="90"/>
      <c r="AO595" s="91"/>
      <c r="AP595" s="91"/>
      <c r="AQ595" s="91"/>
      <c r="AR595" s="91"/>
      <c r="AS595" s="91"/>
    </row>
    <row r="596" spans="3:45" ht="12.75" x14ac:dyDescent="0.2">
      <c r="C596" s="87"/>
      <c r="E596" s="89"/>
      <c r="F596" s="89"/>
      <c r="G596" s="89"/>
      <c r="H596" s="89"/>
      <c r="I596" s="90"/>
      <c r="J596" s="90"/>
      <c r="AO596" s="91"/>
      <c r="AP596" s="91"/>
      <c r="AQ596" s="91"/>
      <c r="AR596" s="91"/>
      <c r="AS596" s="91"/>
    </row>
    <row r="597" spans="3:45" ht="12.75" x14ac:dyDescent="0.2">
      <c r="C597" s="87"/>
      <c r="E597" s="89"/>
      <c r="F597" s="89"/>
      <c r="G597" s="89"/>
      <c r="H597" s="89"/>
      <c r="I597" s="90"/>
      <c r="J597" s="90"/>
      <c r="AO597" s="91"/>
      <c r="AP597" s="91"/>
      <c r="AQ597" s="91"/>
      <c r="AR597" s="91"/>
      <c r="AS597" s="91"/>
    </row>
    <row r="598" spans="3:45" ht="12.75" x14ac:dyDescent="0.2">
      <c r="C598" s="87"/>
      <c r="E598" s="89"/>
      <c r="F598" s="89"/>
      <c r="G598" s="89"/>
      <c r="H598" s="89"/>
      <c r="I598" s="90"/>
      <c r="J598" s="90"/>
      <c r="AO598" s="91"/>
      <c r="AP598" s="91"/>
      <c r="AQ598" s="91"/>
      <c r="AR598" s="91"/>
      <c r="AS598" s="91"/>
    </row>
    <row r="599" spans="3:45" ht="12.75" x14ac:dyDescent="0.2">
      <c r="C599" s="87"/>
      <c r="E599" s="89"/>
      <c r="F599" s="89"/>
      <c r="G599" s="89"/>
      <c r="H599" s="89"/>
      <c r="I599" s="90"/>
      <c r="J599" s="90"/>
      <c r="AO599" s="91"/>
      <c r="AP599" s="91"/>
      <c r="AQ599" s="91"/>
      <c r="AR599" s="91"/>
      <c r="AS599" s="91"/>
    </row>
    <row r="600" spans="3:45" ht="12.75" x14ac:dyDescent="0.2">
      <c r="C600" s="87"/>
      <c r="E600" s="89"/>
      <c r="F600" s="89"/>
      <c r="G600" s="89"/>
      <c r="H600" s="89"/>
      <c r="I600" s="90"/>
      <c r="J600" s="90"/>
      <c r="AO600" s="91"/>
      <c r="AP600" s="91"/>
      <c r="AQ600" s="91"/>
      <c r="AR600" s="91"/>
      <c r="AS600" s="91"/>
    </row>
    <row r="601" spans="3:45" ht="12.75" x14ac:dyDescent="0.2">
      <c r="C601" s="87"/>
      <c r="E601" s="89"/>
      <c r="F601" s="89"/>
      <c r="G601" s="89"/>
      <c r="H601" s="89"/>
      <c r="I601" s="90"/>
      <c r="J601" s="90"/>
      <c r="AO601" s="91"/>
      <c r="AP601" s="91"/>
      <c r="AQ601" s="91"/>
      <c r="AR601" s="91"/>
      <c r="AS601" s="91"/>
    </row>
    <row r="602" spans="3:45" ht="12.75" x14ac:dyDescent="0.2">
      <c r="C602" s="87"/>
      <c r="E602" s="89"/>
      <c r="F602" s="89"/>
      <c r="G602" s="89"/>
      <c r="H602" s="89"/>
      <c r="I602" s="90"/>
      <c r="J602" s="90"/>
      <c r="AO602" s="91"/>
      <c r="AP602" s="91"/>
      <c r="AQ602" s="91"/>
      <c r="AR602" s="91"/>
      <c r="AS602" s="91"/>
    </row>
    <row r="603" spans="3:45" ht="12.75" x14ac:dyDescent="0.2">
      <c r="C603" s="87"/>
      <c r="E603" s="89"/>
      <c r="F603" s="89"/>
      <c r="G603" s="89"/>
      <c r="H603" s="89"/>
      <c r="I603" s="90"/>
      <c r="J603" s="90"/>
      <c r="AO603" s="91"/>
      <c r="AP603" s="91"/>
      <c r="AQ603" s="91"/>
      <c r="AR603" s="91"/>
      <c r="AS603" s="91"/>
    </row>
    <row r="604" spans="3:45" ht="12.75" x14ac:dyDescent="0.2">
      <c r="C604" s="87"/>
      <c r="E604" s="89"/>
      <c r="F604" s="89"/>
      <c r="G604" s="89"/>
      <c r="H604" s="89"/>
      <c r="I604" s="90"/>
      <c r="J604" s="90"/>
      <c r="AO604" s="91"/>
      <c r="AP604" s="91"/>
      <c r="AQ604" s="91"/>
      <c r="AR604" s="91"/>
      <c r="AS604" s="91"/>
    </row>
    <row r="605" spans="3:45" ht="12.75" x14ac:dyDescent="0.2">
      <c r="C605" s="87"/>
      <c r="E605" s="89"/>
      <c r="F605" s="89"/>
      <c r="G605" s="89"/>
      <c r="H605" s="89"/>
      <c r="I605" s="90"/>
      <c r="J605" s="90"/>
      <c r="AO605" s="91"/>
      <c r="AP605" s="91"/>
      <c r="AQ605" s="91"/>
      <c r="AR605" s="91"/>
      <c r="AS605" s="91"/>
    </row>
    <row r="606" spans="3:45" ht="12.75" x14ac:dyDescent="0.2">
      <c r="C606" s="87"/>
      <c r="E606" s="89"/>
      <c r="F606" s="89"/>
      <c r="G606" s="89"/>
      <c r="H606" s="89"/>
      <c r="I606" s="90"/>
      <c r="J606" s="90"/>
      <c r="AO606" s="91"/>
      <c r="AP606" s="91"/>
      <c r="AQ606" s="91"/>
      <c r="AR606" s="91"/>
      <c r="AS606" s="91"/>
    </row>
    <row r="607" spans="3:45" ht="12.75" x14ac:dyDescent="0.2">
      <c r="C607" s="87"/>
      <c r="E607" s="89"/>
      <c r="F607" s="89"/>
      <c r="G607" s="89"/>
      <c r="H607" s="89"/>
      <c r="I607" s="90"/>
      <c r="J607" s="90"/>
      <c r="AO607" s="91"/>
      <c r="AP607" s="91"/>
      <c r="AQ607" s="91"/>
      <c r="AR607" s="91"/>
      <c r="AS607" s="91"/>
    </row>
    <row r="608" spans="3:45" ht="12.75" x14ac:dyDescent="0.2">
      <c r="C608" s="87"/>
      <c r="E608" s="89"/>
      <c r="F608" s="89"/>
      <c r="G608" s="89"/>
      <c r="H608" s="89"/>
      <c r="I608" s="90"/>
      <c r="J608" s="90"/>
      <c r="AO608" s="91"/>
      <c r="AP608" s="91"/>
      <c r="AQ608" s="91"/>
      <c r="AR608" s="91"/>
      <c r="AS608" s="91"/>
    </row>
    <row r="609" spans="3:45" ht="12.75" x14ac:dyDescent="0.2">
      <c r="C609" s="87"/>
      <c r="E609" s="89"/>
      <c r="F609" s="89"/>
      <c r="G609" s="89"/>
      <c r="H609" s="89"/>
      <c r="I609" s="90"/>
      <c r="J609" s="90"/>
      <c r="AO609" s="91"/>
      <c r="AP609" s="91"/>
      <c r="AQ609" s="91"/>
      <c r="AR609" s="91"/>
      <c r="AS609" s="91"/>
    </row>
    <row r="610" spans="3:45" ht="12.75" x14ac:dyDescent="0.2">
      <c r="C610" s="87"/>
      <c r="E610" s="89"/>
      <c r="F610" s="89"/>
      <c r="G610" s="89"/>
      <c r="H610" s="89"/>
      <c r="I610" s="90"/>
      <c r="J610" s="90"/>
      <c r="AO610" s="91"/>
      <c r="AP610" s="91"/>
      <c r="AQ610" s="91"/>
      <c r="AR610" s="91"/>
      <c r="AS610" s="91"/>
    </row>
    <row r="611" spans="3:45" ht="12.75" x14ac:dyDescent="0.2">
      <c r="C611" s="87"/>
      <c r="E611" s="89"/>
      <c r="F611" s="89"/>
      <c r="G611" s="89"/>
      <c r="H611" s="89"/>
      <c r="I611" s="90"/>
      <c r="J611" s="90"/>
      <c r="AO611" s="91"/>
      <c r="AP611" s="91"/>
      <c r="AQ611" s="91"/>
      <c r="AR611" s="91"/>
      <c r="AS611" s="91"/>
    </row>
    <row r="612" spans="3:45" ht="12.75" x14ac:dyDescent="0.2">
      <c r="C612" s="87"/>
      <c r="E612" s="89"/>
      <c r="F612" s="89"/>
      <c r="G612" s="89"/>
      <c r="H612" s="89"/>
      <c r="I612" s="90"/>
      <c r="J612" s="90"/>
      <c r="AO612" s="91"/>
      <c r="AP612" s="91"/>
      <c r="AQ612" s="91"/>
      <c r="AR612" s="91"/>
      <c r="AS612" s="91"/>
    </row>
    <row r="613" spans="3:45" ht="12.75" x14ac:dyDescent="0.2">
      <c r="C613" s="87"/>
      <c r="E613" s="89"/>
      <c r="F613" s="89"/>
      <c r="G613" s="89"/>
      <c r="H613" s="89"/>
      <c r="I613" s="90"/>
      <c r="J613" s="90"/>
      <c r="AO613" s="91"/>
      <c r="AP613" s="91"/>
      <c r="AQ613" s="91"/>
      <c r="AR613" s="91"/>
      <c r="AS613" s="91"/>
    </row>
    <row r="614" spans="3:45" ht="12.75" x14ac:dyDescent="0.2">
      <c r="C614" s="87"/>
      <c r="E614" s="89"/>
      <c r="F614" s="89"/>
      <c r="G614" s="89"/>
      <c r="H614" s="89"/>
      <c r="I614" s="90"/>
      <c r="J614" s="90"/>
      <c r="AO614" s="91"/>
      <c r="AP614" s="91"/>
      <c r="AQ614" s="91"/>
      <c r="AR614" s="91"/>
      <c r="AS614" s="91"/>
    </row>
    <row r="615" spans="3:45" ht="12.75" x14ac:dyDescent="0.2">
      <c r="C615" s="87"/>
      <c r="E615" s="89"/>
      <c r="F615" s="89"/>
      <c r="G615" s="89"/>
      <c r="H615" s="89"/>
      <c r="I615" s="90"/>
      <c r="J615" s="90"/>
      <c r="AO615" s="91"/>
      <c r="AP615" s="91"/>
      <c r="AQ615" s="91"/>
      <c r="AR615" s="91"/>
      <c r="AS615" s="91"/>
    </row>
    <row r="616" spans="3:45" ht="12.75" x14ac:dyDescent="0.2">
      <c r="C616" s="87"/>
      <c r="E616" s="89"/>
      <c r="F616" s="89"/>
      <c r="G616" s="89"/>
      <c r="H616" s="89"/>
      <c r="I616" s="90"/>
      <c r="J616" s="90"/>
      <c r="AO616" s="91"/>
      <c r="AP616" s="91"/>
      <c r="AQ616" s="91"/>
      <c r="AR616" s="91"/>
      <c r="AS616" s="91"/>
    </row>
    <row r="617" spans="3:45" ht="12.75" x14ac:dyDescent="0.2">
      <c r="C617" s="87"/>
      <c r="E617" s="89"/>
      <c r="F617" s="89"/>
      <c r="G617" s="89"/>
      <c r="H617" s="89"/>
      <c r="I617" s="90"/>
      <c r="J617" s="90"/>
      <c r="AO617" s="91"/>
      <c r="AP617" s="91"/>
      <c r="AQ617" s="91"/>
      <c r="AR617" s="91"/>
      <c r="AS617" s="91"/>
    </row>
    <row r="618" spans="3:45" ht="12.75" x14ac:dyDescent="0.2">
      <c r="C618" s="87"/>
      <c r="E618" s="89"/>
      <c r="F618" s="89"/>
      <c r="G618" s="89"/>
      <c r="H618" s="89"/>
      <c r="I618" s="90"/>
      <c r="J618" s="90"/>
      <c r="AO618" s="91"/>
      <c r="AP618" s="91"/>
      <c r="AQ618" s="91"/>
      <c r="AR618" s="91"/>
      <c r="AS618" s="91"/>
    </row>
    <row r="619" spans="3:45" ht="12.75" x14ac:dyDescent="0.2">
      <c r="C619" s="87"/>
      <c r="E619" s="89"/>
      <c r="F619" s="89"/>
      <c r="G619" s="89"/>
      <c r="H619" s="89"/>
      <c r="I619" s="90"/>
      <c r="J619" s="90"/>
      <c r="AO619" s="91"/>
      <c r="AP619" s="91"/>
      <c r="AQ619" s="91"/>
      <c r="AR619" s="91"/>
      <c r="AS619" s="91"/>
    </row>
    <row r="620" spans="3:45" ht="12.75" x14ac:dyDescent="0.2">
      <c r="C620" s="87"/>
      <c r="E620" s="89"/>
      <c r="F620" s="89"/>
      <c r="G620" s="89"/>
      <c r="H620" s="89"/>
      <c r="I620" s="90"/>
      <c r="J620" s="90"/>
      <c r="AO620" s="91"/>
      <c r="AP620" s="91"/>
      <c r="AQ620" s="91"/>
      <c r="AR620" s="91"/>
      <c r="AS620" s="91"/>
    </row>
    <row r="621" spans="3:45" ht="12.75" x14ac:dyDescent="0.2">
      <c r="C621" s="87"/>
      <c r="E621" s="89"/>
      <c r="F621" s="89"/>
      <c r="G621" s="89"/>
      <c r="H621" s="89"/>
      <c r="I621" s="90"/>
      <c r="J621" s="90"/>
      <c r="AO621" s="91"/>
      <c r="AP621" s="91"/>
      <c r="AQ621" s="91"/>
      <c r="AR621" s="91"/>
      <c r="AS621" s="91"/>
    </row>
    <row r="622" spans="3:45" ht="12.75" x14ac:dyDescent="0.2">
      <c r="C622" s="87"/>
      <c r="E622" s="89"/>
      <c r="F622" s="89"/>
      <c r="G622" s="89"/>
      <c r="H622" s="89"/>
      <c r="I622" s="90"/>
      <c r="J622" s="90"/>
      <c r="AO622" s="91"/>
      <c r="AP622" s="91"/>
      <c r="AQ622" s="91"/>
      <c r="AR622" s="91"/>
      <c r="AS622" s="91"/>
    </row>
    <row r="623" spans="3:45" ht="12.75" x14ac:dyDescent="0.2">
      <c r="C623" s="87"/>
      <c r="E623" s="89"/>
      <c r="F623" s="89"/>
      <c r="G623" s="89"/>
      <c r="H623" s="89"/>
      <c r="I623" s="90"/>
      <c r="J623" s="90"/>
      <c r="AO623" s="91"/>
      <c r="AP623" s="91"/>
      <c r="AQ623" s="91"/>
      <c r="AR623" s="91"/>
      <c r="AS623" s="91"/>
    </row>
    <row r="624" spans="3:45" ht="12.75" x14ac:dyDescent="0.2">
      <c r="C624" s="87"/>
      <c r="E624" s="89"/>
      <c r="F624" s="89"/>
      <c r="G624" s="89"/>
      <c r="H624" s="89"/>
      <c r="I624" s="90"/>
      <c r="J624" s="90"/>
      <c r="AO624" s="91"/>
      <c r="AP624" s="91"/>
      <c r="AQ624" s="91"/>
      <c r="AR624" s="91"/>
      <c r="AS624" s="91"/>
    </row>
    <row r="625" spans="3:45" ht="12.75" x14ac:dyDescent="0.2">
      <c r="C625" s="87"/>
      <c r="E625" s="89"/>
      <c r="F625" s="89"/>
      <c r="G625" s="89"/>
      <c r="H625" s="89"/>
      <c r="I625" s="90"/>
      <c r="J625" s="90"/>
      <c r="AO625" s="91"/>
      <c r="AP625" s="91"/>
      <c r="AQ625" s="91"/>
      <c r="AR625" s="91"/>
      <c r="AS625" s="91"/>
    </row>
    <row r="626" spans="3:45" ht="12.75" x14ac:dyDescent="0.2">
      <c r="C626" s="87"/>
      <c r="E626" s="89"/>
      <c r="F626" s="89"/>
      <c r="G626" s="89"/>
      <c r="H626" s="89"/>
      <c r="I626" s="90"/>
      <c r="J626" s="90"/>
      <c r="AO626" s="91"/>
      <c r="AP626" s="91"/>
      <c r="AQ626" s="91"/>
      <c r="AR626" s="91"/>
      <c r="AS626" s="91"/>
    </row>
    <row r="627" spans="3:45" ht="12.75" x14ac:dyDescent="0.2">
      <c r="C627" s="87"/>
      <c r="E627" s="89"/>
      <c r="F627" s="89"/>
      <c r="G627" s="89"/>
      <c r="H627" s="89"/>
      <c r="I627" s="90"/>
      <c r="J627" s="90"/>
      <c r="AO627" s="91"/>
      <c r="AP627" s="91"/>
      <c r="AQ627" s="91"/>
      <c r="AR627" s="91"/>
      <c r="AS627" s="91"/>
    </row>
    <row r="628" spans="3:45" ht="12.75" x14ac:dyDescent="0.2">
      <c r="C628" s="87"/>
      <c r="E628" s="89"/>
      <c r="F628" s="89"/>
      <c r="G628" s="89"/>
      <c r="H628" s="89"/>
      <c r="I628" s="90"/>
      <c r="J628" s="90"/>
      <c r="AO628" s="91"/>
      <c r="AP628" s="91"/>
      <c r="AQ628" s="91"/>
      <c r="AR628" s="91"/>
      <c r="AS628" s="91"/>
    </row>
    <row r="629" spans="3:45" ht="12.75" x14ac:dyDescent="0.2">
      <c r="C629" s="87"/>
      <c r="E629" s="89"/>
      <c r="F629" s="89"/>
      <c r="G629" s="89"/>
      <c r="H629" s="89"/>
      <c r="I629" s="90"/>
      <c r="J629" s="90"/>
      <c r="AO629" s="91"/>
      <c r="AP629" s="91"/>
      <c r="AQ629" s="91"/>
      <c r="AR629" s="91"/>
      <c r="AS629" s="91"/>
    </row>
    <row r="630" spans="3:45" ht="12.75" x14ac:dyDescent="0.2">
      <c r="C630" s="87"/>
      <c r="E630" s="89"/>
      <c r="F630" s="89"/>
      <c r="G630" s="89"/>
      <c r="H630" s="89"/>
      <c r="I630" s="90"/>
      <c r="J630" s="90"/>
      <c r="AO630" s="91"/>
      <c r="AP630" s="91"/>
      <c r="AQ630" s="91"/>
      <c r="AR630" s="91"/>
      <c r="AS630" s="91"/>
    </row>
    <row r="631" spans="3:45" ht="12.75" x14ac:dyDescent="0.2">
      <c r="C631" s="87"/>
      <c r="E631" s="89"/>
      <c r="F631" s="89"/>
      <c r="G631" s="89"/>
      <c r="H631" s="89"/>
      <c r="I631" s="90"/>
      <c r="J631" s="90"/>
      <c r="AO631" s="91"/>
      <c r="AP631" s="91"/>
      <c r="AQ631" s="91"/>
      <c r="AR631" s="91"/>
      <c r="AS631" s="91"/>
    </row>
    <row r="632" spans="3:45" ht="12.75" x14ac:dyDescent="0.2">
      <c r="C632" s="87"/>
      <c r="E632" s="89"/>
      <c r="F632" s="89"/>
      <c r="G632" s="89"/>
      <c r="H632" s="89"/>
      <c r="I632" s="90"/>
      <c r="J632" s="90"/>
      <c r="AO632" s="91"/>
      <c r="AP632" s="91"/>
      <c r="AQ632" s="91"/>
      <c r="AR632" s="91"/>
      <c r="AS632" s="91"/>
    </row>
    <row r="633" spans="3:45" ht="12.75" x14ac:dyDescent="0.2">
      <c r="C633" s="87"/>
      <c r="E633" s="89"/>
      <c r="F633" s="89"/>
      <c r="G633" s="89"/>
      <c r="H633" s="89"/>
      <c r="I633" s="90"/>
      <c r="J633" s="90"/>
      <c r="AO633" s="91"/>
      <c r="AP633" s="91"/>
      <c r="AQ633" s="91"/>
      <c r="AR633" s="91"/>
      <c r="AS633" s="91"/>
    </row>
    <row r="634" spans="3:45" ht="12.75" x14ac:dyDescent="0.2">
      <c r="C634" s="87"/>
      <c r="E634" s="89"/>
      <c r="F634" s="89"/>
      <c r="G634" s="89"/>
      <c r="H634" s="89"/>
      <c r="I634" s="90"/>
      <c r="J634" s="90"/>
      <c r="AO634" s="91"/>
      <c r="AP634" s="91"/>
      <c r="AQ634" s="91"/>
      <c r="AR634" s="91"/>
      <c r="AS634" s="91"/>
    </row>
    <row r="635" spans="3:45" ht="12.75" x14ac:dyDescent="0.2">
      <c r="C635" s="87"/>
      <c r="E635" s="89"/>
      <c r="F635" s="89"/>
      <c r="G635" s="89"/>
      <c r="H635" s="89"/>
      <c r="I635" s="90"/>
      <c r="J635" s="90"/>
      <c r="AO635" s="91"/>
      <c r="AP635" s="91"/>
      <c r="AQ635" s="91"/>
      <c r="AR635" s="91"/>
      <c r="AS635" s="91"/>
    </row>
    <row r="636" spans="3:45" ht="12.75" x14ac:dyDescent="0.2">
      <c r="C636" s="87"/>
      <c r="E636" s="89"/>
      <c r="F636" s="89"/>
      <c r="G636" s="89"/>
      <c r="H636" s="89"/>
      <c r="I636" s="90"/>
      <c r="J636" s="90"/>
      <c r="AO636" s="91"/>
      <c r="AP636" s="91"/>
      <c r="AQ636" s="91"/>
      <c r="AR636" s="91"/>
      <c r="AS636" s="91"/>
    </row>
    <row r="637" spans="3:45" ht="12.75" x14ac:dyDescent="0.2">
      <c r="C637" s="87"/>
      <c r="E637" s="89"/>
      <c r="F637" s="89"/>
      <c r="G637" s="89"/>
      <c r="H637" s="89"/>
      <c r="I637" s="90"/>
      <c r="J637" s="90"/>
      <c r="AO637" s="91"/>
      <c r="AP637" s="91"/>
      <c r="AQ637" s="91"/>
      <c r="AR637" s="91"/>
      <c r="AS637" s="91"/>
    </row>
    <row r="638" spans="3:45" ht="12.75" x14ac:dyDescent="0.2">
      <c r="C638" s="87"/>
      <c r="E638" s="89"/>
      <c r="F638" s="89"/>
      <c r="G638" s="89"/>
      <c r="H638" s="89"/>
      <c r="I638" s="90"/>
      <c r="J638" s="90"/>
      <c r="AO638" s="91"/>
      <c r="AP638" s="91"/>
      <c r="AQ638" s="91"/>
      <c r="AR638" s="91"/>
      <c r="AS638" s="91"/>
    </row>
    <row r="639" spans="3:45" ht="12.75" x14ac:dyDescent="0.2">
      <c r="C639" s="87"/>
      <c r="E639" s="89"/>
      <c r="F639" s="89"/>
      <c r="G639" s="89"/>
      <c r="H639" s="89"/>
      <c r="I639" s="90"/>
      <c r="J639" s="90"/>
      <c r="AO639" s="91"/>
      <c r="AP639" s="91"/>
      <c r="AQ639" s="91"/>
      <c r="AR639" s="91"/>
      <c r="AS639" s="91"/>
    </row>
    <row r="640" spans="3:45" ht="12.75" x14ac:dyDescent="0.2">
      <c r="C640" s="87"/>
      <c r="E640" s="89"/>
      <c r="F640" s="89"/>
      <c r="G640" s="89"/>
      <c r="H640" s="89"/>
      <c r="I640" s="90"/>
      <c r="J640" s="90"/>
      <c r="AO640" s="91"/>
      <c r="AP640" s="91"/>
      <c r="AQ640" s="91"/>
      <c r="AR640" s="91"/>
      <c r="AS640" s="91"/>
    </row>
    <row r="641" spans="3:45" ht="12.75" x14ac:dyDescent="0.2">
      <c r="C641" s="87"/>
      <c r="E641" s="89"/>
      <c r="F641" s="89"/>
      <c r="G641" s="89"/>
      <c r="H641" s="89"/>
      <c r="I641" s="90"/>
      <c r="J641" s="90"/>
      <c r="AO641" s="91"/>
      <c r="AP641" s="91"/>
      <c r="AQ641" s="91"/>
      <c r="AR641" s="91"/>
      <c r="AS641" s="91"/>
    </row>
    <row r="642" spans="3:45" ht="12.75" x14ac:dyDescent="0.2">
      <c r="C642" s="87"/>
      <c r="E642" s="89"/>
      <c r="F642" s="89"/>
      <c r="G642" s="89"/>
      <c r="H642" s="89"/>
      <c r="I642" s="90"/>
      <c r="J642" s="90"/>
      <c r="AO642" s="91"/>
      <c r="AP642" s="91"/>
      <c r="AQ642" s="91"/>
      <c r="AR642" s="91"/>
      <c r="AS642" s="91"/>
    </row>
    <row r="643" spans="3:45" ht="12.75" x14ac:dyDescent="0.2">
      <c r="C643" s="87"/>
      <c r="E643" s="89"/>
      <c r="F643" s="89"/>
      <c r="G643" s="89"/>
      <c r="H643" s="89"/>
      <c r="I643" s="90"/>
      <c r="J643" s="90"/>
      <c r="AO643" s="91"/>
      <c r="AP643" s="91"/>
      <c r="AQ643" s="91"/>
      <c r="AR643" s="91"/>
      <c r="AS643" s="91"/>
    </row>
    <row r="644" spans="3:45" ht="12.75" x14ac:dyDescent="0.2">
      <c r="C644" s="87"/>
      <c r="E644" s="89"/>
      <c r="F644" s="89"/>
      <c r="G644" s="89"/>
      <c r="H644" s="89"/>
      <c r="I644" s="90"/>
      <c r="J644" s="90"/>
      <c r="AO644" s="91"/>
      <c r="AP644" s="91"/>
      <c r="AQ644" s="91"/>
      <c r="AR644" s="91"/>
      <c r="AS644" s="91"/>
    </row>
    <row r="645" spans="3:45" ht="12.75" x14ac:dyDescent="0.2">
      <c r="C645" s="87"/>
      <c r="E645" s="89"/>
      <c r="F645" s="89"/>
      <c r="G645" s="89"/>
      <c r="H645" s="89"/>
      <c r="I645" s="90"/>
      <c r="J645" s="90"/>
      <c r="AO645" s="91"/>
      <c r="AP645" s="91"/>
      <c r="AQ645" s="91"/>
      <c r="AR645" s="91"/>
      <c r="AS645" s="91"/>
    </row>
    <row r="646" spans="3:45" ht="12.75" x14ac:dyDescent="0.2">
      <c r="C646" s="87"/>
      <c r="E646" s="89"/>
      <c r="F646" s="89"/>
      <c r="G646" s="89"/>
      <c r="H646" s="89"/>
      <c r="I646" s="90"/>
      <c r="J646" s="90"/>
      <c r="AO646" s="91"/>
      <c r="AP646" s="91"/>
      <c r="AQ646" s="91"/>
      <c r="AR646" s="91"/>
      <c r="AS646" s="91"/>
    </row>
    <row r="647" spans="3:45" ht="12.75" x14ac:dyDescent="0.2">
      <c r="C647" s="87"/>
      <c r="E647" s="89"/>
      <c r="F647" s="89"/>
      <c r="G647" s="89"/>
      <c r="H647" s="89"/>
      <c r="I647" s="90"/>
      <c r="J647" s="90"/>
      <c r="AO647" s="91"/>
      <c r="AP647" s="91"/>
      <c r="AQ647" s="91"/>
      <c r="AR647" s="91"/>
      <c r="AS647" s="91"/>
    </row>
    <row r="648" spans="3:45" ht="12.75" x14ac:dyDescent="0.2">
      <c r="C648" s="87"/>
      <c r="E648" s="89"/>
      <c r="F648" s="89"/>
      <c r="G648" s="89"/>
      <c r="H648" s="89"/>
      <c r="I648" s="90"/>
      <c r="J648" s="90"/>
      <c r="AO648" s="91"/>
      <c r="AP648" s="91"/>
      <c r="AQ648" s="91"/>
      <c r="AR648" s="91"/>
      <c r="AS648" s="91"/>
    </row>
    <row r="649" spans="3:45" ht="12.75" x14ac:dyDescent="0.2">
      <c r="C649" s="87"/>
      <c r="E649" s="89"/>
      <c r="F649" s="89"/>
      <c r="G649" s="89"/>
      <c r="H649" s="89"/>
      <c r="I649" s="90"/>
      <c r="J649" s="90"/>
      <c r="AO649" s="91"/>
      <c r="AP649" s="91"/>
      <c r="AQ649" s="91"/>
      <c r="AR649" s="91"/>
      <c r="AS649" s="91"/>
    </row>
    <row r="650" spans="3:45" ht="12.75" x14ac:dyDescent="0.2">
      <c r="C650" s="87"/>
      <c r="E650" s="89"/>
      <c r="F650" s="89"/>
      <c r="G650" s="89"/>
      <c r="H650" s="89"/>
      <c r="I650" s="90"/>
      <c r="J650" s="90"/>
      <c r="AO650" s="91"/>
      <c r="AP650" s="91"/>
      <c r="AQ650" s="91"/>
      <c r="AR650" s="91"/>
      <c r="AS650" s="91"/>
    </row>
    <row r="651" spans="3:45" ht="12.75" x14ac:dyDescent="0.2">
      <c r="C651" s="87"/>
      <c r="E651" s="89"/>
      <c r="F651" s="89"/>
      <c r="G651" s="89"/>
      <c r="H651" s="89"/>
      <c r="I651" s="90"/>
      <c r="J651" s="90"/>
      <c r="AO651" s="91"/>
      <c r="AP651" s="91"/>
      <c r="AQ651" s="91"/>
      <c r="AR651" s="91"/>
      <c r="AS651" s="91"/>
    </row>
    <row r="652" spans="3:45" ht="12.75" x14ac:dyDescent="0.2">
      <c r="C652" s="87"/>
      <c r="E652" s="89"/>
      <c r="F652" s="89"/>
      <c r="G652" s="89"/>
      <c r="H652" s="89"/>
      <c r="I652" s="90"/>
      <c r="J652" s="90"/>
      <c r="AO652" s="91"/>
      <c r="AP652" s="91"/>
      <c r="AQ652" s="91"/>
      <c r="AR652" s="91"/>
      <c r="AS652" s="91"/>
    </row>
    <row r="653" spans="3:45" ht="12.75" x14ac:dyDescent="0.2">
      <c r="C653" s="87"/>
      <c r="E653" s="89"/>
      <c r="F653" s="89"/>
      <c r="G653" s="89"/>
      <c r="H653" s="89"/>
      <c r="I653" s="90"/>
      <c r="J653" s="90"/>
      <c r="AO653" s="91"/>
      <c r="AP653" s="91"/>
      <c r="AQ653" s="91"/>
      <c r="AR653" s="91"/>
      <c r="AS653" s="91"/>
    </row>
    <row r="654" spans="3:45" ht="12.75" x14ac:dyDescent="0.2">
      <c r="C654" s="87"/>
      <c r="E654" s="89"/>
      <c r="F654" s="89"/>
      <c r="G654" s="89"/>
      <c r="H654" s="89"/>
      <c r="I654" s="90"/>
      <c r="J654" s="90"/>
      <c r="AO654" s="91"/>
      <c r="AP654" s="91"/>
      <c r="AQ654" s="91"/>
      <c r="AR654" s="91"/>
      <c r="AS654" s="91"/>
    </row>
    <row r="655" spans="3:45" ht="12.75" x14ac:dyDescent="0.2">
      <c r="C655" s="87"/>
      <c r="E655" s="89"/>
      <c r="F655" s="89"/>
      <c r="G655" s="89"/>
      <c r="H655" s="89"/>
      <c r="I655" s="90"/>
      <c r="J655" s="90"/>
      <c r="AO655" s="91"/>
      <c r="AP655" s="91"/>
      <c r="AQ655" s="91"/>
      <c r="AR655" s="91"/>
      <c r="AS655" s="91"/>
    </row>
    <row r="656" spans="3:45" ht="12.75" x14ac:dyDescent="0.2">
      <c r="C656" s="87"/>
      <c r="E656" s="89"/>
      <c r="F656" s="89"/>
      <c r="G656" s="89"/>
      <c r="H656" s="89"/>
      <c r="I656" s="90"/>
      <c r="J656" s="90"/>
      <c r="AO656" s="91"/>
      <c r="AP656" s="91"/>
      <c r="AQ656" s="91"/>
      <c r="AR656" s="91"/>
      <c r="AS656" s="91"/>
    </row>
    <row r="657" spans="3:45" ht="12.75" x14ac:dyDescent="0.2">
      <c r="C657" s="87"/>
      <c r="E657" s="89"/>
      <c r="F657" s="89"/>
      <c r="G657" s="89"/>
      <c r="H657" s="89"/>
      <c r="I657" s="90"/>
      <c r="J657" s="90"/>
      <c r="AO657" s="91"/>
      <c r="AP657" s="91"/>
      <c r="AQ657" s="91"/>
      <c r="AR657" s="91"/>
      <c r="AS657" s="91"/>
    </row>
    <row r="658" spans="3:45" ht="12.75" x14ac:dyDescent="0.2">
      <c r="C658" s="87"/>
      <c r="E658" s="89"/>
      <c r="F658" s="89"/>
      <c r="G658" s="89"/>
      <c r="H658" s="89"/>
      <c r="I658" s="90"/>
      <c r="J658" s="90"/>
      <c r="AO658" s="91"/>
      <c r="AP658" s="91"/>
      <c r="AQ658" s="91"/>
      <c r="AR658" s="91"/>
      <c r="AS658" s="91"/>
    </row>
    <row r="659" spans="3:45" ht="12.75" x14ac:dyDescent="0.2">
      <c r="C659" s="87"/>
      <c r="E659" s="89"/>
      <c r="F659" s="89"/>
      <c r="G659" s="89"/>
      <c r="H659" s="89"/>
      <c r="I659" s="90"/>
      <c r="J659" s="90"/>
      <c r="AO659" s="91"/>
      <c r="AP659" s="91"/>
      <c r="AQ659" s="91"/>
      <c r="AR659" s="91"/>
      <c r="AS659" s="91"/>
    </row>
    <row r="660" spans="3:45" ht="12.75" x14ac:dyDescent="0.2">
      <c r="C660" s="87"/>
      <c r="E660" s="89"/>
      <c r="F660" s="89"/>
      <c r="G660" s="89"/>
      <c r="H660" s="89"/>
      <c r="I660" s="90"/>
      <c r="J660" s="90"/>
      <c r="AO660" s="91"/>
      <c r="AP660" s="91"/>
      <c r="AQ660" s="91"/>
      <c r="AR660" s="91"/>
      <c r="AS660" s="91"/>
    </row>
    <row r="661" spans="3:45" ht="12.75" x14ac:dyDescent="0.2">
      <c r="C661" s="87"/>
      <c r="E661" s="89"/>
      <c r="F661" s="89"/>
      <c r="G661" s="89"/>
      <c r="H661" s="89"/>
      <c r="I661" s="90"/>
      <c r="J661" s="90"/>
      <c r="AO661" s="91"/>
      <c r="AP661" s="91"/>
      <c r="AQ661" s="91"/>
      <c r="AR661" s="91"/>
      <c r="AS661" s="91"/>
    </row>
    <row r="662" spans="3:45" ht="12.75" x14ac:dyDescent="0.2">
      <c r="C662" s="87"/>
      <c r="E662" s="89"/>
      <c r="F662" s="89"/>
      <c r="G662" s="89"/>
      <c r="H662" s="89"/>
      <c r="I662" s="90"/>
      <c r="J662" s="90"/>
      <c r="AO662" s="91"/>
      <c r="AP662" s="91"/>
      <c r="AQ662" s="91"/>
      <c r="AR662" s="91"/>
      <c r="AS662" s="91"/>
    </row>
    <row r="663" spans="3:45" ht="12.75" x14ac:dyDescent="0.2">
      <c r="C663" s="87"/>
      <c r="E663" s="89"/>
      <c r="F663" s="89"/>
      <c r="G663" s="89"/>
      <c r="H663" s="89"/>
      <c r="I663" s="90"/>
      <c r="J663" s="90"/>
      <c r="AO663" s="91"/>
      <c r="AP663" s="91"/>
      <c r="AQ663" s="91"/>
      <c r="AR663" s="91"/>
      <c r="AS663" s="91"/>
    </row>
    <row r="664" spans="3:45" ht="12.75" x14ac:dyDescent="0.2">
      <c r="C664" s="87"/>
      <c r="E664" s="89"/>
      <c r="F664" s="89"/>
      <c r="G664" s="89"/>
      <c r="H664" s="89"/>
      <c r="I664" s="90"/>
      <c r="J664" s="90"/>
      <c r="AO664" s="91"/>
      <c r="AP664" s="91"/>
      <c r="AQ664" s="91"/>
      <c r="AR664" s="91"/>
      <c r="AS664" s="91"/>
    </row>
    <row r="665" spans="3:45" ht="12.75" x14ac:dyDescent="0.2">
      <c r="C665" s="87"/>
      <c r="E665" s="89"/>
      <c r="F665" s="89"/>
      <c r="G665" s="89"/>
      <c r="H665" s="89"/>
      <c r="I665" s="90"/>
      <c r="J665" s="90"/>
      <c r="AO665" s="91"/>
      <c r="AP665" s="91"/>
      <c r="AQ665" s="91"/>
      <c r="AR665" s="91"/>
      <c r="AS665" s="91"/>
    </row>
    <row r="666" spans="3:45" ht="12.75" x14ac:dyDescent="0.2">
      <c r="C666" s="87"/>
      <c r="E666" s="89"/>
      <c r="F666" s="89"/>
      <c r="G666" s="89"/>
      <c r="H666" s="89"/>
      <c r="I666" s="90"/>
      <c r="J666" s="90"/>
      <c r="AO666" s="91"/>
      <c r="AP666" s="91"/>
      <c r="AQ666" s="91"/>
      <c r="AR666" s="91"/>
      <c r="AS666" s="91"/>
    </row>
    <row r="667" spans="3:45" ht="12.75" x14ac:dyDescent="0.2">
      <c r="C667" s="87"/>
      <c r="E667" s="89"/>
      <c r="F667" s="89"/>
      <c r="G667" s="89"/>
      <c r="H667" s="89"/>
      <c r="I667" s="90"/>
      <c r="J667" s="90"/>
      <c r="AO667" s="91"/>
      <c r="AP667" s="91"/>
      <c r="AQ667" s="91"/>
      <c r="AR667" s="91"/>
      <c r="AS667" s="91"/>
    </row>
    <row r="668" spans="3:45" ht="12.75" x14ac:dyDescent="0.2">
      <c r="C668" s="87"/>
      <c r="E668" s="89"/>
      <c r="F668" s="89"/>
      <c r="G668" s="89"/>
      <c r="H668" s="89"/>
      <c r="I668" s="90"/>
      <c r="J668" s="90"/>
      <c r="AO668" s="91"/>
      <c r="AP668" s="91"/>
      <c r="AQ668" s="91"/>
      <c r="AR668" s="91"/>
      <c r="AS668" s="91"/>
    </row>
    <row r="669" spans="3:45" ht="12.75" x14ac:dyDescent="0.2">
      <c r="C669" s="87"/>
      <c r="E669" s="89"/>
      <c r="F669" s="89"/>
      <c r="G669" s="89"/>
      <c r="H669" s="89"/>
      <c r="I669" s="90"/>
      <c r="J669" s="90"/>
      <c r="AO669" s="91"/>
      <c r="AP669" s="91"/>
      <c r="AQ669" s="91"/>
      <c r="AR669" s="91"/>
      <c r="AS669" s="91"/>
    </row>
    <row r="670" spans="3:45" ht="12.75" x14ac:dyDescent="0.2">
      <c r="C670" s="87"/>
      <c r="E670" s="89"/>
      <c r="F670" s="89"/>
      <c r="G670" s="89"/>
      <c r="H670" s="89"/>
      <c r="I670" s="90"/>
      <c r="J670" s="90"/>
      <c r="AO670" s="91"/>
      <c r="AP670" s="91"/>
      <c r="AQ670" s="91"/>
      <c r="AR670" s="91"/>
      <c r="AS670" s="91"/>
    </row>
    <row r="671" spans="3:45" ht="12.75" x14ac:dyDescent="0.2">
      <c r="C671" s="87"/>
      <c r="E671" s="89"/>
      <c r="F671" s="89"/>
      <c r="G671" s="89"/>
      <c r="H671" s="89"/>
      <c r="I671" s="90"/>
      <c r="J671" s="90"/>
      <c r="AO671" s="91"/>
      <c r="AP671" s="91"/>
      <c r="AQ671" s="91"/>
      <c r="AR671" s="91"/>
      <c r="AS671" s="91"/>
    </row>
    <row r="672" spans="3:45" ht="12.75" x14ac:dyDescent="0.2">
      <c r="C672" s="87"/>
      <c r="E672" s="89"/>
      <c r="F672" s="89"/>
      <c r="G672" s="89"/>
      <c r="H672" s="89"/>
      <c r="I672" s="90"/>
      <c r="J672" s="90"/>
      <c r="AO672" s="91"/>
      <c r="AP672" s="91"/>
      <c r="AQ672" s="91"/>
      <c r="AR672" s="91"/>
      <c r="AS672" s="91"/>
    </row>
    <row r="673" spans="3:45" ht="12.75" x14ac:dyDescent="0.2">
      <c r="C673" s="87"/>
      <c r="E673" s="89"/>
      <c r="F673" s="89"/>
      <c r="G673" s="89"/>
      <c r="H673" s="89"/>
      <c r="I673" s="90"/>
      <c r="J673" s="90"/>
      <c r="AO673" s="91"/>
      <c r="AP673" s="91"/>
      <c r="AQ673" s="91"/>
      <c r="AR673" s="91"/>
      <c r="AS673" s="91"/>
    </row>
    <row r="674" spans="3:45" ht="12.75" x14ac:dyDescent="0.2">
      <c r="C674" s="87"/>
      <c r="E674" s="89"/>
      <c r="F674" s="89"/>
      <c r="G674" s="89"/>
      <c r="H674" s="89"/>
      <c r="I674" s="90"/>
      <c r="J674" s="90"/>
      <c r="AO674" s="91"/>
      <c r="AP674" s="91"/>
      <c r="AQ674" s="91"/>
      <c r="AR674" s="91"/>
      <c r="AS674" s="91"/>
    </row>
    <row r="675" spans="3:45" ht="12.75" x14ac:dyDescent="0.2">
      <c r="C675" s="87"/>
      <c r="E675" s="89"/>
      <c r="F675" s="89"/>
      <c r="G675" s="89"/>
      <c r="H675" s="89"/>
      <c r="I675" s="90"/>
      <c r="J675" s="90"/>
      <c r="AO675" s="91"/>
      <c r="AP675" s="91"/>
      <c r="AQ675" s="91"/>
      <c r="AR675" s="91"/>
      <c r="AS675" s="91"/>
    </row>
    <row r="676" spans="3:45" ht="12.75" x14ac:dyDescent="0.2">
      <c r="C676" s="87"/>
      <c r="E676" s="89"/>
      <c r="F676" s="89"/>
      <c r="G676" s="89"/>
      <c r="H676" s="89"/>
      <c r="I676" s="90"/>
      <c r="J676" s="90"/>
      <c r="AO676" s="91"/>
      <c r="AP676" s="91"/>
      <c r="AQ676" s="91"/>
      <c r="AR676" s="91"/>
      <c r="AS676" s="91"/>
    </row>
    <row r="677" spans="3:45" ht="12.75" x14ac:dyDescent="0.2">
      <c r="C677" s="87"/>
      <c r="E677" s="89"/>
      <c r="F677" s="89"/>
      <c r="G677" s="89"/>
      <c r="H677" s="89"/>
      <c r="I677" s="90"/>
      <c r="J677" s="90"/>
      <c r="AO677" s="91"/>
      <c r="AP677" s="91"/>
      <c r="AQ677" s="91"/>
      <c r="AR677" s="91"/>
      <c r="AS677" s="91"/>
    </row>
    <row r="678" spans="3:45" ht="12.75" x14ac:dyDescent="0.2">
      <c r="C678" s="87"/>
      <c r="E678" s="89"/>
      <c r="F678" s="89"/>
      <c r="G678" s="89"/>
      <c r="H678" s="89"/>
      <c r="I678" s="90"/>
      <c r="J678" s="90"/>
      <c r="AO678" s="91"/>
      <c r="AP678" s="91"/>
      <c r="AQ678" s="91"/>
      <c r="AR678" s="91"/>
      <c r="AS678" s="91"/>
    </row>
    <row r="679" spans="3:45" ht="12.75" x14ac:dyDescent="0.2">
      <c r="C679" s="87"/>
      <c r="E679" s="89"/>
      <c r="F679" s="89"/>
      <c r="G679" s="89"/>
      <c r="H679" s="89"/>
      <c r="I679" s="90"/>
      <c r="J679" s="90"/>
      <c r="AO679" s="91"/>
      <c r="AP679" s="91"/>
      <c r="AQ679" s="91"/>
      <c r="AR679" s="91"/>
      <c r="AS679" s="91"/>
    </row>
    <row r="680" spans="3:45" ht="12.75" x14ac:dyDescent="0.2">
      <c r="C680" s="87"/>
      <c r="E680" s="89"/>
      <c r="F680" s="89"/>
      <c r="G680" s="89"/>
      <c r="H680" s="89"/>
      <c r="I680" s="90"/>
      <c r="J680" s="90"/>
      <c r="AO680" s="91"/>
      <c r="AP680" s="91"/>
      <c r="AQ680" s="91"/>
      <c r="AR680" s="91"/>
      <c r="AS680" s="91"/>
    </row>
    <row r="681" spans="3:45" ht="12.75" x14ac:dyDescent="0.2">
      <c r="C681" s="87"/>
      <c r="E681" s="89"/>
      <c r="F681" s="89"/>
      <c r="G681" s="89"/>
      <c r="H681" s="89"/>
      <c r="I681" s="90"/>
      <c r="J681" s="90"/>
      <c r="AO681" s="91"/>
      <c r="AP681" s="91"/>
      <c r="AQ681" s="91"/>
      <c r="AR681" s="91"/>
      <c r="AS681" s="91"/>
    </row>
    <row r="682" spans="3:45" ht="12.75" x14ac:dyDescent="0.2">
      <c r="C682" s="87"/>
      <c r="E682" s="89"/>
      <c r="F682" s="89"/>
      <c r="G682" s="89"/>
      <c r="H682" s="89"/>
      <c r="I682" s="90"/>
      <c r="J682" s="90"/>
      <c r="AO682" s="91"/>
      <c r="AP682" s="91"/>
      <c r="AQ682" s="91"/>
      <c r="AR682" s="91"/>
      <c r="AS682" s="91"/>
    </row>
    <row r="683" spans="3:45" ht="12.75" x14ac:dyDescent="0.2">
      <c r="C683" s="87"/>
      <c r="E683" s="89"/>
      <c r="F683" s="89"/>
      <c r="G683" s="89"/>
      <c r="H683" s="89"/>
      <c r="I683" s="90"/>
      <c r="J683" s="90"/>
      <c r="AO683" s="91"/>
      <c r="AP683" s="91"/>
      <c r="AQ683" s="91"/>
      <c r="AR683" s="91"/>
      <c r="AS683" s="91"/>
    </row>
    <row r="684" spans="3:45" ht="12.75" x14ac:dyDescent="0.2">
      <c r="C684" s="87"/>
      <c r="E684" s="89"/>
      <c r="F684" s="89"/>
      <c r="G684" s="89"/>
      <c r="H684" s="89"/>
      <c r="I684" s="90"/>
      <c r="J684" s="90"/>
      <c r="AO684" s="91"/>
      <c r="AP684" s="91"/>
      <c r="AQ684" s="91"/>
      <c r="AR684" s="91"/>
      <c r="AS684" s="91"/>
    </row>
    <row r="685" spans="3:45" ht="12.75" x14ac:dyDescent="0.2">
      <c r="C685" s="87"/>
      <c r="E685" s="89"/>
      <c r="F685" s="89"/>
      <c r="G685" s="89"/>
      <c r="H685" s="89"/>
      <c r="I685" s="90"/>
      <c r="J685" s="90"/>
      <c r="AO685" s="91"/>
      <c r="AP685" s="91"/>
      <c r="AQ685" s="91"/>
      <c r="AR685" s="91"/>
      <c r="AS685" s="91"/>
    </row>
    <row r="686" spans="3:45" ht="12.75" x14ac:dyDescent="0.2">
      <c r="C686" s="87"/>
      <c r="E686" s="89"/>
      <c r="F686" s="89"/>
      <c r="G686" s="89"/>
      <c r="H686" s="89"/>
      <c r="I686" s="90"/>
      <c r="J686" s="90"/>
      <c r="AO686" s="91"/>
      <c r="AP686" s="91"/>
      <c r="AQ686" s="91"/>
      <c r="AR686" s="91"/>
      <c r="AS686" s="91"/>
    </row>
    <row r="687" spans="3:45" ht="12.75" x14ac:dyDescent="0.2">
      <c r="C687" s="87"/>
      <c r="E687" s="89"/>
      <c r="F687" s="89"/>
      <c r="G687" s="89"/>
      <c r="H687" s="89"/>
      <c r="I687" s="90"/>
      <c r="J687" s="90"/>
      <c r="AO687" s="91"/>
      <c r="AP687" s="91"/>
      <c r="AQ687" s="91"/>
      <c r="AR687" s="91"/>
      <c r="AS687" s="91"/>
    </row>
    <row r="688" spans="3:45" ht="12.75" x14ac:dyDescent="0.2">
      <c r="C688" s="87"/>
      <c r="E688" s="89"/>
      <c r="F688" s="89"/>
      <c r="G688" s="89"/>
      <c r="H688" s="89"/>
      <c r="I688" s="90"/>
      <c r="J688" s="90"/>
      <c r="AO688" s="91"/>
      <c r="AP688" s="91"/>
      <c r="AQ688" s="91"/>
      <c r="AR688" s="91"/>
      <c r="AS688" s="91"/>
    </row>
    <row r="689" spans="3:45" ht="12.75" x14ac:dyDescent="0.2">
      <c r="C689" s="87"/>
      <c r="E689" s="89"/>
      <c r="F689" s="89"/>
      <c r="G689" s="89"/>
      <c r="H689" s="89"/>
      <c r="I689" s="90"/>
      <c r="J689" s="90"/>
      <c r="AO689" s="91"/>
      <c r="AP689" s="91"/>
      <c r="AQ689" s="91"/>
      <c r="AR689" s="91"/>
      <c r="AS689" s="91"/>
    </row>
    <row r="690" spans="3:45" ht="12.75" x14ac:dyDescent="0.2">
      <c r="C690" s="87"/>
      <c r="E690" s="89"/>
      <c r="F690" s="89"/>
      <c r="G690" s="89"/>
      <c r="H690" s="89"/>
      <c r="I690" s="90"/>
      <c r="J690" s="90"/>
      <c r="AO690" s="91"/>
      <c r="AP690" s="91"/>
      <c r="AQ690" s="91"/>
      <c r="AR690" s="91"/>
      <c r="AS690" s="91"/>
    </row>
    <row r="691" spans="3:45" ht="12.75" x14ac:dyDescent="0.2">
      <c r="C691" s="87"/>
      <c r="E691" s="89"/>
      <c r="F691" s="89"/>
      <c r="G691" s="89"/>
      <c r="H691" s="89"/>
      <c r="I691" s="90"/>
      <c r="J691" s="90"/>
      <c r="AO691" s="91"/>
      <c r="AP691" s="91"/>
      <c r="AQ691" s="91"/>
      <c r="AR691" s="91"/>
      <c r="AS691" s="91"/>
    </row>
    <row r="692" spans="3:45" ht="12.75" x14ac:dyDescent="0.2">
      <c r="C692" s="87"/>
      <c r="E692" s="89"/>
      <c r="F692" s="89"/>
      <c r="G692" s="89"/>
      <c r="H692" s="89"/>
      <c r="I692" s="90"/>
      <c r="J692" s="90"/>
      <c r="AO692" s="91"/>
      <c r="AP692" s="91"/>
      <c r="AQ692" s="91"/>
      <c r="AR692" s="91"/>
      <c r="AS692" s="91"/>
    </row>
    <row r="693" spans="3:45" ht="12.75" x14ac:dyDescent="0.2">
      <c r="C693" s="87"/>
      <c r="E693" s="89"/>
      <c r="F693" s="89"/>
      <c r="G693" s="89"/>
      <c r="H693" s="89"/>
      <c r="I693" s="90"/>
      <c r="J693" s="90"/>
      <c r="AO693" s="91"/>
      <c r="AP693" s="91"/>
      <c r="AQ693" s="91"/>
      <c r="AR693" s="91"/>
      <c r="AS693" s="91"/>
    </row>
    <row r="694" spans="3:45" ht="12.75" x14ac:dyDescent="0.2">
      <c r="C694" s="87"/>
      <c r="E694" s="89"/>
      <c r="F694" s="89"/>
      <c r="G694" s="89"/>
      <c r="H694" s="89"/>
      <c r="I694" s="90"/>
      <c r="J694" s="90"/>
      <c r="AO694" s="91"/>
      <c r="AP694" s="91"/>
      <c r="AQ694" s="91"/>
      <c r="AR694" s="91"/>
      <c r="AS694" s="91"/>
    </row>
    <row r="695" spans="3:45" ht="12.75" x14ac:dyDescent="0.2">
      <c r="C695" s="87"/>
      <c r="E695" s="89"/>
      <c r="F695" s="89"/>
      <c r="G695" s="89"/>
      <c r="H695" s="89"/>
      <c r="I695" s="90"/>
      <c r="J695" s="90"/>
      <c r="AO695" s="91"/>
      <c r="AP695" s="91"/>
      <c r="AQ695" s="91"/>
      <c r="AR695" s="91"/>
      <c r="AS695" s="91"/>
    </row>
    <row r="696" spans="3:45" ht="12.75" x14ac:dyDescent="0.2">
      <c r="C696" s="87"/>
      <c r="E696" s="89"/>
      <c r="F696" s="89"/>
      <c r="G696" s="89"/>
      <c r="H696" s="89"/>
      <c r="I696" s="90"/>
      <c r="J696" s="90"/>
      <c r="AO696" s="91"/>
      <c r="AP696" s="91"/>
      <c r="AQ696" s="91"/>
      <c r="AR696" s="91"/>
      <c r="AS696" s="91"/>
    </row>
    <row r="697" spans="3:45" ht="12.75" x14ac:dyDescent="0.2">
      <c r="C697" s="87"/>
      <c r="E697" s="89"/>
      <c r="F697" s="89"/>
      <c r="G697" s="89"/>
      <c r="H697" s="89"/>
      <c r="I697" s="90"/>
      <c r="J697" s="90"/>
      <c r="AO697" s="91"/>
      <c r="AP697" s="91"/>
      <c r="AQ697" s="91"/>
      <c r="AR697" s="91"/>
      <c r="AS697" s="91"/>
    </row>
    <row r="698" spans="3:45" ht="12.75" x14ac:dyDescent="0.2">
      <c r="C698" s="87"/>
      <c r="E698" s="89"/>
      <c r="F698" s="89"/>
      <c r="G698" s="89"/>
      <c r="H698" s="89"/>
      <c r="I698" s="90"/>
      <c r="J698" s="90"/>
      <c r="AO698" s="91"/>
      <c r="AP698" s="91"/>
      <c r="AQ698" s="91"/>
      <c r="AR698" s="91"/>
      <c r="AS698" s="91"/>
    </row>
    <row r="699" spans="3:45" ht="12.75" x14ac:dyDescent="0.2">
      <c r="C699" s="87"/>
      <c r="E699" s="89"/>
      <c r="F699" s="89"/>
      <c r="G699" s="89"/>
      <c r="H699" s="89"/>
      <c r="I699" s="90"/>
      <c r="J699" s="90"/>
      <c r="AO699" s="91"/>
      <c r="AP699" s="91"/>
      <c r="AQ699" s="91"/>
      <c r="AR699" s="91"/>
      <c r="AS699" s="91"/>
    </row>
    <row r="700" spans="3:45" ht="12.75" x14ac:dyDescent="0.2">
      <c r="C700" s="87"/>
      <c r="E700" s="89"/>
      <c r="F700" s="89"/>
      <c r="G700" s="89"/>
      <c r="H700" s="89"/>
      <c r="I700" s="90"/>
      <c r="J700" s="90"/>
      <c r="AO700" s="91"/>
      <c r="AP700" s="91"/>
      <c r="AQ700" s="91"/>
      <c r="AR700" s="91"/>
      <c r="AS700" s="91"/>
    </row>
    <row r="701" spans="3:45" ht="12.75" x14ac:dyDescent="0.2">
      <c r="C701" s="87"/>
      <c r="E701" s="89"/>
      <c r="F701" s="89"/>
      <c r="G701" s="89"/>
      <c r="H701" s="89"/>
      <c r="I701" s="90"/>
      <c r="J701" s="90"/>
      <c r="AO701" s="91"/>
      <c r="AP701" s="91"/>
      <c r="AQ701" s="91"/>
      <c r="AR701" s="91"/>
      <c r="AS701" s="91"/>
    </row>
    <row r="702" spans="3:45" ht="12.75" x14ac:dyDescent="0.2">
      <c r="C702" s="87"/>
      <c r="E702" s="89"/>
      <c r="F702" s="89"/>
      <c r="G702" s="89"/>
      <c r="H702" s="89"/>
      <c r="I702" s="90"/>
      <c r="J702" s="90"/>
      <c r="AO702" s="91"/>
      <c r="AP702" s="91"/>
      <c r="AQ702" s="91"/>
      <c r="AR702" s="91"/>
      <c r="AS702" s="91"/>
    </row>
    <row r="703" spans="3:45" ht="12.75" x14ac:dyDescent="0.2">
      <c r="C703" s="87"/>
      <c r="E703" s="89"/>
      <c r="F703" s="89"/>
      <c r="G703" s="89"/>
      <c r="H703" s="89"/>
      <c r="I703" s="90"/>
      <c r="J703" s="90"/>
      <c r="AO703" s="91"/>
      <c r="AP703" s="91"/>
      <c r="AQ703" s="91"/>
      <c r="AR703" s="91"/>
      <c r="AS703" s="91"/>
    </row>
    <row r="704" spans="3:45" ht="12.75" x14ac:dyDescent="0.2">
      <c r="C704" s="87"/>
      <c r="E704" s="89"/>
      <c r="F704" s="89"/>
      <c r="G704" s="89"/>
      <c r="H704" s="89"/>
      <c r="I704" s="90"/>
      <c r="J704" s="90"/>
      <c r="AO704" s="91"/>
      <c r="AP704" s="91"/>
      <c r="AQ704" s="91"/>
      <c r="AR704" s="91"/>
      <c r="AS704" s="91"/>
    </row>
    <row r="705" spans="3:45" ht="12.75" x14ac:dyDescent="0.2">
      <c r="C705" s="87"/>
      <c r="E705" s="89"/>
      <c r="F705" s="89"/>
      <c r="G705" s="89"/>
      <c r="H705" s="89"/>
      <c r="I705" s="90"/>
      <c r="J705" s="90"/>
      <c r="AO705" s="91"/>
      <c r="AP705" s="91"/>
      <c r="AQ705" s="91"/>
      <c r="AR705" s="91"/>
      <c r="AS705" s="91"/>
    </row>
    <row r="706" spans="3:45" ht="12.75" x14ac:dyDescent="0.2">
      <c r="C706" s="87"/>
      <c r="E706" s="89"/>
      <c r="F706" s="89"/>
      <c r="G706" s="89"/>
      <c r="H706" s="89"/>
      <c r="I706" s="90"/>
      <c r="J706" s="90"/>
      <c r="AO706" s="91"/>
      <c r="AP706" s="91"/>
      <c r="AQ706" s="91"/>
      <c r="AR706" s="91"/>
      <c r="AS706" s="91"/>
    </row>
    <row r="707" spans="3:45" ht="12.75" x14ac:dyDescent="0.2">
      <c r="C707" s="87"/>
      <c r="E707" s="89"/>
      <c r="F707" s="89"/>
      <c r="G707" s="89"/>
      <c r="H707" s="89"/>
      <c r="I707" s="90"/>
      <c r="J707" s="90"/>
      <c r="AO707" s="91"/>
      <c r="AP707" s="91"/>
      <c r="AQ707" s="91"/>
      <c r="AR707" s="91"/>
      <c r="AS707" s="91"/>
    </row>
    <row r="708" spans="3:45" ht="12.75" x14ac:dyDescent="0.2">
      <c r="C708" s="87"/>
      <c r="E708" s="89"/>
      <c r="F708" s="89"/>
      <c r="G708" s="89"/>
      <c r="H708" s="89"/>
      <c r="I708" s="90"/>
      <c r="J708" s="90"/>
      <c r="AO708" s="91"/>
      <c r="AP708" s="91"/>
      <c r="AQ708" s="91"/>
      <c r="AR708" s="91"/>
      <c r="AS708" s="91"/>
    </row>
    <row r="709" spans="3:45" ht="12.75" x14ac:dyDescent="0.2">
      <c r="C709" s="87"/>
      <c r="E709" s="89"/>
      <c r="F709" s="89"/>
      <c r="G709" s="89"/>
      <c r="H709" s="89"/>
      <c r="I709" s="90"/>
      <c r="J709" s="90"/>
      <c r="AO709" s="91"/>
      <c r="AP709" s="91"/>
      <c r="AQ709" s="91"/>
      <c r="AR709" s="91"/>
      <c r="AS709" s="91"/>
    </row>
    <row r="710" spans="3:45" ht="12.75" x14ac:dyDescent="0.2">
      <c r="C710" s="87"/>
      <c r="E710" s="89"/>
      <c r="F710" s="89"/>
      <c r="G710" s="89"/>
      <c r="H710" s="89"/>
      <c r="I710" s="90"/>
      <c r="J710" s="90"/>
      <c r="AO710" s="91"/>
      <c r="AP710" s="91"/>
      <c r="AQ710" s="91"/>
      <c r="AR710" s="91"/>
      <c r="AS710" s="91"/>
    </row>
    <row r="711" spans="3:45" ht="12.75" x14ac:dyDescent="0.2">
      <c r="C711" s="87"/>
      <c r="E711" s="89"/>
      <c r="F711" s="89"/>
      <c r="G711" s="89"/>
      <c r="H711" s="89"/>
      <c r="I711" s="90"/>
      <c r="J711" s="90"/>
      <c r="AO711" s="91"/>
      <c r="AP711" s="91"/>
      <c r="AQ711" s="91"/>
      <c r="AR711" s="91"/>
      <c r="AS711" s="91"/>
    </row>
    <row r="712" spans="3:45" ht="12.75" x14ac:dyDescent="0.2">
      <c r="C712" s="87"/>
      <c r="E712" s="89"/>
      <c r="F712" s="89"/>
      <c r="G712" s="89"/>
      <c r="H712" s="89"/>
      <c r="I712" s="90"/>
      <c r="J712" s="90"/>
      <c r="AO712" s="91"/>
      <c r="AP712" s="91"/>
      <c r="AQ712" s="91"/>
      <c r="AR712" s="91"/>
      <c r="AS712" s="91"/>
    </row>
    <row r="713" spans="3:45" ht="12.75" x14ac:dyDescent="0.2">
      <c r="C713" s="87"/>
      <c r="E713" s="89"/>
      <c r="F713" s="89"/>
      <c r="G713" s="89"/>
      <c r="H713" s="89"/>
      <c r="I713" s="90"/>
      <c r="J713" s="90"/>
      <c r="AO713" s="91"/>
      <c r="AP713" s="91"/>
      <c r="AQ713" s="91"/>
      <c r="AR713" s="91"/>
      <c r="AS713" s="91"/>
    </row>
    <row r="714" spans="3:45" ht="12.75" x14ac:dyDescent="0.2">
      <c r="C714" s="87"/>
      <c r="E714" s="89"/>
      <c r="F714" s="89"/>
      <c r="G714" s="89"/>
      <c r="H714" s="89"/>
      <c r="I714" s="90"/>
      <c r="J714" s="90"/>
      <c r="AO714" s="91"/>
      <c r="AP714" s="91"/>
      <c r="AQ714" s="91"/>
      <c r="AR714" s="91"/>
      <c r="AS714" s="91"/>
    </row>
    <row r="715" spans="3:45" ht="12.75" x14ac:dyDescent="0.2">
      <c r="C715" s="87"/>
      <c r="E715" s="89"/>
      <c r="F715" s="89"/>
      <c r="G715" s="89"/>
      <c r="H715" s="89"/>
      <c r="I715" s="90"/>
      <c r="J715" s="90"/>
      <c r="AO715" s="91"/>
      <c r="AP715" s="91"/>
      <c r="AQ715" s="91"/>
      <c r="AR715" s="91"/>
      <c r="AS715" s="91"/>
    </row>
    <row r="716" spans="3:45" ht="12.75" x14ac:dyDescent="0.2">
      <c r="C716" s="87"/>
      <c r="E716" s="89"/>
      <c r="F716" s="89"/>
      <c r="G716" s="89"/>
      <c r="H716" s="89"/>
      <c r="I716" s="90"/>
      <c r="J716" s="90"/>
      <c r="AO716" s="91"/>
      <c r="AP716" s="91"/>
      <c r="AQ716" s="91"/>
      <c r="AR716" s="91"/>
      <c r="AS716" s="91"/>
    </row>
    <row r="717" spans="3:45" ht="12.75" x14ac:dyDescent="0.2">
      <c r="C717" s="87"/>
      <c r="E717" s="89"/>
      <c r="F717" s="89"/>
      <c r="G717" s="89"/>
      <c r="H717" s="89"/>
      <c r="I717" s="90"/>
      <c r="J717" s="90"/>
      <c r="AO717" s="91"/>
      <c r="AP717" s="91"/>
      <c r="AQ717" s="91"/>
      <c r="AR717" s="91"/>
      <c r="AS717" s="91"/>
    </row>
    <row r="718" spans="3:45" ht="12.75" x14ac:dyDescent="0.2">
      <c r="C718" s="87"/>
      <c r="E718" s="89"/>
      <c r="F718" s="89"/>
      <c r="G718" s="89"/>
      <c r="H718" s="89"/>
      <c r="I718" s="90"/>
      <c r="J718" s="90"/>
      <c r="AO718" s="91"/>
      <c r="AP718" s="91"/>
      <c r="AQ718" s="91"/>
      <c r="AR718" s="91"/>
      <c r="AS718" s="91"/>
    </row>
    <row r="719" spans="3:45" ht="12.75" x14ac:dyDescent="0.2">
      <c r="C719" s="87"/>
      <c r="E719" s="89"/>
      <c r="F719" s="89"/>
      <c r="G719" s="89"/>
      <c r="H719" s="89"/>
      <c r="I719" s="90"/>
      <c r="J719" s="90"/>
      <c r="AO719" s="91"/>
      <c r="AP719" s="91"/>
      <c r="AQ719" s="91"/>
      <c r="AR719" s="91"/>
      <c r="AS719" s="91"/>
    </row>
    <row r="720" spans="3:45" ht="12.75" x14ac:dyDescent="0.2">
      <c r="C720" s="87"/>
      <c r="E720" s="89"/>
      <c r="F720" s="89"/>
      <c r="G720" s="89"/>
      <c r="H720" s="89"/>
      <c r="I720" s="90"/>
      <c r="J720" s="90"/>
      <c r="AO720" s="91"/>
      <c r="AP720" s="91"/>
      <c r="AQ720" s="91"/>
      <c r="AR720" s="91"/>
      <c r="AS720" s="91"/>
    </row>
    <row r="721" spans="3:45" ht="12.75" x14ac:dyDescent="0.2">
      <c r="C721" s="87"/>
      <c r="E721" s="89"/>
      <c r="F721" s="89"/>
      <c r="G721" s="89"/>
      <c r="H721" s="89"/>
      <c r="I721" s="90"/>
      <c r="J721" s="90"/>
      <c r="AO721" s="91"/>
      <c r="AP721" s="91"/>
      <c r="AQ721" s="91"/>
      <c r="AR721" s="91"/>
      <c r="AS721" s="91"/>
    </row>
    <row r="722" spans="3:45" ht="12.75" x14ac:dyDescent="0.2">
      <c r="C722" s="87"/>
      <c r="E722" s="89"/>
      <c r="F722" s="89"/>
      <c r="G722" s="89"/>
      <c r="H722" s="89"/>
      <c r="I722" s="90"/>
      <c r="J722" s="90"/>
      <c r="AO722" s="91"/>
      <c r="AP722" s="91"/>
      <c r="AQ722" s="91"/>
      <c r="AR722" s="91"/>
      <c r="AS722" s="91"/>
    </row>
    <row r="723" spans="3:45" ht="12.75" x14ac:dyDescent="0.2">
      <c r="C723" s="87"/>
      <c r="E723" s="89"/>
      <c r="F723" s="89"/>
      <c r="G723" s="89"/>
      <c r="H723" s="89"/>
      <c r="I723" s="90"/>
      <c r="J723" s="90"/>
      <c r="AO723" s="91"/>
      <c r="AP723" s="91"/>
      <c r="AQ723" s="91"/>
      <c r="AR723" s="91"/>
      <c r="AS723" s="91"/>
    </row>
    <row r="724" spans="3:45" ht="12.75" x14ac:dyDescent="0.2">
      <c r="C724" s="87"/>
      <c r="E724" s="89"/>
      <c r="F724" s="89"/>
      <c r="G724" s="89"/>
      <c r="H724" s="89"/>
      <c r="I724" s="90"/>
      <c r="J724" s="90"/>
      <c r="AO724" s="91"/>
      <c r="AP724" s="91"/>
      <c r="AQ724" s="91"/>
      <c r="AR724" s="91"/>
      <c r="AS724" s="91"/>
    </row>
    <row r="725" spans="3:45" ht="12.75" x14ac:dyDescent="0.2">
      <c r="C725" s="87"/>
      <c r="E725" s="89"/>
      <c r="F725" s="89"/>
      <c r="G725" s="89"/>
      <c r="H725" s="89"/>
      <c r="I725" s="90"/>
      <c r="J725" s="90"/>
      <c r="AO725" s="91"/>
      <c r="AP725" s="91"/>
      <c r="AQ725" s="91"/>
      <c r="AR725" s="91"/>
      <c r="AS725" s="91"/>
    </row>
    <row r="726" spans="3:45" ht="12.75" x14ac:dyDescent="0.2">
      <c r="C726" s="87"/>
      <c r="E726" s="89"/>
      <c r="F726" s="89"/>
      <c r="G726" s="89"/>
      <c r="H726" s="89"/>
      <c r="I726" s="90"/>
      <c r="J726" s="90"/>
      <c r="AO726" s="91"/>
      <c r="AP726" s="91"/>
      <c r="AQ726" s="91"/>
      <c r="AR726" s="91"/>
      <c r="AS726" s="91"/>
    </row>
    <row r="727" spans="3:45" ht="12.75" x14ac:dyDescent="0.2">
      <c r="C727" s="87"/>
      <c r="E727" s="89"/>
      <c r="F727" s="89"/>
      <c r="G727" s="89"/>
      <c r="H727" s="89"/>
      <c r="I727" s="90"/>
      <c r="J727" s="90"/>
      <c r="AO727" s="91"/>
      <c r="AP727" s="91"/>
      <c r="AQ727" s="91"/>
      <c r="AR727" s="91"/>
      <c r="AS727" s="91"/>
    </row>
    <row r="728" spans="3:45" ht="12.75" x14ac:dyDescent="0.2">
      <c r="C728" s="87"/>
      <c r="E728" s="89"/>
      <c r="F728" s="89"/>
      <c r="G728" s="89"/>
      <c r="H728" s="89"/>
      <c r="I728" s="90"/>
      <c r="J728" s="90"/>
      <c r="AO728" s="91"/>
      <c r="AP728" s="91"/>
      <c r="AQ728" s="91"/>
      <c r="AR728" s="91"/>
      <c r="AS728" s="91"/>
    </row>
    <row r="729" spans="3:45" ht="12.75" x14ac:dyDescent="0.2">
      <c r="C729" s="87"/>
      <c r="E729" s="89"/>
      <c r="F729" s="89"/>
      <c r="G729" s="89"/>
      <c r="H729" s="89"/>
      <c r="I729" s="90"/>
      <c r="J729" s="90"/>
      <c r="AO729" s="91"/>
      <c r="AP729" s="91"/>
      <c r="AQ729" s="91"/>
      <c r="AR729" s="91"/>
      <c r="AS729" s="91"/>
    </row>
    <row r="730" spans="3:45" ht="12.75" x14ac:dyDescent="0.2">
      <c r="C730" s="87"/>
      <c r="E730" s="89"/>
      <c r="F730" s="89"/>
      <c r="G730" s="89"/>
      <c r="H730" s="89"/>
      <c r="I730" s="90"/>
      <c r="J730" s="90"/>
      <c r="AO730" s="91"/>
      <c r="AP730" s="91"/>
      <c r="AQ730" s="91"/>
      <c r="AR730" s="91"/>
      <c r="AS730" s="91"/>
    </row>
    <row r="731" spans="3:45" ht="12.75" x14ac:dyDescent="0.2">
      <c r="C731" s="87"/>
      <c r="E731" s="89"/>
      <c r="F731" s="89"/>
      <c r="G731" s="89"/>
      <c r="H731" s="89"/>
      <c r="I731" s="90"/>
      <c r="J731" s="90"/>
      <c r="AO731" s="91"/>
      <c r="AP731" s="91"/>
      <c r="AQ731" s="91"/>
      <c r="AR731" s="91"/>
      <c r="AS731" s="91"/>
    </row>
    <row r="732" spans="3:45" ht="12.75" x14ac:dyDescent="0.2">
      <c r="C732" s="87"/>
      <c r="E732" s="89"/>
      <c r="F732" s="89"/>
      <c r="G732" s="89"/>
      <c r="H732" s="89"/>
      <c r="I732" s="90"/>
      <c r="J732" s="90"/>
      <c r="AO732" s="91"/>
      <c r="AP732" s="91"/>
      <c r="AQ732" s="91"/>
      <c r="AR732" s="91"/>
      <c r="AS732" s="91"/>
    </row>
    <row r="733" spans="3:45" ht="12.75" x14ac:dyDescent="0.2">
      <c r="C733" s="87"/>
      <c r="E733" s="89"/>
      <c r="F733" s="89"/>
      <c r="G733" s="89"/>
      <c r="H733" s="89"/>
      <c r="I733" s="90"/>
      <c r="J733" s="90"/>
      <c r="AO733" s="91"/>
      <c r="AP733" s="91"/>
      <c r="AQ733" s="91"/>
      <c r="AR733" s="91"/>
      <c r="AS733" s="91"/>
    </row>
    <row r="734" spans="3:45" ht="12.75" x14ac:dyDescent="0.2">
      <c r="C734" s="87"/>
      <c r="E734" s="89"/>
      <c r="F734" s="89"/>
      <c r="G734" s="89"/>
      <c r="H734" s="89"/>
      <c r="I734" s="90"/>
      <c r="J734" s="90"/>
      <c r="AO734" s="91"/>
      <c r="AP734" s="91"/>
      <c r="AQ734" s="91"/>
      <c r="AR734" s="91"/>
      <c r="AS734" s="91"/>
    </row>
    <row r="735" spans="3:45" ht="12.75" x14ac:dyDescent="0.2">
      <c r="C735" s="87"/>
      <c r="E735" s="89"/>
      <c r="F735" s="89"/>
      <c r="G735" s="89"/>
      <c r="H735" s="89"/>
      <c r="I735" s="90"/>
      <c r="J735" s="90"/>
      <c r="AO735" s="91"/>
      <c r="AP735" s="91"/>
      <c r="AQ735" s="91"/>
      <c r="AR735" s="91"/>
      <c r="AS735" s="91"/>
    </row>
    <row r="736" spans="3:45" ht="12.75" x14ac:dyDescent="0.2">
      <c r="C736" s="87"/>
      <c r="E736" s="89"/>
      <c r="F736" s="89"/>
      <c r="G736" s="89"/>
      <c r="H736" s="89"/>
      <c r="I736" s="90"/>
      <c r="J736" s="90"/>
      <c r="AO736" s="91"/>
      <c r="AP736" s="91"/>
      <c r="AQ736" s="91"/>
      <c r="AR736" s="91"/>
      <c r="AS736" s="91"/>
    </row>
    <row r="737" spans="3:45" ht="12.75" x14ac:dyDescent="0.2">
      <c r="C737" s="87"/>
      <c r="E737" s="89"/>
      <c r="F737" s="89"/>
      <c r="G737" s="89"/>
      <c r="H737" s="89"/>
      <c r="I737" s="90"/>
      <c r="J737" s="90"/>
      <c r="AO737" s="91"/>
      <c r="AP737" s="91"/>
      <c r="AQ737" s="91"/>
      <c r="AR737" s="91"/>
      <c r="AS737" s="91"/>
    </row>
    <row r="738" spans="3:45" ht="12.75" x14ac:dyDescent="0.2">
      <c r="C738" s="87"/>
      <c r="E738" s="89"/>
      <c r="F738" s="89"/>
      <c r="G738" s="89"/>
      <c r="H738" s="89"/>
      <c r="I738" s="90"/>
      <c r="J738" s="90"/>
      <c r="AO738" s="91"/>
      <c r="AP738" s="91"/>
      <c r="AQ738" s="91"/>
      <c r="AR738" s="91"/>
      <c r="AS738" s="91"/>
    </row>
    <row r="739" spans="3:45" ht="12.75" x14ac:dyDescent="0.2">
      <c r="C739" s="87"/>
      <c r="E739" s="89"/>
      <c r="F739" s="89"/>
      <c r="G739" s="89"/>
      <c r="H739" s="89"/>
      <c r="I739" s="90"/>
      <c r="J739" s="90"/>
      <c r="AO739" s="91"/>
      <c r="AP739" s="91"/>
      <c r="AQ739" s="91"/>
      <c r="AR739" s="91"/>
      <c r="AS739" s="91"/>
    </row>
    <row r="740" spans="3:45" ht="12.75" x14ac:dyDescent="0.2">
      <c r="C740" s="87"/>
      <c r="E740" s="89"/>
      <c r="F740" s="89"/>
      <c r="G740" s="89"/>
      <c r="H740" s="89"/>
      <c r="I740" s="90"/>
      <c r="J740" s="90"/>
      <c r="AO740" s="91"/>
      <c r="AP740" s="91"/>
      <c r="AQ740" s="91"/>
      <c r="AR740" s="91"/>
      <c r="AS740" s="91"/>
    </row>
    <row r="741" spans="3:45" ht="12.75" x14ac:dyDescent="0.2">
      <c r="C741" s="87"/>
      <c r="E741" s="89"/>
      <c r="F741" s="89"/>
      <c r="G741" s="89"/>
      <c r="H741" s="89"/>
      <c r="I741" s="90"/>
      <c r="J741" s="90"/>
      <c r="AO741" s="91"/>
      <c r="AP741" s="91"/>
      <c r="AQ741" s="91"/>
      <c r="AR741" s="91"/>
      <c r="AS741" s="91"/>
    </row>
    <row r="742" spans="3:45" ht="12.75" x14ac:dyDescent="0.2">
      <c r="C742" s="87"/>
      <c r="E742" s="89"/>
      <c r="F742" s="89"/>
      <c r="G742" s="89"/>
      <c r="H742" s="89"/>
      <c r="I742" s="90"/>
      <c r="J742" s="90"/>
      <c r="AO742" s="91"/>
      <c r="AP742" s="91"/>
      <c r="AQ742" s="91"/>
      <c r="AR742" s="91"/>
      <c r="AS742" s="91"/>
    </row>
    <row r="743" spans="3:45" ht="12.75" x14ac:dyDescent="0.2">
      <c r="C743" s="87"/>
      <c r="E743" s="89"/>
      <c r="F743" s="89"/>
      <c r="G743" s="89"/>
      <c r="H743" s="89"/>
      <c r="I743" s="90"/>
      <c r="J743" s="90"/>
      <c r="AO743" s="91"/>
      <c r="AP743" s="91"/>
      <c r="AQ743" s="91"/>
      <c r="AR743" s="91"/>
      <c r="AS743" s="91"/>
    </row>
    <row r="744" spans="3:45" ht="12.75" x14ac:dyDescent="0.2">
      <c r="C744" s="87"/>
      <c r="E744" s="89"/>
      <c r="F744" s="89"/>
      <c r="G744" s="89"/>
      <c r="H744" s="89"/>
      <c r="I744" s="90"/>
      <c r="J744" s="90"/>
      <c r="AO744" s="91"/>
      <c r="AP744" s="91"/>
      <c r="AQ744" s="91"/>
      <c r="AR744" s="91"/>
      <c r="AS744" s="91"/>
    </row>
    <row r="745" spans="3:45" ht="12.75" x14ac:dyDescent="0.2">
      <c r="C745" s="87"/>
      <c r="E745" s="89"/>
      <c r="F745" s="89"/>
      <c r="G745" s="89"/>
      <c r="H745" s="89"/>
      <c r="I745" s="90"/>
      <c r="J745" s="90"/>
      <c r="AO745" s="91"/>
      <c r="AP745" s="91"/>
      <c r="AQ745" s="91"/>
      <c r="AR745" s="91"/>
      <c r="AS745" s="91"/>
    </row>
    <row r="746" spans="3:45" ht="12.75" x14ac:dyDescent="0.2">
      <c r="C746" s="87"/>
      <c r="E746" s="89"/>
      <c r="F746" s="89"/>
      <c r="G746" s="89"/>
      <c r="H746" s="89"/>
      <c r="I746" s="90"/>
      <c r="J746" s="90"/>
      <c r="AO746" s="91"/>
      <c r="AP746" s="91"/>
      <c r="AQ746" s="91"/>
      <c r="AR746" s="91"/>
      <c r="AS746" s="91"/>
    </row>
    <row r="747" spans="3:45" ht="12.75" x14ac:dyDescent="0.2">
      <c r="C747" s="87"/>
      <c r="E747" s="89"/>
      <c r="F747" s="89"/>
      <c r="G747" s="89"/>
      <c r="H747" s="89"/>
      <c r="I747" s="90"/>
      <c r="J747" s="90"/>
      <c r="AO747" s="91"/>
      <c r="AP747" s="91"/>
      <c r="AQ747" s="91"/>
      <c r="AR747" s="91"/>
      <c r="AS747" s="91"/>
    </row>
    <row r="748" spans="3:45" ht="12.75" x14ac:dyDescent="0.2">
      <c r="C748" s="87"/>
      <c r="E748" s="89"/>
      <c r="F748" s="89"/>
      <c r="G748" s="89"/>
      <c r="H748" s="89"/>
      <c r="I748" s="90"/>
      <c r="J748" s="90"/>
      <c r="AO748" s="91"/>
      <c r="AP748" s="91"/>
      <c r="AQ748" s="91"/>
      <c r="AR748" s="91"/>
      <c r="AS748" s="91"/>
    </row>
    <row r="749" spans="3:45" ht="12.75" x14ac:dyDescent="0.2">
      <c r="C749" s="87"/>
      <c r="E749" s="89"/>
      <c r="F749" s="89"/>
      <c r="G749" s="89"/>
      <c r="H749" s="89"/>
      <c r="I749" s="90"/>
      <c r="J749" s="90"/>
      <c r="AO749" s="91"/>
      <c r="AP749" s="91"/>
      <c r="AQ749" s="91"/>
      <c r="AR749" s="91"/>
      <c r="AS749" s="91"/>
    </row>
    <row r="750" spans="3:45" ht="12.75" x14ac:dyDescent="0.2">
      <c r="C750" s="87"/>
      <c r="E750" s="89"/>
      <c r="F750" s="89"/>
      <c r="G750" s="89"/>
      <c r="H750" s="89"/>
      <c r="I750" s="90"/>
      <c r="J750" s="90"/>
      <c r="AO750" s="91"/>
      <c r="AP750" s="91"/>
      <c r="AQ750" s="91"/>
      <c r="AR750" s="91"/>
      <c r="AS750" s="91"/>
    </row>
    <row r="751" spans="3:45" ht="12.75" x14ac:dyDescent="0.2">
      <c r="C751" s="87"/>
      <c r="E751" s="89"/>
      <c r="F751" s="89"/>
      <c r="G751" s="89"/>
      <c r="H751" s="89"/>
      <c r="I751" s="90"/>
      <c r="J751" s="90"/>
      <c r="AO751" s="91"/>
      <c r="AP751" s="91"/>
      <c r="AQ751" s="91"/>
      <c r="AR751" s="91"/>
      <c r="AS751" s="91"/>
    </row>
    <row r="752" spans="3:45" ht="12.75" x14ac:dyDescent="0.2">
      <c r="C752" s="87"/>
      <c r="E752" s="89"/>
      <c r="F752" s="89"/>
      <c r="G752" s="89"/>
      <c r="H752" s="89"/>
      <c r="I752" s="90"/>
      <c r="J752" s="90"/>
      <c r="AO752" s="91"/>
      <c r="AP752" s="91"/>
      <c r="AQ752" s="91"/>
      <c r="AR752" s="91"/>
      <c r="AS752" s="91"/>
    </row>
    <row r="753" spans="3:45" ht="12.75" x14ac:dyDescent="0.2">
      <c r="C753" s="87"/>
      <c r="E753" s="89"/>
      <c r="F753" s="89"/>
      <c r="G753" s="89"/>
      <c r="H753" s="89"/>
      <c r="I753" s="90"/>
      <c r="J753" s="90"/>
      <c r="AO753" s="91"/>
      <c r="AP753" s="91"/>
      <c r="AQ753" s="91"/>
      <c r="AR753" s="91"/>
      <c r="AS753" s="91"/>
    </row>
    <row r="754" spans="3:45" ht="12.75" x14ac:dyDescent="0.2">
      <c r="C754" s="87"/>
      <c r="E754" s="89"/>
      <c r="F754" s="89"/>
      <c r="G754" s="89"/>
      <c r="H754" s="89"/>
      <c r="I754" s="90"/>
      <c r="J754" s="90"/>
      <c r="AO754" s="91"/>
      <c r="AP754" s="91"/>
      <c r="AQ754" s="91"/>
      <c r="AR754" s="91"/>
      <c r="AS754" s="91"/>
    </row>
    <row r="755" spans="3:45" ht="12.75" x14ac:dyDescent="0.2">
      <c r="C755" s="87"/>
      <c r="E755" s="89"/>
      <c r="F755" s="89"/>
      <c r="G755" s="89"/>
      <c r="H755" s="89"/>
      <c r="I755" s="90"/>
      <c r="J755" s="90"/>
      <c r="AO755" s="91"/>
      <c r="AP755" s="91"/>
      <c r="AQ755" s="91"/>
      <c r="AR755" s="91"/>
      <c r="AS755" s="91"/>
    </row>
    <row r="756" spans="3:45" ht="12.75" x14ac:dyDescent="0.2">
      <c r="C756" s="87"/>
      <c r="E756" s="89"/>
      <c r="F756" s="89"/>
      <c r="G756" s="89"/>
      <c r="H756" s="89"/>
      <c r="I756" s="90"/>
      <c r="J756" s="90"/>
      <c r="AO756" s="91"/>
      <c r="AP756" s="91"/>
      <c r="AQ756" s="91"/>
      <c r="AR756" s="91"/>
      <c r="AS756" s="91"/>
    </row>
    <row r="757" spans="3:45" ht="12.75" x14ac:dyDescent="0.2">
      <c r="C757" s="87"/>
      <c r="E757" s="89"/>
      <c r="F757" s="89"/>
      <c r="G757" s="89"/>
      <c r="H757" s="89"/>
      <c r="I757" s="90"/>
      <c r="J757" s="90"/>
      <c r="AO757" s="91"/>
      <c r="AP757" s="91"/>
      <c r="AQ757" s="91"/>
      <c r="AR757" s="91"/>
      <c r="AS757" s="91"/>
    </row>
    <row r="758" spans="3:45" ht="12.75" x14ac:dyDescent="0.2">
      <c r="C758" s="87"/>
      <c r="E758" s="89"/>
      <c r="F758" s="89"/>
      <c r="G758" s="89"/>
      <c r="H758" s="89"/>
      <c r="I758" s="90"/>
      <c r="J758" s="90"/>
      <c r="AO758" s="91"/>
      <c r="AP758" s="91"/>
      <c r="AQ758" s="91"/>
      <c r="AR758" s="91"/>
      <c r="AS758" s="91"/>
    </row>
    <row r="759" spans="3:45" ht="12.75" x14ac:dyDescent="0.2">
      <c r="C759" s="87"/>
      <c r="E759" s="89"/>
      <c r="F759" s="89"/>
      <c r="G759" s="89"/>
      <c r="H759" s="89"/>
      <c r="I759" s="90"/>
      <c r="J759" s="90"/>
      <c r="AO759" s="91"/>
      <c r="AP759" s="91"/>
      <c r="AQ759" s="91"/>
      <c r="AR759" s="91"/>
      <c r="AS759" s="91"/>
    </row>
    <row r="760" spans="3:45" ht="12.75" x14ac:dyDescent="0.2">
      <c r="C760" s="87"/>
      <c r="E760" s="89"/>
      <c r="F760" s="89"/>
      <c r="G760" s="89"/>
      <c r="H760" s="89"/>
      <c r="I760" s="90"/>
      <c r="J760" s="90"/>
      <c r="AO760" s="91"/>
      <c r="AP760" s="91"/>
      <c r="AQ760" s="91"/>
      <c r="AR760" s="91"/>
      <c r="AS760" s="91"/>
    </row>
    <row r="761" spans="3:45" ht="12.75" x14ac:dyDescent="0.2">
      <c r="C761" s="87"/>
      <c r="E761" s="89"/>
      <c r="F761" s="89"/>
      <c r="G761" s="89"/>
      <c r="H761" s="89"/>
      <c r="I761" s="90"/>
      <c r="J761" s="90"/>
      <c r="AO761" s="91"/>
      <c r="AP761" s="91"/>
      <c r="AQ761" s="91"/>
      <c r="AR761" s="91"/>
      <c r="AS761" s="91"/>
    </row>
    <row r="762" spans="3:45" ht="12.75" x14ac:dyDescent="0.2">
      <c r="C762" s="87"/>
      <c r="E762" s="89"/>
      <c r="F762" s="89"/>
      <c r="G762" s="89"/>
      <c r="H762" s="89"/>
      <c r="I762" s="90"/>
      <c r="J762" s="90"/>
      <c r="AO762" s="91"/>
      <c r="AP762" s="91"/>
      <c r="AQ762" s="91"/>
      <c r="AR762" s="91"/>
      <c r="AS762" s="91"/>
    </row>
    <row r="763" spans="3:45" ht="12.75" x14ac:dyDescent="0.2">
      <c r="C763" s="87"/>
      <c r="E763" s="89"/>
      <c r="F763" s="89"/>
      <c r="G763" s="89"/>
      <c r="H763" s="89"/>
      <c r="I763" s="90"/>
      <c r="J763" s="90"/>
      <c r="AO763" s="91"/>
      <c r="AP763" s="91"/>
      <c r="AQ763" s="91"/>
      <c r="AR763" s="91"/>
      <c r="AS763" s="91"/>
    </row>
    <row r="764" spans="3:45" ht="12.75" x14ac:dyDescent="0.2">
      <c r="C764" s="87"/>
      <c r="E764" s="89"/>
      <c r="F764" s="89"/>
      <c r="G764" s="89"/>
      <c r="H764" s="89"/>
      <c r="I764" s="90"/>
      <c r="J764" s="90"/>
      <c r="AO764" s="91"/>
      <c r="AP764" s="91"/>
      <c r="AQ764" s="91"/>
      <c r="AR764" s="91"/>
      <c r="AS764" s="91"/>
    </row>
    <row r="765" spans="3:45" ht="12.75" x14ac:dyDescent="0.2">
      <c r="C765" s="87"/>
      <c r="E765" s="89"/>
      <c r="F765" s="89"/>
      <c r="G765" s="89"/>
      <c r="H765" s="89"/>
      <c r="I765" s="90"/>
      <c r="J765" s="90"/>
      <c r="AO765" s="91"/>
      <c r="AP765" s="91"/>
      <c r="AQ765" s="91"/>
      <c r="AR765" s="91"/>
      <c r="AS765" s="91"/>
    </row>
    <row r="766" spans="3:45" ht="12.75" x14ac:dyDescent="0.2">
      <c r="C766" s="87"/>
      <c r="E766" s="89"/>
      <c r="F766" s="89"/>
      <c r="G766" s="89"/>
      <c r="H766" s="89"/>
      <c r="I766" s="90"/>
      <c r="J766" s="90"/>
      <c r="AO766" s="91"/>
      <c r="AP766" s="91"/>
      <c r="AQ766" s="91"/>
      <c r="AR766" s="91"/>
      <c r="AS766" s="91"/>
    </row>
    <row r="767" spans="3:45" ht="12.75" x14ac:dyDescent="0.2">
      <c r="C767" s="87"/>
      <c r="E767" s="89"/>
      <c r="F767" s="89"/>
      <c r="G767" s="89"/>
      <c r="H767" s="89"/>
      <c r="I767" s="90"/>
      <c r="J767" s="90"/>
      <c r="AO767" s="91"/>
      <c r="AP767" s="91"/>
      <c r="AQ767" s="91"/>
      <c r="AR767" s="91"/>
      <c r="AS767" s="91"/>
    </row>
    <row r="768" spans="3:45" ht="12.75" x14ac:dyDescent="0.2">
      <c r="C768" s="87"/>
      <c r="E768" s="89"/>
      <c r="F768" s="89"/>
      <c r="G768" s="89"/>
      <c r="H768" s="89"/>
      <c r="I768" s="90"/>
      <c r="J768" s="90"/>
      <c r="AO768" s="91"/>
      <c r="AP768" s="91"/>
      <c r="AQ768" s="91"/>
      <c r="AR768" s="91"/>
      <c r="AS768" s="91"/>
    </row>
    <row r="769" spans="3:45" ht="12.75" x14ac:dyDescent="0.2">
      <c r="C769" s="87"/>
      <c r="E769" s="89"/>
      <c r="F769" s="89"/>
      <c r="G769" s="89"/>
      <c r="H769" s="89"/>
      <c r="I769" s="90"/>
      <c r="J769" s="90"/>
      <c r="AO769" s="91"/>
      <c r="AP769" s="91"/>
      <c r="AQ769" s="91"/>
      <c r="AR769" s="91"/>
      <c r="AS769" s="91"/>
    </row>
    <row r="770" spans="3:45" ht="12.75" x14ac:dyDescent="0.2">
      <c r="C770" s="87"/>
      <c r="E770" s="89"/>
      <c r="F770" s="89"/>
      <c r="G770" s="89"/>
      <c r="H770" s="89"/>
      <c r="I770" s="90"/>
      <c r="J770" s="90"/>
      <c r="AO770" s="91"/>
      <c r="AP770" s="91"/>
      <c r="AQ770" s="91"/>
      <c r="AR770" s="91"/>
      <c r="AS770" s="91"/>
    </row>
    <row r="771" spans="3:45" ht="12.75" x14ac:dyDescent="0.2">
      <c r="C771" s="87"/>
      <c r="E771" s="89"/>
      <c r="F771" s="89"/>
      <c r="G771" s="89"/>
      <c r="H771" s="89"/>
      <c r="I771" s="90"/>
      <c r="J771" s="90"/>
      <c r="AO771" s="91"/>
      <c r="AP771" s="91"/>
      <c r="AQ771" s="91"/>
      <c r="AR771" s="91"/>
      <c r="AS771" s="91"/>
    </row>
    <row r="772" spans="3:45" ht="12.75" x14ac:dyDescent="0.2">
      <c r="C772" s="87"/>
      <c r="E772" s="89"/>
      <c r="F772" s="89"/>
      <c r="G772" s="89"/>
      <c r="H772" s="89"/>
      <c r="I772" s="90"/>
      <c r="J772" s="90"/>
      <c r="AO772" s="91"/>
      <c r="AP772" s="91"/>
      <c r="AQ772" s="91"/>
      <c r="AR772" s="91"/>
      <c r="AS772" s="91"/>
    </row>
    <row r="773" spans="3:45" ht="12.75" x14ac:dyDescent="0.2">
      <c r="C773" s="87"/>
      <c r="E773" s="89"/>
      <c r="F773" s="89"/>
      <c r="G773" s="89"/>
      <c r="H773" s="89"/>
      <c r="I773" s="90"/>
      <c r="J773" s="90"/>
      <c r="AO773" s="91"/>
      <c r="AP773" s="91"/>
      <c r="AQ773" s="91"/>
      <c r="AR773" s="91"/>
      <c r="AS773" s="91"/>
    </row>
    <row r="774" spans="3:45" ht="12.75" x14ac:dyDescent="0.2">
      <c r="C774" s="87"/>
      <c r="E774" s="89"/>
      <c r="F774" s="89"/>
      <c r="G774" s="89"/>
      <c r="H774" s="89"/>
      <c r="I774" s="90"/>
      <c r="J774" s="90"/>
      <c r="AO774" s="91"/>
      <c r="AP774" s="91"/>
      <c r="AQ774" s="91"/>
      <c r="AR774" s="91"/>
      <c r="AS774" s="91"/>
    </row>
    <row r="775" spans="3:45" ht="12.75" x14ac:dyDescent="0.2">
      <c r="C775" s="87"/>
      <c r="E775" s="89"/>
      <c r="F775" s="89"/>
      <c r="G775" s="89"/>
      <c r="H775" s="89"/>
      <c r="I775" s="90"/>
      <c r="J775" s="90"/>
      <c r="AO775" s="91"/>
      <c r="AP775" s="91"/>
      <c r="AQ775" s="91"/>
      <c r="AR775" s="91"/>
      <c r="AS775" s="91"/>
    </row>
    <row r="776" spans="3:45" ht="12.75" x14ac:dyDescent="0.2">
      <c r="C776" s="87"/>
      <c r="E776" s="89"/>
      <c r="F776" s="89"/>
      <c r="G776" s="89"/>
      <c r="H776" s="89"/>
      <c r="I776" s="90"/>
      <c r="J776" s="90"/>
      <c r="AO776" s="91"/>
      <c r="AP776" s="91"/>
      <c r="AQ776" s="91"/>
      <c r="AR776" s="91"/>
      <c r="AS776" s="91"/>
    </row>
    <row r="777" spans="3:45" ht="12.75" x14ac:dyDescent="0.2">
      <c r="C777" s="87"/>
      <c r="E777" s="89"/>
      <c r="F777" s="89"/>
      <c r="G777" s="89"/>
      <c r="H777" s="89"/>
      <c r="I777" s="90"/>
      <c r="J777" s="90"/>
      <c r="AO777" s="91"/>
      <c r="AP777" s="91"/>
      <c r="AQ777" s="91"/>
      <c r="AR777" s="91"/>
      <c r="AS777" s="91"/>
    </row>
    <row r="778" spans="3:45" ht="12.75" x14ac:dyDescent="0.2">
      <c r="C778" s="87"/>
      <c r="E778" s="89"/>
      <c r="F778" s="89"/>
      <c r="G778" s="89"/>
      <c r="H778" s="89"/>
      <c r="I778" s="90"/>
      <c r="J778" s="90"/>
      <c r="AO778" s="91"/>
      <c r="AP778" s="91"/>
      <c r="AQ778" s="91"/>
      <c r="AR778" s="91"/>
      <c r="AS778" s="91"/>
    </row>
    <row r="779" spans="3:45" ht="12.75" x14ac:dyDescent="0.2">
      <c r="C779" s="87"/>
      <c r="E779" s="89"/>
      <c r="F779" s="89"/>
      <c r="G779" s="89"/>
      <c r="H779" s="89"/>
      <c r="I779" s="90"/>
      <c r="J779" s="90"/>
      <c r="AO779" s="91"/>
      <c r="AP779" s="91"/>
      <c r="AQ779" s="91"/>
      <c r="AR779" s="91"/>
      <c r="AS779" s="91"/>
    </row>
    <row r="780" spans="3:45" ht="12.75" x14ac:dyDescent="0.2">
      <c r="C780" s="87"/>
      <c r="E780" s="89"/>
      <c r="F780" s="89"/>
      <c r="G780" s="89"/>
      <c r="H780" s="89"/>
      <c r="I780" s="90"/>
      <c r="J780" s="90"/>
      <c r="AO780" s="91"/>
      <c r="AP780" s="91"/>
      <c r="AQ780" s="91"/>
      <c r="AR780" s="91"/>
      <c r="AS780" s="91"/>
    </row>
    <row r="781" spans="3:45" ht="12.75" x14ac:dyDescent="0.2">
      <c r="C781" s="87"/>
      <c r="E781" s="89"/>
      <c r="F781" s="89"/>
      <c r="G781" s="89"/>
      <c r="H781" s="89"/>
      <c r="I781" s="90"/>
      <c r="J781" s="90"/>
      <c r="AO781" s="91"/>
      <c r="AP781" s="91"/>
      <c r="AQ781" s="91"/>
      <c r="AR781" s="91"/>
      <c r="AS781" s="91"/>
    </row>
    <row r="782" spans="3:45" ht="12.75" x14ac:dyDescent="0.2">
      <c r="C782" s="87"/>
      <c r="E782" s="89"/>
      <c r="F782" s="89"/>
      <c r="G782" s="89"/>
      <c r="H782" s="89"/>
      <c r="I782" s="90"/>
      <c r="J782" s="90"/>
      <c r="AO782" s="91"/>
      <c r="AP782" s="91"/>
      <c r="AQ782" s="91"/>
      <c r="AR782" s="91"/>
      <c r="AS782" s="91"/>
    </row>
    <row r="783" spans="3:45" ht="12.75" x14ac:dyDescent="0.2">
      <c r="C783" s="87"/>
      <c r="E783" s="89"/>
      <c r="F783" s="89"/>
      <c r="G783" s="89"/>
      <c r="H783" s="89"/>
      <c r="I783" s="90"/>
      <c r="J783" s="90"/>
      <c r="AO783" s="91"/>
      <c r="AP783" s="91"/>
      <c r="AQ783" s="91"/>
      <c r="AR783" s="91"/>
      <c r="AS783" s="91"/>
    </row>
    <row r="784" spans="3:45" ht="12.75" x14ac:dyDescent="0.2">
      <c r="C784" s="87"/>
      <c r="E784" s="89"/>
      <c r="F784" s="89"/>
      <c r="G784" s="89"/>
      <c r="H784" s="89"/>
      <c r="I784" s="90"/>
      <c r="J784" s="90"/>
      <c r="AO784" s="91"/>
      <c r="AP784" s="91"/>
      <c r="AQ784" s="91"/>
      <c r="AR784" s="91"/>
      <c r="AS784" s="91"/>
    </row>
    <row r="785" spans="3:45" ht="12.75" x14ac:dyDescent="0.2">
      <c r="C785" s="87"/>
      <c r="E785" s="89"/>
      <c r="F785" s="89"/>
      <c r="G785" s="89"/>
      <c r="H785" s="89"/>
      <c r="I785" s="90"/>
      <c r="J785" s="90"/>
      <c r="AO785" s="91"/>
      <c r="AP785" s="91"/>
      <c r="AQ785" s="91"/>
      <c r="AR785" s="91"/>
      <c r="AS785" s="91"/>
    </row>
    <row r="786" spans="3:45" ht="12.75" x14ac:dyDescent="0.2">
      <c r="C786" s="87"/>
      <c r="E786" s="89"/>
      <c r="F786" s="89"/>
      <c r="G786" s="89"/>
      <c r="H786" s="89"/>
      <c r="I786" s="90"/>
      <c r="J786" s="90"/>
      <c r="AO786" s="91"/>
      <c r="AP786" s="91"/>
      <c r="AQ786" s="91"/>
      <c r="AR786" s="91"/>
      <c r="AS786" s="91"/>
    </row>
    <row r="787" spans="3:45" ht="12.75" x14ac:dyDescent="0.2">
      <c r="C787" s="87"/>
      <c r="E787" s="89"/>
      <c r="F787" s="89"/>
      <c r="G787" s="89"/>
      <c r="H787" s="89"/>
      <c r="I787" s="90"/>
      <c r="J787" s="90"/>
      <c r="AO787" s="91"/>
      <c r="AP787" s="91"/>
      <c r="AQ787" s="91"/>
      <c r="AR787" s="91"/>
      <c r="AS787" s="91"/>
    </row>
    <row r="788" spans="3:45" ht="12.75" x14ac:dyDescent="0.2">
      <c r="C788" s="87"/>
      <c r="E788" s="89"/>
      <c r="F788" s="89"/>
      <c r="G788" s="89"/>
      <c r="H788" s="89"/>
      <c r="I788" s="90"/>
      <c r="J788" s="90"/>
      <c r="AO788" s="91"/>
      <c r="AP788" s="91"/>
      <c r="AQ788" s="91"/>
      <c r="AR788" s="91"/>
      <c r="AS788" s="91"/>
    </row>
    <row r="789" spans="3:45" ht="12.75" x14ac:dyDescent="0.2">
      <c r="C789" s="87"/>
      <c r="E789" s="89"/>
      <c r="F789" s="89"/>
      <c r="G789" s="89"/>
      <c r="H789" s="89"/>
      <c r="I789" s="90"/>
      <c r="J789" s="90"/>
      <c r="AO789" s="91"/>
      <c r="AP789" s="91"/>
      <c r="AQ789" s="91"/>
      <c r="AR789" s="91"/>
      <c r="AS789" s="91"/>
    </row>
    <row r="790" spans="3:45" ht="12.75" x14ac:dyDescent="0.2">
      <c r="C790" s="87"/>
      <c r="E790" s="89"/>
      <c r="F790" s="89"/>
      <c r="G790" s="89"/>
      <c r="H790" s="89"/>
      <c r="I790" s="90"/>
      <c r="J790" s="90"/>
      <c r="AO790" s="91"/>
      <c r="AP790" s="91"/>
      <c r="AQ790" s="91"/>
      <c r="AR790" s="91"/>
      <c r="AS790" s="91"/>
    </row>
    <row r="791" spans="3:45" ht="12.75" x14ac:dyDescent="0.2">
      <c r="C791" s="87"/>
      <c r="E791" s="89"/>
      <c r="F791" s="89"/>
      <c r="G791" s="89"/>
      <c r="H791" s="89"/>
      <c r="I791" s="90"/>
      <c r="J791" s="90"/>
      <c r="AO791" s="91"/>
      <c r="AP791" s="91"/>
      <c r="AQ791" s="91"/>
      <c r="AR791" s="91"/>
      <c r="AS791" s="91"/>
    </row>
    <row r="792" spans="3:45" ht="12.75" x14ac:dyDescent="0.2">
      <c r="C792" s="87"/>
      <c r="E792" s="89"/>
      <c r="F792" s="89"/>
      <c r="G792" s="89"/>
      <c r="H792" s="89"/>
      <c r="I792" s="90"/>
      <c r="J792" s="90"/>
      <c r="AO792" s="91"/>
      <c r="AP792" s="91"/>
      <c r="AQ792" s="91"/>
      <c r="AR792" s="91"/>
      <c r="AS792" s="91"/>
    </row>
    <row r="793" spans="3:45" ht="12.75" x14ac:dyDescent="0.2">
      <c r="C793" s="87"/>
      <c r="E793" s="89"/>
      <c r="F793" s="89"/>
      <c r="G793" s="89"/>
      <c r="H793" s="89"/>
      <c r="I793" s="90"/>
      <c r="J793" s="90"/>
      <c r="AO793" s="91"/>
      <c r="AP793" s="91"/>
      <c r="AQ793" s="91"/>
      <c r="AR793" s="91"/>
      <c r="AS793" s="91"/>
    </row>
    <row r="794" spans="3:45" ht="12.75" x14ac:dyDescent="0.2">
      <c r="C794" s="87"/>
      <c r="E794" s="89"/>
      <c r="F794" s="89"/>
      <c r="G794" s="89"/>
      <c r="H794" s="89"/>
      <c r="I794" s="90"/>
      <c r="J794" s="90"/>
      <c r="AO794" s="91"/>
      <c r="AP794" s="91"/>
      <c r="AQ794" s="91"/>
      <c r="AR794" s="91"/>
      <c r="AS794" s="91"/>
    </row>
    <row r="795" spans="3:45" ht="12.75" x14ac:dyDescent="0.2">
      <c r="C795" s="87"/>
      <c r="E795" s="89"/>
      <c r="F795" s="89"/>
      <c r="G795" s="89"/>
      <c r="H795" s="89"/>
      <c r="I795" s="90"/>
      <c r="J795" s="90"/>
      <c r="AO795" s="91"/>
      <c r="AP795" s="91"/>
      <c r="AQ795" s="91"/>
      <c r="AR795" s="91"/>
      <c r="AS795" s="91"/>
    </row>
    <row r="796" spans="3:45" ht="12.75" x14ac:dyDescent="0.2">
      <c r="C796" s="87"/>
      <c r="E796" s="89"/>
      <c r="F796" s="89"/>
      <c r="G796" s="89"/>
      <c r="H796" s="89"/>
      <c r="I796" s="90"/>
      <c r="J796" s="90"/>
      <c r="AO796" s="91"/>
      <c r="AP796" s="91"/>
      <c r="AQ796" s="91"/>
      <c r="AR796" s="91"/>
      <c r="AS796" s="91"/>
    </row>
    <row r="797" spans="3:45" ht="12.75" x14ac:dyDescent="0.2">
      <c r="C797" s="87"/>
      <c r="E797" s="89"/>
      <c r="F797" s="89"/>
      <c r="G797" s="89"/>
      <c r="H797" s="89"/>
      <c r="I797" s="90"/>
      <c r="J797" s="90"/>
      <c r="AO797" s="91"/>
      <c r="AP797" s="91"/>
      <c r="AQ797" s="91"/>
      <c r="AR797" s="91"/>
      <c r="AS797" s="91"/>
    </row>
    <row r="798" spans="3:45" ht="12.75" x14ac:dyDescent="0.2">
      <c r="C798" s="87"/>
      <c r="E798" s="89"/>
      <c r="F798" s="89"/>
      <c r="G798" s="89"/>
      <c r="H798" s="89"/>
      <c r="I798" s="90"/>
      <c r="J798" s="90"/>
      <c r="AO798" s="91"/>
      <c r="AP798" s="91"/>
      <c r="AQ798" s="91"/>
      <c r="AR798" s="91"/>
      <c r="AS798" s="91"/>
    </row>
    <row r="799" spans="3:45" ht="12.75" x14ac:dyDescent="0.2">
      <c r="C799" s="87"/>
      <c r="E799" s="89"/>
      <c r="F799" s="89"/>
      <c r="G799" s="89"/>
      <c r="H799" s="89"/>
      <c r="I799" s="90"/>
      <c r="J799" s="90"/>
      <c r="AO799" s="91"/>
      <c r="AP799" s="91"/>
      <c r="AQ799" s="91"/>
      <c r="AR799" s="91"/>
      <c r="AS799" s="91"/>
    </row>
    <row r="800" spans="3:45" ht="12.75" x14ac:dyDescent="0.2">
      <c r="C800" s="87"/>
      <c r="E800" s="89"/>
      <c r="F800" s="89"/>
      <c r="G800" s="89"/>
      <c r="H800" s="89"/>
      <c r="I800" s="90"/>
      <c r="J800" s="90"/>
      <c r="AO800" s="91"/>
      <c r="AP800" s="91"/>
      <c r="AQ800" s="91"/>
      <c r="AR800" s="91"/>
      <c r="AS800" s="91"/>
    </row>
    <row r="801" spans="3:45" ht="12.75" x14ac:dyDescent="0.2">
      <c r="C801" s="87"/>
      <c r="E801" s="89"/>
      <c r="F801" s="89"/>
      <c r="G801" s="89"/>
      <c r="H801" s="89"/>
      <c r="I801" s="90"/>
      <c r="J801" s="90"/>
      <c r="AO801" s="91"/>
      <c r="AP801" s="91"/>
      <c r="AQ801" s="91"/>
      <c r="AR801" s="91"/>
      <c r="AS801" s="91"/>
    </row>
    <row r="802" spans="3:45" ht="12.75" x14ac:dyDescent="0.2">
      <c r="C802" s="87"/>
      <c r="E802" s="89"/>
      <c r="F802" s="89"/>
      <c r="G802" s="89"/>
      <c r="H802" s="89"/>
      <c r="I802" s="90"/>
      <c r="J802" s="90"/>
      <c r="AO802" s="91"/>
      <c r="AP802" s="91"/>
      <c r="AQ802" s="91"/>
      <c r="AR802" s="91"/>
      <c r="AS802" s="91"/>
    </row>
    <row r="803" spans="3:45" ht="12.75" x14ac:dyDescent="0.2">
      <c r="C803" s="87"/>
      <c r="E803" s="89"/>
      <c r="F803" s="89"/>
      <c r="G803" s="89"/>
      <c r="H803" s="89"/>
      <c r="I803" s="90"/>
      <c r="J803" s="90"/>
      <c r="AO803" s="91"/>
      <c r="AP803" s="91"/>
      <c r="AQ803" s="91"/>
      <c r="AR803" s="91"/>
      <c r="AS803" s="91"/>
    </row>
    <row r="804" spans="3:45" ht="12.75" x14ac:dyDescent="0.2">
      <c r="C804" s="87"/>
      <c r="E804" s="89"/>
      <c r="F804" s="89"/>
      <c r="G804" s="89"/>
      <c r="H804" s="89"/>
      <c r="I804" s="90"/>
      <c r="J804" s="90"/>
      <c r="AO804" s="91"/>
      <c r="AP804" s="91"/>
      <c r="AQ804" s="91"/>
      <c r="AR804" s="91"/>
      <c r="AS804" s="91"/>
    </row>
    <row r="805" spans="3:45" ht="12.75" x14ac:dyDescent="0.2">
      <c r="C805" s="87"/>
      <c r="E805" s="89"/>
      <c r="F805" s="89"/>
      <c r="G805" s="89"/>
      <c r="H805" s="89"/>
      <c r="I805" s="90"/>
      <c r="J805" s="90"/>
      <c r="AO805" s="91"/>
      <c r="AP805" s="91"/>
      <c r="AQ805" s="91"/>
      <c r="AR805" s="91"/>
      <c r="AS805" s="91"/>
    </row>
    <row r="806" spans="3:45" ht="12.75" x14ac:dyDescent="0.2">
      <c r="C806" s="87"/>
      <c r="E806" s="89"/>
      <c r="F806" s="89"/>
      <c r="G806" s="89"/>
      <c r="H806" s="89"/>
      <c r="I806" s="90"/>
      <c r="J806" s="90"/>
      <c r="AO806" s="91"/>
      <c r="AP806" s="91"/>
      <c r="AQ806" s="91"/>
      <c r="AR806" s="91"/>
      <c r="AS806" s="91"/>
    </row>
    <row r="807" spans="3:45" ht="12.75" x14ac:dyDescent="0.2">
      <c r="C807" s="87"/>
      <c r="E807" s="89"/>
      <c r="F807" s="89"/>
      <c r="G807" s="89"/>
      <c r="H807" s="89"/>
      <c r="I807" s="90"/>
      <c r="J807" s="90"/>
      <c r="AO807" s="91"/>
      <c r="AP807" s="91"/>
      <c r="AQ807" s="91"/>
      <c r="AR807" s="91"/>
      <c r="AS807" s="91"/>
    </row>
    <row r="808" spans="3:45" ht="12.75" x14ac:dyDescent="0.2">
      <c r="C808" s="87"/>
      <c r="E808" s="89"/>
      <c r="F808" s="89"/>
      <c r="G808" s="89"/>
      <c r="H808" s="89"/>
      <c r="I808" s="90"/>
      <c r="J808" s="90"/>
      <c r="AO808" s="91"/>
      <c r="AP808" s="91"/>
      <c r="AQ808" s="91"/>
      <c r="AR808" s="91"/>
      <c r="AS808" s="91"/>
    </row>
    <row r="809" spans="3:45" ht="12.75" x14ac:dyDescent="0.2">
      <c r="C809" s="87"/>
      <c r="E809" s="89"/>
      <c r="F809" s="89"/>
      <c r="G809" s="89"/>
      <c r="H809" s="89"/>
      <c r="I809" s="90"/>
      <c r="J809" s="90"/>
      <c r="AO809" s="91"/>
      <c r="AP809" s="91"/>
      <c r="AQ809" s="91"/>
      <c r="AR809" s="91"/>
      <c r="AS809" s="91"/>
    </row>
    <row r="810" spans="3:45" ht="12.75" x14ac:dyDescent="0.2">
      <c r="C810" s="87"/>
      <c r="E810" s="89"/>
      <c r="F810" s="89"/>
      <c r="G810" s="89"/>
      <c r="H810" s="89"/>
      <c r="I810" s="90"/>
      <c r="J810" s="90"/>
      <c r="AO810" s="91"/>
      <c r="AP810" s="91"/>
      <c r="AQ810" s="91"/>
      <c r="AR810" s="91"/>
      <c r="AS810" s="91"/>
    </row>
    <row r="811" spans="3:45" ht="12.75" x14ac:dyDescent="0.2">
      <c r="C811" s="87"/>
      <c r="E811" s="89"/>
      <c r="F811" s="89"/>
      <c r="G811" s="89"/>
      <c r="H811" s="89"/>
      <c r="I811" s="90"/>
      <c r="J811" s="90"/>
      <c r="AO811" s="91"/>
      <c r="AP811" s="91"/>
      <c r="AQ811" s="91"/>
      <c r="AR811" s="91"/>
      <c r="AS811" s="91"/>
    </row>
    <row r="812" spans="3:45" ht="12.75" x14ac:dyDescent="0.2">
      <c r="C812" s="87"/>
      <c r="E812" s="89"/>
      <c r="F812" s="89"/>
      <c r="G812" s="89"/>
      <c r="H812" s="89"/>
      <c r="I812" s="90"/>
      <c r="J812" s="90"/>
      <c r="AO812" s="91"/>
      <c r="AP812" s="91"/>
      <c r="AQ812" s="91"/>
      <c r="AR812" s="91"/>
      <c r="AS812" s="91"/>
    </row>
    <row r="813" spans="3:45" ht="12.75" x14ac:dyDescent="0.2">
      <c r="C813" s="87"/>
      <c r="E813" s="89"/>
      <c r="F813" s="89"/>
      <c r="G813" s="89"/>
      <c r="H813" s="89"/>
      <c r="I813" s="90"/>
      <c r="J813" s="90"/>
      <c r="AO813" s="91"/>
      <c r="AP813" s="91"/>
      <c r="AQ813" s="91"/>
      <c r="AR813" s="91"/>
      <c r="AS813" s="91"/>
    </row>
    <row r="814" spans="3:45" ht="12.75" x14ac:dyDescent="0.2">
      <c r="C814" s="87"/>
      <c r="E814" s="89"/>
      <c r="F814" s="89"/>
      <c r="G814" s="89"/>
      <c r="H814" s="89"/>
      <c r="I814" s="90"/>
      <c r="J814" s="90"/>
      <c r="AO814" s="91"/>
      <c r="AP814" s="91"/>
      <c r="AQ814" s="91"/>
      <c r="AR814" s="91"/>
      <c r="AS814" s="91"/>
    </row>
    <row r="815" spans="3:45" ht="12.75" x14ac:dyDescent="0.2">
      <c r="C815" s="87"/>
      <c r="E815" s="89"/>
      <c r="F815" s="89"/>
      <c r="G815" s="89"/>
      <c r="H815" s="89"/>
      <c r="I815" s="90"/>
      <c r="J815" s="90"/>
      <c r="AO815" s="91"/>
      <c r="AP815" s="91"/>
      <c r="AQ815" s="91"/>
      <c r="AR815" s="91"/>
      <c r="AS815" s="91"/>
    </row>
    <row r="816" spans="3:45" ht="12.75" x14ac:dyDescent="0.2">
      <c r="C816" s="87"/>
      <c r="E816" s="89"/>
      <c r="F816" s="89"/>
      <c r="G816" s="89"/>
      <c r="H816" s="89"/>
      <c r="I816" s="90"/>
      <c r="J816" s="90"/>
      <c r="AO816" s="91"/>
      <c r="AP816" s="91"/>
      <c r="AQ816" s="91"/>
      <c r="AR816" s="91"/>
      <c r="AS816" s="91"/>
    </row>
    <row r="817" spans="3:45" ht="12.75" x14ac:dyDescent="0.2">
      <c r="C817" s="87"/>
      <c r="E817" s="89"/>
      <c r="F817" s="89"/>
      <c r="G817" s="89"/>
      <c r="H817" s="89"/>
      <c r="I817" s="90"/>
      <c r="J817" s="90"/>
      <c r="AO817" s="91"/>
      <c r="AP817" s="91"/>
      <c r="AQ817" s="91"/>
      <c r="AR817" s="91"/>
      <c r="AS817" s="91"/>
    </row>
    <row r="818" spans="3:45" ht="12.75" x14ac:dyDescent="0.2">
      <c r="C818" s="87"/>
      <c r="E818" s="89"/>
      <c r="F818" s="89"/>
      <c r="G818" s="89"/>
      <c r="H818" s="89"/>
      <c r="I818" s="90"/>
      <c r="J818" s="90"/>
      <c r="AO818" s="91"/>
      <c r="AP818" s="91"/>
      <c r="AQ818" s="91"/>
      <c r="AR818" s="91"/>
      <c r="AS818" s="91"/>
    </row>
    <row r="819" spans="3:45" ht="12.75" x14ac:dyDescent="0.2">
      <c r="C819" s="87"/>
      <c r="E819" s="89"/>
      <c r="F819" s="89"/>
      <c r="G819" s="89"/>
      <c r="H819" s="89"/>
      <c r="I819" s="90"/>
      <c r="J819" s="90"/>
      <c r="AO819" s="91"/>
      <c r="AP819" s="91"/>
      <c r="AQ819" s="91"/>
      <c r="AR819" s="91"/>
      <c r="AS819" s="91"/>
    </row>
    <row r="820" spans="3:45" ht="12.75" x14ac:dyDescent="0.2">
      <c r="C820" s="87"/>
      <c r="E820" s="89"/>
      <c r="F820" s="89"/>
      <c r="G820" s="89"/>
      <c r="H820" s="89"/>
      <c r="I820" s="90"/>
      <c r="J820" s="90"/>
      <c r="AO820" s="91"/>
      <c r="AP820" s="91"/>
      <c r="AQ820" s="91"/>
      <c r="AR820" s="91"/>
      <c r="AS820" s="91"/>
    </row>
    <row r="821" spans="3:45" ht="12.75" x14ac:dyDescent="0.2">
      <c r="C821" s="87"/>
      <c r="E821" s="89"/>
      <c r="F821" s="89"/>
      <c r="G821" s="89"/>
      <c r="H821" s="89"/>
      <c r="I821" s="90"/>
      <c r="J821" s="90"/>
      <c r="AO821" s="91"/>
      <c r="AP821" s="91"/>
      <c r="AQ821" s="91"/>
      <c r="AR821" s="91"/>
      <c r="AS821" s="91"/>
    </row>
    <row r="822" spans="3:45" ht="12.75" x14ac:dyDescent="0.2">
      <c r="C822" s="87"/>
      <c r="E822" s="89"/>
      <c r="F822" s="89"/>
      <c r="G822" s="89"/>
      <c r="H822" s="89"/>
      <c r="I822" s="90"/>
      <c r="J822" s="90"/>
      <c r="AO822" s="91"/>
      <c r="AP822" s="91"/>
      <c r="AQ822" s="91"/>
      <c r="AR822" s="91"/>
      <c r="AS822" s="91"/>
    </row>
    <row r="823" spans="3:45" ht="12.75" x14ac:dyDescent="0.2">
      <c r="C823" s="87"/>
      <c r="E823" s="89"/>
      <c r="F823" s="89"/>
      <c r="G823" s="89"/>
      <c r="H823" s="89"/>
      <c r="I823" s="90"/>
      <c r="J823" s="90"/>
      <c r="AO823" s="91"/>
      <c r="AP823" s="91"/>
      <c r="AQ823" s="91"/>
      <c r="AR823" s="91"/>
      <c r="AS823" s="91"/>
    </row>
    <row r="824" spans="3:45" ht="12.75" x14ac:dyDescent="0.2">
      <c r="C824" s="87"/>
      <c r="E824" s="89"/>
      <c r="F824" s="89"/>
      <c r="G824" s="89"/>
      <c r="H824" s="89"/>
      <c r="I824" s="90"/>
      <c r="J824" s="90"/>
      <c r="AO824" s="91"/>
      <c r="AP824" s="91"/>
      <c r="AQ824" s="91"/>
      <c r="AR824" s="91"/>
      <c r="AS824" s="91"/>
    </row>
    <row r="825" spans="3:45" ht="12.75" x14ac:dyDescent="0.2">
      <c r="C825" s="87"/>
      <c r="E825" s="89"/>
      <c r="F825" s="89"/>
      <c r="G825" s="89"/>
      <c r="H825" s="89"/>
      <c r="I825" s="90"/>
      <c r="J825" s="90"/>
      <c r="AO825" s="91"/>
      <c r="AP825" s="91"/>
      <c r="AQ825" s="91"/>
      <c r="AR825" s="91"/>
      <c r="AS825" s="91"/>
    </row>
    <row r="826" spans="3:45" ht="12.75" x14ac:dyDescent="0.2">
      <c r="C826" s="87"/>
      <c r="E826" s="89"/>
      <c r="F826" s="89"/>
      <c r="G826" s="89"/>
      <c r="H826" s="89"/>
      <c r="I826" s="90"/>
      <c r="J826" s="90"/>
      <c r="AO826" s="91"/>
      <c r="AP826" s="91"/>
      <c r="AQ826" s="91"/>
      <c r="AR826" s="91"/>
      <c r="AS826" s="91"/>
    </row>
    <row r="827" spans="3:45" ht="12.75" x14ac:dyDescent="0.2">
      <c r="C827" s="87"/>
      <c r="E827" s="89"/>
      <c r="F827" s="89"/>
      <c r="G827" s="89"/>
      <c r="H827" s="89"/>
      <c r="I827" s="90"/>
      <c r="J827" s="90"/>
      <c r="AO827" s="91"/>
      <c r="AP827" s="91"/>
      <c r="AQ827" s="91"/>
      <c r="AR827" s="91"/>
      <c r="AS827" s="91"/>
    </row>
    <row r="828" spans="3:45" ht="12.75" x14ac:dyDescent="0.2">
      <c r="C828" s="87"/>
      <c r="E828" s="89"/>
      <c r="F828" s="89"/>
      <c r="G828" s="89"/>
      <c r="H828" s="89"/>
      <c r="I828" s="90"/>
      <c r="J828" s="90"/>
      <c r="AO828" s="91"/>
      <c r="AP828" s="91"/>
      <c r="AQ828" s="91"/>
      <c r="AR828" s="91"/>
      <c r="AS828" s="91"/>
    </row>
    <row r="829" spans="3:45" ht="12.75" x14ac:dyDescent="0.2">
      <c r="C829" s="87"/>
      <c r="E829" s="89"/>
      <c r="F829" s="89"/>
      <c r="G829" s="89"/>
      <c r="H829" s="89"/>
      <c r="I829" s="90"/>
      <c r="J829" s="90"/>
      <c r="AO829" s="91"/>
      <c r="AP829" s="91"/>
      <c r="AQ829" s="91"/>
      <c r="AR829" s="91"/>
      <c r="AS829" s="91"/>
    </row>
    <row r="830" spans="3:45" ht="12.75" x14ac:dyDescent="0.2">
      <c r="C830" s="87"/>
      <c r="E830" s="89"/>
      <c r="F830" s="89"/>
      <c r="G830" s="89"/>
      <c r="H830" s="89"/>
      <c r="I830" s="90"/>
      <c r="J830" s="90"/>
      <c r="AO830" s="91"/>
      <c r="AP830" s="91"/>
      <c r="AQ830" s="91"/>
      <c r="AR830" s="91"/>
      <c r="AS830" s="91"/>
    </row>
    <row r="831" spans="3:45" ht="12.75" x14ac:dyDescent="0.2">
      <c r="C831" s="87"/>
      <c r="E831" s="89"/>
      <c r="F831" s="89"/>
      <c r="G831" s="89"/>
      <c r="H831" s="89"/>
      <c r="I831" s="90"/>
      <c r="J831" s="90"/>
      <c r="AO831" s="91"/>
      <c r="AP831" s="91"/>
      <c r="AQ831" s="91"/>
      <c r="AR831" s="91"/>
      <c r="AS831" s="91"/>
    </row>
    <row r="832" spans="3:45" ht="12.75" x14ac:dyDescent="0.2">
      <c r="C832" s="87"/>
      <c r="E832" s="89"/>
      <c r="F832" s="89"/>
      <c r="G832" s="89"/>
      <c r="H832" s="89"/>
      <c r="I832" s="90"/>
      <c r="J832" s="90"/>
      <c r="AO832" s="91"/>
      <c r="AP832" s="91"/>
      <c r="AQ832" s="91"/>
      <c r="AR832" s="91"/>
      <c r="AS832" s="91"/>
    </row>
    <row r="833" spans="3:45" ht="12.75" x14ac:dyDescent="0.2">
      <c r="C833" s="87"/>
      <c r="E833" s="89"/>
      <c r="F833" s="89"/>
      <c r="G833" s="89"/>
      <c r="H833" s="89"/>
      <c r="I833" s="90"/>
      <c r="J833" s="90"/>
      <c r="AO833" s="91"/>
      <c r="AP833" s="91"/>
      <c r="AQ833" s="91"/>
      <c r="AR833" s="91"/>
      <c r="AS833" s="91"/>
    </row>
    <row r="834" spans="3:45" ht="12.75" x14ac:dyDescent="0.2">
      <c r="C834" s="87"/>
      <c r="E834" s="89"/>
      <c r="F834" s="89"/>
      <c r="G834" s="89"/>
      <c r="H834" s="89"/>
      <c r="I834" s="90"/>
      <c r="J834" s="90"/>
      <c r="AO834" s="91"/>
      <c r="AP834" s="91"/>
      <c r="AQ834" s="91"/>
      <c r="AR834" s="91"/>
      <c r="AS834" s="91"/>
    </row>
    <row r="835" spans="3:45" ht="12.75" x14ac:dyDescent="0.2">
      <c r="C835" s="87"/>
      <c r="E835" s="89"/>
      <c r="F835" s="89"/>
      <c r="G835" s="89"/>
      <c r="H835" s="89"/>
      <c r="I835" s="90"/>
      <c r="J835" s="90"/>
      <c r="AO835" s="91"/>
      <c r="AP835" s="91"/>
      <c r="AQ835" s="91"/>
      <c r="AR835" s="91"/>
      <c r="AS835" s="91"/>
    </row>
    <row r="836" spans="3:45" ht="12.75" x14ac:dyDescent="0.2">
      <c r="C836" s="87"/>
      <c r="E836" s="89"/>
      <c r="F836" s="89"/>
      <c r="G836" s="89"/>
      <c r="H836" s="89"/>
      <c r="I836" s="90"/>
      <c r="J836" s="90"/>
      <c r="AO836" s="91"/>
      <c r="AP836" s="91"/>
      <c r="AQ836" s="91"/>
      <c r="AR836" s="91"/>
      <c r="AS836" s="91"/>
    </row>
    <row r="837" spans="3:45" ht="12.75" x14ac:dyDescent="0.2">
      <c r="C837" s="87"/>
      <c r="E837" s="89"/>
      <c r="F837" s="89"/>
      <c r="G837" s="89"/>
      <c r="H837" s="89"/>
      <c r="I837" s="90"/>
      <c r="J837" s="90"/>
      <c r="AO837" s="91"/>
      <c r="AP837" s="91"/>
      <c r="AQ837" s="91"/>
      <c r="AR837" s="91"/>
      <c r="AS837" s="91"/>
    </row>
    <row r="838" spans="3:45" ht="12.75" x14ac:dyDescent="0.2">
      <c r="C838" s="87"/>
      <c r="E838" s="89"/>
      <c r="F838" s="89"/>
      <c r="G838" s="89"/>
      <c r="H838" s="89"/>
      <c r="I838" s="90"/>
      <c r="J838" s="90"/>
      <c r="AO838" s="91"/>
      <c r="AP838" s="91"/>
      <c r="AQ838" s="91"/>
      <c r="AR838" s="91"/>
      <c r="AS838" s="91"/>
    </row>
    <row r="839" spans="3:45" ht="12.75" x14ac:dyDescent="0.2">
      <c r="C839" s="87"/>
      <c r="E839" s="89"/>
      <c r="F839" s="89"/>
      <c r="G839" s="89"/>
      <c r="H839" s="89"/>
      <c r="I839" s="90"/>
      <c r="J839" s="90"/>
      <c r="AO839" s="91"/>
      <c r="AP839" s="91"/>
      <c r="AQ839" s="91"/>
      <c r="AR839" s="91"/>
      <c r="AS839" s="91"/>
    </row>
    <row r="840" spans="3:45" ht="12.75" x14ac:dyDescent="0.2">
      <c r="C840" s="87"/>
      <c r="E840" s="89"/>
      <c r="F840" s="89"/>
      <c r="G840" s="89"/>
      <c r="H840" s="89"/>
      <c r="I840" s="90"/>
      <c r="J840" s="90"/>
      <c r="AO840" s="91"/>
      <c r="AP840" s="91"/>
      <c r="AQ840" s="91"/>
      <c r="AR840" s="91"/>
      <c r="AS840" s="91"/>
    </row>
    <row r="841" spans="3:45" ht="12.75" x14ac:dyDescent="0.2">
      <c r="C841" s="87"/>
      <c r="E841" s="89"/>
      <c r="F841" s="89"/>
      <c r="G841" s="89"/>
      <c r="H841" s="89"/>
      <c r="I841" s="90"/>
      <c r="J841" s="90"/>
      <c r="AO841" s="91"/>
      <c r="AP841" s="91"/>
      <c r="AQ841" s="91"/>
      <c r="AR841" s="91"/>
      <c r="AS841" s="91"/>
    </row>
    <row r="842" spans="3:45" ht="12.75" x14ac:dyDescent="0.2">
      <c r="C842" s="87"/>
      <c r="E842" s="89"/>
      <c r="F842" s="89"/>
      <c r="G842" s="89"/>
      <c r="H842" s="89"/>
      <c r="I842" s="90"/>
      <c r="J842" s="90"/>
      <c r="AO842" s="91"/>
      <c r="AP842" s="91"/>
      <c r="AQ842" s="91"/>
      <c r="AR842" s="91"/>
      <c r="AS842" s="91"/>
    </row>
    <row r="843" spans="3:45" ht="12.75" x14ac:dyDescent="0.2">
      <c r="C843" s="87"/>
      <c r="E843" s="89"/>
      <c r="F843" s="89"/>
      <c r="G843" s="89"/>
      <c r="H843" s="89"/>
      <c r="I843" s="90"/>
      <c r="J843" s="90"/>
      <c r="AO843" s="91"/>
      <c r="AP843" s="91"/>
      <c r="AQ843" s="91"/>
      <c r="AR843" s="91"/>
      <c r="AS843" s="91"/>
    </row>
    <row r="844" spans="3:45" ht="12.75" x14ac:dyDescent="0.2">
      <c r="C844" s="87"/>
      <c r="E844" s="89"/>
      <c r="F844" s="89"/>
      <c r="G844" s="89"/>
      <c r="H844" s="89"/>
      <c r="I844" s="90"/>
      <c r="J844" s="90"/>
      <c r="AO844" s="91"/>
      <c r="AP844" s="91"/>
      <c r="AQ844" s="91"/>
      <c r="AR844" s="91"/>
      <c r="AS844" s="91"/>
    </row>
    <row r="845" spans="3:45" ht="12.75" x14ac:dyDescent="0.2">
      <c r="C845" s="87"/>
      <c r="E845" s="89"/>
      <c r="F845" s="89"/>
      <c r="G845" s="89"/>
      <c r="H845" s="89"/>
      <c r="I845" s="90"/>
      <c r="J845" s="90"/>
      <c r="AO845" s="91"/>
      <c r="AP845" s="91"/>
      <c r="AQ845" s="91"/>
      <c r="AR845" s="91"/>
      <c r="AS845" s="91"/>
    </row>
    <row r="846" spans="3:45" ht="12.75" x14ac:dyDescent="0.2">
      <c r="C846" s="87"/>
      <c r="E846" s="89"/>
      <c r="F846" s="89"/>
      <c r="G846" s="89"/>
      <c r="H846" s="89"/>
      <c r="I846" s="90"/>
      <c r="J846" s="90"/>
      <c r="AO846" s="91"/>
      <c r="AP846" s="91"/>
      <c r="AQ846" s="91"/>
      <c r="AR846" s="91"/>
      <c r="AS846" s="91"/>
    </row>
    <row r="847" spans="3:45" ht="12.75" x14ac:dyDescent="0.2">
      <c r="C847" s="87"/>
      <c r="E847" s="89"/>
      <c r="F847" s="89"/>
      <c r="G847" s="89"/>
      <c r="H847" s="89"/>
      <c r="I847" s="90"/>
      <c r="J847" s="90"/>
      <c r="AO847" s="91"/>
      <c r="AP847" s="91"/>
      <c r="AQ847" s="91"/>
      <c r="AR847" s="91"/>
      <c r="AS847" s="91"/>
    </row>
    <row r="848" spans="3:45" ht="12.75" x14ac:dyDescent="0.2">
      <c r="C848" s="87"/>
      <c r="E848" s="89"/>
      <c r="F848" s="89"/>
      <c r="G848" s="89"/>
      <c r="H848" s="89"/>
      <c r="I848" s="90"/>
      <c r="J848" s="90"/>
      <c r="AO848" s="91"/>
      <c r="AP848" s="91"/>
      <c r="AQ848" s="91"/>
      <c r="AR848" s="91"/>
      <c r="AS848" s="91"/>
    </row>
    <row r="849" spans="3:45" ht="12.75" x14ac:dyDescent="0.2">
      <c r="C849" s="87"/>
      <c r="E849" s="89"/>
      <c r="F849" s="89"/>
      <c r="G849" s="89"/>
      <c r="H849" s="89"/>
      <c r="I849" s="90"/>
      <c r="J849" s="90"/>
      <c r="AO849" s="91"/>
      <c r="AP849" s="91"/>
      <c r="AQ849" s="91"/>
      <c r="AR849" s="91"/>
      <c r="AS849" s="91"/>
    </row>
    <row r="850" spans="3:45" ht="12.75" x14ac:dyDescent="0.2">
      <c r="C850" s="87"/>
      <c r="E850" s="89"/>
      <c r="F850" s="89"/>
      <c r="G850" s="89"/>
      <c r="H850" s="89"/>
      <c r="I850" s="90"/>
      <c r="J850" s="90"/>
      <c r="AO850" s="91"/>
      <c r="AP850" s="91"/>
      <c r="AQ850" s="91"/>
      <c r="AR850" s="91"/>
      <c r="AS850" s="91"/>
    </row>
    <row r="851" spans="3:45" ht="12.75" x14ac:dyDescent="0.2">
      <c r="C851" s="87"/>
      <c r="E851" s="89"/>
      <c r="F851" s="89"/>
      <c r="G851" s="89"/>
      <c r="H851" s="89"/>
      <c r="I851" s="90"/>
      <c r="J851" s="90"/>
      <c r="AO851" s="91"/>
      <c r="AP851" s="91"/>
      <c r="AQ851" s="91"/>
      <c r="AR851" s="91"/>
      <c r="AS851" s="91"/>
    </row>
    <row r="852" spans="3:45" ht="12.75" x14ac:dyDescent="0.2">
      <c r="C852" s="87"/>
      <c r="E852" s="89"/>
      <c r="F852" s="89"/>
      <c r="G852" s="89"/>
      <c r="H852" s="89"/>
      <c r="I852" s="90"/>
      <c r="J852" s="90"/>
      <c r="AO852" s="91"/>
      <c r="AP852" s="91"/>
      <c r="AQ852" s="91"/>
      <c r="AR852" s="91"/>
      <c r="AS852" s="91"/>
    </row>
    <row r="853" spans="3:45" ht="12.75" x14ac:dyDescent="0.2">
      <c r="C853" s="87"/>
      <c r="E853" s="89"/>
      <c r="F853" s="89"/>
      <c r="G853" s="89"/>
      <c r="H853" s="89"/>
      <c r="I853" s="90"/>
      <c r="J853" s="90"/>
      <c r="AO853" s="91"/>
      <c r="AP853" s="91"/>
      <c r="AQ853" s="91"/>
      <c r="AR853" s="91"/>
      <c r="AS853" s="91"/>
    </row>
    <row r="854" spans="3:45" ht="12.75" x14ac:dyDescent="0.2">
      <c r="C854" s="87"/>
      <c r="E854" s="89"/>
      <c r="F854" s="89"/>
      <c r="G854" s="89"/>
      <c r="H854" s="89"/>
      <c r="I854" s="90"/>
      <c r="J854" s="90"/>
      <c r="AO854" s="91"/>
      <c r="AP854" s="91"/>
      <c r="AQ854" s="91"/>
      <c r="AR854" s="91"/>
      <c r="AS854" s="91"/>
    </row>
    <row r="855" spans="3:45" ht="12.75" x14ac:dyDescent="0.2">
      <c r="C855" s="87"/>
      <c r="E855" s="89"/>
      <c r="F855" s="89"/>
      <c r="G855" s="89"/>
      <c r="H855" s="89"/>
      <c r="I855" s="90"/>
      <c r="J855" s="90"/>
      <c r="AO855" s="91"/>
      <c r="AP855" s="91"/>
      <c r="AQ855" s="91"/>
      <c r="AR855" s="91"/>
      <c r="AS855" s="91"/>
    </row>
    <row r="856" spans="3:45" ht="12.75" x14ac:dyDescent="0.2">
      <c r="C856" s="87"/>
      <c r="E856" s="89"/>
      <c r="F856" s="89"/>
      <c r="G856" s="89"/>
      <c r="H856" s="89"/>
      <c r="I856" s="90"/>
      <c r="J856" s="90"/>
      <c r="AO856" s="91"/>
      <c r="AP856" s="91"/>
      <c r="AQ856" s="91"/>
      <c r="AR856" s="91"/>
      <c r="AS856" s="91"/>
    </row>
    <row r="857" spans="3:45" ht="12.75" x14ac:dyDescent="0.2">
      <c r="C857" s="87"/>
      <c r="E857" s="89"/>
      <c r="F857" s="89"/>
      <c r="G857" s="89"/>
      <c r="H857" s="89"/>
      <c r="I857" s="90"/>
      <c r="J857" s="90"/>
      <c r="AO857" s="91"/>
      <c r="AP857" s="91"/>
      <c r="AQ857" s="91"/>
      <c r="AR857" s="91"/>
      <c r="AS857" s="91"/>
    </row>
    <row r="858" spans="3:45" ht="12.75" x14ac:dyDescent="0.2">
      <c r="C858" s="87"/>
      <c r="E858" s="89"/>
      <c r="F858" s="89"/>
      <c r="G858" s="89"/>
      <c r="H858" s="89"/>
      <c r="I858" s="90"/>
      <c r="J858" s="90"/>
      <c r="AO858" s="91"/>
      <c r="AP858" s="91"/>
      <c r="AQ858" s="91"/>
      <c r="AR858" s="91"/>
      <c r="AS858" s="91"/>
    </row>
    <row r="859" spans="3:45" ht="12.75" x14ac:dyDescent="0.2">
      <c r="C859" s="87"/>
      <c r="E859" s="89"/>
      <c r="F859" s="89"/>
      <c r="G859" s="89"/>
      <c r="H859" s="89"/>
      <c r="I859" s="90"/>
      <c r="J859" s="90"/>
      <c r="AO859" s="91"/>
      <c r="AP859" s="91"/>
      <c r="AQ859" s="91"/>
      <c r="AR859" s="91"/>
      <c r="AS859" s="91"/>
    </row>
    <row r="860" spans="3:45" ht="12.75" x14ac:dyDescent="0.2">
      <c r="C860" s="87"/>
      <c r="E860" s="89"/>
      <c r="F860" s="89"/>
      <c r="G860" s="89"/>
      <c r="H860" s="89"/>
      <c r="I860" s="90"/>
      <c r="J860" s="90"/>
      <c r="AO860" s="91"/>
      <c r="AP860" s="91"/>
      <c r="AQ860" s="91"/>
      <c r="AR860" s="91"/>
      <c r="AS860" s="91"/>
    </row>
    <row r="861" spans="3:45" ht="12.75" x14ac:dyDescent="0.2">
      <c r="C861" s="87"/>
      <c r="E861" s="89"/>
      <c r="F861" s="89"/>
      <c r="G861" s="89"/>
      <c r="H861" s="89"/>
      <c r="I861" s="90"/>
      <c r="J861" s="90"/>
      <c r="AO861" s="91"/>
      <c r="AP861" s="91"/>
      <c r="AQ861" s="91"/>
      <c r="AR861" s="91"/>
      <c r="AS861" s="91"/>
    </row>
    <row r="862" spans="3:45" ht="12.75" x14ac:dyDescent="0.2">
      <c r="C862" s="87"/>
      <c r="E862" s="89"/>
      <c r="F862" s="89"/>
      <c r="G862" s="89"/>
      <c r="H862" s="89"/>
      <c r="I862" s="90"/>
      <c r="J862" s="90"/>
      <c r="AO862" s="91"/>
      <c r="AP862" s="91"/>
      <c r="AQ862" s="91"/>
      <c r="AR862" s="91"/>
      <c r="AS862" s="91"/>
    </row>
    <row r="863" spans="3:45" ht="12.75" x14ac:dyDescent="0.2">
      <c r="C863" s="87"/>
      <c r="E863" s="89"/>
      <c r="F863" s="89"/>
      <c r="G863" s="89"/>
      <c r="H863" s="89"/>
      <c r="I863" s="90"/>
      <c r="J863" s="90"/>
      <c r="AO863" s="91"/>
      <c r="AP863" s="91"/>
      <c r="AQ863" s="91"/>
      <c r="AR863" s="91"/>
      <c r="AS863" s="91"/>
    </row>
    <row r="864" spans="3:45" ht="12.75" x14ac:dyDescent="0.2">
      <c r="C864" s="87"/>
      <c r="E864" s="89"/>
      <c r="F864" s="89"/>
      <c r="G864" s="89"/>
      <c r="H864" s="89"/>
      <c r="I864" s="90"/>
      <c r="J864" s="90"/>
      <c r="AO864" s="91"/>
      <c r="AP864" s="91"/>
      <c r="AQ864" s="91"/>
      <c r="AR864" s="91"/>
      <c r="AS864" s="91"/>
    </row>
    <row r="865" spans="3:45" ht="12.75" x14ac:dyDescent="0.2">
      <c r="C865" s="87"/>
      <c r="E865" s="89"/>
      <c r="F865" s="89"/>
      <c r="G865" s="89"/>
      <c r="H865" s="89"/>
      <c r="I865" s="90"/>
      <c r="J865" s="90"/>
      <c r="AO865" s="91"/>
      <c r="AP865" s="91"/>
      <c r="AQ865" s="91"/>
      <c r="AR865" s="91"/>
      <c r="AS865" s="91"/>
    </row>
    <row r="866" spans="3:45" ht="12.75" x14ac:dyDescent="0.2">
      <c r="C866" s="87"/>
      <c r="E866" s="89"/>
      <c r="F866" s="89"/>
      <c r="G866" s="89"/>
      <c r="H866" s="89"/>
      <c r="I866" s="90"/>
      <c r="J866" s="90"/>
      <c r="AO866" s="91"/>
      <c r="AP866" s="91"/>
      <c r="AQ866" s="91"/>
      <c r="AR866" s="91"/>
      <c r="AS866" s="91"/>
    </row>
    <row r="867" spans="3:45" ht="12.75" x14ac:dyDescent="0.2">
      <c r="C867" s="87"/>
      <c r="E867" s="89"/>
      <c r="F867" s="89"/>
      <c r="G867" s="89"/>
      <c r="H867" s="89"/>
      <c r="I867" s="90"/>
      <c r="J867" s="90"/>
      <c r="AO867" s="91"/>
      <c r="AP867" s="91"/>
      <c r="AQ867" s="91"/>
      <c r="AR867" s="91"/>
      <c r="AS867" s="91"/>
    </row>
    <row r="868" spans="3:45" ht="12.75" x14ac:dyDescent="0.2">
      <c r="C868" s="87"/>
      <c r="E868" s="89"/>
      <c r="F868" s="89"/>
      <c r="G868" s="89"/>
      <c r="H868" s="89"/>
      <c r="I868" s="90"/>
      <c r="J868" s="90"/>
      <c r="AO868" s="91"/>
      <c r="AP868" s="91"/>
      <c r="AQ868" s="91"/>
      <c r="AR868" s="91"/>
      <c r="AS868" s="91"/>
    </row>
    <row r="869" spans="3:45" ht="12.75" x14ac:dyDescent="0.2">
      <c r="C869" s="87"/>
      <c r="E869" s="89"/>
      <c r="F869" s="89"/>
      <c r="G869" s="89"/>
      <c r="H869" s="89"/>
      <c r="I869" s="90"/>
      <c r="J869" s="90"/>
      <c r="AO869" s="91"/>
      <c r="AP869" s="91"/>
      <c r="AQ869" s="91"/>
      <c r="AR869" s="91"/>
      <c r="AS869" s="91"/>
    </row>
    <row r="870" spans="3:45" ht="12.75" x14ac:dyDescent="0.2">
      <c r="C870" s="87"/>
      <c r="E870" s="89"/>
      <c r="F870" s="89"/>
      <c r="G870" s="89"/>
      <c r="H870" s="89"/>
      <c r="I870" s="90"/>
      <c r="J870" s="90"/>
      <c r="AO870" s="91"/>
      <c r="AP870" s="91"/>
      <c r="AQ870" s="91"/>
      <c r="AR870" s="91"/>
      <c r="AS870" s="91"/>
    </row>
    <row r="871" spans="3:45" ht="12.75" x14ac:dyDescent="0.2">
      <c r="C871" s="87"/>
      <c r="E871" s="89"/>
      <c r="F871" s="89"/>
      <c r="G871" s="89"/>
      <c r="H871" s="89"/>
      <c r="I871" s="90"/>
      <c r="J871" s="90"/>
      <c r="AO871" s="91"/>
      <c r="AP871" s="91"/>
      <c r="AQ871" s="91"/>
      <c r="AR871" s="91"/>
      <c r="AS871" s="91"/>
    </row>
    <row r="872" spans="3:45" ht="12.75" x14ac:dyDescent="0.2">
      <c r="C872" s="87"/>
      <c r="E872" s="89"/>
      <c r="F872" s="89"/>
      <c r="G872" s="89"/>
      <c r="H872" s="89"/>
      <c r="I872" s="90"/>
      <c r="J872" s="90"/>
      <c r="AO872" s="91"/>
      <c r="AP872" s="91"/>
      <c r="AQ872" s="91"/>
      <c r="AR872" s="91"/>
      <c r="AS872" s="91"/>
    </row>
    <row r="873" spans="3:45" ht="12.75" x14ac:dyDescent="0.2">
      <c r="C873" s="87"/>
      <c r="E873" s="89"/>
      <c r="F873" s="89"/>
      <c r="G873" s="89"/>
      <c r="H873" s="89"/>
      <c r="I873" s="90"/>
      <c r="J873" s="90"/>
      <c r="AO873" s="91"/>
      <c r="AP873" s="91"/>
      <c r="AQ873" s="91"/>
      <c r="AR873" s="91"/>
      <c r="AS873" s="91"/>
    </row>
    <row r="874" spans="3:45" ht="12.75" x14ac:dyDescent="0.2">
      <c r="C874" s="87"/>
      <c r="E874" s="89"/>
      <c r="F874" s="89"/>
      <c r="G874" s="89"/>
      <c r="H874" s="89"/>
      <c r="I874" s="90"/>
      <c r="J874" s="90"/>
      <c r="AO874" s="91"/>
      <c r="AP874" s="91"/>
      <c r="AQ874" s="91"/>
      <c r="AR874" s="91"/>
      <c r="AS874" s="91"/>
    </row>
    <row r="875" spans="3:45" ht="12.75" x14ac:dyDescent="0.2">
      <c r="C875" s="87"/>
      <c r="E875" s="89"/>
      <c r="F875" s="89"/>
      <c r="G875" s="89"/>
      <c r="H875" s="89"/>
      <c r="I875" s="90"/>
      <c r="J875" s="90"/>
      <c r="AO875" s="91"/>
      <c r="AP875" s="91"/>
      <c r="AQ875" s="91"/>
      <c r="AR875" s="91"/>
      <c r="AS875" s="91"/>
    </row>
    <row r="876" spans="3:45" ht="12.75" x14ac:dyDescent="0.2">
      <c r="C876" s="87"/>
      <c r="E876" s="89"/>
      <c r="F876" s="89"/>
      <c r="G876" s="89"/>
      <c r="H876" s="89"/>
      <c r="I876" s="90"/>
      <c r="J876" s="90"/>
      <c r="AO876" s="91"/>
      <c r="AP876" s="91"/>
      <c r="AQ876" s="91"/>
      <c r="AR876" s="91"/>
      <c r="AS876" s="91"/>
    </row>
    <row r="877" spans="3:45" ht="12.75" x14ac:dyDescent="0.2">
      <c r="C877" s="87"/>
      <c r="E877" s="89"/>
      <c r="F877" s="89"/>
      <c r="G877" s="89"/>
      <c r="H877" s="89"/>
      <c r="I877" s="90"/>
      <c r="J877" s="90"/>
      <c r="AO877" s="91"/>
      <c r="AP877" s="91"/>
      <c r="AQ877" s="91"/>
      <c r="AR877" s="91"/>
      <c r="AS877" s="91"/>
    </row>
    <row r="878" spans="3:45" ht="12.75" x14ac:dyDescent="0.2">
      <c r="C878" s="87"/>
      <c r="E878" s="89"/>
      <c r="F878" s="89"/>
      <c r="G878" s="89"/>
      <c r="H878" s="89"/>
      <c r="I878" s="90"/>
      <c r="J878" s="90"/>
      <c r="AO878" s="91"/>
      <c r="AP878" s="91"/>
      <c r="AQ878" s="91"/>
      <c r="AR878" s="91"/>
      <c r="AS878" s="91"/>
    </row>
    <row r="879" spans="3:45" ht="12.75" x14ac:dyDescent="0.2">
      <c r="C879" s="87"/>
      <c r="E879" s="89"/>
      <c r="F879" s="89"/>
      <c r="G879" s="89"/>
      <c r="H879" s="89"/>
      <c r="I879" s="90"/>
      <c r="J879" s="90"/>
      <c r="AO879" s="91"/>
      <c r="AP879" s="91"/>
      <c r="AQ879" s="91"/>
      <c r="AR879" s="91"/>
      <c r="AS879" s="91"/>
    </row>
    <row r="880" spans="3:45" ht="12.75" x14ac:dyDescent="0.2">
      <c r="C880" s="87"/>
      <c r="E880" s="89"/>
      <c r="F880" s="89"/>
      <c r="G880" s="89"/>
      <c r="H880" s="89"/>
      <c r="I880" s="90"/>
      <c r="J880" s="90"/>
      <c r="AO880" s="91"/>
      <c r="AP880" s="91"/>
      <c r="AQ880" s="91"/>
      <c r="AR880" s="91"/>
      <c r="AS880" s="91"/>
    </row>
    <row r="881" spans="3:45" ht="12.75" x14ac:dyDescent="0.2">
      <c r="C881" s="87"/>
      <c r="E881" s="89"/>
      <c r="F881" s="89"/>
      <c r="G881" s="89"/>
      <c r="H881" s="89"/>
      <c r="I881" s="90"/>
      <c r="J881" s="90"/>
      <c r="AO881" s="91"/>
      <c r="AP881" s="91"/>
      <c r="AQ881" s="91"/>
      <c r="AR881" s="91"/>
      <c r="AS881" s="91"/>
    </row>
    <row r="882" spans="3:45" ht="12.75" x14ac:dyDescent="0.2">
      <c r="C882" s="87"/>
      <c r="E882" s="89"/>
      <c r="F882" s="89"/>
      <c r="G882" s="89"/>
      <c r="H882" s="89"/>
      <c r="I882" s="90"/>
      <c r="J882" s="90"/>
      <c r="AO882" s="91"/>
      <c r="AP882" s="91"/>
      <c r="AQ882" s="91"/>
      <c r="AR882" s="91"/>
      <c r="AS882" s="91"/>
    </row>
    <row r="883" spans="3:45" ht="12.75" x14ac:dyDescent="0.2">
      <c r="C883" s="87"/>
      <c r="E883" s="89"/>
      <c r="F883" s="89"/>
      <c r="G883" s="89"/>
      <c r="H883" s="89"/>
      <c r="I883" s="90"/>
      <c r="J883" s="90"/>
      <c r="AO883" s="91"/>
      <c r="AP883" s="91"/>
      <c r="AQ883" s="91"/>
      <c r="AR883" s="91"/>
      <c r="AS883" s="91"/>
    </row>
    <row r="884" spans="3:45" ht="12.75" x14ac:dyDescent="0.2">
      <c r="C884" s="87"/>
      <c r="E884" s="89"/>
      <c r="F884" s="89"/>
      <c r="G884" s="89"/>
      <c r="H884" s="89"/>
      <c r="I884" s="90"/>
      <c r="J884" s="90"/>
      <c r="AO884" s="91"/>
      <c r="AP884" s="91"/>
      <c r="AQ884" s="91"/>
      <c r="AR884" s="91"/>
      <c r="AS884" s="91"/>
    </row>
    <row r="885" spans="3:45" ht="12.75" x14ac:dyDescent="0.2">
      <c r="C885" s="87"/>
      <c r="E885" s="89"/>
      <c r="F885" s="89"/>
      <c r="G885" s="89"/>
      <c r="H885" s="89"/>
      <c r="I885" s="90"/>
      <c r="J885" s="90"/>
      <c r="AO885" s="91"/>
      <c r="AP885" s="91"/>
      <c r="AQ885" s="91"/>
      <c r="AR885" s="91"/>
      <c r="AS885" s="91"/>
    </row>
    <row r="886" spans="3:45" ht="12.75" x14ac:dyDescent="0.2">
      <c r="C886" s="87"/>
      <c r="E886" s="89"/>
      <c r="F886" s="89"/>
      <c r="G886" s="89"/>
      <c r="H886" s="89"/>
      <c r="I886" s="90"/>
      <c r="J886" s="90"/>
      <c r="AO886" s="91"/>
      <c r="AP886" s="91"/>
      <c r="AQ886" s="91"/>
      <c r="AR886" s="91"/>
      <c r="AS886" s="91"/>
    </row>
    <row r="887" spans="3:45" ht="12.75" x14ac:dyDescent="0.2">
      <c r="C887" s="87"/>
      <c r="E887" s="89"/>
      <c r="F887" s="89"/>
      <c r="G887" s="89"/>
      <c r="H887" s="89"/>
      <c r="I887" s="90"/>
      <c r="J887" s="90"/>
      <c r="AO887" s="91"/>
      <c r="AP887" s="91"/>
      <c r="AQ887" s="91"/>
      <c r="AR887" s="91"/>
      <c r="AS887" s="91"/>
    </row>
    <row r="888" spans="3:45" ht="12.75" x14ac:dyDescent="0.2">
      <c r="C888" s="87"/>
      <c r="E888" s="89"/>
      <c r="F888" s="89"/>
      <c r="G888" s="89"/>
      <c r="H888" s="89"/>
      <c r="I888" s="90"/>
      <c r="J888" s="90"/>
      <c r="AO888" s="91"/>
      <c r="AP888" s="91"/>
      <c r="AQ888" s="91"/>
      <c r="AR888" s="91"/>
      <c r="AS888" s="91"/>
    </row>
    <row r="889" spans="3:45" ht="12.75" x14ac:dyDescent="0.2">
      <c r="C889" s="87"/>
      <c r="E889" s="89"/>
      <c r="F889" s="89"/>
      <c r="G889" s="89"/>
      <c r="H889" s="89"/>
      <c r="I889" s="90"/>
      <c r="J889" s="90"/>
      <c r="AO889" s="91"/>
      <c r="AP889" s="91"/>
      <c r="AQ889" s="91"/>
      <c r="AR889" s="91"/>
      <c r="AS889" s="91"/>
    </row>
    <row r="890" spans="3:45" ht="12.75" x14ac:dyDescent="0.2">
      <c r="C890" s="87"/>
      <c r="E890" s="89"/>
      <c r="F890" s="89"/>
      <c r="G890" s="89"/>
      <c r="H890" s="89"/>
      <c r="I890" s="90"/>
      <c r="J890" s="90"/>
      <c r="AO890" s="91"/>
      <c r="AP890" s="91"/>
      <c r="AQ890" s="91"/>
      <c r="AR890" s="91"/>
      <c r="AS890" s="91"/>
    </row>
    <row r="891" spans="3:45" ht="12.75" x14ac:dyDescent="0.2">
      <c r="C891" s="87"/>
      <c r="E891" s="89"/>
      <c r="F891" s="89"/>
      <c r="G891" s="89"/>
      <c r="H891" s="89"/>
      <c r="I891" s="90"/>
      <c r="J891" s="90"/>
      <c r="AO891" s="91"/>
      <c r="AP891" s="91"/>
      <c r="AQ891" s="91"/>
      <c r="AR891" s="91"/>
      <c r="AS891" s="91"/>
    </row>
    <row r="892" spans="3:45" ht="12.75" x14ac:dyDescent="0.2">
      <c r="C892" s="87"/>
      <c r="E892" s="89"/>
      <c r="F892" s="89"/>
      <c r="G892" s="89"/>
      <c r="H892" s="89"/>
      <c r="I892" s="90"/>
      <c r="J892" s="90"/>
      <c r="AO892" s="91"/>
      <c r="AP892" s="91"/>
      <c r="AQ892" s="91"/>
      <c r="AR892" s="91"/>
      <c r="AS892" s="91"/>
    </row>
    <row r="893" spans="3:45" ht="12.75" x14ac:dyDescent="0.2">
      <c r="C893" s="87"/>
      <c r="E893" s="89"/>
      <c r="F893" s="89"/>
      <c r="G893" s="89"/>
      <c r="H893" s="89"/>
      <c r="I893" s="90"/>
      <c r="J893" s="90"/>
      <c r="AO893" s="91"/>
      <c r="AP893" s="91"/>
      <c r="AQ893" s="91"/>
      <c r="AR893" s="91"/>
      <c r="AS893" s="91"/>
    </row>
    <row r="894" spans="3:45" ht="12.75" x14ac:dyDescent="0.2">
      <c r="C894" s="87"/>
      <c r="E894" s="89"/>
      <c r="F894" s="89"/>
      <c r="G894" s="89"/>
      <c r="H894" s="89"/>
      <c r="I894" s="90"/>
      <c r="J894" s="90"/>
      <c r="AO894" s="91"/>
      <c r="AP894" s="91"/>
      <c r="AQ894" s="91"/>
      <c r="AR894" s="91"/>
      <c r="AS894" s="91"/>
    </row>
    <row r="895" spans="3:45" ht="12.75" x14ac:dyDescent="0.2">
      <c r="C895" s="87"/>
      <c r="E895" s="89"/>
      <c r="F895" s="89"/>
      <c r="G895" s="89"/>
      <c r="H895" s="89"/>
      <c r="I895" s="90"/>
      <c r="J895" s="90"/>
      <c r="AO895" s="91"/>
      <c r="AP895" s="91"/>
      <c r="AQ895" s="91"/>
      <c r="AR895" s="91"/>
      <c r="AS895" s="91"/>
    </row>
    <row r="896" spans="3:45" ht="12.75" x14ac:dyDescent="0.2">
      <c r="C896" s="87"/>
      <c r="E896" s="89"/>
      <c r="F896" s="89"/>
      <c r="G896" s="89"/>
      <c r="H896" s="89"/>
      <c r="I896" s="90"/>
      <c r="J896" s="90"/>
      <c r="AO896" s="91"/>
      <c r="AP896" s="91"/>
      <c r="AQ896" s="91"/>
      <c r="AR896" s="91"/>
      <c r="AS896" s="91"/>
    </row>
    <row r="897" spans="3:45" ht="12.75" x14ac:dyDescent="0.2">
      <c r="C897" s="87"/>
      <c r="E897" s="89"/>
      <c r="F897" s="89"/>
      <c r="G897" s="89"/>
      <c r="H897" s="89"/>
      <c r="I897" s="90"/>
      <c r="J897" s="90"/>
      <c r="AO897" s="91"/>
      <c r="AP897" s="91"/>
      <c r="AQ897" s="91"/>
      <c r="AR897" s="91"/>
      <c r="AS897" s="91"/>
    </row>
    <row r="898" spans="3:45" ht="12.75" x14ac:dyDescent="0.2">
      <c r="C898" s="87"/>
      <c r="E898" s="89"/>
      <c r="F898" s="89"/>
      <c r="G898" s="89"/>
      <c r="H898" s="89"/>
      <c r="I898" s="90"/>
      <c r="J898" s="90"/>
      <c r="AO898" s="91"/>
      <c r="AP898" s="91"/>
      <c r="AQ898" s="91"/>
      <c r="AR898" s="91"/>
      <c r="AS898" s="91"/>
    </row>
    <row r="899" spans="3:45" ht="12.75" x14ac:dyDescent="0.2">
      <c r="C899" s="87"/>
      <c r="E899" s="89"/>
      <c r="F899" s="89"/>
      <c r="G899" s="89"/>
      <c r="H899" s="89"/>
      <c r="I899" s="90"/>
      <c r="J899" s="90"/>
      <c r="AO899" s="91"/>
      <c r="AP899" s="91"/>
      <c r="AQ899" s="91"/>
      <c r="AR899" s="91"/>
      <c r="AS899" s="91"/>
    </row>
    <row r="900" spans="3:45" ht="12.75" x14ac:dyDescent="0.2">
      <c r="C900" s="87"/>
      <c r="E900" s="89"/>
      <c r="F900" s="89"/>
      <c r="G900" s="89"/>
      <c r="H900" s="89"/>
      <c r="I900" s="90"/>
      <c r="J900" s="90"/>
      <c r="AO900" s="91"/>
      <c r="AP900" s="91"/>
      <c r="AQ900" s="91"/>
      <c r="AR900" s="91"/>
      <c r="AS900" s="91"/>
    </row>
    <row r="901" spans="3:45" ht="12.75" x14ac:dyDescent="0.2">
      <c r="C901" s="87"/>
      <c r="E901" s="89"/>
      <c r="F901" s="89"/>
      <c r="G901" s="89"/>
      <c r="H901" s="89"/>
      <c r="I901" s="90"/>
      <c r="J901" s="90"/>
      <c r="AO901" s="91"/>
      <c r="AP901" s="91"/>
      <c r="AQ901" s="91"/>
      <c r="AR901" s="91"/>
      <c r="AS901" s="91"/>
    </row>
    <row r="902" spans="3:45" ht="12.75" x14ac:dyDescent="0.2">
      <c r="C902" s="87"/>
      <c r="E902" s="89"/>
      <c r="F902" s="89"/>
      <c r="G902" s="89"/>
      <c r="H902" s="89"/>
      <c r="I902" s="90"/>
      <c r="J902" s="90"/>
      <c r="AO902" s="91"/>
      <c r="AP902" s="91"/>
      <c r="AQ902" s="91"/>
      <c r="AR902" s="91"/>
      <c r="AS902" s="91"/>
    </row>
    <row r="903" spans="3:45" ht="12.75" x14ac:dyDescent="0.2">
      <c r="C903" s="87"/>
      <c r="E903" s="89"/>
      <c r="F903" s="89"/>
      <c r="G903" s="89"/>
      <c r="H903" s="89"/>
      <c r="I903" s="90"/>
      <c r="J903" s="90"/>
      <c r="AO903" s="91"/>
      <c r="AP903" s="91"/>
      <c r="AQ903" s="91"/>
      <c r="AR903" s="91"/>
      <c r="AS903" s="91"/>
    </row>
    <row r="904" spans="3:45" ht="12.75" x14ac:dyDescent="0.2">
      <c r="C904" s="87"/>
      <c r="E904" s="89"/>
      <c r="F904" s="89"/>
      <c r="G904" s="89"/>
      <c r="H904" s="89"/>
      <c r="I904" s="90"/>
      <c r="J904" s="90"/>
      <c r="AO904" s="91"/>
      <c r="AP904" s="91"/>
      <c r="AQ904" s="91"/>
      <c r="AR904" s="91"/>
      <c r="AS904" s="91"/>
    </row>
    <row r="905" spans="3:45" ht="12.75" x14ac:dyDescent="0.2">
      <c r="C905" s="87"/>
      <c r="E905" s="89"/>
      <c r="F905" s="89"/>
      <c r="G905" s="89"/>
      <c r="H905" s="89"/>
      <c r="I905" s="90"/>
      <c r="J905" s="90"/>
      <c r="AO905" s="91"/>
      <c r="AP905" s="91"/>
      <c r="AQ905" s="91"/>
      <c r="AR905" s="91"/>
      <c r="AS905" s="91"/>
    </row>
    <row r="906" spans="3:45" ht="12.75" x14ac:dyDescent="0.2">
      <c r="C906" s="87"/>
      <c r="E906" s="89"/>
      <c r="F906" s="89"/>
      <c r="G906" s="89"/>
      <c r="H906" s="89"/>
      <c r="I906" s="90"/>
      <c r="J906" s="90"/>
      <c r="AO906" s="91"/>
      <c r="AP906" s="91"/>
      <c r="AQ906" s="91"/>
      <c r="AR906" s="91"/>
      <c r="AS906" s="91"/>
    </row>
    <row r="907" spans="3:45" ht="12.75" x14ac:dyDescent="0.2">
      <c r="C907" s="87"/>
      <c r="E907" s="89"/>
      <c r="F907" s="89"/>
      <c r="G907" s="89"/>
      <c r="H907" s="89"/>
      <c r="I907" s="90"/>
      <c r="J907" s="90"/>
      <c r="AO907" s="91"/>
      <c r="AP907" s="91"/>
      <c r="AQ907" s="91"/>
      <c r="AR907" s="91"/>
      <c r="AS907" s="91"/>
    </row>
    <row r="908" spans="3:45" ht="12.75" x14ac:dyDescent="0.2">
      <c r="C908" s="87"/>
      <c r="E908" s="89"/>
      <c r="F908" s="89"/>
      <c r="G908" s="89"/>
      <c r="H908" s="89"/>
      <c r="I908" s="90"/>
      <c r="J908" s="90"/>
      <c r="AO908" s="91"/>
      <c r="AP908" s="91"/>
      <c r="AQ908" s="91"/>
      <c r="AR908" s="91"/>
      <c r="AS908" s="91"/>
    </row>
    <row r="909" spans="3:45" ht="12.75" x14ac:dyDescent="0.2">
      <c r="C909" s="87"/>
      <c r="E909" s="89"/>
      <c r="F909" s="89"/>
      <c r="G909" s="89"/>
      <c r="H909" s="89"/>
      <c r="I909" s="90"/>
      <c r="J909" s="90"/>
      <c r="AO909" s="91"/>
      <c r="AP909" s="91"/>
      <c r="AQ909" s="91"/>
      <c r="AR909" s="91"/>
      <c r="AS909" s="91"/>
    </row>
    <row r="910" spans="3:45" ht="12.75" x14ac:dyDescent="0.2">
      <c r="C910" s="87"/>
      <c r="E910" s="89"/>
      <c r="F910" s="89"/>
      <c r="G910" s="89"/>
      <c r="H910" s="89"/>
      <c r="I910" s="90"/>
      <c r="J910" s="90"/>
      <c r="AO910" s="91"/>
      <c r="AP910" s="91"/>
      <c r="AQ910" s="91"/>
      <c r="AR910" s="91"/>
      <c r="AS910" s="91"/>
    </row>
    <row r="911" spans="3:45" ht="12.75" x14ac:dyDescent="0.2">
      <c r="C911" s="87"/>
      <c r="E911" s="89"/>
      <c r="F911" s="89"/>
      <c r="G911" s="89"/>
      <c r="H911" s="89"/>
      <c r="I911" s="90"/>
      <c r="J911" s="90"/>
      <c r="AO911" s="91"/>
      <c r="AP911" s="91"/>
      <c r="AQ911" s="91"/>
      <c r="AR911" s="91"/>
      <c r="AS911" s="91"/>
    </row>
    <row r="912" spans="3:45" ht="12.75" x14ac:dyDescent="0.2">
      <c r="C912" s="87"/>
      <c r="E912" s="89"/>
      <c r="F912" s="89"/>
      <c r="G912" s="89"/>
      <c r="H912" s="89"/>
      <c r="I912" s="90"/>
      <c r="J912" s="90"/>
      <c r="AO912" s="91"/>
      <c r="AP912" s="91"/>
      <c r="AQ912" s="91"/>
      <c r="AR912" s="91"/>
      <c r="AS912" s="91"/>
    </row>
    <row r="913" spans="3:45" ht="12.75" x14ac:dyDescent="0.2">
      <c r="C913" s="87"/>
      <c r="E913" s="89"/>
      <c r="F913" s="89"/>
      <c r="G913" s="89"/>
      <c r="H913" s="89"/>
      <c r="I913" s="90"/>
      <c r="J913" s="90"/>
      <c r="AO913" s="91"/>
      <c r="AP913" s="91"/>
      <c r="AQ913" s="91"/>
      <c r="AR913" s="91"/>
      <c r="AS913" s="91"/>
    </row>
    <row r="914" spans="3:45" ht="12.75" x14ac:dyDescent="0.2">
      <c r="C914" s="87"/>
      <c r="E914" s="89"/>
      <c r="F914" s="89"/>
      <c r="G914" s="89"/>
      <c r="H914" s="89"/>
      <c r="I914" s="90"/>
      <c r="J914" s="90"/>
      <c r="AO914" s="91"/>
      <c r="AP914" s="91"/>
      <c r="AQ914" s="91"/>
      <c r="AR914" s="91"/>
      <c r="AS914" s="91"/>
    </row>
    <row r="915" spans="3:45" ht="12.75" x14ac:dyDescent="0.2">
      <c r="C915" s="87"/>
      <c r="E915" s="89"/>
      <c r="F915" s="89"/>
      <c r="G915" s="89"/>
      <c r="H915" s="89"/>
      <c r="I915" s="90"/>
      <c r="J915" s="90"/>
      <c r="AO915" s="91"/>
      <c r="AP915" s="91"/>
      <c r="AQ915" s="91"/>
      <c r="AR915" s="91"/>
      <c r="AS915" s="91"/>
    </row>
    <row r="916" spans="3:45" ht="12.75" x14ac:dyDescent="0.2">
      <c r="C916" s="87"/>
      <c r="E916" s="89"/>
      <c r="F916" s="89"/>
      <c r="G916" s="89"/>
      <c r="H916" s="89"/>
      <c r="I916" s="90"/>
      <c r="J916" s="90"/>
      <c r="AO916" s="91"/>
      <c r="AP916" s="91"/>
      <c r="AQ916" s="91"/>
      <c r="AR916" s="91"/>
      <c r="AS916" s="91"/>
    </row>
    <row r="917" spans="3:45" ht="12.75" x14ac:dyDescent="0.2">
      <c r="C917" s="87"/>
      <c r="E917" s="89"/>
      <c r="F917" s="89"/>
      <c r="G917" s="89"/>
      <c r="H917" s="89"/>
      <c r="I917" s="90"/>
      <c r="J917" s="90"/>
      <c r="AO917" s="91"/>
      <c r="AP917" s="91"/>
      <c r="AQ917" s="91"/>
      <c r="AR917" s="91"/>
      <c r="AS917" s="91"/>
    </row>
    <row r="918" spans="3:45" ht="12.75" x14ac:dyDescent="0.2">
      <c r="C918" s="87"/>
      <c r="E918" s="89"/>
      <c r="F918" s="89"/>
      <c r="G918" s="89"/>
      <c r="H918" s="89"/>
      <c r="I918" s="90"/>
      <c r="J918" s="90"/>
      <c r="AO918" s="91"/>
      <c r="AP918" s="91"/>
      <c r="AQ918" s="91"/>
      <c r="AR918" s="91"/>
      <c r="AS918" s="91"/>
    </row>
    <row r="919" spans="3:45" ht="12.75" x14ac:dyDescent="0.2">
      <c r="C919" s="87"/>
      <c r="E919" s="89"/>
      <c r="F919" s="89"/>
      <c r="G919" s="89"/>
      <c r="H919" s="89"/>
      <c r="I919" s="90"/>
      <c r="J919" s="90"/>
      <c r="AO919" s="91"/>
      <c r="AP919" s="91"/>
      <c r="AQ919" s="91"/>
      <c r="AR919" s="91"/>
      <c r="AS919" s="91"/>
    </row>
    <row r="920" spans="3:45" ht="12.75" x14ac:dyDescent="0.2">
      <c r="C920" s="87"/>
      <c r="E920" s="89"/>
      <c r="F920" s="89"/>
      <c r="G920" s="89"/>
      <c r="H920" s="89"/>
      <c r="I920" s="90"/>
      <c r="J920" s="90"/>
      <c r="AO920" s="91"/>
      <c r="AP920" s="91"/>
      <c r="AQ920" s="91"/>
      <c r="AR920" s="91"/>
      <c r="AS920" s="91"/>
    </row>
    <row r="921" spans="3:45" ht="12.75" x14ac:dyDescent="0.2">
      <c r="C921" s="87"/>
      <c r="E921" s="89"/>
      <c r="F921" s="89"/>
      <c r="G921" s="89"/>
      <c r="H921" s="89"/>
      <c r="I921" s="90"/>
      <c r="J921" s="90"/>
      <c r="AO921" s="91"/>
      <c r="AP921" s="91"/>
      <c r="AQ921" s="91"/>
      <c r="AR921" s="91"/>
      <c r="AS921" s="91"/>
    </row>
    <row r="922" spans="3:45" ht="12.75" x14ac:dyDescent="0.2">
      <c r="C922" s="87"/>
      <c r="E922" s="89"/>
      <c r="F922" s="89"/>
      <c r="G922" s="89"/>
      <c r="H922" s="89"/>
      <c r="I922" s="90"/>
      <c r="J922" s="90"/>
      <c r="AO922" s="91"/>
      <c r="AP922" s="91"/>
      <c r="AQ922" s="91"/>
      <c r="AR922" s="91"/>
      <c r="AS922" s="91"/>
    </row>
    <row r="923" spans="3:45" ht="12.75" x14ac:dyDescent="0.2">
      <c r="C923" s="87"/>
      <c r="E923" s="89"/>
      <c r="F923" s="89"/>
      <c r="G923" s="89"/>
      <c r="H923" s="89"/>
      <c r="I923" s="90"/>
      <c r="J923" s="90"/>
      <c r="AO923" s="91"/>
      <c r="AP923" s="91"/>
      <c r="AQ923" s="91"/>
      <c r="AR923" s="91"/>
      <c r="AS923" s="91"/>
    </row>
    <row r="924" spans="3:45" ht="12.75" x14ac:dyDescent="0.2">
      <c r="C924" s="87"/>
      <c r="E924" s="89"/>
      <c r="F924" s="89"/>
      <c r="G924" s="89"/>
      <c r="H924" s="89"/>
      <c r="I924" s="90"/>
      <c r="J924" s="90"/>
      <c r="AO924" s="91"/>
      <c r="AP924" s="91"/>
      <c r="AQ924" s="91"/>
      <c r="AR924" s="91"/>
      <c r="AS924" s="91"/>
    </row>
    <row r="925" spans="3:45" ht="12.75" x14ac:dyDescent="0.2">
      <c r="C925" s="87"/>
      <c r="E925" s="89"/>
      <c r="F925" s="89"/>
      <c r="G925" s="89"/>
      <c r="H925" s="89"/>
      <c r="I925" s="90"/>
      <c r="J925" s="90"/>
      <c r="AO925" s="91"/>
      <c r="AP925" s="91"/>
      <c r="AQ925" s="91"/>
      <c r="AR925" s="91"/>
      <c r="AS925" s="91"/>
    </row>
    <row r="926" spans="3:45" ht="12.75" x14ac:dyDescent="0.2">
      <c r="C926" s="87"/>
      <c r="E926" s="89"/>
      <c r="F926" s="89"/>
      <c r="G926" s="89"/>
      <c r="H926" s="89"/>
      <c r="I926" s="90"/>
      <c r="J926" s="90"/>
      <c r="AO926" s="91"/>
      <c r="AP926" s="91"/>
      <c r="AQ926" s="91"/>
      <c r="AR926" s="91"/>
      <c r="AS926" s="91"/>
    </row>
    <row r="927" spans="3:45" ht="12.75" x14ac:dyDescent="0.2">
      <c r="C927" s="87"/>
      <c r="E927" s="89"/>
      <c r="F927" s="89"/>
      <c r="G927" s="89"/>
      <c r="H927" s="89"/>
      <c r="I927" s="90"/>
      <c r="J927" s="90"/>
      <c r="AO927" s="91"/>
      <c r="AP927" s="91"/>
      <c r="AQ927" s="91"/>
      <c r="AR927" s="91"/>
      <c r="AS927" s="91"/>
    </row>
    <row r="928" spans="3:45" ht="12.75" x14ac:dyDescent="0.2">
      <c r="C928" s="87"/>
      <c r="E928" s="89"/>
      <c r="F928" s="89"/>
      <c r="G928" s="89"/>
      <c r="H928" s="89"/>
      <c r="I928" s="90"/>
      <c r="J928" s="90"/>
      <c r="AO928" s="91"/>
      <c r="AP928" s="91"/>
      <c r="AQ928" s="91"/>
      <c r="AR928" s="91"/>
      <c r="AS928" s="91"/>
    </row>
    <row r="929" spans="3:45" ht="12.75" x14ac:dyDescent="0.2">
      <c r="C929" s="87"/>
      <c r="E929" s="89"/>
      <c r="F929" s="89"/>
      <c r="G929" s="89"/>
      <c r="H929" s="89"/>
      <c r="I929" s="90"/>
      <c r="J929" s="90"/>
      <c r="AO929" s="91"/>
      <c r="AP929" s="91"/>
      <c r="AQ929" s="91"/>
      <c r="AR929" s="91"/>
      <c r="AS929" s="91"/>
    </row>
    <row r="930" spans="3:45" ht="12.75" x14ac:dyDescent="0.2">
      <c r="C930" s="87"/>
      <c r="E930" s="89"/>
      <c r="F930" s="89"/>
      <c r="G930" s="89"/>
      <c r="H930" s="89"/>
      <c r="I930" s="90"/>
      <c r="J930" s="90"/>
      <c r="AO930" s="91"/>
      <c r="AP930" s="91"/>
      <c r="AQ930" s="91"/>
      <c r="AR930" s="91"/>
      <c r="AS930" s="91"/>
    </row>
    <row r="931" spans="3:45" ht="12.75" x14ac:dyDescent="0.2">
      <c r="C931" s="87"/>
      <c r="E931" s="89"/>
      <c r="F931" s="89"/>
      <c r="G931" s="89"/>
      <c r="H931" s="89"/>
      <c r="I931" s="90"/>
      <c r="J931" s="90"/>
      <c r="AO931" s="91"/>
      <c r="AP931" s="91"/>
      <c r="AQ931" s="91"/>
      <c r="AR931" s="91"/>
      <c r="AS931" s="91"/>
    </row>
    <row r="932" spans="3:45" ht="12.75" x14ac:dyDescent="0.2">
      <c r="C932" s="87"/>
      <c r="E932" s="89"/>
      <c r="F932" s="89"/>
      <c r="G932" s="89"/>
      <c r="H932" s="89"/>
      <c r="I932" s="90"/>
      <c r="J932" s="90"/>
      <c r="AO932" s="91"/>
      <c r="AP932" s="91"/>
      <c r="AQ932" s="91"/>
      <c r="AR932" s="91"/>
      <c r="AS932" s="91"/>
    </row>
    <row r="933" spans="3:45" ht="12.75" x14ac:dyDescent="0.2">
      <c r="C933" s="87"/>
      <c r="E933" s="89"/>
      <c r="F933" s="89"/>
      <c r="G933" s="89"/>
      <c r="H933" s="89"/>
      <c r="I933" s="90"/>
      <c r="J933" s="90"/>
      <c r="AO933" s="91"/>
      <c r="AP933" s="91"/>
      <c r="AQ933" s="91"/>
      <c r="AR933" s="91"/>
      <c r="AS933" s="91"/>
    </row>
    <row r="934" spans="3:45" ht="12.75" x14ac:dyDescent="0.2">
      <c r="C934" s="87"/>
      <c r="E934" s="89"/>
      <c r="F934" s="89"/>
      <c r="G934" s="89"/>
      <c r="H934" s="89"/>
      <c r="I934" s="90"/>
      <c r="J934" s="90"/>
      <c r="AO934" s="91"/>
      <c r="AP934" s="91"/>
      <c r="AQ934" s="91"/>
      <c r="AR934" s="91"/>
      <c r="AS934" s="91"/>
    </row>
    <row r="935" spans="3:45" ht="12.75" x14ac:dyDescent="0.2">
      <c r="C935" s="87"/>
      <c r="E935" s="89"/>
      <c r="F935" s="89"/>
      <c r="G935" s="89"/>
      <c r="H935" s="89"/>
      <c r="I935" s="90"/>
      <c r="J935" s="90"/>
      <c r="AO935" s="91"/>
      <c r="AP935" s="91"/>
      <c r="AQ935" s="91"/>
      <c r="AR935" s="91"/>
      <c r="AS935" s="91"/>
    </row>
    <row r="936" spans="3:45" ht="12.75" x14ac:dyDescent="0.2">
      <c r="C936" s="87"/>
      <c r="E936" s="89"/>
      <c r="F936" s="89"/>
      <c r="G936" s="89"/>
      <c r="H936" s="89"/>
      <c r="I936" s="90"/>
      <c r="J936" s="90"/>
      <c r="AO936" s="91"/>
      <c r="AP936" s="91"/>
      <c r="AQ936" s="91"/>
      <c r="AR936" s="91"/>
      <c r="AS936" s="91"/>
    </row>
    <row r="937" spans="3:45" ht="12.75" x14ac:dyDescent="0.2">
      <c r="C937" s="87"/>
      <c r="E937" s="89"/>
      <c r="F937" s="89"/>
      <c r="G937" s="89"/>
      <c r="H937" s="89"/>
      <c r="I937" s="90"/>
      <c r="J937" s="90"/>
      <c r="AO937" s="91"/>
      <c r="AP937" s="91"/>
      <c r="AQ937" s="91"/>
      <c r="AR937" s="91"/>
      <c r="AS937" s="91"/>
    </row>
    <row r="938" spans="3:45" ht="12.75" x14ac:dyDescent="0.2">
      <c r="C938" s="87"/>
      <c r="E938" s="89"/>
      <c r="F938" s="89"/>
      <c r="G938" s="89"/>
      <c r="H938" s="89"/>
      <c r="I938" s="90"/>
      <c r="J938" s="90"/>
      <c r="AO938" s="91"/>
      <c r="AP938" s="91"/>
      <c r="AQ938" s="91"/>
      <c r="AR938" s="91"/>
      <c r="AS938" s="91"/>
    </row>
    <row r="939" spans="3:45" ht="12.75" x14ac:dyDescent="0.2">
      <c r="C939" s="87"/>
      <c r="E939" s="89"/>
      <c r="F939" s="89"/>
      <c r="G939" s="89"/>
      <c r="H939" s="89"/>
      <c r="I939" s="90"/>
      <c r="J939" s="90"/>
      <c r="AO939" s="91"/>
      <c r="AP939" s="91"/>
      <c r="AQ939" s="91"/>
      <c r="AR939" s="91"/>
      <c r="AS939" s="91"/>
    </row>
    <row r="940" spans="3:45" ht="12.75" x14ac:dyDescent="0.2">
      <c r="C940" s="87"/>
      <c r="E940" s="89"/>
      <c r="F940" s="89"/>
      <c r="G940" s="89"/>
      <c r="H940" s="89"/>
      <c r="I940" s="90"/>
      <c r="J940" s="90"/>
      <c r="AO940" s="91"/>
      <c r="AP940" s="91"/>
      <c r="AQ940" s="91"/>
      <c r="AR940" s="91"/>
      <c r="AS940" s="91"/>
    </row>
    <row r="941" spans="3:45" ht="12.75" x14ac:dyDescent="0.2">
      <c r="C941" s="87"/>
      <c r="E941" s="89"/>
      <c r="F941" s="89"/>
      <c r="G941" s="89"/>
      <c r="H941" s="89"/>
      <c r="I941" s="90"/>
      <c r="J941" s="90"/>
      <c r="AO941" s="91"/>
      <c r="AP941" s="91"/>
      <c r="AQ941" s="91"/>
      <c r="AR941" s="91"/>
      <c r="AS941" s="91"/>
    </row>
    <row r="942" spans="3:45" ht="12.75" x14ac:dyDescent="0.2">
      <c r="C942" s="87"/>
      <c r="E942" s="89"/>
      <c r="F942" s="89"/>
      <c r="G942" s="89"/>
      <c r="H942" s="89"/>
      <c r="I942" s="90"/>
      <c r="J942" s="90"/>
      <c r="AO942" s="91"/>
      <c r="AP942" s="91"/>
      <c r="AQ942" s="91"/>
      <c r="AR942" s="91"/>
      <c r="AS942" s="91"/>
    </row>
    <row r="943" spans="3:45" ht="12.75" x14ac:dyDescent="0.2">
      <c r="C943" s="87"/>
      <c r="E943" s="89"/>
      <c r="F943" s="89"/>
      <c r="G943" s="89"/>
      <c r="H943" s="89"/>
      <c r="I943" s="90"/>
      <c r="J943" s="90"/>
      <c r="AO943" s="91"/>
      <c r="AP943" s="91"/>
      <c r="AQ943" s="91"/>
      <c r="AR943" s="91"/>
      <c r="AS943" s="91"/>
    </row>
    <row r="944" spans="3:45" ht="12.75" x14ac:dyDescent="0.2">
      <c r="C944" s="87"/>
      <c r="E944" s="89"/>
      <c r="F944" s="89"/>
      <c r="G944" s="89"/>
      <c r="H944" s="89"/>
      <c r="I944" s="90"/>
      <c r="J944" s="90"/>
      <c r="AO944" s="91"/>
      <c r="AP944" s="91"/>
      <c r="AQ944" s="91"/>
      <c r="AR944" s="91"/>
      <c r="AS944" s="91"/>
    </row>
    <row r="945" spans="3:45" ht="12.75" x14ac:dyDescent="0.2">
      <c r="C945" s="87"/>
      <c r="E945" s="89"/>
      <c r="F945" s="89"/>
      <c r="G945" s="89"/>
      <c r="H945" s="89"/>
      <c r="I945" s="90"/>
      <c r="J945" s="90"/>
      <c r="AO945" s="91"/>
      <c r="AP945" s="91"/>
      <c r="AQ945" s="91"/>
      <c r="AR945" s="91"/>
      <c r="AS945" s="91"/>
    </row>
    <row r="946" spans="3:45" ht="12.75" x14ac:dyDescent="0.2">
      <c r="C946" s="87"/>
      <c r="E946" s="89"/>
      <c r="F946" s="89"/>
      <c r="G946" s="89"/>
      <c r="H946" s="89"/>
      <c r="I946" s="90"/>
      <c r="J946" s="90"/>
      <c r="AO946" s="91"/>
      <c r="AP946" s="91"/>
      <c r="AQ946" s="91"/>
      <c r="AR946" s="91"/>
      <c r="AS946" s="91"/>
    </row>
    <row r="947" spans="3:45" ht="12.75" x14ac:dyDescent="0.2">
      <c r="C947" s="87"/>
      <c r="E947" s="89"/>
      <c r="F947" s="89"/>
      <c r="G947" s="89"/>
      <c r="H947" s="89"/>
      <c r="I947" s="90"/>
      <c r="J947" s="90"/>
      <c r="AO947" s="91"/>
      <c r="AP947" s="91"/>
      <c r="AQ947" s="91"/>
      <c r="AR947" s="91"/>
      <c r="AS947" s="91"/>
    </row>
    <row r="948" spans="3:45" ht="12.75" x14ac:dyDescent="0.2">
      <c r="C948" s="87"/>
      <c r="E948" s="89"/>
      <c r="F948" s="89"/>
      <c r="G948" s="89"/>
      <c r="H948" s="89"/>
      <c r="I948" s="90"/>
      <c r="J948" s="90"/>
      <c r="AO948" s="91"/>
      <c r="AP948" s="91"/>
      <c r="AQ948" s="91"/>
      <c r="AR948" s="91"/>
      <c r="AS948" s="91"/>
    </row>
    <row r="949" spans="3:45" ht="12.75" x14ac:dyDescent="0.2">
      <c r="C949" s="87"/>
      <c r="E949" s="89"/>
      <c r="F949" s="89"/>
      <c r="G949" s="89"/>
      <c r="H949" s="89"/>
      <c r="I949" s="90"/>
      <c r="J949" s="90"/>
      <c r="AO949" s="91"/>
      <c r="AP949" s="91"/>
      <c r="AQ949" s="91"/>
      <c r="AR949" s="91"/>
      <c r="AS949" s="91"/>
    </row>
    <row r="950" spans="3:45" ht="12.75" x14ac:dyDescent="0.2">
      <c r="C950" s="87"/>
      <c r="E950" s="89"/>
      <c r="F950" s="89"/>
      <c r="G950" s="89"/>
      <c r="H950" s="89"/>
      <c r="I950" s="90"/>
      <c r="J950" s="90"/>
      <c r="AO950" s="91"/>
      <c r="AP950" s="91"/>
      <c r="AQ950" s="91"/>
      <c r="AR950" s="91"/>
      <c r="AS950" s="91"/>
    </row>
  </sheetData>
  <mergeCells count="10">
    <mergeCell ref="X6:AB6"/>
    <mergeCell ref="AC6:AG6"/>
    <mergeCell ref="AH6:AJ6"/>
    <mergeCell ref="AK6:AS6"/>
    <mergeCell ref="A2:D2"/>
    <mergeCell ref="K4:P4"/>
    <mergeCell ref="E6:F6"/>
    <mergeCell ref="G6:H6"/>
    <mergeCell ref="K6:R6"/>
    <mergeCell ref="S6:W6"/>
  </mergeCells>
  <conditionalFormatting sqref="D8:D20">
    <cfRule type="containsText" dxfId="41" priority="118" operator="containsText" text="Andamento">
      <formula>NOT(ISERROR(SEARCH(("Andamento"),(D8))))</formula>
    </cfRule>
  </conditionalFormatting>
  <conditionalFormatting sqref="D8:D20">
    <cfRule type="containsText" dxfId="40" priority="119" operator="containsText" text="Suspenso">
      <formula>NOT(ISERROR(SEARCH(("Suspenso"),(D8))))</formula>
    </cfRule>
  </conditionalFormatting>
  <conditionalFormatting sqref="D8:D20">
    <cfRule type="containsText" dxfId="39" priority="120" operator="containsText" text="Atrasado">
      <formula>NOT(ISERROR(SEARCH(("Atrasado"),(D8))))</formula>
    </cfRule>
  </conditionalFormatting>
  <conditionalFormatting sqref="D8:D20">
    <cfRule type="containsText" dxfId="38" priority="121" operator="containsText" text="Cancelado">
      <formula>NOT(ISERROR(SEARCH(("Cancelado"),(D8))))</formula>
    </cfRule>
  </conditionalFormatting>
  <conditionalFormatting sqref="D8:D20">
    <cfRule type="containsText" dxfId="37" priority="122" operator="containsText" text="Concluído">
      <formula>NOT(ISERROR(SEARCH(("Concluído"),(D8))))</formula>
    </cfRule>
  </conditionalFormatting>
  <conditionalFormatting sqref="E7:J7 D1 D3:D20 D24:D950">
    <cfRule type="containsText" dxfId="36" priority="123" operator="containsText" text="Não Iniciado">
      <formula>NOT(ISERROR(SEARCH(("Não Iniciado"),(D1))))</formula>
    </cfRule>
  </conditionalFormatting>
  <conditionalFormatting sqref="D11">
    <cfRule type="containsText" dxfId="35" priority="112" operator="containsText" text="Andamento">
      <formula>NOT(ISERROR(SEARCH(("Andamento"),(D11))))</formula>
    </cfRule>
  </conditionalFormatting>
  <conditionalFormatting sqref="D11">
    <cfRule type="containsText" dxfId="34" priority="113" operator="containsText" text="Suspenso">
      <formula>NOT(ISERROR(SEARCH(("Suspenso"),(D11))))</formula>
    </cfRule>
  </conditionalFormatting>
  <conditionalFormatting sqref="D11">
    <cfRule type="containsText" dxfId="33" priority="114" operator="containsText" text="Atrasado">
      <formula>NOT(ISERROR(SEARCH(("Atrasado"),(D11))))</formula>
    </cfRule>
  </conditionalFormatting>
  <conditionalFormatting sqref="D11">
    <cfRule type="containsText" dxfId="32" priority="115" operator="containsText" text="Cancelado">
      <formula>NOT(ISERROR(SEARCH(("Cancelado"),(D11))))</formula>
    </cfRule>
  </conditionalFormatting>
  <conditionalFormatting sqref="D11">
    <cfRule type="containsText" dxfId="31" priority="116" operator="containsText" text="Concluído">
      <formula>NOT(ISERROR(SEARCH(("Concluído"),(D11))))</formula>
    </cfRule>
  </conditionalFormatting>
  <conditionalFormatting sqref="D11">
    <cfRule type="containsText" dxfId="30" priority="117" operator="containsText" text="Não Iniciado">
      <formula>NOT(ISERROR(SEARCH(("Não Iniciado"),(D11))))</formula>
    </cfRule>
  </conditionalFormatting>
  <conditionalFormatting sqref="D13">
    <cfRule type="containsText" dxfId="29" priority="88" operator="containsText" text="Andamento">
      <formula>NOT(ISERROR(SEARCH(("Andamento"),(D13))))</formula>
    </cfRule>
  </conditionalFormatting>
  <conditionalFormatting sqref="D13">
    <cfRule type="containsText" dxfId="28" priority="89" operator="containsText" text="Suspenso">
      <formula>NOT(ISERROR(SEARCH(("Suspenso"),(D13))))</formula>
    </cfRule>
  </conditionalFormatting>
  <conditionalFormatting sqref="D13">
    <cfRule type="containsText" dxfId="27" priority="90" operator="containsText" text="Atrasado">
      <formula>NOT(ISERROR(SEARCH(("Atrasado"),(D13))))</formula>
    </cfRule>
  </conditionalFormatting>
  <conditionalFormatting sqref="D13">
    <cfRule type="containsText" dxfId="26" priority="91" operator="containsText" text="Cancelado">
      <formula>NOT(ISERROR(SEARCH(("Cancelado"),(D13))))</formula>
    </cfRule>
  </conditionalFormatting>
  <conditionalFormatting sqref="D13">
    <cfRule type="containsText" dxfId="25" priority="92" operator="containsText" text="Concluído">
      <formula>NOT(ISERROR(SEARCH(("Concluído"),(D13))))</formula>
    </cfRule>
  </conditionalFormatting>
  <conditionalFormatting sqref="D13">
    <cfRule type="containsText" dxfId="24" priority="93" operator="containsText" text="Não Iniciado">
      <formula>NOT(ISERROR(SEARCH(("Não Iniciado"),(D13))))</formula>
    </cfRule>
  </conditionalFormatting>
  <conditionalFormatting sqref="C13">
    <cfRule type="dataBar" priority="87">
      <dataBar>
        <cfvo type="min"/>
        <cfvo type="max"/>
        <color rgb="FF63C384"/>
      </dataBar>
      <extLst>
        <ext xmlns:x14="http://schemas.microsoft.com/office/spreadsheetml/2009/9/main" uri="{B025F937-C7B1-47D3-B67F-A62EFF666E3E}">
          <x14:id>{019C067A-34D7-47E3-AD16-F89CCE9E88EC}</x14:id>
        </ext>
      </extLst>
    </cfRule>
  </conditionalFormatting>
  <conditionalFormatting sqref="C14:C15 C17:C19 C8:C12">
    <cfRule type="dataBar" priority="540">
      <dataBar>
        <cfvo type="min"/>
        <cfvo type="max"/>
        <color rgb="FF63C384"/>
      </dataBar>
      <extLst>
        <ext xmlns:x14="http://schemas.microsoft.com/office/spreadsheetml/2009/9/main" uri="{B025F937-C7B1-47D3-B67F-A62EFF666E3E}">
          <x14:id>{BAF2DBFC-B419-49B2-BC4E-BE4839457C58}</x14:id>
        </ext>
      </extLst>
    </cfRule>
  </conditionalFormatting>
  <conditionalFormatting sqref="C20">
    <cfRule type="dataBar" priority="543">
      <dataBar>
        <cfvo type="min"/>
        <cfvo type="max"/>
        <color rgb="FF63C384"/>
      </dataBar>
      <extLst>
        <ext xmlns:x14="http://schemas.microsoft.com/office/spreadsheetml/2009/9/main" uri="{B025F937-C7B1-47D3-B67F-A62EFF666E3E}">
          <x14:id>{80C569DC-EFB4-4EFA-84F0-D50F5ECF3FF1}</x14:id>
        </ext>
      </extLst>
    </cfRule>
  </conditionalFormatting>
  <conditionalFormatting sqref="C16">
    <cfRule type="dataBar" priority="544">
      <dataBar>
        <cfvo type="min"/>
        <cfvo type="max"/>
        <color rgb="FF63C384"/>
      </dataBar>
      <extLst>
        <ext xmlns:x14="http://schemas.microsoft.com/office/spreadsheetml/2009/9/main" uri="{B025F937-C7B1-47D3-B67F-A62EFF666E3E}">
          <x14:id>{76FB7DBB-58A8-41D9-8C7A-C35BAC3C2F1F}</x14:id>
        </ext>
      </extLst>
    </cfRule>
  </conditionalFormatting>
  <conditionalFormatting sqref="D21">
    <cfRule type="containsText" dxfId="23" priority="22" operator="containsText" text="Andamento">
      <formula>NOT(ISERROR(SEARCH(("Andamento"),(D21))))</formula>
    </cfRule>
  </conditionalFormatting>
  <conditionalFormatting sqref="D21">
    <cfRule type="containsText" dxfId="22" priority="23" operator="containsText" text="Suspenso">
      <formula>NOT(ISERROR(SEARCH(("Suspenso"),(D21))))</formula>
    </cfRule>
  </conditionalFormatting>
  <conditionalFormatting sqref="D21">
    <cfRule type="containsText" dxfId="21" priority="24" operator="containsText" text="Atrasado">
      <formula>NOT(ISERROR(SEARCH(("Atrasado"),(D21))))</formula>
    </cfRule>
  </conditionalFormatting>
  <conditionalFormatting sqref="D21">
    <cfRule type="containsText" dxfId="20" priority="25" operator="containsText" text="Cancelado">
      <formula>NOT(ISERROR(SEARCH(("Cancelado"),(D21))))</formula>
    </cfRule>
  </conditionalFormatting>
  <conditionalFormatting sqref="D21">
    <cfRule type="containsText" dxfId="19" priority="26" operator="containsText" text="Concluído">
      <formula>NOT(ISERROR(SEARCH(("Concluído"),(D21))))</formula>
    </cfRule>
  </conditionalFormatting>
  <conditionalFormatting sqref="D21">
    <cfRule type="containsText" dxfId="18" priority="27" operator="containsText" text="Não Iniciado">
      <formula>NOT(ISERROR(SEARCH(("Não Iniciado"),(D21))))</formula>
    </cfRule>
  </conditionalFormatting>
  <conditionalFormatting sqref="C21">
    <cfRule type="dataBar" priority="21">
      <dataBar>
        <cfvo type="min"/>
        <cfvo type="max"/>
        <color rgb="FF63C384"/>
      </dataBar>
      <extLst>
        <ext xmlns:x14="http://schemas.microsoft.com/office/spreadsheetml/2009/9/main" uri="{B025F937-C7B1-47D3-B67F-A62EFF666E3E}">
          <x14:id>{61845C0F-C6D8-408B-AF31-6B62F70B3BEA}</x14:id>
        </ext>
      </extLst>
    </cfRule>
  </conditionalFormatting>
  <conditionalFormatting sqref="D22">
    <cfRule type="containsText" dxfId="17" priority="14" operator="containsText" text="Andamento">
      <formula>NOT(ISERROR(SEARCH(("Andamento"),(D22))))</formula>
    </cfRule>
  </conditionalFormatting>
  <conditionalFormatting sqref="D22">
    <cfRule type="containsText" dxfId="16" priority="15" operator="containsText" text="Suspenso">
      <formula>NOT(ISERROR(SEARCH(("Suspenso"),(D22))))</formula>
    </cfRule>
  </conditionalFormatting>
  <conditionalFormatting sqref="D22">
    <cfRule type="containsText" dxfId="15" priority="16" operator="containsText" text="Atrasado">
      <formula>NOT(ISERROR(SEARCH(("Atrasado"),(D22))))</formula>
    </cfRule>
  </conditionalFormatting>
  <conditionalFormatting sqref="D22">
    <cfRule type="containsText" dxfId="14" priority="17" operator="containsText" text="Cancelado">
      <formula>NOT(ISERROR(SEARCH(("Cancelado"),(D22))))</formula>
    </cfRule>
  </conditionalFormatting>
  <conditionalFormatting sqref="D22">
    <cfRule type="containsText" dxfId="13" priority="18" operator="containsText" text="Concluído">
      <formula>NOT(ISERROR(SEARCH(("Concluído"),(D22))))</formula>
    </cfRule>
  </conditionalFormatting>
  <conditionalFormatting sqref="D22">
    <cfRule type="containsText" dxfId="12" priority="19" operator="containsText" text="Não Iniciado">
      <formula>NOT(ISERROR(SEARCH(("Não Iniciado"),(D22))))</formula>
    </cfRule>
  </conditionalFormatting>
  <conditionalFormatting sqref="C22">
    <cfRule type="dataBar" priority="20">
      <dataBar>
        <cfvo type="min"/>
        <cfvo type="max"/>
        <color rgb="FF63C384"/>
      </dataBar>
      <extLst>
        <ext xmlns:x14="http://schemas.microsoft.com/office/spreadsheetml/2009/9/main" uri="{B025F937-C7B1-47D3-B67F-A62EFF666E3E}">
          <x14:id>{A51A70A9-507C-4AAD-A41A-FB48394FF176}</x14:id>
        </ext>
      </extLst>
    </cfRule>
  </conditionalFormatting>
  <conditionalFormatting sqref="D23">
    <cfRule type="containsText" dxfId="11" priority="8" operator="containsText" text="Andamento">
      <formula>NOT(ISERROR(SEARCH(("Andamento"),(D23))))</formula>
    </cfRule>
  </conditionalFormatting>
  <conditionalFormatting sqref="D23">
    <cfRule type="containsText" dxfId="10" priority="9" operator="containsText" text="Suspenso">
      <formula>NOT(ISERROR(SEARCH(("Suspenso"),(D23))))</formula>
    </cfRule>
  </conditionalFormatting>
  <conditionalFormatting sqref="D23">
    <cfRule type="containsText" dxfId="9" priority="10" operator="containsText" text="Atrasado">
      <formula>NOT(ISERROR(SEARCH(("Atrasado"),(D23))))</formula>
    </cfRule>
  </conditionalFormatting>
  <conditionalFormatting sqref="D23">
    <cfRule type="containsText" dxfId="8" priority="11" operator="containsText" text="Cancelado">
      <formula>NOT(ISERROR(SEARCH(("Cancelado"),(D23))))</formula>
    </cfRule>
  </conditionalFormatting>
  <conditionalFormatting sqref="D23">
    <cfRule type="containsText" dxfId="7" priority="12" operator="containsText" text="Concluído">
      <formula>NOT(ISERROR(SEARCH(("Concluído"),(D23))))</formula>
    </cfRule>
  </conditionalFormatting>
  <conditionalFormatting sqref="D23">
    <cfRule type="containsText" dxfId="6" priority="13" operator="containsText" text="Não Iniciado">
      <formula>NOT(ISERROR(SEARCH(("Não Iniciado"),(D23))))</formula>
    </cfRule>
  </conditionalFormatting>
  <conditionalFormatting sqref="D23">
    <cfRule type="containsText" dxfId="5" priority="1" operator="containsText" text="Andamento">
      <formula>NOT(ISERROR(SEARCH(("Andamento"),(D23))))</formula>
    </cfRule>
  </conditionalFormatting>
  <conditionalFormatting sqref="D23">
    <cfRule type="containsText" dxfId="4" priority="2" operator="containsText" text="Suspenso">
      <formula>NOT(ISERROR(SEARCH(("Suspenso"),(D23))))</formula>
    </cfRule>
  </conditionalFormatting>
  <conditionalFormatting sqref="D23">
    <cfRule type="containsText" dxfId="3" priority="3" operator="containsText" text="Atrasado">
      <formula>NOT(ISERROR(SEARCH(("Atrasado"),(D23))))</formula>
    </cfRule>
  </conditionalFormatting>
  <conditionalFormatting sqref="D23">
    <cfRule type="containsText" dxfId="2" priority="4" operator="containsText" text="Cancelado">
      <formula>NOT(ISERROR(SEARCH(("Cancelado"),(D23))))</formula>
    </cfRule>
  </conditionalFormatting>
  <conditionalFormatting sqref="D23">
    <cfRule type="containsText" dxfId="1" priority="5" operator="containsText" text="Concluído">
      <formula>NOT(ISERROR(SEARCH(("Concluído"),(D23))))</formula>
    </cfRule>
  </conditionalFormatting>
  <conditionalFormatting sqref="D23">
    <cfRule type="containsText" dxfId="0" priority="6" operator="containsText" text="Não Iniciado">
      <formula>NOT(ISERROR(SEARCH(("Não Iniciado"),(D23))))</formula>
    </cfRule>
  </conditionalFormatting>
  <conditionalFormatting sqref="C23">
    <cfRule type="dataBar" priority="7">
      <dataBar>
        <cfvo type="min"/>
        <cfvo type="max"/>
        <color rgb="FF63C384"/>
      </dataBar>
      <extLst>
        <ext xmlns:x14="http://schemas.microsoft.com/office/spreadsheetml/2009/9/main" uri="{B025F937-C7B1-47D3-B67F-A62EFF666E3E}">
          <x14:id>{056D30B4-BA5B-4974-A0C6-FE43C13F24D4}</x14:id>
        </ext>
      </extLst>
    </cfRule>
  </conditionalFormatting>
  <dataValidations count="7">
    <dataValidation type="list" allowBlank="1" showInputMessage="1" showErrorMessage="1" prompt="[Andamento] [Suspenso] [Atrasado] [Cancelado] [Concluído] [Não Iniciado]" sqref="D8:D23" xr:uid="{D0A20777-EFD2-40A6-B3D9-5473BD148B4E}">
      <formula1>"Andamento,Suspenso,Atrasado,Cancelado,Concluído,Não Iniciado"</formula1>
    </dataValidation>
    <dataValidation type="list" allowBlank="1" showInputMessage="1" showErrorMessage="1" prompt="[1.simples] [2.pouco] [3.médio] [4.muito] [5.enorme] [99.inexiquível]" sqref="K8:K23" xr:uid="{225F7103-A548-47F9-BF89-ACFCEB5A8FEC}">
      <formula1>"1,2,3,4,5,99"</formula1>
    </dataValidation>
    <dataValidation type="list" allowBlank="1" showInputMessage="1" showErrorMessage="1" prompt="[1.base atual] [2.apresenta aderência] [3.segmentado] [4.novo]" sqref="N8:N23" xr:uid="{1CC07D94-CF1F-4858-8520-F9EC9330487B}">
      <formula1>"1,2,3,4"</formula1>
    </dataValidation>
    <dataValidation type="list" allowBlank="1" showInputMessage="1" showErrorMessage="1" prompt="[0.acima de 2 anos] [1.de 1 a 2 anos] [2.de 6 meses a 1 ano] [3.de 3 a 6 meses] [4.de 1 a 3 meses] [5.menos de um mês]" sqref="M8:M23" xr:uid="{D3DC630E-5680-47FA-A6BB-0809DAC74B6C}">
      <formula1>"0,1,2,3,4,5"</formula1>
    </dataValidation>
    <dataValidation type="list" allowBlank="1" showInputMessage="1" showErrorMessage="1" prompt="AUTO PREENCHIMENTO   Quadro Objetivos Estratégicos  [0.não tem impacto] [1.quase nenhum] [2.pouco impacto] [3.médio impacto] [4.muito impacto] [5.impacto direto]" sqref="L8:L23" xr:uid="{93E16DC6-0C19-4819-B489-B6BBB4EC9189}">
      <formula1>"0,1,2,3,4,5"</formula1>
    </dataValidation>
    <dataValidation type="list" allowBlank="1" showInputMessage="1" prompt="[0:não tem risco] [1.baixo] [2.médio] [3.alto] [4.altíssimo] [99.inexequível] " sqref="O8:O23" xr:uid="{3EC6CBBA-3F8C-4D63-BAD9-BA8C5846D3B1}">
      <formula1>"0,1,2,3,4,99"</formula1>
    </dataValidation>
    <dataValidation type="list" allowBlank="1" showInputMessage="1" prompt="[0.não tem impacto] [1.quase nenhum] [2.pouco impacto] [3.médio impacto] [4.muito impacto] [5.impacto direto]" sqref="P8:P23" xr:uid="{01D993AF-EFFD-47D8-9C33-BD3442369E68}">
      <formula1>"0,1,2,3,4,5"</formula1>
    </dataValidation>
  </dataValidations>
  <pageMargins left="0.511811024" right="0.511811024" top="0.78740157499999996" bottom="0.78740157499999996" header="0.31496062000000002" footer="0.31496062000000002"/>
  <drawing r:id="rId1"/>
  <legacyDrawing r:id="rId2"/>
  <extLst>
    <ext xmlns:x14="http://schemas.microsoft.com/office/spreadsheetml/2009/9/main" uri="{78C0D931-6437-407d-A8EE-F0AAD7539E65}">
      <x14:conditionalFormattings>
        <x14:conditionalFormatting xmlns:xm="http://schemas.microsoft.com/office/excel/2006/main">
          <x14:cfRule type="dataBar" id="{019C067A-34D7-47E3-AD16-F89CCE9E88EC}">
            <x14:dataBar minLength="0" maxLength="100" gradient="0">
              <x14:cfvo type="autoMin"/>
              <x14:cfvo type="autoMax"/>
              <x14:negativeFillColor rgb="FFFF0000"/>
              <x14:axisColor rgb="FF000000"/>
            </x14:dataBar>
          </x14:cfRule>
          <xm:sqref>C13</xm:sqref>
        </x14:conditionalFormatting>
        <x14:conditionalFormatting xmlns:xm="http://schemas.microsoft.com/office/excel/2006/main">
          <x14:cfRule type="dataBar" id="{BAF2DBFC-B419-49B2-BC4E-BE4839457C58}">
            <x14:dataBar minLength="0" maxLength="100" gradient="0">
              <x14:cfvo type="autoMin"/>
              <x14:cfvo type="autoMax"/>
              <x14:negativeFillColor rgb="FFFF0000"/>
              <x14:axisColor rgb="FF000000"/>
            </x14:dataBar>
          </x14:cfRule>
          <xm:sqref>C14:C15 C17:C19 C8:C12</xm:sqref>
        </x14:conditionalFormatting>
        <x14:conditionalFormatting xmlns:xm="http://schemas.microsoft.com/office/excel/2006/main">
          <x14:cfRule type="dataBar" id="{80C569DC-EFB4-4EFA-84F0-D50F5ECF3FF1}">
            <x14:dataBar minLength="0" maxLength="100" gradient="0">
              <x14:cfvo type="autoMin"/>
              <x14:cfvo type="autoMax"/>
              <x14:negativeFillColor rgb="FFFF0000"/>
              <x14:axisColor rgb="FF000000"/>
            </x14:dataBar>
          </x14:cfRule>
          <xm:sqref>C20</xm:sqref>
        </x14:conditionalFormatting>
        <x14:conditionalFormatting xmlns:xm="http://schemas.microsoft.com/office/excel/2006/main">
          <x14:cfRule type="dataBar" id="{76FB7DBB-58A8-41D9-8C7A-C35BAC3C2F1F}">
            <x14:dataBar minLength="0" maxLength="100" gradient="0">
              <x14:cfvo type="autoMin"/>
              <x14:cfvo type="autoMax"/>
              <x14:negativeFillColor rgb="FFFF0000"/>
              <x14:axisColor rgb="FF000000"/>
            </x14:dataBar>
          </x14:cfRule>
          <xm:sqref>C16</xm:sqref>
        </x14:conditionalFormatting>
        <x14:conditionalFormatting xmlns:xm="http://schemas.microsoft.com/office/excel/2006/main">
          <x14:cfRule type="dataBar" id="{61845C0F-C6D8-408B-AF31-6B62F70B3BEA}">
            <x14:dataBar minLength="0" maxLength="100" gradient="0">
              <x14:cfvo type="autoMin"/>
              <x14:cfvo type="autoMax"/>
              <x14:negativeFillColor rgb="FFFF0000"/>
              <x14:axisColor rgb="FF000000"/>
            </x14:dataBar>
          </x14:cfRule>
          <xm:sqref>C21</xm:sqref>
        </x14:conditionalFormatting>
        <x14:conditionalFormatting xmlns:xm="http://schemas.microsoft.com/office/excel/2006/main">
          <x14:cfRule type="dataBar" id="{A51A70A9-507C-4AAD-A41A-FB48394FF176}">
            <x14:dataBar minLength="0" maxLength="100" gradient="0">
              <x14:cfvo type="autoMin"/>
              <x14:cfvo type="autoMax"/>
              <x14:negativeFillColor rgb="FFFF0000"/>
              <x14:axisColor rgb="FF000000"/>
            </x14:dataBar>
          </x14:cfRule>
          <xm:sqref>C22</xm:sqref>
        </x14:conditionalFormatting>
        <x14:conditionalFormatting xmlns:xm="http://schemas.microsoft.com/office/excel/2006/main">
          <x14:cfRule type="dataBar" id="{056D30B4-BA5B-4974-A0C6-FE43C13F24D4}">
            <x14:dataBar minLength="0" maxLength="100" gradient="0">
              <x14:cfvo type="autoMin"/>
              <x14:cfvo type="autoMax"/>
              <x14:negativeFillColor rgb="FFFF0000"/>
              <x14:axisColor rgb="FF000000"/>
            </x14:dataBar>
          </x14:cfRule>
          <xm:sqref>C23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558C-0621-4403-B49F-9A64CA1A5B7E}">
  <sheetPr>
    <tabColor rgb="FFA9D08E"/>
  </sheetPr>
  <dimension ref="A1:J55"/>
  <sheetViews>
    <sheetView showGridLines="0" workbookViewId="0">
      <selection activeCell="B5" sqref="B5:E22"/>
    </sheetView>
  </sheetViews>
  <sheetFormatPr defaultRowHeight="15" outlineLevelRow="1" x14ac:dyDescent="0.25"/>
  <cols>
    <col min="1" max="1" width="3" style="1" customWidth="1"/>
    <col min="2" max="2" width="11.28515625" style="1" customWidth="1"/>
    <col min="3" max="3" width="66.85546875" style="1" customWidth="1"/>
    <col min="4" max="4" width="39.140625" style="1" bestFit="1" customWidth="1"/>
    <col min="5" max="5" width="29.28515625" style="1" customWidth="1"/>
    <col min="6" max="6" width="11.42578125" style="1" bestFit="1" customWidth="1"/>
    <col min="7" max="7" width="10.28515625" style="1" customWidth="1"/>
    <col min="8" max="8" width="9.85546875" style="1" customWidth="1"/>
    <col min="9" max="9" width="11.28515625" style="1" customWidth="1"/>
    <col min="10" max="10" width="31.85546875" style="1" customWidth="1"/>
    <col min="11" max="16384" width="9.140625" style="1"/>
  </cols>
  <sheetData>
    <row r="1" spans="1:10" x14ac:dyDescent="0.25">
      <c r="B1" s="2" t="s">
        <v>153</v>
      </c>
      <c r="C1" s="1" t="s">
        <v>88</v>
      </c>
    </row>
    <row r="2" spans="1:10" x14ac:dyDescent="0.25">
      <c r="B2" s="2" t="s">
        <v>154</v>
      </c>
      <c r="C2" s="3">
        <v>44564</v>
      </c>
      <c r="D2" s="4"/>
    </row>
    <row r="3" spans="1:10" x14ac:dyDescent="0.25">
      <c r="A3" s="5"/>
      <c r="B3" s="5"/>
      <c r="C3" s="4"/>
      <c r="D3" s="5"/>
      <c r="E3" s="5"/>
      <c r="F3" s="5"/>
      <c r="G3" s="5"/>
      <c r="H3" s="5"/>
      <c r="I3" s="5"/>
      <c r="J3" s="5"/>
    </row>
    <row r="4" spans="1:10" x14ac:dyDescent="0.25">
      <c r="A4" s="5"/>
      <c r="B4" s="6"/>
      <c r="C4" s="7"/>
      <c r="D4" s="7"/>
      <c r="E4" s="7"/>
      <c r="F4" s="7"/>
      <c r="G4" s="7"/>
      <c r="H4" s="7"/>
      <c r="I4" s="7"/>
      <c r="J4" s="8"/>
    </row>
    <row r="5" spans="1:10" s="13" customFormat="1" ht="45.75" thickBot="1" x14ac:dyDescent="0.3">
      <c r="A5" s="9"/>
      <c r="B5" s="10" t="s">
        <v>155</v>
      </c>
      <c r="C5" s="11" t="s">
        <v>156</v>
      </c>
      <c r="D5" s="11" t="s">
        <v>157</v>
      </c>
      <c r="E5" s="11" t="s">
        <v>158</v>
      </c>
      <c r="F5" s="11" t="s">
        <v>159</v>
      </c>
      <c r="G5" s="12" t="s">
        <v>160</v>
      </c>
      <c r="H5" s="12" t="s">
        <v>161</v>
      </c>
      <c r="I5" s="12" t="s">
        <v>162</v>
      </c>
      <c r="J5" s="11" t="s">
        <v>163</v>
      </c>
    </row>
    <row r="6" spans="1:10" x14ac:dyDescent="0.25">
      <c r="A6" s="5"/>
      <c r="B6" s="14">
        <v>157374</v>
      </c>
      <c r="C6" s="15" t="s">
        <v>164</v>
      </c>
      <c r="D6" s="15"/>
      <c r="E6" s="15"/>
      <c r="F6" s="15"/>
      <c r="G6" s="15"/>
      <c r="H6" s="16">
        <v>0.14930555555555555</v>
      </c>
      <c r="I6" s="15"/>
      <c r="J6" s="17"/>
    </row>
    <row r="7" spans="1:10" x14ac:dyDescent="0.25">
      <c r="A7" s="5"/>
      <c r="B7" s="18" t="s">
        <v>165</v>
      </c>
      <c r="C7" s="19"/>
      <c r="D7" s="19"/>
      <c r="E7" s="19"/>
      <c r="F7" s="19"/>
      <c r="G7" s="20"/>
      <c r="H7" s="21"/>
      <c r="I7" s="19"/>
      <c r="J7" s="22"/>
    </row>
    <row r="8" spans="1:10" outlineLevel="1" x14ac:dyDescent="0.25">
      <c r="A8" s="5"/>
      <c r="B8" s="23">
        <v>159498</v>
      </c>
      <c r="C8" s="24" t="s">
        <v>166</v>
      </c>
      <c r="D8" s="24" t="s">
        <v>167</v>
      </c>
      <c r="E8" s="24" t="s">
        <v>168</v>
      </c>
      <c r="F8" s="25">
        <v>44545</v>
      </c>
      <c r="G8" s="26">
        <v>19.458333333333332</v>
      </c>
      <c r="H8" s="27">
        <v>8.9402777777777782</v>
      </c>
      <c r="I8" s="28">
        <v>0.45</v>
      </c>
      <c r="J8" s="22"/>
    </row>
    <row r="9" spans="1:10" outlineLevel="1" x14ac:dyDescent="0.25">
      <c r="A9" s="5"/>
      <c r="B9" s="23">
        <v>159504</v>
      </c>
      <c r="C9" s="24" t="s">
        <v>169</v>
      </c>
      <c r="D9" s="24" t="s">
        <v>167</v>
      </c>
      <c r="E9" s="24" t="s">
        <v>168</v>
      </c>
      <c r="F9" s="24"/>
      <c r="G9" s="26">
        <v>9.2645833333333325</v>
      </c>
      <c r="H9" s="27">
        <v>1.3597222222222223</v>
      </c>
      <c r="I9" s="28">
        <v>0.85</v>
      </c>
      <c r="J9" s="22" t="s">
        <v>170</v>
      </c>
    </row>
    <row r="10" spans="1:10" outlineLevel="1" x14ac:dyDescent="0.25">
      <c r="A10" s="5"/>
      <c r="B10" s="23">
        <v>161658</v>
      </c>
      <c r="C10" s="24" t="s">
        <v>171</v>
      </c>
      <c r="D10" s="24" t="s">
        <v>167</v>
      </c>
      <c r="E10" s="24" t="s">
        <v>168</v>
      </c>
      <c r="F10" s="24"/>
      <c r="G10" s="29">
        <v>4.7472222222222227</v>
      </c>
      <c r="H10" s="27">
        <v>1.4798611111111111</v>
      </c>
      <c r="I10" s="28">
        <v>0.55000000000000004</v>
      </c>
      <c r="J10" s="22" t="s">
        <v>172</v>
      </c>
    </row>
    <row r="11" spans="1:10" outlineLevel="1" x14ac:dyDescent="0.25">
      <c r="A11" s="5"/>
      <c r="B11" s="30">
        <v>163018</v>
      </c>
      <c r="C11" s="31" t="s">
        <v>173</v>
      </c>
      <c r="D11" s="31" t="s">
        <v>167</v>
      </c>
      <c r="E11" s="32" t="s">
        <v>174</v>
      </c>
      <c r="F11" s="33">
        <v>44517</v>
      </c>
      <c r="G11" s="27">
        <v>0.46527777777777773</v>
      </c>
      <c r="H11" s="34">
        <v>0.5</v>
      </c>
      <c r="I11" s="35">
        <v>1</v>
      </c>
      <c r="J11" s="36"/>
    </row>
    <row r="12" spans="1:10" outlineLevel="1" x14ac:dyDescent="0.25">
      <c r="A12" s="5"/>
      <c r="B12" s="37">
        <v>164577</v>
      </c>
      <c r="C12" s="31" t="s">
        <v>175</v>
      </c>
      <c r="D12" s="31" t="s">
        <v>176</v>
      </c>
      <c r="E12" s="31" t="s">
        <v>177</v>
      </c>
      <c r="F12" s="33">
        <v>44517</v>
      </c>
      <c r="G12" s="27">
        <v>0.45555555555555555</v>
      </c>
      <c r="H12" s="34">
        <v>0.80486111111111114</v>
      </c>
      <c r="I12" s="35">
        <v>0.9</v>
      </c>
      <c r="J12" s="36"/>
    </row>
    <row r="13" spans="1:10" outlineLevel="1" x14ac:dyDescent="0.25">
      <c r="A13" s="5"/>
      <c r="B13" s="38">
        <v>159877</v>
      </c>
      <c r="C13" s="19" t="s">
        <v>178</v>
      </c>
      <c r="D13" s="19" t="s">
        <v>167</v>
      </c>
      <c r="E13" s="19" t="s">
        <v>179</v>
      </c>
      <c r="F13" s="19"/>
      <c r="G13" s="19"/>
      <c r="H13" s="39">
        <v>0.5493055555555556</v>
      </c>
      <c r="I13" s="84"/>
      <c r="J13" s="22"/>
    </row>
    <row r="14" spans="1:10" outlineLevel="1" x14ac:dyDescent="0.25">
      <c r="A14" s="5"/>
      <c r="B14" s="38">
        <v>159941</v>
      </c>
      <c r="C14" s="19" t="s">
        <v>180</v>
      </c>
      <c r="D14" s="19" t="s">
        <v>167</v>
      </c>
      <c r="E14" s="19" t="s">
        <v>181</v>
      </c>
      <c r="F14" s="19"/>
      <c r="G14" s="19"/>
      <c r="H14" s="39">
        <v>0.40486111111111112</v>
      </c>
      <c r="I14" s="85">
        <v>1</v>
      </c>
      <c r="J14" s="22"/>
    </row>
    <row r="15" spans="1:10" outlineLevel="1" x14ac:dyDescent="0.25">
      <c r="A15" s="5"/>
      <c r="B15" s="38">
        <v>160595</v>
      </c>
      <c r="C15" s="19" t="s">
        <v>182</v>
      </c>
      <c r="D15" s="19" t="s">
        <v>167</v>
      </c>
      <c r="E15" s="19" t="s">
        <v>181</v>
      </c>
      <c r="F15" s="19"/>
      <c r="G15" s="19"/>
      <c r="H15" s="39">
        <v>4.8611111111111112E-2</v>
      </c>
      <c r="I15" s="85">
        <v>1</v>
      </c>
      <c r="J15" s="22"/>
    </row>
    <row r="16" spans="1:10" outlineLevel="1" x14ac:dyDescent="0.25">
      <c r="A16" s="5"/>
      <c r="B16" s="38">
        <v>160643</v>
      </c>
      <c r="C16" s="19" t="s">
        <v>183</v>
      </c>
      <c r="D16" s="19" t="s">
        <v>184</v>
      </c>
      <c r="E16" s="19" t="s">
        <v>181</v>
      </c>
      <c r="F16" s="19"/>
      <c r="G16" s="19"/>
      <c r="H16" s="40">
        <v>0.19791666666666666</v>
      </c>
      <c r="I16" s="85">
        <v>1</v>
      </c>
      <c r="J16" s="22"/>
    </row>
    <row r="17" spans="1:10" outlineLevel="1" x14ac:dyDescent="0.25">
      <c r="A17" s="5"/>
      <c r="B17" s="38">
        <v>161480</v>
      </c>
      <c r="C17" s="19" t="s">
        <v>185</v>
      </c>
      <c r="D17" s="19" t="s">
        <v>167</v>
      </c>
      <c r="E17" s="19" t="s">
        <v>186</v>
      </c>
      <c r="F17" s="19"/>
      <c r="G17" s="19"/>
      <c r="H17" s="40">
        <v>3.6701388888888888</v>
      </c>
      <c r="I17" s="86"/>
      <c r="J17" s="22"/>
    </row>
    <row r="18" spans="1:10" outlineLevel="1" x14ac:dyDescent="0.25">
      <c r="A18" s="5"/>
      <c r="B18" s="38">
        <v>161574</v>
      </c>
      <c r="C18" s="19" t="s">
        <v>187</v>
      </c>
      <c r="D18" s="19" t="s">
        <v>184</v>
      </c>
      <c r="E18" s="19" t="s">
        <v>181</v>
      </c>
      <c r="F18" s="19"/>
      <c r="G18" s="20"/>
      <c r="H18" s="40">
        <v>3.0645833333333332</v>
      </c>
      <c r="I18" s="85">
        <v>1</v>
      </c>
      <c r="J18" s="22"/>
    </row>
    <row r="19" spans="1:10" outlineLevel="1" x14ac:dyDescent="0.25">
      <c r="A19" s="5"/>
      <c r="B19" s="38">
        <v>161659</v>
      </c>
      <c r="C19" s="19" t="s">
        <v>188</v>
      </c>
      <c r="D19" s="19" t="s">
        <v>106</v>
      </c>
      <c r="E19" s="19" t="s">
        <v>181</v>
      </c>
      <c r="F19" s="19"/>
      <c r="G19" s="19"/>
      <c r="H19" s="41">
        <v>0.44027777777777777</v>
      </c>
      <c r="I19" s="85">
        <v>1</v>
      </c>
      <c r="J19" s="22"/>
    </row>
    <row r="20" spans="1:10" outlineLevel="1" x14ac:dyDescent="0.25">
      <c r="A20" s="5"/>
      <c r="B20" s="38">
        <v>161672</v>
      </c>
      <c r="C20" s="19" t="s">
        <v>189</v>
      </c>
      <c r="D20" s="19" t="s">
        <v>190</v>
      </c>
      <c r="E20" s="19" t="s">
        <v>181</v>
      </c>
      <c r="F20" s="19"/>
      <c r="G20" s="19"/>
      <c r="H20" s="41">
        <v>0.41319444444444442</v>
      </c>
      <c r="I20" s="85">
        <v>1</v>
      </c>
      <c r="J20" s="22"/>
    </row>
    <row r="21" spans="1:10" outlineLevel="1" x14ac:dyDescent="0.25">
      <c r="A21" s="5"/>
      <c r="B21" s="42">
        <v>161773</v>
      </c>
      <c r="C21" s="43" t="s">
        <v>191</v>
      </c>
      <c r="D21" s="43" t="s">
        <v>192</v>
      </c>
      <c r="E21" s="43" t="s">
        <v>181</v>
      </c>
      <c r="F21" s="43"/>
      <c r="G21" s="5"/>
      <c r="H21" s="44">
        <v>0.14305555555555557</v>
      </c>
      <c r="I21" s="85">
        <v>1</v>
      </c>
      <c r="J21" s="45"/>
    </row>
    <row r="22" spans="1:10" outlineLevel="1" x14ac:dyDescent="0.25">
      <c r="A22" s="5"/>
      <c r="B22" s="46">
        <v>162300</v>
      </c>
      <c r="C22" s="21" t="s">
        <v>193</v>
      </c>
      <c r="D22" s="21" t="s">
        <v>184</v>
      </c>
      <c r="E22" s="21" t="s">
        <v>181</v>
      </c>
      <c r="F22" s="21"/>
      <c r="G22" s="21"/>
      <c r="H22" s="39">
        <v>0.18055555555555555</v>
      </c>
      <c r="I22" s="85">
        <v>1</v>
      </c>
      <c r="J22" s="36"/>
    </row>
    <row r="23" spans="1:10" outlineLevel="1" x14ac:dyDescent="0.25">
      <c r="A23" s="5"/>
      <c r="B23" s="46">
        <v>162771</v>
      </c>
      <c r="C23" s="21" t="s">
        <v>194</v>
      </c>
      <c r="D23" s="21" t="s">
        <v>190</v>
      </c>
      <c r="E23" s="21" t="s">
        <v>181</v>
      </c>
      <c r="F23" s="21"/>
      <c r="G23" s="21"/>
      <c r="H23" s="40">
        <v>0.23055555555555554</v>
      </c>
      <c r="I23" s="85">
        <v>1</v>
      </c>
      <c r="J23" s="36"/>
    </row>
    <row r="24" spans="1:10" outlineLevel="1" x14ac:dyDescent="0.25">
      <c r="A24" s="5"/>
      <c r="B24" s="46">
        <v>162776</v>
      </c>
      <c r="C24" s="21" t="s">
        <v>195</v>
      </c>
      <c r="D24" s="21" t="s">
        <v>176</v>
      </c>
      <c r="E24" s="21" t="s">
        <v>181</v>
      </c>
      <c r="F24" s="21"/>
      <c r="G24" s="21"/>
      <c r="H24" s="40">
        <v>0.3215277777777778</v>
      </c>
      <c r="I24" s="85">
        <v>1</v>
      </c>
      <c r="J24" s="36"/>
    </row>
    <row r="25" spans="1:10" outlineLevel="1" x14ac:dyDescent="0.25">
      <c r="A25" s="5"/>
      <c r="B25" s="47">
        <v>164830</v>
      </c>
      <c r="C25" s="48" t="s">
        <v>196</v>
      </c>
      <c r="D25" s="48" t="s">
        <v>167</v>
      </c>
      <c r="E25" s="48" t="s">
        <v>181</v>
      </c>
      <c r="F25" s="48"/>
      <c r="G25" s="48"/>
      <c r="H25" s="49">
        <v>0.44444444444444442</v>
      </c>
      <c r="I25" s="85">
        <v>1</v>
      </c>
      <c r="J25" s="50"/>
    </row>
    <row r="26" spans="1:10" x14ac:dyDescent="0.25">
      <c r="A26" s="5"/>
      <c r="B26" s="51"/>
      <c r="C26" s="52"/>
      <c r="D26" s="52"/>
      <c r="E26" s="52"/>
      <c r="F26" s="52"/>
      <c r="G26" s="52"/>
      <c r="H26" s="53">
        <f>SUM(H6:H25)</f>
        <v>23.343055555555551</v>
      </c>
      <c r="I26" s="83">
        <f>AVERAGE(I6:I25)</f>
        <v>0.921875</v>
      </c>
      <c r="J26" s="54"/>
    </row>
    <row r="27" spans="1:10" x14ac:dyDescent="0.25">
      <c r="A27" s="5"/>
      <c r="B27" s="55" t="s">
        <v>197</v>
      </c>
      <c r="C27" s="52"/>
      <c r="D27" s="52"/>
      <c r="E27" s="52"/>
      <c r="F27" s="52"/>
      <c r="G27" s="52"/>
      <c r="H27" s="52"/>
      <c r="I27" s="52"/>
      <c r="J27" s="56"/>
    </row>
    <row r="28" spans="1:10" outlineLevel="1" x14ac:dyDescent="0.25">
      <c r="A28" s="5"/>
      <c r="B28" s="38">
        <v>157646</v>
      </c>
      <c r="C28" s="19" t="s">
        <v>198</v>
      </c>
      <c r="D28" s="19" t="s">
        <v>176</v>
      </c>
      <c r="E28" s="19" t="s">
        <v>199</v>
      </c>
      <c r="F28" s="19"/>
      <c r="G28" s="19"/>
      <c r="H28" s="57">
        <v>7.6388888888888886E-3</v>
      </c>
      <c r="I28" s="19"/>
      <c r="J28" s="22"/>
    </row>
    <row r="29" spans="1:10" outlineLevel="1" x14ac:dyDescent="0.25">
      <c r="A29" s="5"/>
      <c r="B29" s="38">
        <v>161768</v>
      </c>
      <c r="C29" s="19" t="s">
        <v>200</v>
      </c>
      <c r="D29" s="19" t="s">
        <v>176</v>
      </c>
      <c r="E29" s="19" t="s">
        <v>199</v>
      </c>
      <c r="F29" s="19"/>
      <c r="G29" s="19"/>
      <c r="H29" s="58">
        <v>0.44166666666666665</v>
      </c>
      <c r="I29" s="19"/>
      <c r="J29" s="22"/>
    </row>
    <row r="30" spans="1:10" outlineLevel="1" x14ac:dyDescent="0.25">
      <c r="A30" s="5"/>
      <c r="B30" s="38">
        <v>159645</v>
      </c>
      <c r="C30" s="19" t="s">
        <v>201</v>
      </c>
      <c r="D30" s="19" t="s">
        <v>106</v>
      </c>
      <c r="E30" s="19" t="s">
        <v>199</v>
      </c>
      <c r="F30" s="19"/>
      <c r="G30" s="19"/>
      <c r="H30" s="40">
        <v>0.59583333333333333</v>
      </c>
      <c r="I30" s="19"/>
      <c r="J30" s="22"/>
    </row>
    <row r="31" spans="1:10" outlineLevel="1" x14ac:dyDescent="0.25">
      <c r="A31" s="5"/>
      <c r="B31" s="38">
        <v>159653</v>
      </c>
      <c r="C31" s="19" t="s">
        <v>202</v>
      </c>
      <c r="D31" s="19" t="s">
        <v>176</v>
      </c>
      <c r="E31" s="19" t="s">
        <v>199</v>
      </c>
      <c r="F31" s="19"/>
      <c r="G31" s="19"/>
      <c r="H31" s="39">
        <v>1.3986111111111112</v>
      </c>
      <c r="I31" s="19"/>
      <c r="J31" s="22"/>
    </row>
    <row r="32" spans="1:10" outlineLevel="1" x14ac:dyDescent="0.25">
      <c r="A32" s="5"/>
      <c r="B32" s="38">
        <v>160277</v>
      </c>
      <c r="C32" s="19" t="s">
        <v>203</v>
      </c>
      <c r="D32" s="19" t="s">
        <v>176</v>
      </c>
      <c r="E32" s="19" t="s">
        <v>199</v>
      </c>
      <c r="F32" s="19"/>
      <c r="G32" s="19"/>
      <c r="H32" s="39">
        <v>0.51944444444444449</v>
      </c>
      <c r="I32" s="19"/>
      <c r="J32" s="22"/>
    </row>
    <row r="33" spans="1:10" outlineLevel="1" x14ac:dyDescent="0.25">
      <c r="A33" s="5"/>
      <c r="B33" s="38">
        <v>161013</v>
      </c>
      <c r="C33" s="19" t="s">
        <v>204</v>
      </c>
      <c r="D33" s="19" t="s">
        <v>176</v>
      </c>
      <c r="E33" s="19" t="s">
        <v>199</v>
      </c>
      <c r="F33" s="19"/>
      <c r="G33" s="19"/>
      <c r="H33" s="40">
        <v>0.39930555555555558</v>
      </c>
      <c r="I33" s="19"/>
      <c r="J33" s="22"/>
    </row>
    <row r="34" spans="1:10" outlineLevel="1" x14ac:dyDescent="0.25">
      <c r="A34" s="5"/>
      <c r="B34" s="38">
        <v>161018</v>
      </c>
      <c r="C34" s="59" t="s">
        <v>205</v>
      </c>
      <c r="D34" s="59" t="s">
        <v>176</v>
      </c>
      <c r="E34" s="59" t="s">
        <v>199</v>
      </c>
      <c r="F34" s="59"/>
      <c r="G34" s="59"/>
      <c r="H34" s="60">
        <v>0.50694444444444442</v>
      </c>
      <c r="I34" s="19"/>
      <c r="J34" s="22"/>
    </row>
    <row r="35" spans="1:10" outlineLevel="1" x14ac:dyDescent="0.25">
      <c r="A35" s="5"/>
      <c r="B35" s="38">
        <v>161026</v>
      </c>
      <c r="C35" s="19" t="s">
        <v>206</v>
      </c>
      <c r="D35" s="19" t="s">
        <v>176</v>
      </c>
      <c r="E35" s="19" t="s">
        <v>199</v>
      </c>
      <c r="F35" s="19"/>
      <c r="G35" s="19"/>
      <c r="H35" s="40">
        <v>0.56666666666666665</v>
      </c>
      <c r="I35" s="19"/>
      <c r="J35" s="22"/>
    </row>
    <row r="36" spans="1:10" outlineLevel="1" x14ac:dyDescent="0.25">
      <c r="A36" s="5"/>
      <c r="B36" s="61"/>
      <c r="C36" s="48"/>
      <c r="D36" s="48"/>
      <c r="E36" s="48"/>
      <c r="F36" s="48"/>
      <c r="G36" s="48"/>
      <c r="H36" s="48"/>
      <c r="I36" s="48"/>
      <c r="J36" s="50"/>
    </row>
    <row r="37" spans="1:10" x14ac:dyDescent="0.25">
      <c r="A37" s="5"/>
      <c r="B37" s="51"/>
      <c r="C37" s="52"/>
      <c r="D37" s="52"/>
      <c r="E37" s="52"/>
      <c r="F37" s="52"/>
      <c r="G37" s="52"/>
      <c r="H37" s="53">
        <f>SUM(H28:H35)</f>
        <v>4.4361111111111109</v>
      </c>
      <c r="I37" s="52"/>
      <c r="J37" s="54"/>
    </row>
    <row r="38" spans="1:10" x14ac:dyDescent="0.25">
      <c r="A38" s="5"/>
      <c r="B38" s="62" t="s">
        <v>207</v>
      </c>
      <c r="C38" s="5"/>
      <c r="D38" s="5"/>
      <c r="E38" s="5"/>
      <c r="F38" s="5"/>
      <c r="G38" s="5"/>
      <c r="H38" s="5"/>
      <c r="I38" s="5"/>
      <c r="J38" s="45"/>
    </row>
    <row r="39" spans="1:10" outlineLevel="1" x14ac:dyDescent="0.25">
      <c r="A39" s="5"/>
      <c r="B39" s="46">
        <v>161720</v>
      </c>
      <c r="C39" s="63" t="s">
        <v>208</v>
      </c>
      <c r="D39" s="63" t="s">
        <v>190</v>
      </c>
      <c r="E39" s="63" t="s">
        <v>181</v>
      </c>
      <c r="F39" s="21"/>
      <c r="G39" s="21"/>
      <c r="H39" s="39">
        <v>0.32569444444444445</v>
      </c>
      <c r="I39" s="21"/>
      <c r="J39" s="36"/>
    </row>
    <row r="40" spans="1:10" outlineLevel="1" x14ac:dyDescent="0.25">
      <c r="A40" s="5"/>
      <c r="B40" s="64">
        <v>164861</v>
      </c>
      <c r="C40" s="63" t="s">
        <v>209</v>
      </c>
      <c r="D40" s="63" t="s">
        <v>167</v>
      </c>
      <c r="E40" s="63" t="s">
        <v>210</v>
      </c>
      <c r="F40" s="63"/>
      <c r="G40" s="63"/>
      <c r="H40" s="39">
        <v>0.9590277777777777</v>
      </c>
      <c r="I40" s="65"/>
      <c r="J40" s="66"/>
    </row>
    <row r="41" spans="1:10" outlineLevel="1" x14ac:dyDescent="0.25">
      <c r="A41" s="5"/>
      <c r="B41" s="64">
        <v>166497</v>
      </c>
      <c r="C41" s="63" t="s">
        <v>211</v>
      </c>
      <c r="D41" s="63" t="s">
        <v>184</v>
      </c>
      <c r="E41" s="63" t="s">
        <v>174</v>
      </c>
      <c r="F41" s="63"/>
      <c r="G41" s="63"/>
      <c r="H41" s="39">
        <v>1.0409722222222222</v>
      </c>
      <c r="I41" s="67"/>
      <c r="J41" s="66"/>
    </row>
    <row r="42" spans="1:10" outlineLevel="1" x14ac:dyDescent="0.25">
      <c r="A42" s="5"/>
      <c r="B42" s="64">
        <v>166258</v>
      </c>
      <c r="C42" s="63" t="s">
        <v>212</v>
      </c>
      <c r="D42" s="63" t="s">
        <v>184</v>
      </c>
      <c r="E42" s="63" t="s">
        <v>181</v>
      </c>
      <c r="F42" s="63"/>
      <c r="G42" s="63"/>
      <c r="H42" s="39">
        <v>1.4319444444444445</v>
      </c>
      <c r="I42" s="67"/>
      <c r="J42" s="66"/>
    </row>
    <row r="43" spans="1:10" outlineLevel="1" x14ac:dyDescent="0.25">
      <c r="A43" s="5"/>
      <c r="B43" s="64"/>
      <c r="C43" s="63"/>
      <c r="D43" s="63"/>
      <c r="E43" s="63"/>
      <c r="F43" s="63"/>
      <c r="G43" s="63"/>
      <c r="H43" s="40"/>
      <c r="I43" s="67"/>
      <c r="J43" s="66"/>
    </row>
    <row r="44" spans="1:10" outlineLevel="1" x14ac:dyDescent="0.25">
      <c r="A44" s="5"/>
      <c r="B44" s="64"/>
      <c r="C44" s="63"/>
      <c r="D44" s="63"/>
      <c r="E44" s="63"/>
      <c r="F44" s="63"/>
      <c r="G44" s="63"/>
      <c r="H44" s="40"/>
      <c r="I44" s="21"/>
      <c r="J44" s="66"/>
    </row>
    <row r="45" spans="1:10" outlineLevel="1" x14ac:dyDescent="0.25">
      <c r="A45" s="5"/>
      <c r="B45" s="64"/>
      <c r="C45" s="63"/>
      <c r="D45" s="63"/>
      <c r="E45" s="63"/>
      <c r="F45" s="63"/>
      <c r="G45" s="63"/>
      <c r="H45" s="49"/>
      <c r="I45" s="21"/>
      <c r="J45" s="66"/>
    </row>
    <row r="46" spans="1:10" x14ac:dyDescent="0.25">
      <c r="A46" s="5"/>
      <c r="B46" s="51"/>
      <c r="C46" s="52"/>
      <c r="D46" s="52"/>
      <c r="E46" s="52"/>
      <c r="F46" s="52"/>
      <c r="G46" s="52"/>
      <c r="H46" s="53">
        <f>SUM(H39:H43)</f>
        <v>3.7576388888888888</v>
      </c>
      <c r="I46" s="52"/>
      <c r="J46" s="54"/>
    </row>
    <row r="47" spans="1:10" x14ac:dyDescent="0.25">
      <c r="B47" s="68" t="s">
        <v>213</v>
      </c>
      <c r="C47" s="1" t="s">
        <v>213</v>
      </c>
      <c r="E47" s="1" t="s">
        <v>213</v>
      </c>
      <c r="F47" s="1" t="s">
        <v>213</v>
      </c>
      <c r="G47" s="1" t="s">
        <v>213</v>
      </c>
      <c r="H47" s="1" t="s">
        <v>213</v>
      </c>
      <c r="I47" s="69" t="s">
        <v>213</v>
      </c>
      <c r="J47" s="70"/>
    </row>
    <row r="48" spans="1:10" ht="15.75" thickBot="1" x14ac:dyDescent="0.3">
      <c r="B48" s="402" t="s">
        <v>214</v>
      </c>
      <c r="C48" s="403"/>
      <c r="D48" s="71"/>
      <c r="E48" s="71" t="s">
        <v>213</v>
      </c>
      <c r="F48" s="71" t="s">
        <v>213</v>
      </c>
      <c r="G48" s="71" t="s">
        <v>213</v>
      </c>
      <c r="H48" s="72">
        <f>H46+H37+H26</f>
        <v>31.536805555555553</v>
      </c>
      <c r="I48" s="73" t="s">
        <v>213</v>
      </c>
      <c r="J48" s="74"/>
    </row>
    <row r="50" spans="2:7" x14ac:dyDescent="0.25">
      <c r="B50" s="1" t="s">
        <v>215</v>
      </c>
    </row>
    <row r="51" spans="2:7" x14ac:dyDescent="0.25">
      <c r="B51" s="1" t="s">
        <v>216</v>
      </c>
    </row>
    <row r="52" spans="2:7" x14ac:dyDescent="0.25">
      <c r="B52" s="1" t="s">
        <v>217</v>
      </c>
    </row>
    <row r="54" spans="2:7" x14ac:dyDescent="0.25">
      <c r="B54" s="1" t="s">
        <v>213</v>
      </c>
      <c r="C54" s="1" t="s">
        <v>213</v>
      </c>
      <c r="D54" s="1" t="s">
        <v>213</v>
      </c>
      <c r="E54" s="1" t="s">
        <v>213</v>
      </c>
      <c r="F54" s="1" t="s">
        <v>213</v>
      </c>
      <c r="G54" s="1" t="s">
        <v>213</v>
      </c>
    </row>
    <row r="55" spans="2:7" x14ac:dyDescent="0.25">
      <c r="B55" s="1" t="s">
        <v>213</v>
      </c>
      <c r="C55" s="1" t="s">
        <v>213</v>
      </c>
      <c r="D55" s="1" t="s">
        <v>213</v>
      </c>
      <c r="E55" s="1" t="s">
        <v>213</v>
      </c>
      <c r="F55" s="1" t="s">
        <v>213</v>
      </c>
      <c r="G55" s="1" t="s">
        <v>213</v>
      </c>
    </row>
  </sheetData>
  <mergeCells count="1">
    <mergeCell ref="B48:C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E9D1-8C5B-4D3C-A0FD-8AF82B7E72C3}">
  <sheetPr>
    <tabColor rgb="FFF59745"/>
  </sheetPr>
  <dimension ref="A1:J53"/>
  <sheetViews>
    <sheetView showGridLines="0" workbookViewId="0">
      <selection activeCell="C6" sqref="C6"/>
    </sheetView>
  </sheetViews>
  <sheetFormatPr defaultRowHeight="15" outlineLevelRow="1" x14ac:dyDescent="0.25"/>
  <cols>
    <col min="1" max="1" width="3" style="1" customWidth="1"/>
    <col min="2" max="2" width="15.42578125" style="1" customWidth="1"/>
    <col min="3" max="3" width="31.7109375" style="1" customWidth="1"/>
    <col min="4" max="4" width="9" style="1" bestFit="1" customWidth="1"/>
    <col min="5" max="5" width="12" style="1" customWidth="1"/>
    <col min="6" max="6" width="12.7109375" style="1" customWidth="1"/>
    <col min="7" max="7" width="10.28515625" style="1" customWidth="1"/>
    <col min="8" max="8" width="9.85546875" style="1" customWidth="1"/>
    <col min="9" max="9" width="11.28515625" style="1" customWidth="1"/>
    <col min="10" max="10" width="31.85546875" style="1" customWidth="1"/>
    <col min="11" max="16384" width="9.140625" style="1"/>
  </cols>
  <sheetData>
    <row r="1" spans="1:10" x14ac:dyDescent="0.25">
      <c r="B1" s="2" t="s">
        <v>153</v>
      </c>
      <c r="C1" s="1" t="s">
        <v>218</v>
      </c>
    </row>
    <row r="2" spans="1:10" x14ac:dyDescent="0.25">
      <c r="B2" s="2" t="s">
        <v>154</v>
      </c>
      <c r="C2" s="75">
        <v>44621</v>
      </c>
      <c r="D2" s="4"/>
    </row>
    <row r="3" spans="1:10" x14ac:dyDescent="0.25">
      <c r="A3" s="5"/>
      <c r="B3" s="5"/>
      <c r="C3" s="5"/>
      <c r="D3" s="5"/>
      <c r="E3" s="5"/>
      <c r="F3" s="5"/>
      <c r="G3" s="5"/>
      <c r="H3" s="5"/>
      <c r="I3" s="5"/>
      <c r="J3" s="5"/>
    </row>
    <row r="4" spans="1:10" x14ac:dyDescent="0.25">
      <c r="A4" s="5"/>
      <c r="B4" s="404"/>
      <c r="C4" s="405"/>
      <c r="D4" s="405"/>
      <c r="E4" s="405"/>
      <c r="F4" s="405"/>
      <c r="G4" s="405"/>
      <c r="H4" s="405"/>
      <c r="I4" s="405"/>
      <c r="J4" s="406"/>
    </row>
    <row r="5" spans="1:10" s="13" customFormat="1" ht="45.75" thickBot="1" x14ac:dyDescent="0.3">
      <c r="A5" s="9"/>
      <c r="B5" s="10" t="s">
        <v>155</v>
      </c>
      <c r="C5" s="11" t="s">
        <v>156</v>
      </c>
      <c r="D5" s="11" t="s">
        <v>157</v>
      </c>
      <c r="E5" s="11" t="s">
        <v>158</v>
      </c>
      <c r="F5" s="11" t="s">
        <v>159</v>
      </c>
      <c r="G5" s="12" t="s">
        <v>160</v>
      </c>
      <c r="H5" s="12" t="s">
        <v>161</v>
      </c>
      <c r="I5" s="12" t="s">
        <v>162</v>
      </c>
      <c r="J5" s="11" t="s">
        <v>163</v>
      </c>
    </row>
    <row r="6" spans="1:10" x14ac:dyDescent="0.25">
      <c r="A6" s="5"/>
      <c r="B6" s="14">
        <v>151468</v>
      </c>
      <c r="C6" s="15" t="s">
        <v>164</v>
      </c>
      <c r="D6" s="15" t="s">
        <v>219</v>
      </c>
      <c r="E6" s="15"/>
      <c r="F6" s="15"/>
      <c r="G6" s="15"/>
      <c r="H6" s="76"/>
      <c r="I6" s="15"/>
      <c r="J6" s="17"/>
    </row>
    <row r="7" spans="1:10" x14ac:dyDescent="0.25">
      <c r="A7" s="5"/>
      <c r="B7" s="18"/>
      <c r="C7" s="19"/>
      <c r="D7" s="19"/>
      <c r="E7" s="19"/>
      <c r="F7" s="19"/>
      <c r="G7" s="20"/>
      <c r="H7" s="21"/>
      <c r="I7" s="19"/>
      <c r="J7" s="22"/>
    </row>
    <row r="8" spans="1:10" outlineLevel="1" x14ac:dyDescent="0.25">
      <c r="A8" s="5"/>
      <c r="B8" s="38"/>
      <c r="C8" s="19"/>
      <c r="D8" s="19"/>
      <c r="E8" s="19"/>
      <c r="F8" s="19"/>
      <c r="G8" s="19"/>
      <c r="H8" s="57"/>
      <c r="I8" s="19"/>
      <c r="J8" s="22"/>
    </row>
    <row r="9" spans="1:10" outlineLevel="1" x14ac:dyDescent="0.25">
      <c r="A9" s="5"/>
      <c r="B9" s="38"/>
      <c r="C9" s="19"/>
      <c r="D9" s="19"/>
      <c r="E9" s="19"/>
      <c r="F9" s="19"/>
      <c r="G9" s="19"/>
      <c r="H9" s="39"/>
      <c r="I9" s="19"/>
      <c r="J9" s="22"/>
    </row>
    <row r="10" spans="1:10" outlineLevel="1" x14ac:dyDescent="0.25">
      <c r="A10" s="5"/>
      <c r="B10" s="38"/>
      <c r="C10" s="19"/>
      <c r="D10" s="19"/>
      <c r="E10" s="19"/>
      <c r="F10" s="19"/>
      <c r="G10" s="19"/>
      <c r="H10" s="40"/>
      <c r="I10" s="19"/>
      <c r="J10" s="22"/>
    </row>
    <row r="11" spans="1:10" outlineLevel="1" x14ac:dyDescent="0.25">
      <c r="A11" s="5"/>
      <c r="B11" s="38"/>
      <c r="C11" s="19"/>
      <c r="D11" s="19"/>
      <c r="E11" s="19"/>
      <c r="F11" s="19"/>
      <c r="G11" s="19"/>
      <c r="H11" s="40"/>
      <c r="I11" s="19"/>
      <c r="J11" s="22"/>
    </row>
    <row r="12" spans="1:10" outlineLevel="1" x14ac:dyDescent="0.25">
      <c r="A12" s="5"/>
      <c r="B12" s="38"/>
      <c r="C12" s="19"/>
      <c r="D12" s="19"/>
      <c r="E12" s="19"/>
      <c r="F12" s="19"/>
      <c r="G12" s="19"/>
      <c r="H12" s="39"/>
      <c r="I12" s="19"/>
      <c r="J12" s="22"/>
    </row>
    <row r="13" spans="1:10" outlineLevel="1" x14ac:dyDescent="0.25">
      <c r="A13" s="5"/>
      <c r="B13" s="38"/>
      <c r="C13" s="19"/>
      <c r="D13" s="19"/>
      <c r="E13" s="19"/>
      <c r="F13" s="19"/>
      <c r="G13" s="19"/>
      <c r="H13" s="39"/>
      <c r="I13" s="19"/>
      <c r="J13" s="22"/>
    </row>
    <row r="14" spans="1:10" outlineLevel="1" x14ac:dyDescent="0.25">
      <c r="A14" s="5"/>
      <c r="B14" s="38"/>
      <c r="C14" s="19"/>
      <c r="D14" s="19"/>
      <c r="E14" s="19"/>
      <c r="F14" s="19"/>
      <c r="G14" s="19"/>
      <c r="H14" s="39"/>
      <c r="I14" s="19"/>
      <c r="J14" s="22"/>
    </row>
    <row r="15" spans="1:10" outlineLevel="1" x14ac:dyDescent="0.25">
      <c r="A15" s="5"/>
      <c r="B15" s="38"/>
      <c r="C15" s="19"/>
      <c r="D15" s="19"/>
      <c r="E15" s="19"/>
      <c r="F15" s="19"/>
      <c r="G15" s="19"/>
      <c r="H15" s="39"/>
      <c r="I15" s="19"/>
      <c r="J15" s="22"/>
    </row>
    <row r="16" spans="1:10" outlineLevel="1" x14ac:dyDescent="0.25">
      <c r="A16" s="5"/>
      <c r="B16" s="38"/>
      <c r="C16" s="19"/>
      <c r="D16" s="19"/>
      <c r="E16" s="19"/>
      <c r="F16" s="19"/>
      <c r="G16" s="19"/>
      <c r="H16" s="39"/>
      <c r="I16" s="19"/>
      <c r="J16" s="22"/>
    </row>
    <row r="17" spans="1:10" outlineLevel="1" x14ac:dyDescent="0.25">
      <c r="A17" s="5"/>
      <c r="B17" s="38"/>
      <c r="C17" s="19"/>
      <c r="D17" s="19"/>
      <c r="E17" s="19"/>
      <c r="F17" s="19"/>
      <c r="G17" s="19"/>
      <c r="H17" s="40"/>
      <c r="I17" s="19"/>
      <c r="J17" s="22"/>
    </row>
    <row r="18" spans="1:10" outlineLevel="1" x14ac:dyDescent="0.25">
      <c r="A18" s="5"/>
      <c r="B18" s="38"/>
      <c r="C18" s="19"/>
      <c r="D18" s="19"/>
      <c r="E18" s="19"/>
      <c r="F18" s="19"/>
      <c r="G18" s="19"/>
      <c r="H18" s="40"/>
      <c r="I18" s="19"/>
      <c r="J18" s="22"/>
    </row>
    <row r="19" spans="1:10" outlineLevel="1" x14ac:dyDescent="0.25">
      <c r="A19" s="5"/>
      <c r="B19" s="38"/>
      <c r="C19" s="19"/>
      <c r="D19" s="19"/>
      <c r="E19" s="19"/>
      <c r="F19" s="19"/>
      <c r="G19" s="19"/>
      <c r="H19" s="40"/>
      <c r="I19" s="19"/>
      <c r="J19" s="22"/>
    </row>
    <row r="20" spans="1:10" outlineLevel="1" x14ac:dyDescent="0.25">
      <c r="A20" s="5"/>
      <c r="B20" s="38"/>
      <c r="C20" s="19"/>
      <c r="D20" s="19"/>
      <c r="E20" s="19"/>
      <c r="F20" s="19"/>
      <c r="G20" s="19"/>
      <c r="H20" s="40"/>
      <c r="I20" s="19"/>
      <c r="J20" s="22"/>
    </row>
    <row r="21" spans="1:10" outlineLevel="1" x14ac:dyDescent="0.25">
      <c r="A21" s="5"/>
      <c r="B21" s="38"/>
      <c r="C21" s="19"/>
      <c r="D21" s="19"/>
      <c r="E21" s="19"/>
      <c r="F21" s="19"/>
      <c r="G21" s="19"/>
      <c r="H21" s="40"/>
      <c r="I21" s="19"/>
      <c r="J21" s="22"/>
    </row>
    <row r="22" spans="1:10" outlineLevel="1" x14ac:dyDescent="0.25">
      <c r="A22" s="5"/>
      <c r="B22" s="38"/>
      <c r="C22" s="19"/>
      <c r="D22" s="19"/>
      <c r="E22" s="19"/>
      <c r="F22" s="19"/>
      <c r="G22" s="20"/>
      <c r="H22" s="40"/>
      <c r="I22" s="19"/>
      <c r="J22" s="22"/>
    </row>
    <row r="23" spans="1:10" outlineLevel="1" x14ac:dyDescent="0.25">
      <c r="A23" s="5"/>
      <c r="B23" s="38"/>
      <c r="C23" s="19"/>
      <c r="D23" s="19"/>
      <c r="E23" s="19"/>
      <c r="F23" s="19"/>
      <c r="G23" s="20"/>
      <c r="H23" s="40"/>
      <c r="I23" s="19"/>
      <c r="J23" s="22"/>
    </row>
    <row r="24" spans="1:10" outlineLevel="1" x14ac:dyDescent="0.25">
      <c r="A24" s="5"/>
      <c r="B24" s="38"/>
      <c r="C24" s="19"/>
      <c r="D24" s="19"/>
      <c r="E24" s="19"/>
      <c r="F24" s="19"/>
      <c r="G24" s="19"/>
      <c r="H24" s="19"/>
      <c r="I24" s="19"/>
      <c r="J24" s="22"/>
    </row>
    <row r="25" spans="1:10" outlineLevel="1" x14ac:dyDescent="0.25">
      <c r="A25" s="5"/>
      <c r="B25" s="38"/>
      <c r="C25" s="19"/>
      <c r="D25" s="19"/>
      <c r="E25" s="19"/>
      <c r="F25" s="19"/>
      <c r="G25" s="19"/>
      <c r="H25" s="19"/>
      <c r="I25" s="19"/>
      <c r="J25" s="22"/>
    </row>
    <row r="26" spans="1:10" outlineLevel="1" x14ac:dyDescent="0.25">
      <c r="A26" s="5"/>
      <c r="B26" s="38"/>
      <c r="C26" s="19"/>
      <c r="D26" s="19"/>
      <c r="E26" s="19"/>
      <c r="F26" s="19"/>
      <c r="G26" s="19"/>
      <c r="H26" s="43"/>
      <c r="I26" s="19"/>
      <c r="J26" s="22"/>
    </row>
    <row r="27" spans="1:10" x14ac:dyDescent="0.25">
      <c r="A27" s="5"/>
      <c r="B27" s="77"/>
      <c r="C27" s="19"/>
      <c r="D27" s="19"/>
      <c r="E27" s="19"/>
      <c r="F27" s="19"/>
      <c r="G27" s="20"/>
      <c r="H27" s="78">
        <f>SUM(H8:H26)</f>
        <v>0</v>
      </c>
      <c r="I27" s="19"/>
      <c r="J27" s="22"/>
    </row>
    <row r="28" spans="1:10" x14ac:dyDescent="0.25">
      <c r="A28" s="5"/>
      <c r="B28" s="79"/>
      <c r="C28" s="5"/>
      <c r="D28" s="5"/>
      <c r="E28" s="5"/>
      <c r="F28" s="5"/>
      <c r="G28" s="5"/>
      <c r="H28" s="80"/>
      <c r="I28" s="5"/>
      <c r="J28" s="45"/>
    </row>
    <row r="29" spans="1:10" x14ac:dyDescent="0.25">
      <c r="A29" s="5"/>
      <c r="B29" s="62" t="s">
        <v>207</v>
      </c>
      <c r="C29" s="5"/>
      <c r="D29" s="5"/>
      <c r="E29" s="5"/>
      <c r="F29" s="5"/>
      <c r="G29" s="5"/>
      <c r="H29" s="5"/>
      <c r="I29" s="5"/>
      <c r="J29" s="45"/>
    </row>
    <row r="30" spans="1:10" outlineLevel="1" x14ac:dyDescent="0.25">
      <c r="A30" s="5"/>
      <c r="B30" s="46"/>
      <c r="C30" s="63"/>
      <c r="D30" s="63"/>
      <c r="E30" s="63"/>
      <c r="F30" s="21"/>
      <c r="G30" s="21"/>
      <c r="H30" s="39"/>
      <c r="I30" s="21"/>
      <c r="J30" s="36"/>
    </row>
    <row r="31" spans="1:10" outlineLevel="1" x14ac:dyDescent="0.25">
      <c r="A31" s="5"/>
      <c r="B31" s="64"/>
      <c r="C31" s="63"/>
      <c r="D31" s="63"/>
      <c r="E31" s="63"/>
      <c r="F31" s="63"/>
      <c r="G31" s="63"/>
      <c r="H31" s="39"/>
      <c r="I31" s="65"/>
      <c r="J31" s="66"/>
    </row>
    <row r="32" spans="1:10" outlineLevel="1" x14ac:dyDescent="0.25">
      <c r="A32" s="5"/>
      <c r="B32" s="64"/>
      <c r="C32" s="63"/>
      <c r="D32" s="63"/>
      <c r="E32" s="63"/>
      <c r="F32" s="63"/>
      <c r="G32" s="63"/>
      <c r="H32" s="40"/>
      <c r="I32" s="67"/>
      <c r="J32" s="66"/>
    </row>
    <row r="33" spans="1:10" outlineLevel="1" x14ac:dyDescent="0.25">
      <c r="A33" s="5"/>
      <c r="B33" s="64"/>
      <c r="C33" s="63"/>
      <c r="D33" s="63"/>
      <c r="E33" s="63"/>
      <c r="F33" s="63"/>
      <c r="G33" s="63"/>
      <c r="H33" s="40"/>
      <c r="I33" s="67"/>
      <c r="J33" s="66"/>
    </row>
    <row r="34" spans="1:10" outlineLevel="1" x14ac:dyDescent="0.25">
      <c r="A34" s="5"/>
      <c r="B34" s="64"/>
      <c r="C34" s="63"/>
      <c r="D34" s="63"/>
      <c r="E34" s="63"/>
      <c r="F34" s="63"/>
      <c r="G34" s="63"/>
      <c r="H34" s="40"/>
      <c r="I34" s="67"/>
      <c r="J34" s="66"/>
    </row>
    <row r="35" spans="1:10" outlineLevel="1" x14ac:dyDescent="0.25">
      <c r="A35" s="5"/>
      <c r="B35" s="64"/>
      <c r="C35" s="63"/>
      <c r="D35" s="63"/>
      <c r="E35" s="63"/>
      <c r="F35" s="63"/>
      <c r="G35" s="63"/>
      <c r="H35" s="40"/>
      <c r="I35" s="67"/>
      <c r="J35" s="66"/>
    </row>
    <row r="36" spans="1:10" outlineLevel="1" x14ac:dyDescent="0.25">
      <c r="A36" s="5"/>
      <c r="B36" s="64"/>
      <c r="C36" s="63"/>
      <c r="D36" s="63"/>
      <c r="E36" s="63"/>
      <c r="F36" s="63"/>
      <c r="G36" s="63"/>
      <c r="H36" s="39"/>
      <c r="I36" s="67"/>
      <c r="J36" s="66"/>
    </row>
    <row r="37" spans="1:10" outlineLevel="1" x14ac:dyDescent="0.25">
      <c r="A37" s="5"/>
      <c r="B37" s="64"/>
      <c r="C37" s="63"/>
      <c r="D37" s="63"/>
      <c r="E37" s="63"/>
      <c r="F37" s="63"/>
      <c r="G37" s="63"/>
      <c r="H37" s="40"/>
      <c r="I37" s="67"/>
      <c r="J37" s="66"/>
    </row>
    <row r="38" spans="1:10" outlineLevel="1" x14ac:dyDescent="0.25">
      <c r="A38" s="5"/>
      <c r="B38" s="64"/>
      <c r="C38" s="63"/>
      <c r="D38" s="63"/>
      <c r="E38" s="63"/>
      <c r="F38" s="63"/>
      <c r="G38" s="63"/>
      <c r="H38" s="40"/>
      <c r="I38" s="67"/>
      <c r="J38" s="66"/>
    </row>
    <row r="39" spans="1:10" outlineLevel="1" x14ac:dyDescent="0.25">
      <c r="A39" s="5"/>
      <c r="B39" s="64"/>
      <c r="C39" s="63"/>
      <c r="D39" s="63"/>
      <c r="E39" s="63"/>
      <c r="F39" s="63"/>
      <c r="G39" s="63"/>
      <c r="H39" s="40"/>
      <c r="I39" s="67"/>
      <c r="J39" s="66"/>
    </row>
    <row r="40" spans="1:10" outlineLevel="1" x14ac:dyDescent="0.25">
      <c r="A40" s="5"/>
      <c r="B40" s="64"/>
      <c r="C40" s="63"/>
      <c r="D40" s="63"/>
      <c r="E40" s="63"/>
      <c r="F40" s="63"/>
      <c r="G40" s="63"/>
      <c r="H40" s="40"/>
      <c r="I40" s="67"/>
      <c r="J40" s="66"/>
    </row>
    <row r="41" spans="1:10" outlineLevel="1" x14ac:dyDescent="0.25">
      <c r="A41" s="5"/>
      <c r="B41" s="64"/>
      <c r="C41" s="63"/>
      <c r="D41" s="63"/>
      <c r="E41" s="63"/>
      <c r="F41" s="63"/>
      <c r="G41" s="63"/>
      <c r="H41" s="39"/>
      <c r="I41" s="67"/>
      <c r="J41" s="66"/>
    </row>
    <row r="42" spans="1:10" outlineLevel="1" x14ac:dyDescent="0.25">
      <c r="A42" s="5"/>
      <c r="B42" s="64"/>
      <c r="C42" s="63"/>
      <c r="D42" s="63"/>
      <c r="E42" s="63"/>
      <c r="F42" s="63"/>
      <c r="G42" s="63"/>
      <c r="H42" s="40"/>
      <c r="I42" s="67"/>
      <c r="J42" s="66"/>
    </row>
    <row r="43" spans="1:10" outlineLevel="1" x14ac:dyDescent="0.25">
      <c r="A43" s="5"/>
      <c r="B43" s="64"/>
      <c r="C43" s="63"/>
      <c r="D43" s="63"/>
      <c r="E43" s="63"/>
      <c r="F43" s="63"/>
      <c r="G43" s="63"/>
      <c r="H43" s="40"/>
      <c r="I43" s="67"/>
      <c r="J43" s="66"/>
    </row>
    <row r="44" spans="1:10" outlineLevel="1" x14ac:dyDescent="0.25">
      <c r="A44" s="5"/>
      <c r="B44" s="64"/>
      <c r="C44" s="63"/>
      <c r="D44" s="63"/>
      <c r="E44" s="63"/>
      <c r="F44" s="63"/>
      <c r="G44" s="63"/>
      <c r="H44" s="40"/>
      <c r="I44" s="67"/>
      <c r="J44" s="66"/>
    </row>
    <row r="45" spans="1:10" outlineLevel="1" x14ac:dyDescent="0.25">
      <c r="A45" s="5"/>
      <c r="B45" s="64"/>
      <c r="C45" s="63"/>
      <c r="D45" s="63"/>
      <c r="E45" s="63"/>
      <c r="F45" s="63"/>
      <c r="G45" s="63"/>
      <c r="H45" s="40"/>
      <c r="I45" s="67"/>
      <c r="J45" s="66"/>
    </row>
    <row r="46" spans="1:10" outlineLevel="1" x14ac:dyDescent="0.25">
      <c r="A46" s="5"/>
      <c r="B46" s="64"/>
      <c r="C46" s="63"/>
      <c r="D46" s="63"/>
      <c r="E46" s="63"/>
      <c r="F46" s="63"/>
      <c r="G46" s="63"/>
      <c r="H46" s="40"/>
      <c r="I46" s="67"/>
      <c r="J46" s="66"/>
    </row>
    <row r="47" spans="1:10" outlineLevel="1" x14ac:dyDescent="0.25">
      <c r="A47" s="5"/>
      <c r="B47" s="64"/>
      <c r="C47" s="63"/>
      <c r="D47" s="63"/>
      <c r="E47" s="63"/>
      <c r="F47" s="63"/>
      <c r="G47" s="63"/>
      <c r="H47" s="40"/>
      <c r="I47" s="67"/>
      <c r="J47" s="66"/>
    </row>
    <row r="48" spans="1:10" outlineLevel="1" x14ac:dyDescent="0.25">
      <c r="A48" s="5"/>
      <c r="B48" s="64"/>
      <c r="C48" s="63"/>
      <c r="D48" s="63"/>
      <c r="E48" s="63"/>
      <c r="F48" s="63"/>
      <c r="G48" s="63"/>
      <c r="H48" s="40"/>
      <c r="I48" s="67"/>
      <c r="J48" s="66"/>
    </row>
    <row r="49" spans="1:10" outlineLevel="1" x14ac:dyDescent="0.25">
      <c r="A49" s="5"/>
      <c r="B49" s="64"/>
      <c r="C49" s="63"/>
      <c r="D49" s="63"/>
      <c r="E49" s="63"/>
      <c r="F49" s="63"/>
      <c r="G49" s="63"/>
      <c r="H49" s="40"/>
      <c r="I49" s="21"/>
      <c r="J49" s="66"/>
    </row>
    <row r="50" spans="1:10" outlineLevel="1" x14ac:dyDescent="0.25">
      <c r="A50" s="5"/>
      <c r="B50" s="64"/>
      <c r="C50" s="63"/>
      <c r="D50" s="63"/>
      <c r="E50" s="63"/>
      <c r="F50" s="63"/>
      <c r="G50" s="63"/>
      <c r="H50" s="49"/>
      <c r="I50" s="21"/>
      <c r="J50" s="66"/>
    </row>
    <row r="51" spans="1:10" x14ac:dyDescent="0.25">
      <c r="B51" s="64"/>
      <c r="C51" s="63"/>
      <c r="D51" s="63"/>
      <c r="E51" s="63"/>
      <c r="F51" s="63"/>
      <c r="G51" s="81"/>
      <c r="H51" s="78">
        <f>SUM(H30:H50)</f>
        <v>0</v>
      </c>
      <c r="I51" s="82"/>
      <c r="J51" s="66"/>
    </row>
    <row r="52" spans="1:10" x14ac:dyDescent="0.25">
      <c r="B52" s="68" t="s">
        <v>213</v>
      </c>
      <c r="C52" s="1" t="s">
        <v>213</v>
      </c>
      <c r="E52" s="1" t="s">
        <v>213</v>
      </c>
      <c r="F52" s="1" t="s">
        <v>213</v>
      </c>
      <c r="G52" s="1" t="s">
        <v>213</v>
      </c>
      <c r="H52" s="1" t="s">
        <v>213</v>
      </c>
      <c r="I52" s="69" t="s">
        <v>213</v>
      </c>
      <c r="J52" s="70"/>
    </row>
    <row r="53" spans="1:10" ht="15.75" thickBot="1" x14ac:dyDescent="0.3">
      <c r="B53" s="402" t="s">
        <v>214</v>
      </c>
      <c r="C53" s="403"/>
      <c r="D53" s="71"/>
      <c r="E53" s="71" t="s">
        <v>213</v>
      </c>
      <c r="F53" s="71" t="s">
        <v>213</v>
      </c>
      <c r="G53" s="71" t="s">
        <v>213</v>
      </c>
      <c r="H53" s="72">
        <f>H51+H27</f>
        <v>0</v>
      </c>
      <c r="I53" s="73" t="s">
        <v>213</v>
      </c>
      <c r="J53" s="74"/>
    </row>
  </sheetData>
  <mergeCells count="2">
    <mergeCell ref="B4:J4"/>
    <mergeCell ref="B53:C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Portfólio</vt:lpstr>
      <vt:lpstr>Decisões</vt:lpstr>
      <vt:lpstr>Projetos Finalizados</vt:lpstr>
      <vt:lpstr>5-FV Cereais </vt:lpstr>
      <vt:lpstr>1-JUMP - Pluma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Tavares de Araújo</dc:creator>
  <cp:lastModifiedBy>Juciane Lopes</cp:lastModifiedBy>
  <cp:lastPrinted>2021-11-29T13:00:40Z</cp:lastPrinted>
  <dcterms:created xsi:type="dcterms:W3CDTF">2021-10-18T18:31:08Z</dcterms:created>
  <dcterms:modified xsi:type="dcterms:W3CDTF">2022-05-03T19:43:51Z</dcterms:modified>
</cp:coreProperties>
</file>