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24226"/>
  <mc:AlternateContent xmlns:mc="http://schemas.openxmlformats.org/markup-compatibility/2006">
    <mc:Choice Requires="x15">
      <x15ac:absPath xmlns:x15ac="http://schemas.microsoft.com/office/spreadsheetml/2010/11/ac" url="C:\Users\vitor.augusto\Desktop\projeto_robozinho\robot_api\"/>
    </mc:Choice>
  </mc:AlternateContent>
  <xr:revisionPtr revIDLastSave="0" documentId="13_ncr:1_{A5ED7213-7C10-4C99-A83D-258DFEEF029B}" xr6:coauthVersionLast="47" xr6:coauthVersionMax="47" xr10:uidLastSave="{00000000-0000-0000-0000-000000000000}"/>
  <bookViews>
    <workbookView xWindow="1920" yWindow="1536" windowWidth="20148" windowHeight="11424" activeTab="2" xr2:uid="{00000000-000D-0000-FFFF-FFFF00000000}"/>
  </bookViews>
  <sheets>
    <sheet name="Cabeçalho" sheetId="2" r:id="rId1"/>
    <sheet name="Status Report Período" sheetId="3" r:id="rId2"/>
    <sheet name="Acompanhamento Solics. Projeto" sheetId="5" r:id="rId3"/>
    <sheet name="Acompanhamento Financeiro" sheetId="8" r:id="rId4"/>
    <sheet name="Tendência" sheetId="7" r:id="rId5"/>
    <sheet name="Legenda" sheetId="4" state="hidden" r:id="rId6"/>
  </sheets>
  <externalReferences>
    <externalReference r:id="rId7"/>
  </externalReferences>
  <definedNames>
    <definedName name="fromDate" localSheetId="3">[1]Cabeçalho!$D$6</definedName>
    <definedName name="fromDate" localSheetId="2">[1]Cabeçalho!$D$6</definedName>
    <definedName name="fromDate" localSheetId="4">[1]Cabeçalho!$D$6</definedName>
    <definedName name="fromDate">Cabeçalho!$D$6</definedName>
    <definedName name="issueImpacts" localSheetId="3">[1]!Table1013[Impacto do problema]</definedName>
    <definedName name="issueImpacts" localSheetId="2">[1]!Table1013[Impacto do problema]</definedName>
    <definedName name="issueImpacts" localSheetId="4">[1]!Table1013[Impacto do problema]</definedName>
    <definedName name="issueImpacts">Table1013[Impacto do problema]</definedName>
    <definedName name="_xlnm.Print_Titles" localSheetId="3">'Acompanhamento Financeiro'!$1:$2</definedName>
    <definedName name="_xlnm.Print_Titles" localSheetId="2">'Acompanhamento Solics. Projeto'!$1:$2</definedName>
    <definedName name="_xlnm.Print_Titles" localSheetId="1">'Status Report Período'!$1:$2</definedName>
    <definedName name="_xlnm.Print_Titles" localSheetId="4">Tendência!$1:$2</definedName>
    <definedName name="projectName" localSheetId="3">[1]Cabeçalho!$C$9</definedName>
    <definedName name="projectName" localSheetId="2">[1]Cabeçalho!$C$9</definedName>
    <definedName name="projectName" localSheetId="4">[1]Cabeçalho!$C$9</definedName>
    <definedName name="projectName">Cabeçalho!$C$9</definedName>
    <definedName name="riskImpacts" localSheetId="3">[1]!Table10[Impacto do Risco]</definedName>
    <definedName name="riskImpacts" localSheetId="2">[1]!Table10[Impacto do Risco]</definedName>
    <definedName name="riskImpacts" localSheetId="4">[1]!Table10[Impacto do Risco]</definedName>
    <definedName name="riskImpacts">Table10[Impacto do Risco]</definedName>
    <definedName name="toDate" localSheetId="3">[1]Cabeçalho!$F$6</definedName>
    <definedName name="toDate" localSheetId="2">[1]Cabeçalho!$F$6</definedName>
    <definedName name="toDate" localSheetId="4">[1]Cabeçalho!$F$6</definedName>
    <definedName name="toDate">Cabeçalho!$F$6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8" l="1"/>
  <c r="G7" i="8"/>
  <c r="B2" i="3"/>
  <c r="G21" i="5"/>
  <c r="E30" i="7" s="1"/>
  <c r="F21" i="5"/>
  <c r="C22" i="3" l="1"/>
  <c r="C23" i="3" s="1"/>
  <c r="E25" i="7"/>
  <c r="E21" i="7"/>
  <c r="F26" i="7" l="1"/>
  <c r="E29" i="7"/>
  <c r="C16" i="3"/>
  <c r="C17" i="3" s="1"/>
  <c r="E31" i="7" l="1"/>
  <c r="G13" i="8"/>
  <c r="H13" i="8"/>
  <c r="F13" i="8"/>
  <c r="G60" i="5" l="1"/>
  <c r="F60" i="5"/>
  <c r="G50" i="5"/>
  <c r="F50" i="5"/>
  <c r="F40" i="5"/>
  <c r="G40" i="5" l="1"/>
  <c r="C19" i="3" s="1"/>
  <c r="C20" i="3" s="1"/>
  <c r="F10" i="7" l="1"/>
  <c r="E38" i="7" s="1"/>
  <c r="E10" i="7"/>
  <c r="E37" i="7" s="1"/>
  <c r="E39" i="7" l="1"/>
  <c r="F11" i="7"/>
  <c r="F21" i="7" s="1"/>
  <c r="F25" i="7" s="1"/>
  <c r="E33" i="7" l="1"/>
  <c r="E41" i="7" s="1"/>
  <c r="B1" i="3" l="1"/>
  <c r="B1" i="7" l="1"/>
  <c r="B1" i="8"/>
  <c r="B2" i="7"/>
  <c r="B2" i="8"/>
  <c r="B1" i="5"/>
  <c r="B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ricardo.klein\Documents\Minhas fontes de dados\(padrão) VIEW_SOLICS_MAXPROJECT.odc" name="(padrão) VIEW_SOLICS_MAXPROJECT" type="1" refreshedVersion="5">
    <dbPr connection="DSN=internet3;UID=desenv;DBQ=INTERNET;DBA=W;APA=T;EXC=F;FEN=T;QTO=T;FRC=10;FDL=10;LOB=T;RST=T;BTD=F;BNF=F;BAM=IfAllSuccessful;NUM=NLS;DPM=F;MTS=T;MDI=F;CSR=F;FWC=F;FBS=64000;TLO=O;MLD=0;ODA=F;" command="SELECT * FROM &quot;DESENV&quot;.&quot;VIEW_SOLICS_MAXPROJECT&quot;"/>
  </connection>
</connections>
</file>

<file path=xl/sharedStrings.xml><?xml version="1.0" encoding="utf-8"?>
<sst xmlns="http://schemas.openxmlformats.org/spreadsheetml/2006/main" count="247" uniqueCount="170">
  <si>
    <t>#</t>
  </si>
  <si>
    <t>Dt. Inicio</t>
  </si>
  <si>
    <t>Dt. fim</t>
  </si>
  <si>
    <t>Projeto</t>
  </si>
  <si>
    <t>Autor deste relatório</t>
  </si>
  <si>
    <t>Data do relatório de status</t>
  </si>
  <si>
    <t>Destinatários do relatorio</t>
  </si>
  <si>
    <t>Nome</t>
  </si>
  <si>
    <t>Alto</t>
  </si>
  <si>
    <t>Medio</t>
  </si>
  <si>
    <t>Baixo</t>
  </si>
  <si>
    <t>Sem impacto</t>
  </si>
  <si>
    <t>Altissimo</t>
  </si>
  <si>
    <t>Impacto do Risco</t>
  </si>
  <si>
    <t>Impacto do problema</t>
  </si>
  <si>
    <t>Marcos do projeto</t>
  </si>
  <si>
    <t>Data planejada</t>
  </si>
  <si>
    <t>Marcos do Projeto</t>
  </si>
  <si>
    <t>Data prevista de go-live</t>
  </si>
  <si>
    <t>Fase atual do projeto</t>
  </si>
  <si>
    <t>Dados de performance do projeto</t>
  </si>
  <si>
    <t>Status das atividades</t>
  </si>
  <si>
    <t>Top 5 riscos</t>
  </si>
  <si>
    <t>Data da Identificação</t>
  </si>
  <si>
    <t>Data prevista para solução</t>
  </si>
  <si>
    <t>Impacto</t>
  </si>
  <si>
    <t>Estratégia de mitigação do risco</t>
  </si>
  <si>
    <t>Atividades atrasadas (neste período)</t>
  </si>
  <si>
    <t>Atividades em andamento (neste periodo)</t>
  </si>
  <si>
    <t>Atividades replanejadas (do anterior para este período)</t>
  </si>
  <si>
    <t>Atividades completadas (último período)</t>
  </si>
  <si>
    <t>Top 5 pendências</t>
  </si>
  <si>
    <t>Top 5 pendências do projeto</t>
  </si>
  <si>
    <t>Data de identificação</t>
  </si>
  <si>
    <t>Estratégia parra resolução</t>
  </si>
  <si>
    <t>Monitoramento dos riscos</t>
  </si>
  <si>
    <t>Este período</t>
  </si>
  <si>
    <t>Numero total de riscos em aberto</t>
  </si>
  <si>
    <t>Novos riscos registrados</t>
  </si>
  <si>
    <t>Total de riscos resolvidos no período</t>
  </si>
  <si>
    <t>Monitoramento das pendências</t>
  </si>
  <si>
    <t>Numero total de pendências</t>
  </si>
  <si>
    <t>Novas pendencias registradas</t>
  </si>
  <si>
    <t>Total de pendências resolvidas</t>
  </si>
  <si>
    <t>Periodo anterior</t>
  </si>
  <si>
    <t>Período Anterior</t>
  </si>
  <si>
    <t>Proximos passos do projeto</t>
  </si>
  <si>
    <t>Responsável</t>
  </si>
  <si>
    <t>Atividade</t>
  </si>
  <si>
    <t>Qt. Solics.</t>
  </si>
  <si>
    <t>Status</t>
  </si>
  <si>
    <t>Controle de solicitações do projeto</t>
  </si>
  <si>
    <t>Expectativa de entregas totais no periodo atual</t>
  </si>
  <si>
    <t>Expectativa de entregas totais no periodo anterior</t>
  </si>
  <si>
    <t>Total de solicitações entregues no período</t>
  </si>
  <si>
    <t>Total de solicitações canceladas no período</t>
  </si>
  <si>
    <t>Total de solicitações abertas no período</t>
  </si>
  <si>
    <t>Total de solicitações abertas (acumulado)</t>
  </si>
  <si>
    <t>Resumo geral das solicitações do projeto</t>
  </si>
  <si>
    <t>Visão geral do projeto no período</t>
  </si>
  <si>
    <t>Horas previstas para planejamento/levantamento, gerenciamento do projeto, configuração, testes unitários, testes integrados e treinamentos (cfe proposta comercial)</t>
  </si>
  <si>
    <t>Atividades</t>
  </si>
  <si>
    <t>Horas</t>
  </si>
  <si>
    <t>Nr.Solicitação</t>
  </si>
  <si>
    <t>Assunto da Solicitação</t>
  </si>
  <si>
    <t>ATENDIMENTO REMOTO E PRESENCIAL</t>
  </si>
  <si>
    <t>TOTAL</t>
  </si>
  <si>
    <t>Data a realizar/realizada</t>
  </si>
  <si>
    <t>Atendimento</t>
  </si>
  <si>
    <t>Controle de horas do projeto no período (previsto x realizado)</t>
  </si>
  <si>
    <t>Expectativa de completude periodo atual</t>
  </si>
  <si>
    <t>Fagner Fagundes Fontana</t>
  </si>
  <si>
    <t>Horas utilizadas do projeto de Implantação</t>
  </si>
  <si>
    <t>Saldo de Horas de Implantação</t>
  </si>
  <si>
    <t>Percentual de Atividades Concluídas</t>
  </si>
  <si>
    <t>Cronograma de Viagens</t>
  </si>
  <si>
    <t>Analista</t>
  </si>
  <si>
    <t>Semana</t>
  </si>
  <si>
    <t>Horas em Projeto</t>
  </si>
  <si>
    <t>Horas em Deslocamentos</t>
  </si>
  <si>
    <t>GERAL</t>
  </si>
  <si>
    <t>Horas em Deslocamento</t>
  </si>
  <si>
    <t>TOTAL PROJETO</t>
  </si>
  <si>
    <t>TOTAL GERAL</t>
  </si>
  <si>
    <t>Realizado</t>
  </si>
  <si>
    <t>SOLICITAÇÕES DE SUPORTE  - Não contam como Hora de Projeto</t>
  </si>
  <si>
    <t>Orçado</t>
  </si>
  <si>
    <t>Maxicon</t>
  </si>
  <si>
    <t>Data Para resolução</t>
  </si>
  <si>
    <t>Levantamentos</t>
  </si>
  <si>
    <t>Iniciação</t>
  </si>
  <si>
    <t>Planejamento</t>
  </si>
  <si>
    <t>Configuração</t>
  </si>
  <si>
    <t>Testes/Treinamentos/GO-LIVE</t>
  </si>
  <si>
    <t>Go-Live</t>
  </si>
  <si>
    <t>Acompanhamentos</t>
  </si>
  <si>
    <t>Encerramento</t>
  </si>
  <si>
    <t>Qt. Horas</t>
  </si>
  <si>
    <t>Situação do Projeto</t>
  </si>
  <si>
    <t>Legenda Situação Projeto</t>
  </si>
  <si>
    <t>Dentro do esperado</t>
  </si>
  <si>
    <t>Atenção</t>
  </si>
  <si>
    <t>Comprometido</t>
  </si>
  <si>
    <t>Horas em GAPS e Outros</t>
  </si>
  <si>
    <t>Cronograma Proximas Tarefas Projetos</t>
  </si>
  <si>
    <t>Cronograma Proximas Tarefas Desenvolvimento</t>
  </si>
  <si>
    <t>Status Atual</t>
  </si>
  <si>
    <t xml:space="preserve">Status Report </t>
  </si>
  <si>
    <t>DESLOCAMENTOS -Possuem Tratamento Comercial Distinto</t>
  </si>
  <si>
    <t>GAPS/MELHORIAS-Possuem Tratamento Comercial Distinto</t>
  </si>
  <si>
    <t>AJUSTES DE PROCESSOS - Não contam como Hora de Projeto</t>
  </si>
  <si>
    <t>Horas Destinadas para Deslocamentos</t>
  </si>
  <si>
    <t>Horas Utilizadas em Deslocamentos</t>
  </si>
  <si>
    <t>Saldo de Horas de Deslocamento</t>
  </si>
  <si>
    <t>Abertura  do  Projeto</t>
  </si>
  <si>
    <t>Projeto Coagril</t>
  </si>
  <si>
    <t>Kelly Medeiros</t>
  </si>
  <si>
    <t>Renato Bueno</t>
  </si>
  <si>
    <t>Kleberson Buzinaro</t>
  </si>
  <si>
    <t>Horas Utilizadas para Desenvolvimentos/Integrações</t>
  </si>
  <si>
    <t>Horas Destinadas para Desenvolvimentos/Integrações</t>
  </si>
  <si>
    <t>Saldo de Horas de Desenvolvimentos/Integrações</t>
  </si>
  <si>
    <t>Aguardando Atendimento/Informações</t>
  </si>
  <si>
    <t>Projeto de Implantacao Coagril - REUNIOES</t>
  </si>
  <si>
    <t>Implantacao Projeto Coagril - Integracoes</t>
  </si>
  <si>
    <t>[Coagril] Solicitação Mestre de Projeto</t>
  </si>
  <si>
    <t>Aguard. Coord. Área De Negócios</t>
  </si>
  <si>
    <t>Paulo Roberto Silva</t>
  </si>
  <si>
    <t>Patrícia Lunkes</t>
  </si>
  <si>
    <r>
      <rPr>
        <b/>
        <i/>
        <sz val="11"/>
        <rFont val="Calibri"/>
        <family val="2"/>
        <scheme val="minor"/>
      </rPr>
      <t>Este projeto tem os seguintes objetivos:</t>
    </r>
    <r>
      <rPr>
        <i/>
        <sz val="11"/>
        <rFont val="Calibri"/>
        <family val="2"/>
        <scheme val="minor"/>
      </rPr>
      <t xml:space="preserve">
- Realizar a implantação do Maxys ERP (Módulo Originação e Receituário Agronômico) realizando integrações com o ERP da Oracle, atuando de forma consultiva em processos do cliente e junto a consultoria de implantação do ERP.
</t>
    </r>
  </si>
  <si>
    <t>Validação de Jsons de Clifor, Item e Receituário</t>
  </si>
  <si>
    <t>Visita de levantamento ao cliente</t>
  </si>
  <si>
    <t>Reuniões de status</t>
  </si>
  <si>
    <t>Falta de Infraestrutura (Internet ou energia elétrica)</t>
  </si>
  <si>
    <t>Sempre que necessário</t>
  </si>
  <si>
    <t>Monitorar e informar os envolvidos/Providenciar geradores</t>
  </si>
  <si>
    <t>Indisponibilidade de Pessoal</t>
  </si>
  <si>
    <t>Planejar as agendas e monitorar a fim de garantir a participação de todos os envolvidos e elaborar um plano de conrtingência</t>
  </si>
  <si>
    <t>Falta de Comunicação</t>
  </si>
  <si>
    <t>Monitorar as atividades e propor reuniões sempre que necessário</t>
  </si>
  <si>
    <t>Falha no Fluxo Operacional</t>
  </si>
  <si>
    <t>Elaborar fluxo de trabalho com as equipes, principalmente aquelas que terão suas rotinas alteradas a fim de que não hajam surpresas no momento de "rodar" a operação em produção.</t>
  </si>
  <si>
    <t>Falta de Testes na Operação</t>
  </si>
  <si>
    <t>Elaborar um plano de ação para que todos os usuários executem suas operações do dia a dia a fim de que não hajam dificuldades operacionais no decorrer do projeto evitando dessa forma, paradas na operação que podem acarretar em prejuízos ou atrasos</t>
  </si>
  <si>
    <t>Kelly Medeiros/Fagner Fontana</t>
  </si>
  <si>
    <t>Kelly Medeiras/Fagner Fontana</t>
  </si>
  <si>
    <t>Kelly Medeiros/KPMG</t>
  </si>
  <si>
    <t>Kelly Medeiros/Fagner Fontana/KPMG</t>
  </si>
  <si>
    <t>Definição de processos relacionados a contratos a fixar</t>
  </si>
  <si>
    <t>Promover reuniões com os cooperados e a diretoria da Coagril a fim de aprovar o processo que poderá impactar em dispendios fiscais dos cooperados caso a venda não ocorra pela cooperativa e seja realizada uma devolução da compra a fixar</t>
  </si>
  <si>
    <t>Realizar a reunião e definir os pontos de integração sem comprometer o cronograma do projeto</t>
  </si>
  <si>
    <t>Fagner Fontana/KPMG</t>
  </si>
  <si>
    <t>Fagner/KPMG</t>
  </si>
  <si>
    <t>Desenvolvimento das integrações</t>
  </si>
  <si>
    <t>Maxicon/KPMG</t>
  </si>
  <si>
    <t>Reuniões com consultoria Oracle</t>
  </si>
  <si>
    <t>Validações de processos</t>
  </si>
  <si>
    <t>20-03 até 20-04</t>
  </si>
  <si>
    <t>Status Previsto para 20-05</t>
  </si>
  <si>
    <t>O projeto de Implantação Maxys ERP para empresa Coagril demonstrou na fase inicial total aderência dos processos nativos do Módulo de Originação de Grãos do Sistema Maxys, atendendo toda expectativa dos gestores da cerealista. Para sua partida, foi realizada uma visita na unidade do cliente em Unaí-MG para conhecimento dos métodos de trabalho, usuários, apresentação do módulo e levantamento de possíveis GAPS. A partir disso, a Maxicon esteve desenhando os processos encontrados em fluxos para apresentação à consultoria de implantação do ERP Oracle na Coagril e assim, definir os próximos passos para desenvolvimento dos pontos de integração e testes do processo.
Tarefas já realizadas:
•	Plano do projeto;
•	Termo de Abertura;
•	Reuniões iniciais de alinhamento;
•	Reuniões com a consultoria de implantação do ERP;
•	Desenho macro do projeto;
•	Criação de uma base de dados em ambiente Cloud Maxicon;
•	Visita para levantamentos;
•	Várias reuniões de validação com a consultoria de implantação do ERP Oracle dos pontos de integração;
Tarefas a realizar:
•	Validação de todos os processos na base Maxys que servirão de base para a integração Oracle, bem como, treinamentos e testes integrados;
•	Inclusão do Fluxo de integração definido com a consultoria em documento LPN (Levantamento de Processos e Negócios) de todo o módulo de originação e desenvolvimento de Jsons, bem como, a aprovação da mesma pela Coagril e pela Consultoria;
Obs.: Alguns pontos foram observados durante todo o período de projeto e considera-se importante pontuar, sendo:
- Além da implantação, estão ocorrendo consultorias de processos;
- Resistência da consultoria em validar pontos específicos (Clifor, Item, Receituário) preferem tratar o projeto como um todo;
- Definição de processos (contratos a fixar) por parte do cliente;
- Dificuldades e/ou resistência de usuários;
- O projeto tem andado em curtos passos e para a Maxicon gera um ponto de atenção, pois, ainda é necessário desenvolver uma integração significativa conforme desenho já disponibilizado para a Coagril e os prazos tendem ao aumento;
No que tange a COMUNICAÇÃO do PROJETO, seguem os responsavéis de cada setor na Maxicon, evitando assim burocratização, segue-os:
 PROJETO : Fagner Fagundes Fontana (Gestor de Projetos - Maxicon); Paulo Roberto Silva (Analista de Negócios - Líder do Projeto) Patrícia Lunkes (Product Owner)
COMERCIAL: Kleberson Buzinaro (Gestor Comercial - Maxicon), Claudinei Moreira (Executivo Comercial) e Kathleen Vendrusculo(Analista Comercial);
FINANCEIRO: Rosana Cristina Costa (Financeiro - Maxicon);
 Tendência:  A tendência é que se iniciem as definições técnicas de integração com a Consultoria de implantação do Oracle, para então, iniciar o desenvolvimento da Maxicon e o planejamento de próxima fase.</t>
  </si>
  <si>
    <t>Validação de processos na base Maxys</t>
  </si>
  <si>
    <t>Início dos desenvolvimentos de Jsons e conceitos técnicos</t>
  </si>
  <si>
    <t>Configuração e Testes da Base do Dunamis (Balança e Gestão de Pátio)</t>
  </si>
  <si>
    <t>Criação da base de dados Maxys</t>
  </si>
  <si>
    <t>LPN Geral e definição do fluxo de integração</t>
  </si>
  <si>
    <t>Criação da base de dados Dunamis</t>
  </si>
  <si>
    <t>Reunião técnica com a consultoria para definição de integrações</t>
  </si>
  <si>
    <t>Reunião de alinhamento técnico KPMG</t>
  </si>
  <si>
    <t>Validação de Processos na base configurada</t>
  </si>
  <si>
    <t>Paulo Silva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</si>
</sst>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ss;@"/>
    <numFmt numFmtId="165" formatCode="&quot;R$&quot;#,##0.00"/>
    <numFmt numFmtId="166" formatCode="d/m/yyyy"/>
    <numFmt numFmtId="167" formatCode="dd/mm/yy;@"/>
  </numFmts>
  <fonts count="20" x14ac:knownFonts="1">
    <font>
      <sz val="11"/>
      <color theme="1"/>
      <name val="Calibri"/>
      <family val="2"/>
      <scheme val="minor"/>
    </font>
    <font>
      <b/>
      <sz val="15"/>
      <color theme="3"/>
      <name val="Calibri"/>
      <family val="2"/>
      <scheme val="minor"/>
    </font>
    <font>
      <b/>
      <sz val="13"/>
      <color theme="3"/>
      <name val="Calibri"/>
      <family val="2"/>
      <scheme val="minor"/>
    </font>
    <font>
      <sz val="11"/>
      <color rgb="FF3F3F76"/>
      <name val="Calibri"/>
      <family val="2"/>
      <scheme val="minor"/>
    </font>
    <font>
      <i/>
      <sz val="11"/>
      <color rgb="FF7F7F7F"/>
      <name val="Calibri"/>
      <family val="2"/>
      <scheme val="minor"/>
    </font>
    <font>
      <b/>
      <sz val="11"/>
      <color theme="1"/>
      <name val="Calibri"/>
      <family val="2"/>
      <scheme val="minor"/>
    </font>
    <font>
      <sz val="22"/>
      <color theme="1"/>
      <name val="Calibri"/>
      <family val="2"/>
      <scheme val="minor"/>
    </font>
    <font>
      <sz val="11"/>
      <name val="Calibri"/>
      <family val="2"/>
      <scheme val="minor"/>
    </font>
    <font>
      <b/>
      <sz val="11"/>
      <name val="Calibri"/>
      <family val="2"/>
      <scheme val="minor"/>
    </font>
    <font>
      <i/>
      <sz val="11"/>
      <name val="Calibri"/>
      <family val="2"/>
      <scheme val="minor"/>
    </font>
    <font>
      <sz val="11"/>
      <color theme="0"/>
      <name val="Calibri"/>
      <family val="2"/>
      <scheme val="minor"/>
    </font>
    <font>
      <sz val="9"/>
      <color theme="0"/>
      <name val="Calibri"/>
      <family val="2"/>
    </font>
    <font>
      <b/>
      <sz val="9"/>
      <color theme="0"/>
      <name val="Calibri"/>
      <family val="2"/>
    </font>
    <font>
      <b/>
      <sz val="11"/>
      <color theme="0"/>
      <name val="Calibri"/>
      <family val="2"/>
    </font>
    <font>
      <b/>
      <i/>
      <sz val="11"/>
      <color theme="1"/>
      <name val="Calibri"/>
      <family val="2"/>
      <scheme val="minor"/>
    </font>
    <font>
      <sz val="8"/>
      <name val="Calibri"/>
      <family val="2"/>
      <scheme val="minor"/>
    </font>
    <font>
      <b/>
      <i/>
      <sz val="11"/>
      <name val="Calibri"/>
      <family val="2"/>
      <scheme val="minor"/>
    </font>
    <font>
      <i/>
      <sz val="11"/>
      <color theme="1"/>
      <name val="Calibri"/>
      <family val="2"/>
      <scheme val="minor"/>
    </font>
    <font>
      <u/>
      <sz val="11"/>
      <color theme="1"/>
      <name val="Calibri"/>
      <family val="2"/>
      <scheme val="minor"/>
    </font>
    <font>
      <b/>
      <u/>
      <sz val="11"/>
      <color theme="1"/>
      <name val="Calibri"/>
      <family val="2"/>
      <scheme val="minor"/>
    </font>
  </fonts>
  <fills count="13">
    <fill>
      <patternFill patternType="none"/>
    </fill>
    <fill>
      <patternFill patternType="gray125"/>
    </fill>
    <fill>
      <patternFill patternType="solid">
        <fgColor rgb="FFFFCC99"/>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53">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n">
        <color rgb="FF7F7F7F"/>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style="thick">
        <color theme="4"/>
      </top>
      <bottom/>
      <diagonal/>
    </border>
    <border>
      <left style="thin">
        <color auto="1"/>
      </left>
      <right/>
      <top style="thin">
        <color auto="1"/>
      </top>
      <bottom style="thick">
        <color theme="4"/>
      </bottom>
      <diagonal/>
    </border>
    <border>
      <left/>
      <right/>
      <top style="thin">
        <color auto="1"/>
      </top>
      <bottom style="thick">
        <color theme="4"/>
      </bottom>
      <diagonal/>
    </border>
    <border>
      <left/>
      <right style="thin">
        <color auto="1"/>
      </right>
      <top style="thin">
        <color auto="1"/>
      </top>
      <bottom style="thick">
        <color theme="4"/>
      </bottom>
      <diagonal/>
    </border>
    <border>
      <left/>
      <right/>
      <top style="thin">
        <color theme="1" tint="0.499984740745262"/>
      </top>
      <bottom style="thin">
        <color auto="1"/>
      </bottom>
      <diagonal/>
    </border>
    <border>
      <left/>
      <right/>
      <top style="thin">
        <color theme="3" tint="0.59996337778862885"/>
      </top>
      <bottom style="thin">
        <color theme="3" tint="0.59996337778862885"/>
      </bottom>
      <diagonal/>
    </border>
    <border>
      <left/>
      <right/>
      <top style="thin">
        <color theme="3" tint="0.59996337778862885"/>
      </top>
      <bottom/>
      <diagonal/>
    </border>
    <border>
      <left/>
      <right style="thin">
        <color theme="3" tint="0.59996337778862885"/>
      </right>
      <top style="thin">
        <color theme="3" tint="0.59996337778862885"/>
      </top>
      <bottom style="thin">
        <color theme="3" tint="0.59996337778862885"/>
      </bottom>
      <diagonal/>
    </border>
    <border>
      <left/>
      <right/>
      <top/>
      <bottom style="thin">
        <color theme="3" tint="0.59996337778862885"/>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theme="3" tint="0.59996337778862885"/>
      </left>
      <right/>
      <top style="thin">
        <color theme="3" tint="0.59996337778862885"/>
      </top>
      <bottom style="thin">
        <color theme="3" tint="0.59996337778862885"/>
      </bottom>
      <diagonal/>
    </border>
    <border>
      <left/>
      <right/>
      <top/>
      <bottom style="thick">
        <color theme="3" tint="0.59996337778862885"/>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ck">
        <color theme="4" tint="0.499984740745262"/>
      </left>
      <right style="thick">
        <color theme="4" tint="0.499984740745262"/>
      </right>
      <top style="thick">
        <color theme="4" tint="0.499984740745262"/>
      </top>
      <bottom style="thick">
        <color theme="4" tint="0.499984740745262"/>
      </bottom>
      <diagonal/>
    </border>
    <border>
      <left style="thick">
        <color theme="4" tint="0.499984740745262"/>
      </left>
      <right/>
      <top style="thick">
        <color theme="4" tint="0.499984740745262"/>
      </top>
      <bottom style="thick">
        <color theme="4" tint="0.499984740745262"/>
      </bottom>
      <diagonal/>
    </border>
    <border>
      <left/>
      <right style="thick">
        <color theme="4" tint="0.499984740745262"/>
      </right>
      <top style="thick">
        <color theme="4" tint="0.499984740745262"/>
      </top>
      <bottom style="thick">
        <color theme="4" tint="0.499984740745262"/>
      </bottom>
      <diagonal/>
    </border>
    <border>
      <left style="thick">
        <color theme="3" tint="0.59996337778862885"/>
      </left>
      <right style="thick">
        <color theme="3" tint="0.59996337778862885"/>
      </right>
      <top style="thick">
        <color theme="3" tint="0.59996337778862885"/>
      </top>
      <bottom style="thick">
        <color theme="3" tint="0.59996337778862885"/>
      </bottom>
      <diagonal/>
    </border>
    <border>
      <left style="thick">
        <color theme="3" tint="0.59996337778862885"/>
      </left>
      <right/>
      <top style="thick">
        <color theme="3" tint="0.59996337778862885"/>
      </top>
      <bottom style="thick">
        <color theme="3" tint="0.59996337778862885"/>
      </bottom>
      <diagonal/>
    </border>
    <border>
      <left/>
      <right style="thick">
        <color theme="3" tint="0.59996337778862885"/>
      </right>
      <top style="thick">
        <color theme="3" tint="0.59996337778862885"/>
      </top>
      <bottom style="thick">
        <color theme="3" tint="0.59996337778862885"/>
      </bottom>
      <diagonal/>
    </border>
    <border>
      <left style="thin">
        <color auto="1"/>
      </left>
      <right style="thin">
        <color theme="1" tint="0.499984740745262"/>
      </right>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right/>
      <top style="thin">
        <color theme="1" tint="0.499984740745262"/>
      </top>
      <bottom style="thick">
        <color theme="4" tint="0.499984740745262"/>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style="thin">
        <color indexed="64"/>
      </right>
      <top style="thin">
        <color theme="0" tint="-0.499984740745262"/>
      </top>
      <bottom style="thin">
        <color theme="0" tint="-0.499984740745262"/>
      </bottom>
      <diagonal/>
    </border>
  </borders>
  <cellStyleXfs count="5">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3" applyNumberFormat="0" applyAlignment="0" applyProtection="0"/>
    <xf numFmtId="0" fontId="4" fillId="0" borderId="0" applyNumberFormat="0" applyFill="0" applyBorder="0" applyAlignment="0" applyProtection="0"/>
  </cellStyleXfs>
  <cellXfs count="243">
    <xf numFmtId="0" fontId="0" fillId="0" borderId="0" xfId="0"/>
    <xf numFmtId="0" fontId="6" fillId="0" borderId="0" xfId="0" applyFont="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Alignment="1">
      <alignment horizontal="left" indent="1"/>
    </xf>
    <xf numFmtId="0" fontId="0" fillId="4" borderId="13" xfId="0" applyFill="1" applyBorder="1"/>
    <xf numFmtId="0" fontId="5" fillId="4" borderId="13" xfId="0" applyFont="1" applyFill="1" applyBorder="1" applyAlignment="1">
      <alignment horizontal="center"/>
    </xf>
    <xf numFmtId="0" fontId="5" fillId="4" borderId="13" xfId="0" applyFont="1" applyFill="1" applyBorder="1"/>
    <xf numFmtId="0" fontId="0" fillId="0" borderId="0" xfId="0" applyAlignment="1">
      <alignment wrapText="1"/>
    </xf>
    <xf numFmtId="0" fontId="5" fillId="4" borderId="13" xfId="0" applyFont="1" applyFill="1" applyBorder="1" applyAlignment="1">
      <alignment wrapText="1"/>
    </xf>
    <xf numFmtId="0" fontId="5" fillId="4" borderId="13" xfId="0" applyFont="1" applyFill="1" applyBorder="1" applyAlignment="1">
      <alignment horizontal="center" wrapText="1"/>
    </xf>
    <xf numFmtId="0" fontId="5" fillId="4" borderId="13" xfId="0" applyFont="1" applyFill="1" applyBorder="1" applyAlignment="1">
      <alignment horizontal="left" indent="1"/>
    </xf>
    <xf numFmtId="0" fontId="0" fillId="4" borderId="13" xfId="0" applyFill="1" applyBorder="1" applyAlignment="1">
      <alignment horizontal="left" indent="1"/>
    </xf>
    <xf numFmtId="0" fontId="7" fillId="3" borderId="13" xfId="0" applyFont="1" applyFill="1" applyBorder="1" applyAlignment="1" applyProtection="1">
      <alignment horizontal="center"/>
      <protection locked="0"/>
    </xf>
    <xf numFmtId="0" fontId="9" fillId="3" borderId="13" xfId="0" applyFont="1" applyFill="1" applyBorder="1" applyProtection="1">
      <protection locked="0"/>
    </xf>
    <xf numFmtId="15" fontId="3" fillId="3" borderId="3" xfId="3" applyNumberFormat="1" applyFill="1" applyAlignment="1" applyProtection="1">
      <alignment horizontal="center"/>
      <protection locked="0"/>
    </xf>
    <xf numFmtId="0" fontId="0" fillId="0" borderId="21" xfId="0" applyBorder="1"/>
    <xf numFmtId="0" fontId="9" fillId="3" borderId="13" xfId="0" applyFont="1" applyFill="1" applyBorder="1" applyAlignment="1" applyProtection="1">
      <alignment wrapText="1"/>
      <protection locked="0"/>
    </xf>
    <xf numFmtId="0" fontId="9" fillId="3" borderId="14" xfId="0" applyFont="1" applyFill="1" applyBorder="1" applyAlignment="1" applyProtection="1">
      <alignment horizontal="left"/>
      <protection locked="0"/>
    </xf>
    <xf numFmtId="0" fontId="9" fillId="3" borderId="16" xfId="0" applyFont="1" applyFill="1" applyBorder="1" applyAlignment="1" applyProtection="1">
      <alignment horizontal="left"/>
      <protection locked="0"/>
    </xf>
    <xf numFmtId="0" fontId="2" fillId="0" borderId="0" xfId="2" applyBorder="1" applyAlignment="1">
      <alignment horizontal="left"/>
    </xf>
    <xf numFmtId="0" fontId="10" fillId="5" borderId="0" xfId="0" applyFont="1" applyFill="1"/>
    <xf numFmtId="14" fontId="11" fillId="5" borderId="0" xfId="0" applyNumberFormat="1" applyFont="1" applyFill="1" applyAlignment="1">
      <alignment horizontal="left" vertical="center" wrapText="1" shrinkToFit="1"/>
    </xf>
    <xf numFmtId="0" fontId="11" fillId="5" borderId="0" xfId="0" applyFont="1" applyFill="1" applyAlignment="1">
      <alignment horizontal="right" vertical="center" wrapText="1" shrinkToFit="1"/>
    </xf>
    <xf numFmtId="49" fontId="11" fillId="5" borderId="0" xfId="0" applyNumberFormat="1" applyFont="1" applyFill="1" applyAlignment="1">
      <alignment horizontal="left" vertical="center" wrapText="1" shrinkToFit="1"/>
    </xf>
    <xf numFmtId="14" fontId="12" fillId="5" borderId="0" xfId="0" applyNumberFormat="1" applyFont="1" applyFill="1" applyAlignment="1">
      <alignment horizontal="left" vertical="center" wrapText="1" shrinkToFit="1"/>
    </xf>
    <xf numFmtId="0" fontId="12" fillId="5" borderId="0" xfId="0" applyFont="1" applyFill="1" applyAlignment="1">
      <alignment horizontal="right" vertical="center" wrapText="1" shrinkToFit="1"/>
    </xf>
    <xf numFmtId="0" fontId="12" fillId="5" borderId="0" xfId="0" applyFont="1" applyFill="1" applyAlignment="1">
      <alignment horizontal="left" vertical="center" wrapText="1" shrinkToFit="1"/>
    </xf>
    <xf numFmtId="0" fontId="0" fillId="0" borderId="0" xfId="0" applyAlignment="1">
      <alignment horizontal="center"/>
    </xf>
    <xf numFmtId="0" fontId="0" fillId="0" borderId="22" xfId="0" applyBorder="1"/>
    <xf numFmtId="0" fontId="2" fillId="0" borderId="2" xfId="2"/>
    <xf numFmtId="0" fontId="0" fillId="4" borderId="16" xfId="0" applyFill="1" applyBorder="1" applyAlignment="1">
      <alignment horizontal="left"/>
    </xf>
    <xf numFmtId="0" fontId="0" fillId="4" borderId="14" xfId="0" applyFill="1" applyBorder="1" applyAlignment="1">
      <alignment horizontal="left"/>
    </xf>
    <xf numFmtId="0" fontId="4" fillId="0" borderId="17" xfId="4" applyBorder="1" applyAlignment="1">
      <alignment vertical="center"/>
    </xf>
    <xf numFmtId="0" fontId="1" fillId="0" borderId="1" xfId="1" applyAlignment="1">
      <alignment vertical="center"/>
    </xf>
    <xf numFmtId="46" fontId="0" fillId="0" borderId="0" xfId="0" applyNumberFormat="1"/>
    <xf numFmtId="20" fontId="0" fillId="0" borderId="0" xfId="0" applyNumberFormat="1"/>
    <xf numFmtId="16" fontId="0" fillId="0" borderId="0" xfId="0" applyNumberFormat="1"/>
    <xf numFmtId="2" fontId="0" fillId="0" borderId="0" xfId="0" applyNumberFormat="1"/>
    <xf numFmtId="0" fontId="0" fillId="0" borderId="22" xfId="0" applyBorder="1" applyAlignment="1">
      <alignment wrapText="1"/>
    </xf>
    <xf numFmtId="0" fontId="0" fillId="0" borderId="27" xfId="0" applyBorder="1"/>
    <xf numFmtId="0" fontId="0" fillId="0" borderId="27" xfId="0" applyBorder="1" applyAlignment="1">
      <alignment horizontal="left"/>
    </xf>
    <xf numFmtId="0" fontId="0" fillId="0" borderId="26" xfId="0" applyBorder="1" applyAlignment="1">
      <alignment horizontal="center"/>
    </xf>
    <xf numFmtId="46" fontId="0" fillId="0" borderId="26" xfId="0" applyNumberFormat="1" applyBorder="1"/>
    <xf numFmtId="0" fontId="5" fillId="0" borderId="26" xfId="0" applyFont="1" applyBorder="1" applyAlignment="1">
      <alignment horizontal="center"/>
    </xf>
    <xf numFmtId="0" fontId="0" fillId="0" borderId="23" xfId="0" applyBorder="1" applyAlignment="1">
      <alignment horizontal="left"/>
    </xf>
    <xf numFmtId="0" fontId="0" fillId="0" borderId="23" xfId="0" applyBorder="1"/>
    <xf numFmtId="0" fontId="0" fillId="0" borderId="23" xfId="0" applyBorder="1" applyAlignment="1">
      <alignment horizontal="center"/>
    </xf>
    <xf numFmtId="0" fontId="5" fillId="0" borderId="28" xfId="0" applyFont="1" applyBorder="1"/>
    <xf numFmtId="0" fontId="0" fillId="0" borderId="28" xfId="0" applyBorder="1"/>
    <xf numFmtId="0" fontId="5" fillId="0" borderId="28" xfId="0" applyFont="1" applyBorder="1" applyAlignment="1">
      <alignment horizontal="center"/>
    </xf>
    <xf numFmtId="0" fontId="7" fillId="0" borderId="26" xfId="0" applyFont="1" applyBorder="1"/>
    <xf numFmtId="0" fontId="5" fillId="0" borderId="0" xfId="0" applyFont="1"/>
    <xf numFmtId="0" fontId="8" fillId="4" borderId="13" xfId="0" applyFont="1" applyFill="1" applyBorder="1"/>
    <xf numFmtId="0" fontId="5" fillId="0" borderId="23" xfId="0" applyFont="1" applyBorder="1"/>
    <xf numFmtId="0" fontId="2" fillId="0" borderId="0" xfId="2" applyBorder="1"/>
    <xf numFmtId="0" fontId="5" fillId="3" borderId="32" xfId="0" applyFont="1" applyFill="1" applyBorder="1"/>
    <xf numFmtId="0" fontId="5" fillId="3" borderId="32" xfId="0" applyFont="1" applyFill="1" applyBorder="1" applyAlignment="1">
      <alignment horizontal="center"/>
    </xf>
    <xf numFmtId="0" fontId="5" fillId="3" borderId="35" xfId="0" applyFont="1" applyFill="1" applyBorder="1"/>
    <xf numFmtId="0" fontId="5" fillId="3" borderId="35" xfId="0" applyFont="1" applyFill="1" applyBorder="1" applyAlignment="1">
      <alignment horizontal="center"/>
    </xf>
    <xf numFmtId="46" fontId="0" fillId="0" borderId="26" xfId="0" applyNumberFormat="1" applyBorder="1" applyAlignment="1">
      <alignment horizontal="center"/>
    </xf>
    <xf numFmtId="46" fontId="5" fillId="0" borderId="26" xfId="0" applyNumberFormat="1" applyFont="1" applyBorder="1"/>
    <xf numFmtId="46" fontId="5" fillId="0" borderId="26" xfId="0" applyNumberFormat="1" applyFont="1" applyBorder="1" applyAlignment="1">
      <alignment horizontal="center"/>
    </xf>
    <xf numFmtId="14" fontId="7" fillId="3" borderId="13" xfId="0" applyNumberFormat="1" applyFont="1" applyFill="1" applyBorder="1" applyAlignment="1" applyProtection="1">
      <alignment horizontal="center"/>
      <protection locked="0"/>
    </xf>
    <xf numFmtId="0" fontId="7" fillId="3" borderId="13" xfId="0" applyFont="1" applyFill="1" applyBorder="1" applyProtection="1">
      <protection locked="0"/>
    </xf>
    <xf numFmtId="0" fontId="9" fillId="3" borderId="13" xfId="0" applyFont="1" applyFill="1" applyBorder="1" applyAlignment="1" applyProtection="1">
      <alignment horizontal="center" vertical="center" wrapText="1"/>
      <protection locked="0"/>
    </xf>
    <xf numFmtId="14" fontId="9" fillId="3" borderId="13" xfId="0" applyNumberFormat="1" applyFont="1" applyFill="1" applyBorder="1" applyAlignment="1" applyProtection="1">
      <alignment horizontal="center" vertical="center"/>
      <protection locked="0"/>
    </xf>
    <xf numFmtId="0" fontId="9" fillId="3" borderId="13" xfId="0" applyFont="1" applyFill="1" applyBorder="1" applyAlignment="1" applyProtection="1">
      <alignment horizontal="center" vertical="center"/>
      <protection locked="0"/>
    </xf>
    <xf numFmtId="0" fontId="0" fillId="0" borderId="38" xfId="0" applyBorder="1"/>
    <xf numFmtId="164" fontId="7" fillId="3" borderId="13" xfId="0" applyNumberFormat="1" applyFont="1" applyFill="1" applyBorder="1" applyAlignment="1" applyProtection="1">
      <alignment horizontal="center" vertical="center"/>
      <protection locked="0"/>
    </xf>
    <xf numFmtId="14" fontId="9" fillId="3" borderId="13" xfId="0" applyNumberFormat="1" applyFont="1" applyFill="1" applyBorder="1" applyAlignment="1" applyProtection="1">
      <alignment horizontal="center"/>
      <protection locked="0"/>
    </xf>
    <xf numFmtId="0" fontId="8" fillId="5" borderId="0" xfId="2" applyFont="1" applyFill="1" applyBorder="1" applyAlignment="1">
      <alignment horizontal="center"/>
    </xf>
    <xf numFmtId="14" fontId="0" fillId="5" borderId="0" xfId="0" applyNumberFormat="1" applyFill="1" applyAlignment="1">
      <alignment horizontal="center" vertical="center"/>
    </xf>
    <xf numFmtId="0" fontId="8" fillId="6" borderId="39" xfId="2" applyFont="1" applyFill="1" applyBorder="1"/>
    <xf numFmtId="0" fontId="7" fillId="3" borderId="39" xfId="2" applyFont="1" applyFill="1" applyBorder="1" applyAlignment="1">
      <alignment horizontal="left" vertical="center"/>
    </xf>
    <xf numFmtId="46" fontId="7" fillId="3" borderId="13" xfId="0" applyNumberFormat="1" applyFont="1" applyFill="1" applyBorder="1" applyAlignment="1" applyProtection="1">
      <alignment horizontal="center" vertical="center"/>
    </xf>
    <xf numFmtId="0" fontId="0" fillId="4" borderId="13" xfId="0" applyFill="1" applyBorder="1" applyAlignment="1">
      <alignment horizontal="justify" wrapText="1"/>
    </xf>
    <xf numFmtId="0" fontId="7" fillId="0" borderId="26" xfId="0" applyFont="1" applyBorder="1" applyAlignment="1">
      <alignment horizontal="center"/>
    </xf>
    <xf numFmtId="0" fontId="7" fillId="4" borderId="13" xfId="0" applyFont="1" applyFill="1" applyBorder="1"/>
    <xf numFmtId="46" fontId="7" fillId="3" borderId="13" xfId="0" applyNumberFormat="1" applyFont="1" applyFill="1" applyBorder="1" applyAlignment="1">
      <alignment horizontal="center" vertical="center"/>
    </xf>
    <xf numFmtId="49" fontId="11" fillId="5" borderId="0" xfId="0" applyNumberFormat="1" applyFont="1" applyFill="1" applyAlignment="1">
      <alignment horizontal="left" vertical="center" wrapText="1" shrinkToFit="1"/>
    </xf>
    <xf numFmtId="49" fontId="11" fillId="5" borderId="0" xfId="0" applyNumberFormat="1" applyFont="1" applyFill="1" applyAlignment="1">
      <alignment horizontal="left" vertical="center" wrapText="1" shrinkToFit="1"/>
    </xf>
    <xf numFmtId="0" fontId="0" fillId="8" borderId="43" xfId="0" applyFill="1" applyBorder="1"/>
    <xf numFmtId="0" fontId="0" fillId="0" borderId="43" xfId="0" applyBorder="1"/>
    <xf numFmtId="16" fontId="0" fillId="0" borderId="43" xfId="0" applyNumberFormat="1" applyBorder="1"/>
    <xf numFmtId="164" fontId="0" fillId="0" borderId="43" xfId="0" applyNumberFormat="1" applyBorder="1"/>
    <xf numFmtId="164" fontId="5" fillId="0" borderId="43" xfId="0" applyNumberFormat="1" applyFont="1" applyBorder="1"/>
    <xf numFmtId="164" fontId="14" fillId="0" borderId="43" xfId="0" applyNumberFormat="1" applyFont="1" applyBorder="1"/>
    <xf numFmtId="46" fontId="0" fillId="0" borderId="43" xfId="0" applyNumberFormat="1" applyBorder="1"/>
    <xf numFmtId="46" fontId="5" fillId="0" borderId="43" xfId="0" applyNumberFormat="1" applyFont="1" applyBorder="1"/>
    <xf numFmtId="46" fontId="14" fillId="0" borderId="43" xfId="0" applyNumberFormat="1" applyFont="1" applyBorder="1"/>
    <xf numFmtId="0" fontId="0" fillId="8" borderId="43" xfId="0" applyFill="1" applyBorder="1" applyAlignment="1">
      <alignment horizontal="center"/>
    </xf>
    <xf numFmtId="165" fontId="5" fillId="0" borderId="26" xfId="0" applyNumberFormat="1" applyFont="1" applyBorder="1" applyAlignment="1">
      <alignment horizontal="center"/>
    </xf>
    <xf numFmtId="0" fontId="9" fillId="3" borderId="13" xfId="0" applyFont="1" applyFill="1" applyBorder="1" applyAlignment="1" applyProtection="1">
      <alignment horizontal="left" vertical="center" wrapText="1"/>
      <protection locked="0"/>
    </xf>
    <xf numFmtId="0" fontId="0" fillId="0" borderId="0" xfId="0" applyAlignment="1">
      <alignment vertical="center"/>
    </xf>
    <xf numFmtId="49" fontId="11" fillId="5" borderId="0" xfId="0" applyNumberFormat="1" applyFont="1" applyFill="1" applyAlignment="1">
      <alignment horizontal="left" vertical="center" wrapText="1" shrinkToFit="1"/>
    </xf>
    <xf numFmtId="0" fontId="1" fillId="0" borderId="1" xfId="1" applyAlignment="1">
      <alignment horizontal="center" vertical="center"/>
    </xf>
    <xf numFmtId="0" fontId="4" fillId="0" borderId="17" xfId="4" applyBorder="1" applyAlignment="1">
      <alignment horizontal="center" vertical="center"/>
    </xf>
    <xf numFmtId="0" fontId="2" fillId="0" borderId="2" xfId="2" applyAlignment="1">
      <alignment horizontal="center"/>
    </xf>
    <xf numFmtId="0" fontId="2" fillId="0" borderId="0" xfId="2" applyBorder="1" applyAlignment="1">
      <alignment horizontal="center"/>
    </xf>
    <xf numFmtId="0" fontId="0" fillId="0" borderId="28" xfId="0" applyBorder="1" applyAlignment="1">
      <alignment horizontal="center"/>
    </xf>
    <xf numFmtId="14" fontId="11" fillId="5" borderId="0" xfId="0" applyNumberFormat="1" applyFont="1" applyFill="1" applyAlignment="1">
      <alignment horizontal="center" vertical="center" wrapText="1" shrinkToFit="1"/>
    </xf>
    <xf numFmtId="0" fontId="10" fillId="5" borderId="0" xfId="0" applyFont="1" applyFill="1" applyAlignment="1">
      <alignment horizontal="center"/>
    </xf>
    <xf numFmtId="0" fontId="0" fillId="3" borderId="14" xfId="0" applyFill="1" applyBorder="1" applyAlignment="1" applyProtection="1">
      <alignment horizontal="left"/>
      <protection locked="0"/>
    </xf>
    <xf numFmtId="0" fontId="0" fillId="3" borderId="15" xfId="0" applyFill="1" applyBorder="1" applyAlignment="1" applyProtection="1">
      <alignment horizontal="left"/>
      <protection locked="0"/>
    </xf>
    <xf numFmtId="0" fontId="0" fillId="3" borderId="16" xfId="0" applyFill="1" applyBorder="1" applyAlignment="1" applyProtection="1">
      <alignment horizontal="left"/>
      <protection locked="0"/>
    </xf>
    <xf numFmtId="165" fontId="0" fillId="0" borderId="26" xfId="0" applyNumberFormat="1" applyBorder="1" applyAlignment="1">
      <alignment horizontal="center"/>
    </xf>
    <xf numFmtId="0" fontId="9" fillId="3" borderId="13" xfId="0" applyFont="1" applyFill="1" applyBorder="1" applyAlignment="1" applyProtection="1">
      <alignment vertical="center" wrapText="1"/>
      <protection locked="0"/>
    </xf>
    <xf numFmtId="0" fontId="9" fillId="3" borderId="13" xfId="0" applyFont="1" applyFill="1" applyBorder="1" applyAlignment="1" applyProtection="1">
      <alignment horizontal="center"/>
      <protection locked="0"/>
    </xf>
    <xf numFmtId="166" fontId="0" fillId="0" borderId="0" xfId="0" applyNumberFormat="1"/>
    <xf numFmtId="0" fontId="0" fillId="0" borderId="0" xfId="0"/>
    <xf numFmtId="0" fontId="5" fillId="0" borderId="43" xfId="0" applyFont="1" applyBorder="1"/>
    <xf numFmtId="0" fontId="5" fillId="11" borderId="43" xfId="0" applyFont="1" applyFill="1" applyBorder="1"/>
    <xf numFmtId="0" fontId="5" fillId="10" borderId="43" xfId="0" applyFont="1" applyFill="1" applyBorder="1"/>
    <xf numFmtId="0" fontId="5" fillId="12" borderId="43" xfId="0" applyFont="1" applyFill="1" applyBorder="1"/>
    <xf numFmtId="46" fontId="5" fillId="0" borderId="26" xfId="0" applyNumberFormat="1" applyFont="1" applyBorder="1" applyAlignment="1">
      <alignment horizontal="right"/>
    </xf>
    <xf numFmtId="0" fontId="14" fillId="0" borderId="40" xfId="0" applyFont="1" applyBorder="1" applyAlignment="1">
      <alignment horizontal="center"/>
    </xf>
    <xf numFmtId="0" fontId="14" fillId="0" borderId="41" xfId="0" applyFont="1" applyBorder="1" applyAlignment="1">
      <alignment horizontal="center"/>
    </xf>
    <xf numFmtId="0" fontId="14" fillId="0" borderId="42" xfId="0" applyFont="1" applyBorder="1" applyAlignment="1">
      <alignment horizontal="center"/>
    </xf>
    <xf numFmtId="0" fontId="9" fillId="3" borderId="14" xfId="0" applyFont="1" applyFill="1" applyBorder="1" applyAlignment="1" applyProtection="1">
      <alignment horizontal="left"/>
      <protection locked="0"/>
    </xf>
    <xf numFmtId="0" fontId="9" fillId="3" borderId="16" xfId="0" applyFont="1" applyFill="1" applyBorder="1" applyAlignment="1" applyProtection="1">
      <alignment horizontal="left"/>
      <protection locked="0"/>
    </xf>
    <xf numFmtId="164" fontId="14" fillId="0" borderId="0" xfId="0" applyNumberFormat="1" applyFont="1" applyBorder="1"/>
    <xf numFmtId="0" fontId="5" fillId="5" borderId="43" xfId="0" applyFont="1" applyFill="1" applyBorder="1" applyAlignment="1">
      <alignment horizontal="center"/>
    </xf>
    <xf numFmtId="0" fontId="0" fillId="5" borderId="43" xfId="0" applyFont="1" applyFill="1" applyBorder="1" applyAlignment="1">
      <alignment horizontal="left"/>
    </xf>
    <xf numFmtId="16" fontId="0" fillId="5" borderId="43" xfId="0" applyNumberFormat="1" applyFont="1" applyFill="1" applyBorder="1" applyAlignment="1">
      <alignment horizontal="left"/>
    </xf>
    <xf numFmtId="46" fontId="0" fillId="5" borderId="43" xfId="0" applyNumberFormat="1" applyFont="1" applyFill="1" applyBorder="1" applyAlignment="1">
      <alignment horizontal="right"/>
    </xf>
    <xf numFmtId="0" fontId="9" fillId="3" borderId="14" xfId="0" applyFont="1" applyFill="1" applyBorder="1" applyAlignment="1" applyProtection="1">
      <alignment horizontal="left"/>
      <protection locked="0"/>
    </xf>
    <xf numFmtId="0" fontId="7" fillId="3" borderId="29" xfId="2" applyFont="1" applyFill="1" applyBorder="1" applyAlignment="1"/>
    <xf numFmtId="0" fontId="7" fillId="5" borderId="0" xfId="2" applyFont="1" applyFill="1" applyBorder="1" applyAlignment="1"/>
    <xf numFmtId="0" fontId="7" fillId="3" borderId="52" xfId="2" applyFont="1" applyFill="1" applyBorder="1" applyAlignment="1"/>
    <xf numFmtId="0" fontId="0" fillId="10" borderId="13" xfId="0" applyFill="1" applyBorder="1"/>
    <xf numFmtId="46" fontId="5" fillId="3" borderId="13" xfId="0" applyNumberFormat="1" applyFont="1" applyFill="1" applyBorder="1" applyAlignment="1">
      <alignment horizontal="center" vertical="center"/>
    </xf>
    <xf numFmtId="0" fontId="7" fillId="3" borderId="14" xfId="0" applyFont="1" applyFill="1" applyBorder="1" applyAlignment="1" applyProtection="1">
      <alignment horizontal="left"/>
      <protection locked="0"/>
    </xf>
    <xf numFmtId="0" fontId="7" fillId="3" borderId="16" xfId="0" applyFont="1" applyFill="1" applyBorder="1" applyAlignment="1" applyProtection="1">
      <alignment horizontal="left"/>
      <protection locked="0"/>
    </xf>
    <xf numFmtId="0" fontId="7" fillId="3" borderId="47" xfId="0" applyFont="1" applyFill="1" applyBorder="1" applyAlignment="1" applyProtection="1">
      <protection locked="0"/>
    </xf>
    <xf numFmtId="0" fontId="7" fillId="3" borderId="48" xfId="0" applyFont="1" applyFill="1" applyBorder="1" applyAlignment="1" applyProtection="1">
      <protection locked="0"/>
    </xf>
    <xf numFmtId="0" fontId="7" fillId="3" borderId="14" xfId="0" applyFont="1" applyFill="1" applyBorder="1" applyAlignment="1" applyProtection="1">
      <protection locked="0"/>
    </xf>
    <xf numFmtId="0" fontId="7" fillId="3" borderId="16" xfId="0" applyFont="1" applyFill="1" applyBorder="1" applyAlignment="1" applyProtection="1">
      <protection locked="0"/>
    </xf>
    <xf numFmtId="0" fontId="9" fillId="3" borderId="50" xfId="0" applyFont="1" applyFill="1" applyBorder="1" applyAlignment="1" applyProtection="1">
      <alignment horizontal="left"/>
      <protection locked="0"/>
    </xf>
    <xf numFmtId="0" fontId="9" fillId="3" borderId="51" xfId="0" applyFont="1" applyFill="1" applyBorder="1" applyAlignment="1" applyProtection="1">
      <alignment horizontal="left"/>
      <protection locked="0"/>
    </xf>
    <xf numFmtId="167" fontId="9" fillId="3" borderId="13" xfId="0" applyNumberFormat="1" applyFont="1" applyFill="1" applyBorder="1" applyAlignment="1" applyProtection="1">
      <alignment horizontal="center"/>
      <protection locked="0"/>
    </xf>
    <xf numFmtId="167" fontId="17" fillId="3" borderId="13" xfId="0" applyNumberFormat="1" applyFont="1" applyFill="1" applyBorder="1" applyAlignment="1" applyProtection="1">
      <alignment horizontal="center"/>
      <protection locked="0"/>
    </xf>
    <xf numFmtId="167" fontId="0" fillId="3" borderId="13" xfId="0" applyNumberFormat="1" applyFont="1" applyFill="1" applyBorder="1" applyAlignment="1" applyProtection="1">
      <alignment horizontal="center"/>
      <protection locked="0"/>
    </xf>
    <xf numFmtId="167" fontId="7" fillId="3" borderId="13" xfId="0" applyNumberFormat="1" applyFont="1" applyFill="1" applyBorder="1" applyAlignment="1" applyProtection="1">
      <alignment horizontal="center"/>
      <protection locked="0"/>
    </xf>
    <xf numFmtId="22" fontId="0" fillId="0" borderId="43" xfId="0" applyNumberFormat="1" applyBorder="1"/>
    <xf numFmtId="0" fontId="9" fillId="3" borderId="39" xfId="2" applyFont="1" applyFill="1" applyBorder="1" applyAlignment="1">
      <alignment horizontal="center" vertical="center"/>
    </xf>
    <xf numFmtId="0" fontId="9" fillId="3" borderId="13" xfId="0" applyFont="1" applyFill="1" applyBorder="1" applyAlignment="1" applyProtection="1">
      <alignment horizontal="center" wrapText="1"/>
      <protection locked="0"/>
    </xf>
    <xf numFmtId="0" fontId="9" fillId="3" borderId="13" xfId="2" applyFont="1" applyFill="1" applyBorder="1" applyAlignment="1">
      <alignment horizontal="center" vertical="center"/>
    </xf>
    <xf numFmtId="0" fontId="18" fillId="0" borderId="0" xfId="0" applyFont="1"/>
    <xf numFmtId="0" fontId="0" fillId="3" borderId="14" xfId="0" applyFill="1" applyBorder="1" applyAlignment="1" applyProtection="1">
      <alignment horizontal="left"/>
      <protection locked="0"/>
    </xf>
    <xf numFmtId="0" fontId="0" fillId="3" borderId="15" xfId="0" applyFill="1" applyBorder="1" applyAlignment="1" applyProtection="1">
      <alignment horizontal="left"/>
      <protection locked="0"/>
    </xf>
    <xf numFmtId="0" fontId="0" fillId="3" borderId="16" xfId="0" applyFill="1" applyBorder="1" applyAlignment="1" applyProtection="1">
      <alignment horizontal="left"/>
      <protection locked="0"/>
    </xf>
    <xf numFmtId="0" fontId="1" fillId="5" borderId="18" xfId="1" applyFill="1" applyBorder="1" applyAlignment="1">
      <alignment horizontal="center"/>
    </xf>
    <xf numFmtId="0" fontId="1" fillId="5" borderId="19" xfId="1" applyFill="1" applyBorder="1" applyAlignment="1">
      <alignment horizontal="center"/>
    </xf>
    <xf numFmtId="0" fontId="1" fillId="5" borderId="20" xfId="1" applyFill="1" applyBorder="1" applyAlignment="1">
      <alignment horizontal="center"/>
    </xf>
    <xf numFmtId="0" fontId="3" fillId="3" borderId="3" xfId="3" quotePrefix="1" applyFill="1" applyAlignment="1" applyProtection="1">
      <alignment horizontal="left"/>
      <protection locked="0"/>
    </xf>
    <xf numFmtId="0" fontId="3" fillId="3" borderId="3" xfId="3" applyFill="1" applyAlignment="1" applyProtection="1">
      <alignment horizontal="left"/>
      <protection locked="0"/>
    </xf>
    <xf numFmtId="14" fontId="3" fillId="3" borderId="4" xfId="3" applyNumberFormat="1" applyFill="1" applyBorder="1" applyAlignment="1" applyProtection="1">
      <alignment horizontal="left"/>
      <protection locked="0"/>
    </xf>
    <xf numFmtId="0" fontId="3" fillId="3" borderId="5" xfId="3" applyFill="1" applyBorder="1" applyAlignment="1" applyProtection="1">
      <alignment horizontal="left"/>
      <protection locked="0"/>
    </xf>
    <xf numFmtId="0" fontId="3" fillId="3" borderId="6" xfId="3" applyFill="1" applyBorder="1" applyAlignment="1" applyProtection="1">
      <alignment horizontal="left"/>
      <protection locked="0"/>
    </xf>
    <xf numFmtId="0" fontId="5" fillId="4" borderId="13" xfId="0" applyFont="1" applyFill="1" applyBorder="1" applyAlignment="1">
      <alignment horizontal="left"/>
    </xf>
    <xf numFmtId="0" fontId="0" fillId="0" borderId="12" xfId="0" applyBorder="1" applyAlignment="1">
      <alignment horizontal="left"/>
    </xf>
    <xf numFmtId="0" fontId="0" fillId="3" borderId="13" xfId="0" applyFill="1" applyBorder="1" applyAlignment="1" applyProtection="1">
      <alignment horizontal="left"/>
      <protection locked="0"/>
    </xf>
    <xf numFmtId="0" fontId="7" fillId="3" borderId="43" xfId="0" applyFont="1" applyFill="1" applyBorder="1" applyAlignment="1" applyProtection="1">
      <alignment horizontal="left" wrapText="1"/>
      <protection locked="0"/>
    </xf>
    <xf numFmtId="0" fontId="0" fillId="0" borderId="43" xfId="0" applyFont="1" applyBorder="1" applyAlignment="1">
      <alignment horizontal="left"/>
    </xf>
    <xf numFmtId="0" fontId="5" fillId="4" borderId="50" xfId="0" applyFont="1" applyFill="1" applyBorder="1" applyAlignment="1">
      <alignment horizontal="left"/>
    </xf>
    <xf numFmtId="0" fontId="5" fillId="4" borderId="51" xfId="0" applyFont="1" applyFill="1" applyBorder="1" applyAlignment="1">
      <alignment horizontal="left"/>
    </xf>
    <xf numFmtId="0" fontId="5" fillId="4" borderId="14" xfId="0" applyFont="1" applyFill="1" applyBorder="1" applyAlignment="1">
      <alignment horizontal="left"/>
    </xf>
    <xf numFmtId="0" fontId="5" fillId="4" borderId="16" xfId="0" applyFont="1" applyFill="1" applyBorder="1" applyAlignment="1">
      <alignment horizontal="left"/>
    </xf>
    <xf numFmtId="0" fontId="9" fillId="3" borderId="14" xfId="0" applyFont="1" applyFill="1" applyBorder="1" applyAlignment="1" applyProtection="1">
      <alignment horizontal="left" wrapText="1"/>
      <protection locked="0"/>
    </xf>
    <xf numFmtId="0" fontId="9" fillId="3" borderId="16" xfId="0" applyFont="1" applyFill="1" applyBorder="1" applyAlignment="1" applyProtection="1">
      <alignment horizontal="left" wrapText="1"/>
      <protection locked="0"/>
    </xf>
    <xf numFmtId="0" fontId="0" fillId="3" borderId="43" xfId="0" applyFont="1" applyFill="1" applyBorder="1" applyAlignment="1"/>
    <xf numFmtId="0" fontId="0" fillId="0" borderId="43" xfId="0" applyFont="1" applyBorder="1" applyAlignment="1"/>
    <xf numFmtId="0" fontId="7" fillId="3" borderId="43" xfId="0" applyFont="1" applyFill="1" applyBorder="1" applyAlignment="1" applyProtection="1">
      <alignment horizontal="left"/>
      <protection locked="0"/>
    </xf>
    <xf numFmtId="0" fontId="2" fillId="0" borderId="2" xfId="2" applyAlignment="1">
      <alignment horizontal="left"/>
    </xf>
    <xf numFmtId="0" fontId="2" fillId="0" borderId="49" xfId="2" applyBorder="1" applyAlignment="1">
      <alignment horizontal="left"/>
    </xf>
    <xf numFmtId="0" fontId="0" fillId="4" borderId="14" xfId="0" applyFill="1" applyBorder="1" applyAlignment="1">
      <alignment horizontal="left" vertical="top" wrapText="1"/>
    </xf>
    <xf numFmtId="0" fontId="0" fillId="4" borderId="16" xfId="0" applyFill="1" applyBorder="1" applyAlignment="1">
      <alignment horizontal="left" vertical="top" wrapText="1"/>
    </xf>
    <xf numFmtId="0" fontId="9" fillId="3" borderId="14" xfId="0" applyFont="1" applyFill="1" applyBorder="1" applyAlignment="1" applyProtection="1">
      <alignment horizontal="left"/>
      <protection locked="0"/>
    </xf>
    <xf numFmtId="0" fontId="9" fillId="3" borderId="16" xfId="0" applyFont="1" applyFill="1" applyBorder="1" applyAlignment="1" applyProtection="1">
      <alignment horizontal="left"/>
      <protection locked="0"/>
    </xf>
    <xf numFmtId="0" fontId="1" fillId="0" borderId="1" xfId="1" applyAlignment="1">
      <alignment horizontal="left" vertical="center"/>
    </xf>
    <xf numFmtId="0" fontId="4" fillId="0" borderId="17" xfId="4" applyBorder="1" applyAlignment="1">
      <alignment horizontal="left" vertical="center"/>
    </xf>
    <xf numFmtId="0" fontId="7" fillId="3" borderId="14" xfId="0" applyFont="1" applyFill="1" applyBorder="1" applyAlignment="1" applyProtection="1">
      <alignment horizontal="center"/>
      <protection locked="0"/>
    </xf>
    <xf numFmtId="0" fontId="7" fillId="3" borderId="16" xfId="0" applyFont="1" applyFill="1" applyBorder="1" applyAlignment="1" applyProtection="1">
      <alignment horizontal="center"/>
      <protection locked="0"/>
    </xf>
    <xf numFmtId="14" fontId="7" fillId="3" borderId="14" xfId="0" applyNumberFormat="1" applyFont="1" applyFill="1" applyBorder="1" applyAlignment="1" applyProtection="1">
      <alignment horizontal="center"/>
      <protection locked="0"/>
    </xf>
    <xf numFmtId="9" fontId="7" fillId="3" borderId="14" xfId="0" applyNumberFormat="1" applyFont="1" applyFill="1" applyBorder="1" applyAlignment="1" applyProtection="1">
      <alignment horizontal="center"/>
      <protection locked="0"/>
    </xf>
    <xf numFmtId="0" fontId="2" fillId="0" borderId="0" xfId="2" applyBorder="1" applyAlignment="1">
      <alignment horizontal="left"/>
    </xf>
    <xf numFmtId="0" fontId="9" fillId="3" borderId="14" xfId="0" applyFont="1" applyFill="1" applyBorder="1" applyAlignment="1" applyProtection="1">
      <alignment horizontal="left" vertical="top" wrapText="1"/>
      <protection locked="0"/>
    </xf>
    <xf numFmtId="0" fontId="9" fillId="3" borderId="15" xfId="0" applyFont="1" applyFill="1" applyBorder="1" applyAlignment="1" applyProtection="1">
      <alignment horizontal="left" vertical="top" wrapText="1"/>
      <protection locked="0"/>
    </xf>
    <xf numFmtId="0" fontId="9" fillId="3" borderId="16" xfId="0" applyFont="1" applyFill="1" applyBorder="1" applyAlignment="1" applyProtection="1">
      <alignment horizontal="left" vertical="top" wrapText="1"/>
      <protection locked="0"/>
    </xf>
    <xf numFmtId="9" fontId="7" fillId="10" borderId="14" xfId="0" applyNumberFormat="1" applyFont="1" applyFill="1" applyBorder="1" applyAlignment="1" applyProtection="1">
      <alignment horizontal="center"/>
      <protection locked="0"/>
    </xf>
    <xf numFmtId="9" fontId="7" fillId="10" borderId="16" xfId="0" applyNumberFormat="1" applyFont="1" applyFill="1" applyBorder="1" applyAlignment="1" applyProtection="1">
      <alignment horizontal="center"/>
      <protection locked="0"/>
    </xf>
    <xf numFmtId="0" fontId="9" fillId="3" borderId="44" xfId="0" applyFont="1" applyFill="1" applyBorder="1" applyAlignment="1" applyProtection="1">
      <alignment horizontal="left" vertical="top" wrapText="1"/>
      <protection locked="0"/>
    </xf>
    <xf numFmtId="0" fontId="9" fillId="3" borderId="45" xfId="0" applyFont="1" applyFill="1" applyBorder="1" applyAlignment="1" applyProtection="1">
      <alignment horizontal="left" vertical="top" wrapText="1"/>
      <protection locked="0"/>
    </xf>
    <xf numFmtId="0" fontId="9" fillId="3" borderId="46" xfId="0" applyFont="1" applyFill="1" applyBorder="1" applyAlignment="1" applyProtection="1">
      <alignment horizontal="left" vertical="top" wrapText="1"/>
      <protection locked="0"/>
    </xf>
    <xf numFmtId="0" fontId="9" fillId="3" borderId="7" xfId="0" applyFont="1" applyFill="1" applyBorder="1" applyAlignment="1" applyProtection="1">
      <alignment horizontal="left" vertical="top" wrapText="1"/>
      <protection locked="0"/>
    </xf>
    <xf numFmtId="0" fontId="9" fillId="3" borderId="0" xfId="0" applyFont="1" applyFill="1" applyBorder="1" applyAlignment="1" applyProtection="1">
      <alignment horizontal="left" vertical="top" wrapText="1"/>
      <protection locked="0"/>
    </xf>
    <xf numFmtId="0" fontId="9" fillId="3" borderId="8" xfId="0" applyFont="1" applyFill="1" applyBorder="1" applyAlignment="1" applyProtection="1">
      <alignment horizontal="left" vertical="top" wrapText="1"/>
      <protection locked="0"/>
    </xf>
    <xf numFmtId="0" fontId="9" fillId="3" borderId="9" xfId="0" applyFont="1" applyFill="1" applyBorder="1" applyAlignment="1" applyProtection="1">
      <alignment horizontal="left" vertical="top" wrapText="1"/>
      <protection locked="0"/>
    </xf>
    <xf numFmtId="0" fontId="9" fillId="3" borderId="10" xfId="0" applyFont="1" applyFill="1" applyBorder="1" applyAlignment="1" applyProtection="1">
      <alignment horizontal="left" vertical="top" wrapText="1"/>
      <protection locked="0"/>
    </xf>
    <xf numFmtId="0" fontId="9" fillId="3" borderId="11" xfId="0" applyFont="1" applyFill="1" applyBorder="1" applyAlignment="1" applyProtection="1">
      <alignment horizontal="left" vertical="top" wrapText="1"/>
      <protection locked="0"/>
    </xf>
    <xf numFmtId="0" fontId="0" fillId="3" borderId="40" xfId="0" applyFill="1" applyBorder="1" applyAlignment="1"/>
    <xf numFmtId="0" fontId="0" fillId="3" borderId="42" xfId="0" applyFill="1" applyBorder="1" applyAlignment="1"/>
    <xf numFmtId="0" fontId="7" fillId="3" borderId="29" xfId="2" applyFont="1" applyFill="1" applyBorder="1" applyAlignment="1">
      <alignment horizontal="left" wrapText="1"/>
    </xf>
    <xf numFmtId="0" fontId="7" fillId="3" borderId="30" xfId="2" applyFont="1" applyFill="1" applyBorder="1" applyAlignment="1">
      <alignment horizontal="left" wrapText="1"/>
    </xf>
    <xf numFmtId="0" fontId="7" fillId="3" borderId="31" xfId="2" applyFont="1" applyFill="1" applyBorder="1" applyAlignment="1">
      <alignment horizontal="left" wrapText="1"/>
    </xf>
    <xf numFmtId="0" fontId="9" fillId="3" borderId="50" xfId="0" applyFont="1" applyFill="1" applyBorder="1" applyAlignment="1" applyProtection="1">
      <alignment horizontal="left" wrapText="1"/>
      <protection locked="0"/>
    </xf>
    <xf numFmtId="0" fontId="9" fillId="3" borderId="51" xfId="0" applyFont="1" applyFill="1" applyBorder="1" applyAlignment="1" applyProtection="1">
      <alignment horizontal="left" wrapText="1"/>
      <protection locked="0"/>
    </xf>
    <xf numFmtId="0" fontId="8" fillId="6" borderId="29" xfId="2" applyFont="1" applyFill="1" applyBorder="1"/>
    <xf numFmtId="0" fontId="8" fillId="6" borderId="30" xfId="2" applyFont="1" applyFill="1" applyBorder="1"/>
    <xf numFmtId="0" fontId="8" fillId="6" borderId="31" xfId="2" applyFont="1" applyFill="1" applyBorder="1"/>
    <xf numFmtId="0" fontId="9" fillId="3" borderId="47" xfId="0" applyFont="1" applyFill="1" applyBorder="1" applyAlignment="1" applyProtection="1">
      <alignment horizontal="left" wrapText="1"/>
      <protection locked="0"/>
    </xf>
    <xf numFmtId="0" fontId="9" fillId="3" borderId="48" xfId="0" applyFont="1" applyFill="1" applyBorder="1" applyAlignment="1" applyProtection="1">
      <alignment horizontal="left" wrapText="1"/>
      <protection locked="0"/>
    </xf>
    <xf numFmtId="0" fontId="0" fillId="0" borderId="42" xfId="0" applyBorder="1" applyAlignment="1"/>
    <xf numFmtId="0" fontId="19" fillId="0" borderId="27" xfId="0" applyFont="1" applyBorder="1" applyAlignment="1">
      <alignment horizontal="left"/>
    </xf>
    <xf numFmtId="0" fontId="19" fillId="0" borderId="22" xfId="0" applyFont="1" applyBorder="1" applyAlignment="1">
      <alignment horizontal="left"/>
    </xf>
    <xf numFmtId="0" fontId="19" fillId="0" borderId="24" xfId="0" applyFont="1" applyBorder="1" applyAlignment="1">
      <alignment horizontal="left"/>
    </xf>
    <xf numFmtId="0" fontId="0" fillId="4" borderId="14" xfId="0" applyFill="1" applyBorder="1" applyAlignment="1">
      <alignment horizontal="left"/>
    </xf>
    <xf numFmtId="0" fontId="0" fillId="4" borderId="16" xfId="0" applyFill="1" applyBorder="1" applyAlignment="1">
      <alignment horizontal="left"/>
    </xf>
    <xf numFmtId="0" fontId="5" fillId="3" borderId="33" xfId="0" applyFont="1" applyFill="1" applyBorder="1" applyAlignment="1">
      <alignment horizontal="left"/>
    </xf>
    <xf numFmtId="0" fontId="5" fillId="3" borderId="34" xfId="0" applyFont="1" applyFill="1" applyBorder="1" applyAlignment="1">
      <alignment horizontal="left"/>
    </xf>
    <xf numFmtId="0" fontId="5" fillId="3" borderId="36" xfId="0" applyFont="1" applyFill="1" applyBorder="1" applyAlignment="1">
      <alignment horizontal="left"/>
    </xf>
    <xf numFmtId="0" fontId="5" fillId="3" borderId="37" xfId="0" applyFont="1" applyFill="1" applyBorder="1" applyAlignment="1">
      <alignment horizontal="left"/>
    </xf>
    <xf numFmtId="0" fontId="5" fillId="0" borderId="27" xfId="0" applyFont="1" applyBorder="1" applyAlignment="1">
      <alignment horizontal="left"/>
    </xf>
    <xf numFmtId="0" fontId="5" fillId="0" borderId="22" xfId="0" applyFont="1" applyBorder="1" applyAlignment="1">
      <alignment horizontal="left"/>
    </xf>
    <xf numFmtId="0" fontId="5" fillId="0" borderId="25" xfId="0" applyFont="1" applyBorder="1" applyAlignment="1">
      <alignment horizontal="left"/>
    </xf>
    <xf numFmtId="0" fontId="5" fillId="0" borderId="24" xfId="0" applyFont="1" applyBorder="1" applyAlignment="1">
      <alignment horizontal="left"/>
    </xf>
    <xf numFmtId="49" fontId="11" fillId="5" borderId="0" xfId="0" applyNumberFormat="1" applyFont="1" applyFill="1" applyAlignment="1">
      <alignment horizontal="left" vertical="center" wrapText="1" shrinkToFit="1"/>
    </xf>
    <xf numFmtId="0" fontId="13" fillId="5" borderId="0" xfId="0" applyFont="1" applyFill="1" applyAlignment="1">
      <alignment horizontal="center"/>
    </xf>
    <xf numFmtId="0" fontId="12" fillId="5" borderId="0" xfId="0" applyFont="1" applyFill="1" applyAlignment="1">
      <alignment horizontal="center" vertical="center" wrapText="1" shrinkToFit="1"/>
    </xf>
    <xf numFmtId="0" fontId="0" fillId="0" borderId="43" xfId="0" applyBorder="1" applyAlignment="1">
      <alignment horizontal="center"/>
    </xf>
    <xf numFmtId="0" fontId="14" fillId="0" borderId="43" xfId="0" applyFont="1" applyBorder="1" applyAlignment="1">
      <alignment horizontal="center"/>
    </xf>
    <xf numFmtId="0" fontId="5" fillId="0" borderId="43" xfId="0" applyFont="1" applyBorder="1" applyAlignment="1">
      <alignment horizontal="center"/>
    </xf>
    <xf numFmtId="0" fontId="14" fillId="0" borderId="40" xfId="0" applyFont="1" applyBorder="1" applyAlignment="1">
      <alignment horizontal="center"/>
    </xf>
    <xf numFmtId="0" fontId="14" fillId="0" borderId="41" xfId="0" applyFont="1" applyBorder="1" applyAlignment="1">
      <alignment horizontal="center"/>
    </xf>
    <xf numFmtId="0" fontId="14" fillId="0" borderId="42" xfId="0" applyFont="1" applyBorder="1" applyAlignment="1">
      <alignment horizontal="center"/>
    </xf>
    <xf numFmtId="0" fontId="0" fillId="9" borderId="43" xfId="0" applyFill="1" applyBorder="1" applyAlignment="1">
      <alignment horizontal="center"/>
    </xf>
    <xf numFmtId="0" fontId="5" fillId="7" borderId="40" xfId="0" applyFont="1" applyFill="1" applyBorder="1" applyAlignment="1">
      <alignment horizontal="center"/>
    </xf>
    <xf numFmtId="0" fontId="5" fillId="7" borderId="41" xfId="0" applyFont="1" applyFill="1" applyBorder="1" applyAlignment="1">
      <alignment horizontal="center"/>
    </xf>
    <xf numFmtId="0" fontId="5" fillId="7" borderId="42" xfId="0" applyFont="1" applyFill="1" applyBorder="1" applyAlignment="1">
      <alignment horizontal="center"/>
    </xf>
  </cellXfs>
  <cellStyles count="5">
    <cellStyle name="Explanatory Text" xfId="4" builtinId="53"/>
    <cellStyle name="Heading 1" xfId="1" builtinId="16"/>
    <cellStyle name="Heading 2" xfId="2" builtinId="17"/>
    <cellStyle name="Input" xfId="3" builtinId="2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152400</xdr:colOff>
      <xdr:row>1</xdr:row>
      <xdr:rowOff>127000</xdr:rowOff>
    </xdr:from>
    <xdr:to>
      <xdr:col>5</xdr:col>
      <xdr:colOff>38100</xdr:colOff>
      <xdr:row>1</xdr:row>
      <xdr:rowOff>744220</xdr:rowOff>
    </xdr:to>
    <xdr:pic>
      <xdr:nvPicPr>
        <xdr:cNvPr id="3" name="Imagem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66900" y="317500"/>
          <a:ext cx="1625600" cy="609600"/>
        </a:xfrm>
        <a:prstGeom prst="rect">
          <a:avLst/>
        </a:prstGeom>
      </xdr:spPr>
    </xdr:pic>
    <xdr:clientData/>
  </xdr:twoCellAnchor>
  <xdr:twoCellAnchor editAs="oneCell">
    <xdr:from>
      <xdr:col>3</xdr:col>
      <xdr:colOff>152400</xdr:colOff>
      <xdr:row>1</xdr:row>
      <xdr:rowOff>127000</xdr:rowOff>
    </xdr:from>
    <xdr:to>
      <xdr:col>5</xdr:col>
      <xdr:colOff>38100</xdr:colOff>
      <xdr:row>1</xdr:row>
      <xdr:rowOff>744220</xdr:rowOff>
    </xdr:to>
    <xdr:pic>
      <xdr:nvPicPr>
        <xdr:cNvPr id="5" name="Imagem 4">
          <a:extLst>
            <a:ext uri="{FF2B5EF4-FFF2-40B4-BE49-F238E27FC236}">
              <a16:creationId xmlns:a16="http://schemas.microsoft.com/office/drawing/2014/main" id="{ADD2810C-B407-4C2E-AB0A-40BA0656F3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47825" y="317500"/>
          <a:ext cx="1409700" cy="609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fael/Documents/Projetos/Ideal%20Agro/STATUS%20REPORT%20-%20IDEAL%20AG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eçalho"/>
      <sheetName val="Status Report Período"/>
      <sheetName val="Legenda"/>
      <sheetName val="Previsto X Realizado"/>
      <sheetName val="STATUS REPORT - IDEAL AGRO"/>
    </sheetNames>
    <sheetDataSet>
      <sheetData sheetId="0">
        <row r="6">
          <cell r="D6">
            <v>42282</v>
          </cell>
          <cell r="F6">
            <v>42286</v>
          </cell>
        </row>
        <row r="9">
          <cell r="C9" t="str">
            <v>Plante Bem - Implantação</v>
          </cell>
        </row>
      </sheetData>
      <sheetData sheetId="1"/>
      <sheetData sheetId="2"/>
      <sheetData sheetId="3"/>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le10" displayName="Table10" ref="B2:B7" totalsRowShown="0">
  <autoFilter ref="B2:B7" xr:uid="{00000000-0009-0000-0100-00000A000000}"/>
  <tableColumns count="1">
    <tableColumn id="1" xr3:uid="{00000000-0010-0000-0000-000001000000}" name="Impacto do Risco"/>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le1013" displayName="Table1013" ref="D2:D7" totalsRowShown="0">
  <autoFilter ref="D2:D7" xr:uid="{00000000-0009-0000-0100-00000C000000}"/>
  <tableColumns count="1">
    <tableColumn id="1" xr3:uid="{00000000-0010-0000-0100-000001000000}" name="Impacto do problema"/>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29"/>
  <sheetViews>
    <sheetView showGridLines="0" workbookViewId="0">
      <selection activeCell="B2" sqref="B2:G2"/>
    </sheetView>
  </sheetViews>
  <sheetFormatPr defaultColWidth="8.88671875" defaultRowHeight="14.4" x14ac:dyDescent="0.3"/>
  <cols>
    <col min="2" max="2" width="3.109375" customWidth="1"/>
    <col min="3" max="3" width="10.44140625" customWidth="1"/>
    <col min="4" max="4" width="14" customWidth="1"/>
    <col min="6" max="6" width="14" customWidth="1"/>
    <col min="7" max="7" width="3.109375" customWidth="1"/>
  </cols>
  <sheetData>
    <row r="2" spans="2:9" ht="68.25" customHeight="1" thickBot="1" x14ac:dyDescent="0.45">
      <c r="B2" s="155"/>
      <c r="C2" s="156"/>
      <c r="D2" s="156"/>
      <c r="E2" s="156"/>
      <c r="F2" s="156"/>
      <c r="G2" s="157"/>
    </row>
    <row r="3" spans="2:9" ht="25.5" customHeight="1" thickTop="1" thickBot="1" x14ac:dyDescent="0.6">
      <c r="B3" s="155" t="s">
        <v>107</v>
      </c>
      <c r="C3" s="156"/>
      <c r="D3" s="156"/>
      <c r="E3" s="156"/>
      <c r="F3" s="156"/>
      <c r="G3" s="157"/>
      <c r="H3" s="1"/>
      <c r="I3" s="1"/>
    </row>
    <row r="4" spans="2:9" ht="4.5" customHeight="1" thickTop="1" x14ac:dyDescent="0.3">
      <c r="B4" s="2"/>
      <c r="G4" s="3"/>
    </row>
    <row r="5" spans="2:9" x14ac:dyDescent="0.3">
      <c r="B5" s="2"/>
      <c r="G5" s="3"/>
    </row>
    <row r="6" spans="2:9" x14ac:dyDescent="0.3">
      <c r="B6" s="2"/>
      <c r="C6" t="s">
        <v>1</v>
      </c>
      <c r="D6" s="18">
        <v>44650</v>
      </c>
      <c r="E6" s="7" t="s">
        <v>2</v>
      </c>
      <c r="F6" s="18">
        <v>44671</v>
      </c>
      <c r="G6" s="3"/>
    </row>
    <row r="7" spans="2:9" x14ac:dyDescent="0.3">
      <c r="B7" s="2"/>
      <c r="G7" s="3"/>
    </row>
    <row r="8" spans="2:9" x14ac:dyDescent="0.3">
      <c r="B8" s="2"/>
      <c r="C8" s="164" t="s">
        <v>3</v>
      </c>
      <c r="D8" s="164"/>
      <c r="E8" s="164"/>
      <c r="F8" s="164"/>
      <c r="G8" s="3"/>
    </row>
    <row r="9" spans="2:9" x14ac:dyDescent="0.3">
      <c r="B9" s="2"/>
      <c r="C9" s="158" t="s">
        <v>115</v>
      </c>
      <c r="D9" s="159"/>
      <c r="E9" s="159"/>
      <c r="F9" s="159"/>
      <c r="G9" s="3"/>
    </row>
    <row r="10" spans="2:9" x14ac:dyDescent="0.3">
      <c r="B10" s="2"/>
      <c r="G10" s="3"/>
    </row>
    <row r="11" spans="2:9" x14ac:dyDescent="0.3">
      <c r="B11" s="2"/>
      <c r="C11" s="164" t="s">
        <v>4</v>
      </c>
      <c r="D11" s="164"/>
      <c r="E11" s="164"/>
      <c r="F11" s="164"/>
      <c r="G11" s="3"/>
    </row>
    <row r="12" spans="2:9" x14ac:dyDescent="0.3">
      <c r="B12" s="2"/>
      <c r="C12" s="159" t="s">
        <v>71</v>
      </c>
      <c r="D12" s="159"/>
      <c r="E12" s="159"/>
      <c r="F12" s="159"/>
      <c r="G12" s="3"/>
    </row>
    <row r="13" spans="2:9" x14ac:dyDescent="0.3">
      <c r="B13" s="2"/>
      <c r="G13" s="3"/>
    </row>
    <row r="14" spans="2:9" x14ac:dyDescent="0.3">
      <c r="B14" s="2"/>
      <c r="C14" s="164" t="s">
        <v>5</v>
      </c>
      <c r="D14" s="164"/>
      <c r="E14" s="164"/>
      <c r="F14" s="164"/>
      <c r="G14" s="3"/>
    </row>
    <row r="15" spans="2:9" x14ac:dyDescent="0.3">
      <c r="B15" s="2"/>
      <c r="C15" s="160">
        <v>44671</v>
      </c>
      <c r="D15" s="161"/>
      <c r="E15" s="161"/>
      <c r="F15" s="162"/>
      <c r="G15" s="3"/>
    </row>
    <row r="16" spans="2:9" x14ac:dyDescent="0.3">
      <c r="B16" s="2"/>
      <c r="G16" s="3"/>
    </row>
    <row r="17" spans="2:7" x14ac:dyDescent="0.3">
      <c r="B17" s="2"/>
      <c r="C17" t="s">
        <v>6</v>
      </c>
      <c r="G17" s="3"/>
    </row>
    <row r="18" spans="2:7" x14ac:dyDescent="0.3">
      <c r="B18" s="2"/>
      <c r="C18" s="14" t="s">
        <v>0</v>
      </c>
      <c r="D18" s="163" t="s">
        <v>7</v>
      </c>
      <c r="E18" s="163"/>
      <c r="F18" s="163"/>
      <c r="G18" s="3"/>
    </row>
    <row r="19" spans="2:7" x14ac:dyDescent="0.3">
      <c r="B19" s="2"/>
      <c r="C19" s="15">
        <v>1</v>
      </c>
      <c r="D19" s="165" t="s">
        <v>116</v>
      </c>
      <c r="E19" s="165"/>
      <c r="F19" s="165"/>
      <c r="G19" s="3"/>
    </row>
    <row r="20" spans="2:7" x14ac:dyDescent="0.3">
      <c r="B20" s="2"/>
      <c r="C20" s="15">
        <v>2</v>
      </c>
      <c r="D20" s="152" t="s">
        <v>117</v>
      </c>
      <c r="E20" s="153"/>
      <c r="F20" s="154"/>
      <c r="G20" s="3"/>
    </row>
    <row r="21" spans="2:7" x14ac:dyDescent="0.3">
      <c r="B21" s="2"/>
      <c r="C21" s="15">
        <v>3</v>
      </c>
      <c r="D21" s="152" t="s">
        <v>118</v>
      </c>
      <c r="E21" s="153"/>
      <c r="F21" s="154"/>
      <c r="G21" s="3"/>
    </row>
    <row r="22" spans="2:7" x14ac:dyDescent="0.3">
      <c r="B22" s="2"/>
      <c r="C22" s="15">
        <v>4</v>
      </c>
      <c r="D22" s="152"/>
      <c r="E22" s="153"/>
      <c r="F22" s="154"/>
      <c r="G22" s="3"/>
    </row>
    <row r="23" spans="2:7" x14ac:dyDescent="0.3">
      <c r="B23" s="71"/>
      <c r="C23" s="15">
        <v>5</v>
      </c>
      <c r="D23" s="152"/>
      <c r="E23" s="153"/>
      <c r="F23" s="154"/>
      <c r="G23" s="3"/>
    </row>
    <row r="24" spans="2:7" x14ac:dyDescent="0.3">
      <c r="B24" s="71"/>
      <c r="C24" s="15">
        <v>6</v>
      </c>
      <c r="D24" s="165"/>
      <c r="E24" s="165"/>
      <c r="F24" s="165"/>
      <c r="G24" s="3"/>
    </row>
    <row r="25" spans="2:7" x14ac:dyDescent="0.3">
      <c r="B25" s="71"/>
      <c r="C25" s="15">
        <v>7</v>
      </c>
      <c r="D25" s="106"/>
      <c r="E25" s="107"/>
      <c r="F25" s="108"/>
      <c r="G25" s="3"/>
    </row>
    <row r="26" spans="2:7" x14ac:dyDescent="0.3">
      <c r="B26" s="71"/>
      <c r="C26" s="15">
        <v>8</v>
      </c>
      <c r="D26" s="106"/>
      <c r="E26" s="107"/>
      <c r="F26" s="108"/>
      <c r="G26" s="3"/>
    </row>
    <row r="27" spans="2:7" x14ac:dyDescent="0.3">
      <c r="B27" s="71"/>
      <c r="C27" s="15">
        <v>9</v>
      </c>
      <c r="D27" s="165"/>
      <c r="E27" s="165"/>
      <c r="F27" s="165"/>
      <c r="G27" s="3"/>
    </row>
    <row r="28" spans="2:7" x14ac:dyDescent="0.3">
      <c r="B28" s="71"/>
      <c r="C28" s="15">
        <v>10</v>
      </c>
      <c r="D28" s="165"/>
      <c r="E28" s="165"/>
      <c r="F28" s="165"/>
      <c r="G28" s="3"/>
    </row>
    <row r="29" spans="2:7" x14ac:dyDescent="0.3">
      <c r="B29" s="4"/>
      <c r="C29" s="19"/>
      <c r="D29" s="5"/>
      <c r="E29" s="5"/>
      <c r="F29" s="5"/>
      <c r="G29" s="6"/>
    </row>
  </sheetData>
  <mergeCells count="17">
    <mergeCell ref="D22:F22"/>
    <mergeCell ref="D24:F24"/>
    <mergeCell ref="D23:F23"/>
    <mergeCell ref="D27:F27"/>
    <mergeCell ref="D28:F28"/>
    <mergeCell ref="D21:F21"/>
    <mergeCell ref="B2:G2"/>
    <mergeCell ref="D20:F20"/>
    <mergeCell ref="B3:G3"/>
    <mergeCell ref="C9:F9"/>
    <mergeCell ref="C12:F12"/>
    <mergeCell ref="C15:F15"/>
    <mergeCell ref="D18:F18"/>
    <mergeCell ref="C8:F8"/>
    <mergeCell ref="C11:F11"/>
    <mergeCell ref="C14:F14"/>
    <mergeCell ref="D19:F19"/>
  </mergeCell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AG107"/>
  <sheetViews>
    <sheetView showGridLines="0" zoomScale="70" zoomScaleNormal="70" workbookViewId="0">
      <pane ySplit="2" topLeftCell="A21" activePane="bottomLeft" state="frozen"/>
      <selection pane="bottomLeft" activeCell="E16" sqref="E16"/>
    </sheetView>
  </sheetViews>
  <sheetFormatPr defaultColWidth="8.88671875" defaultRowHeight="14.4" x14ac:dyDescent="0.3"/>
  <cols>
    <col min="1" max="1" width="4.6640625" customWidth="1"/>
    <col min="2" max="2" width="62.109375" bestFit="1" customWidth="1"/>
    <col min="3" max="3" width="50.33203125" customWidth="1"/>
    <col min="4" max="4" width="32.88671875" bestFit="1" customWidth="1"/>
    <col min="5" max="5" width="26.6640625" customWidth="1"/>
    <col min="6" max="6" width="73.6640625" customWidth="1"/>
    <col min="7" max="7" width="45.77734375" bestFit="1" customWidth="1"/>
    <col min="8" max="8" width="23.6640625" customWidth="1"/>
    <col min="34" max="34" width="9.88671875" bestFit="1" customWidth="1"/>
  </cols>
  <sheetData>
    <row r="1" spans="2:33" ht="26.25" customHeight="1" thickBot="1" x14ac:dyDescent="0.35">
      <c r="B1" s="183" t="str">
        <f>"Status Report do Projeto: "&amp;projectName</f>
        <v>Status Report do Projeto: Projeto Coagril</v>
      </c>
      <c r="C1" s="183"/>
      <c r="D1" s="183"/>
      <c r="E1" s="183"/>
      <c r="F1" s="183"/>
    </row>
    <row r="2" spans="2:33" ht="15" thickTop="1" x14ac:dyDescent="0.3">
      <c r="B2" s="184" t="str">
        <f>"( "&amp;TEXT(fromDate,"D/MMM, aaaa")&amp;" - "&amp;TEXT(toDate,"D/MMM, aaaa")&amp;" )"</f>
        <v>( 30/mar, 2022 - 20/abr, 2022 )</v>
      </c>
      <c r="C2" s="184"/>
      <c r="D2" s="184"/>
      <c r="E2" s="184"/>
      <c r="F2" s="184"/>
    </row>
    <row r="4" spans="2:33" ht="18" thickBot="1" x14ac:dyDescent="0.4">
      <c r="B4" s="177" t="s">
        <v>20</v>
      </c>
      <c r="C4" s="177"/>
      <c r="D4" s="177"/>
      <c r="E4" s="177"/>
      <c r="F4" s="177"/>
    </row>
    <row r="5" spans="2:33" ht="15" thickTop="1" x14ac:dyDescent="0.3"/>
    <row r="6" spans="2:33" x14ac:dyDescent="0.3">
      <c r="B6" s="8" t="s">
        <v>19</v>
      </c>
      <c r="C6" s="185" t="s">
        <v>89</v>
      </c>
      <c r="D6" s="186"/>
      <c r="F6" s="114" t="s">
        <v>99</v>
      </c>
    </row>
    <row r="7" spans="2:33" x14ac:dyDescent="0.3">
      <c r="B7" s="8" t="s">
        <v>18</v>
      </c>
      <c r="C7" s="187">
        <v>44743</v>
      </c>
      <c r="D7" s="186"/>
      <c r="F7" s="115" t="s">
        <v>100</v>
      </c>
    </row>
    <row r="8" spans="2:33" x14ac:dyDescent="0.3">
      <c r="B8" s="8" t="s">
        <v>74</v>
      </c>
      <c r="C8" s="188">
        <v>0.25</v>
      </c>
      <c r="D8" s="186"/>
      <c r="F8" s="116" t="s">
        <v>101</v>
      </c>
    </row>
    <row r="9" spans="2:33" s="113" customFormat="1" x14ac:dyDescent="0.3">
      <c r="B9" s="8" t="s">
        <v>70</v>
      </c>
      <c r="C9" s="188">
        <v>0.5</v>
      </c>
      <c r="D9" s="186"/>
      <c r="F9" s="117" t="s">
        <v>102</v>
      </c>
    </row>
    <row r="10" spans="2:33" x14ac:dyDescent="0.3">
      <c r="B10" s="133" t="s">
        <v>98</v>
      </c>
      <c r="C10" s="193" t="s">
        <v>101</v>
      </c>
      <c r="D10" s="194"/>
    </row>
    <row r="12" spans="2:33" ht="18" thickBot="1" x14ac:dyDescent="0.4">
      <c r="B12" s="177" t="s">
        <v>69</v>
      </c>
      <c r="C12" s="177"/>
      <c r="D12" s="177"/>
      <c r="E12" s="177"/>
      <c r="F12" s="177"/>
    </row>
    <row r="13" spans="2:33" ht="15" thickTop="1" x14ac:dyDescent="0.3"/>
    <row r="14" spans="2:33" x14ac:dyDescent="0.3">
      <c r="B14" s="10" t="s">
        <v>61</v>
      </c>
      <c r="C14" s="9" t="s">
        <v>62</v>
      </c>
    </row>
    <row r="15" spans="2:33" ht="43.2" x14ac:dyDescent="0.3">
      <c r="B15" s="79" t="s">
        <v>60</v>
      </c>
      <c r="C15" s="72">
        <v>53.125</v>
      </c>
    </row>
    <row r="16" spans="2:33" x14ac:dyDescent="0.3">
      <c r="B16" s="8" t="s">
        <v>72</v>
      </c>
      <c r="C16" s="78">
        <f>'Acompanhamento Solics. Projeto'!G17</f>
        <v>0</v>
      </c>
      <c r="D16" s="38"/>
      <c r="E16" s="38"/>
      <c r="AA16" s="38"/>
      <c r="AB16" s="39"/>
      <c r="AF16" s="40"/>
      <c r="AG16" s="39"/>
    </row>
    <row r="17" spans="2:33" s="113" customFormat="1" x14ac:dyDescent="0.3">
      <c r="B17" s="56" t="s">
        <v>73</v>
      </c>
      <c r="C17" s="134">
        <f>C15-C16</f>
        <v>53.125</v>
      </c>
      <c r="D17" s="38"/>
      <c r="E17" s="38"/>
      <c r="AA17" s="38"/>
      <c r="AB17" s="39"/>
      <c r="AF17" s="40"/>
      <c r="AG17" s="39"/>
    </row>
    <row r="18" spans="2:33" s="113" customFormat="1" x14ac:dyDescent="0.3">
      <c r="B18" s="8" t="s">
        <v>120</v>
      </c>
      <c r="C18" s="78">
        <v>50</v>
      </c>
      <c r="D18" s="38"/>
      <c r="E18" s="38"/>
      <c r="AA18" s="38"/>
      <c r="AB18" s="39"/>
      <c r="AF18" s="40"/>
      <c r="AG18" s="39"/>
    </row>
    <row r="19" spans="2:33" s="113" customFormat="1" x14ac:dyDescent="0.3">
      <c r="B19" s="8" t="s">
        <v>119</v>
      </c>
      <c r="C19" s="78">
        <f>'Acompanhamento Solics. Projeto'!G40</f>
        <v>1.2340277777777779</v>
      </c>
      <c r="D19" s="38"/>
      <c r="E19" s="38"/>
      <c r="AA19" s="38"/>
      <c r="AB19" s="39"/>
      <c r="AF19" s="40"/>
      <c r="AG19" s="39"/>
    </row>
    <row r="20" spans="2:33" x14ac:dyDescent="0.3">
      <c r="B20" s="56" t="s">
        <v>121</v>
      </c>
      <c r="C20" s="134">
        <f>C18-C19</f>
        <v>48.765972222222224</v>
      </c>
      <c r="D20" s="38"/>
      <c r="E20" s="38"/>
      <c r="AA20" s="38"/>
      <c r="AB20" s="39"/>
      <c r="AF20" s="40"/>
      <c r="AG20" s="39"/>
    </row>
    <row r="21" spans="2:33" x14ac:dyDescent="0.3">
      <c r="B21" s="81" t="s">
        <v>111</v>
      </c>
      <c r="C21" s="82">
        <v>15.833333333333334</v>
      </c>
      <c r="D21" s="38"/>
      <c r="E21" s="38"/>
      <c r="AA21" s="38"/>
      <c r="AB21" s="39"/>
      <c r="AF21" s="40"/>
      <c r="AG21" s="39"/>
    </row>
    <row r="22" spans="2:33" x14ac:dyDescent="0.3">
      <c r="B22" s="81" t="s">
        <v>112</v>
      </c>
      <c r="C22" s="82" t="e">
        <f>'Acompanhamento Solics. Projeto'!G21</f>
        <v>#REF!</v>
      </c>
      <c r="D22" s="38"/>
      <c r="E22" s="38"/>
      <c r="AA22" s="38"/>
      <c r="AB22" s="39"/>
      <c r="AF22" s="40"/>
      <c r="AG22" s="39"/>
    </row>
    <row r="23" spans="2:33" x14ac:dyDescent="0.3">
      <c r="B23" s="10" t="s">
        <v>113</v>
      </c>
      <c r="C23" s="134" t="e">
        <f>C21-C22</f>
        <v>#REF!</v>
      </c>
      <c r="D23" s="41"/>
      <c r="E23" s="39"/>
      <c r="AB23" s="39"/>
      <c r="AF23" s="40"/>
      <c r="AG23" s="39"/>
    </row>
    <row r="24" spans="2:33" x14ac:dyDescent="0.3">
      <c r="B24" s="55"/>
      <c r="E24" s="39"/>
      <c r="AB24" s="39"/>
      <c r="AF24" s="40"/>
      <c r="AG24" s="39"/>
    </row>
    <row r="25" spans="2:33" x14ac:dyDescent="0.3">
      <c r="AF25" s="40"/>
      <c r="AG25" s="39"/>
    </row>
    <row r="26" spans="2:33" ht="58.8" customHeight="1" x14ac:dyDescent="0.3">
      <c r="B26" s="190" t="s">
        <v>129</v>
      </c>
      <c r="C26" s="191"/>
      <c r="D26" s="191"/>
      <c r="E26" s="191"/>
      <c r="F26" s="192"/>
      <c r="AG26" s="39"/>
    </row>
    <row r="27" spans="2:33" ht="8.4" customHeight="1" x14ac:dyDescent="0.3"/>
    <row r="28" spans="2:33" ht="22.2" customHeight="1" x14ac:dyDescent="0.35">
      <c r="B28" s="189" t="s">
        <v>59</v>
      </c>
      <c r="C28" s="189"/>
      <c r="D28" s="189"/>
      <c r="E28" s="189"/>
      <c r="F28" s="189"/>
    </row>
    <row r="29" spans="2:33" ht="18.600000000000001" customHeight="1" x14ac:dyDescent="0.3">
      <c r="B29" s="195" t="s">
        <v>159</v>
      </c>
      <c r="C29" s="196"/>
      <c r="D29" s="196"/>
      <c r="E29" s="196"/>
      <c r="F29" s="197"/>
    </row>
    <row r="30" spans="2:33" ht="408.6" customHeight="1" x14ac:dyDescent="0.3">
      <c r="B30" s="198"/>
      <c r="C30" s="199"/>
      <c r="D30" s="199"/>
      <c r="E30" s="199"/>
      <c r="F30" s="200"/>
    </row>
    <row r="31" spans="2:33" ht="157.19999999999999" customHeight="1" x14ac:dyDescent="0.3">
      <c r="B31" s="201"/>
      <c r="C31" s="202"/>
      <c r="D31" s="202"/>
      <c r="E31" s="202"/>
      <c r="F31" s="203"/>
    </row>
    <row r="32" spans="2:33" ht="18" thickBot="1" x14ac:dyDescent="0.4">
      <c r="B32" s="177" t="s">
        <v>21</v>
      </c>
      <c r="C32" s="177"/>
      <c r="D32" s="177"/>
      <c r="E32" s="177"/>
      <c r="F32" s="177"/>
    </row>
    <row r="33" spans="2:6" ht="15" thickTop="1" x14ac:dyDescent="0.3"/>
    <row r="34" spans="2:6" x14ac:dyDescent="0.3">
      <c r="B34" s="170" t="s">
        <v>28</v>
      </c>
      <c r="C34" s="171"/>
      <c r="E34" s="170" t="s">
        <v>29</v>
      </c>
      <c r="F34" s="171"/>
    </row>
    <row r="35" spans="2:6" ht="15" customHeight="1" x14ac:dyDescent="0.3">
      <c r="B35" s="172" t="s">
        <v>156</v>
      </c>
      <c r="C35" s="173"/>
      <c r="E35" s="204" t="s">
        <v>130</v>
      </c>
      <c r="F35" s="205"/>
    </row>
    <row r="36" spans="2:6" x14ac:dyDescent="0.3">
      <c r="B36" s="172" t="s">
        <v>155</v>
      </c>
      <c r="C36" s="173"/>
      <c r="E36" s="204"/>
      <c r="F36" s="216"/>
    </row>
    <row r="37" spans="2:6" ht="16.5" customHeight="1" x14ac:dyDescent="0.3">
      <c r="B37" s="181" t="s">
        <v>160</v>
      </c>
      <c r="C37" s="182"/>
      <c r="E37" s="166"/>
      <c r="F37" s="176"/>
    </row>
    <row r="38" spans="2:6" x14ac:dyDescent="0.3">
      <c r="B38" s="181" t="s">
        <v>162</v>
      </c>
      <c r="C38" s="182"/>
      <c r="E38" s="214"/>
      <c r="F38" s="215"/>
    </row>
    <row r="39" spans="2:6" x14ac:dyDescent="0.3">
      <c r="B39" s="181"/>
      <c r="C39" s="182"/>
      <c r="E39" s="21"/>
      <c r="F39" s="22"/>
    </row>
    <row r="40" spans="2:6" x14ac:dyDescent="0.3">
      <c r="B40" s="181"/>
      <c r="C40" s="182"/>
      <c r="E40" s="181"/>
      <c r="F40" s="182"/>
    </row>
    <row r="42" spans="2:6" x14ac:dyDescent="0.3">
      <c r="B42" s="168" t="s">
        <v>27</v>
      </c>
      <c r="C42" s="169"/>
      <c r="E42" s="170" t="s">
        <v>30</v>
      </c>
      <c r="F42" s="171"/>
    </row>
    <row r="43" spans="2:6" ht="15" customHeight="1" x14ac:dyDescent="0.3">
      <c r="B43" s="166" t="s">
        <v>161</v>
      </c>
      <c r="C43" s="167"/>
      <c r="E43" s="172" t="s">
        <v>114</v>
      </c>
      <c r="F43" s="173"/>
    </row>
    <row r="44" spans="2:6" ht="15" customHeight="1" x14ac:dyDescent="0.3">
      <c r="B44" s="174"/>
      <c r="C44" s="175"/>
      <c r="E44" s="172" t="s">
        <v>131</v>
      </c>
      <c r="F44" s="173"/>
    </row>
    <row r="45" spans="2:6" s="113" customFormat="1" ht="15" customHeight="1" x14ac:dyDescent="0.3">
      <c r="B45" s="166"/>
      <c r="C45" s="167"/>
      <c r="E45" s="181" t="s">
        <v>132</v>
      </c>
      <c r="F45" s="182"/>
    </row>
    <row r="46" spans="2:6" ht="15" customHeight="1" x14ac:dyDescent="0.3">
      <c r="B46" s="137"/>
      <c r="C46" s="138"/>
      <c r="E46" s="129" t="s">
        <v>163</v>
      </c>
      <c r="F46" s="123"/>
    </row>
    <row r="47" spans="2:6" ht="18" customHeight="1" x14ac:dyDescent="0.3">
      <c r="B47" s="139"/>
      <c r="C47" s="140"/>
      <c r="E47" s="122" t="s">
        <v>164</v>
      </c>
      <c r="F47" s="123"/>
    </row>
    <row r="48" spans="2:6" s="113" customFormat="1" ht="18" customHeight="1" x14ac:dyDescent="0.3">
      <c r="B48" s="135"/>
      <c r="C48" s="140"/>
      <c r="E48" s="141" t="s">
        <v>165</v>
      </c>
      <c r="F48" s="142"/>
    </row>
    <row r="49" spans="2:8" s="113" customFormat="1" ht="18" customHeight="1" x14ac:dyDescent="0.3">
      <c r="B49" s="139"/>
      <c r="C49" s="140"/>
      <c r="E49" s="141"/>
      <c r="F49" s="142"/>
    </row>
    <row r="50" spans="2:8" s="113" customFormat="1" ht="18" customHeight="1" x14ac:dyDescent="0.3">
      <c r="B50" s="139"/>
      <c r="C50" s="140"/>
      <c r="E50" s="141"/>
      <c r="F50" s="142"/>
    </row>
    <row r="51" spans="2:8" s="113" customFormat="1" ht="18" customHeight="1" x14ac:dyDescent="0.3">
      <c r="B51" s="139"/>
      <c r="C51" s="140"/>
      <c r="E51" s="141"/>
      <c r="F51" s="142"/>
    </row>
    <row r="52" spans="2:8" s="113" customFormat="1" ht="18" customHeight="1" x14ac:dyDescent="0.3">
      <c r="B52" s="139"/>
      <c r="C52" s="140"/>
      <c r="E52" s="141"/>
      <c r="F52" s="142"/>
    </row>
    <row r="53" spans="2:8" s="113" customFormat="1" ht="18" customHeight="1" x14ac:dyDescent="0.3">
      <c r="B53" s="139"/>
      <c r="C53" s="140"/>
      <c r="E53" s="141"/>
      <c r="F53" s="142"/>
    </row>
    <row r="54" spans="2:8" s="113" customFormat="1" ht="18" customHeight="1" x14ac:dyDescent="0.3">
      <c r="B54" s="135"/>
      <c r="C54" s="136"/>
      <c r="E54" s="209"/>
      <c r="F54" s="210"/>
    </row>
    <row r="55" spans="2:8" x14ac:dyDescent="0.3">
      <c r="E55" s="130"/>
      <c r="F55" s="132"/>
      <c r="G55" s="131"/>
      <c r="H55" s="131"/>
    </row>
    <row r="56" spans="2:8" ht="18" thickBot="1" x14ac:dyDescent="0.4">
      <c r="B56" s="177" t="s">
        <v>17</v>
      </c>
      <c r="C56" s="177"/>
      <c r="D56" s="177"/>
      <c r="E56" s="177"/>
      <c r="F56" s="177"/>
    </row>
    <row r="57" spans="2:8" ht="15" thickTop="1" x14ac:dyDescent="0.3"/>
    <row r="58" spans="2:8" x14ac:dyDescent="0.3">
      <c r="B58" s="10" t="s">
        <v>15</v>
      </c>
      <c r="C58" s="9" t="s">
        <v>16</v>
      </c>
      <c r="D58" s="9" t="s">
        <v>67</v>
      </c>
    </row>
    <row r="59" spans="2:8" x14ac:dyDescent="0.3">
      <c r="B59" s="20" t="s">
        <v>90</v>
      </c>
      <c r="C59" s="143">
        <v>44529</v>
      </c>
      <c r="D59" s="143">
        <v>44533</v>
      </c>
      <c r="E59" s="112"/>
      <c r="F59" s="112"/>
      <c r="G59" s="112"/>
      <c r="H59" s="112"/>
    </row>
    <row r="60" spans="2:8" x14ac:dyDescent="0.3">
      <c r="B60" s="17" t="s">
        <v>91</v>
      </c>
      <c r="C60" s="143">
        <v>44529</v>
      </c>
      <c r="D60" s="143"/>
      <c r="E60" s="112"/>
      <c r="F60" s="112"/>
      <c r="G60" s="112"/>
      <c r="H60" s="112"/>
    </row>
    <row r="61" spans="2:8" x14ac:dyDescent="0.3">
      <c r="B61" s="17" t="s">
        <v>89</v>
      </c>
      <c r="C61" s="143">
        <v>44529</v>
      </c>
      <c r="D61" s="143"/>
      <c r="E61" s="112"/>
      <c r="F61" s="112"/>
      <c r="G61" s="112"/>
      <c r="H61" s="112"/>
    </row>
    <row r="62" spans="2:8" x14ac:dyDescent="0.3">
      <c r="B62" s="20" t="s">
        <v>92</v>
      </c>
      <c r="C62" s="143">
        <v>44199</v>
      </c>
      <c r="D62" s="143"/>
      <c r="E62" s="112"/>
      <c r="F62" s="112"/>
      <c r="G62" s="112"/>
      <c r="H62" s="112"/>
    </row>
    <row r="63" spans="2:8" x14ac:dyDescent="0.3">
      <c r="B63" s="17" t="s">
        <v>93</v>
      </c>
      <c r="C63" s="143">
        <v>44317</v>
      </c>
      <c r="D63" s="143"/>
      <c r="E63" s="112"/>
      <c r="F63" s="112"/>
      <c r="G63" s="112"/>
      <c r="H63" s="112"/>
    </row>
    <row r="64" spans="2:8" x14ac:dyDescent="0.3">
      <c r="B64" s="17" t="s">
        <v>94</v>
      </c>
      <c r="C64" s="144">
        <v>44378</v>
      </c>
      <c r="D64" s="144"/>
    </row>
    <row r="65" spans="2:8" x14ac:dyDescent="0.3">
      <c r="B65" s="17" t="s">
        <v>95</v>
      </c>
      <c r="C65" s="144">
        <v>44378</v>
      </c>
      <c r="D65" s="144"/>
      <c r="E65" s="112"/>
      <c r="F65" s="112"/>
      <c r="G65" s="112"/>
      <c r="H65" s="112"/>
    </row>
    <row r="66" spans="2:8" x14ac:dyDescent="0.3">
      <c r="B66" s="67" t="s">
        <v>96</v>
      </c>
      <c r="C66" s="145">
        <v>44418</v>
      </c>
      <c r="D66" s="144"/>
      <c r="E66" s="112"/>
      <c r="F66" s="112"/>
      <c r="G66" s="112"/>
      <c r="H66" s="112"/>
    </row>
    <row r="67" spans="2:8" x14ac:dyDescent="0.3">
      <c r="B67" s="67"/>
      <c r="C67" s="145"/>
      <c r="D67" s="145"/>
      <c r="E67" s="112"/>
      <c r="F67" s="112"/>
      <c r="G67" s="112"/>
      <c r="H67" s="112"/>
    </row>
    <row r="68" spans="2:8" x14ac:dyDescent="0.3">
      <c r="B68" s="67"/>
      <c r="C68" s="146"/>
      <c r="D68" s="66"/>
    </row>
    <row r="69" spans="2:8" x14ac:dyDescent="0.3">
      <c r="B69" s="67"/>
      <c r="C69" s="66"/>
      <c r="D69" s="66"/>
    </row>
    <row r="71" spans="2:8" ht="18" thickBot="1" x14ac:dyDescent="0.4">
      <c r="B71" s="177" t="s">
        <v>22</v>
      </c>
      <c r="C71" s="177"/>
      <c r="D71" s="177"/>
      <c r="E71" s="177"/>
      <c r="F71" s="177"/>
    </row>
    <row r="72" spans="2:8" ht="15" thickTop="1" x14ac:dyDescent="0.3"/>
    <row r="73" spans="2:8" s="11" customFormat="1" x14ac:dyDescent="0.3">
      <c r="B73" s="12" t="s">
        <v>22</v>
      </c>
      <c r="C73" s="13" t="s">
        <v>23</v>
      </c>
      <c r="D73" s="13" t="s">
        <v>24</v>
      </c>
      <c r="E73" s="13" t="s">
        <v>25</v>
      </c>
      <c r="F73" s="12" t="s">
        <v>26</v>
      </c>
      <c r="G73" s="13" t="s">
        <v>47</v>
      </c>
    </row>
    <row r="74" spans="2:8" x14ac:dyDescent="0.3">
      <c r="B74" s="20" t="s">
        <v>133</v>
      </c>
      <c r="C74" s="69">
        <v>44529</v>
      </c>
      <c r="D74" s="69" t="s">
        <v>134</v>
      </c>
      <c r="E74" s="70" t="s">
        <v>8</v>
      </c>
      <c r="F74" s="96" t="s">
        <v>135</v>
      </c>
      <c r="G74" s="148" t="s">
        <v>116</v>
      </c>
    </row>
    <row r="75" spans="2:8" ht="28.8" x14ac:dyDescent="0.3">
      <c r="B75" s="20" t="s">
        <v>136</v>
      </c>
      <c r="C75" s="69">
        <v>44529</v>
      </c>
      <c r="D75" s="69" t="s">
        <v>134</v>
      </c>
      <c r="E75" s="70" t="s">
        <v>8</v>
      </c>
      <c r="F75" s="96" t="s">
        <v>137</v>
      </c>
      <c r="G75" s="148" t="s">
        <v>144</v>
      </c>
    </row>
    <row r="76" spans="2:8" s="113" customFormat="1" x14ac:dyDescent="0.3">
      <c r="B76" s="20" t="s">
        <v>138</v>
      </c>
      <c r="C76" s="73">
        <v>44529</v>
      </c>
      <c r="D76" s="73" t="s">
        <v>134</v>
      </c>
      <c r="E76" s="111" t="s">
        <v>8</v>
      </c>
      <c r="F76" s="20" t="s">
        <v>139</v>
      </c>
      <c r="G76" s="150" t="s">
        <v>145</v>
      </c>
    </row>
    <row r="77" spans="2:8" ht="43.2" x14ac:dyDescent="0.3">
      <c r="B77" s="20" t="s">
        <v>140</v>
      </c>
      <c r="C77" s="73">
        <v>44529</v>
      </c>
      <c r="D77" s="73">
        <v>44732</v>
      </c>
      <c r="E77" s="111" t="s">
        <v>12</v>
      </c>
      <c r="F77" s="20" t="s">
        <v>141</v>
      </c>
      <c r="G77" s="150" t="s">
        <v>146</v>
      </c>
    </row>
    <row r="78" spans="2:8" ht="43.2" x14ac:dyDescent="0.3">
      <c r="B78" s="20" t="s">
        <v>142</v>
      </c>
      <c r="C78" s="73">
        <v>44529</v>
      </c>
      <c r="D78" s="73">
        <v>44742</v>
      </c>
      <c r="E78" s="111" t="s">
        <v>12</v>
      </c>
      <c r="F78" s="20" t="s">
        <v>143</v>
      </c>
      <c r="G78" s="150" t="s">
        <v>147</v>
      </c>
    </row>
    <row r="79" spans="2:8" ht="18" thickBot="1" x14ac:dyDescent="0.4">
      <c r="B79" s="178" t="s">
        <v>31</v>
      </c>
      <c r="C79" s="178"/>
      <c r="D79" s="178"/>
      <c r="E79" s="178"/>
      <c r="F79" s="178"/>
    </row>
    <row r="80" spans="2:8" ht="15" thickTop="1" x14ac:dyDescent="0.3"/>
    <row r="81" spans="2:7" x14ac:dyDescent="0.3">
      <c r="B81" s="12" t="s">
        <v>32</v>
      </c>
      <c r="C81" s="13" t="s">
        <v>33</v>
      </c>
      <c r="D81" s="13" t="s">
        <v>88</v>
      </c>
      <c r="E81" s="13" t="s">
        <v>25</v>
      </c>
      <c r="F81" s="12" t="s">
        <v>34</v>
      </c>
      <c r="G81" s="12" t="s">
        <v>47</v>
      </c>
    </row>
    <row r="82" spans="2:7" ht="43.2" x14ac:dyDescent="0.3">
      <c r="B82" s="110" t="s">
        <v>148</v>
      </c>
      <c r="C82" s="69">
        <v>44533</v>
      </c>
      <c r="D82" s="69">
        <v>44683</v>
      </c>
      <c r="E82" s="70" t="s">
        <v>12</v>
      </c>
      <c r="F82" s="68" t="s">
        <v>149</v>
      </c>
      <c r="G82" s="68" t="s">
        <v>116</v>
      </c>
    </row>
    <row r="83" spans="2:7" s="113" customFormat="1" ht="28.8" x14ac:dyDescent="0.3">
      <c r="B83" s="20" t="s">
        <v>166</v>
      </c>
      <c r="C83" s="73">
        <v>44670</v>
      </c>
      <c r="D83" s="73">
        <v>44683</v>
      </c>
      <c r="E83" s="111" t="s">
        <v>12</v>
      </c>
      <c r="F83" s="149" t="s">
        <v>150</v>
      </c>
      <c r="G83" s="148" t="s">
        <v>151</v>
      </c>
    </row>
    <row r="84" spans="2:7" s="113" customFormat="1" x14ac:dyDescent="0.3">
      <c r="B84" s="110"/>
      <c r="C84" s="69"/>
      <c r="D84" s="69"/>
      <c r="E84" s="70"/>
      <c r="F84" s="68"/>
      <c r="G84" s="68"/>
    </row>
    <row r="85" spans="2:7" x14ac:dyDescent="0.3">
      <c r="B85" s="20"/>
      <c r="C85" s="69"/>
      <c r="D85" s="69"/>
      <c r="E85" s="70"/>
      <c r="F85" s="68"/>
      <c r="G85" s="68"/>
    </row>
    <row r="86" spans="2:7" s="113" customFormat="1" x14ac:dyDescent="0.3">
      <c r="B86" s="20"/>
      <c r="C86" s="69"/>
      <c r="D86" s="69"/>
      <c r="E86" s="70"/>
      <c r="F86" s="68"/>
      <c r="G86" s="68"/>
    </row>
    <row r="87" spans="2:7" ht="18" thickBot="1" x14ac:dyDescent="0.4">
      <c r="B87" s="177" t="s">
        <v>35</v>
      </c>
      <c r="C87" s="177"/>
      <c r="D87" s="177"/>
      <c r="E87" s="177"/>
      <c r="F87" s="177"/>
    </row>
    <row r="88" spans="2:7" ht="15" thickTop="1" x14ac:dyDescent="0.3"/>
    <row r="89" spans="2:7" x14ac:dyDescent="0.3">
      <c r="B89" s="170" t="s">
        <v>35</v>
      </c>
      <c r="C89" s="171"/>
      <c r="D89" s="9" t="s">
        <v>36</v>
      </c>
      <c r="E89" s="9" t="s">
        <v>45</v>
      </c>
    </row>
    <row r="90" spans="2:7" x14ac:dyDescent="0.3">
      <c r="B90" s="179" t="s">
        <v>37</v>
      </c>
      <c r="C90" s="180"/>
      <c r="D90" s="16">
        <v>5</v>
      </c>
      <c r="E90" s="16">
        <v>5</v>
      </c>
    </row>
    <row r="91" spans="2:7" x14ac:dyDescent="0.3">
      <c r="B91" s="179" t="s">
        <v>38</v>
      </c>
      <c r="C91" s="180"/>
      <c r="D91" s="16">
        <v>0</v>
      </c>
      <c r="E91" s="16">
        <v>0</v>
      </c>
    </row>
    <row r="92" spans="2:7" x14ac:dyDescent="0.3">
      <c r="B92" s="179" t="s">
        <v>39</v>
      </c>
      <c r="C92" s="180"/>
      <c r="D92" s="16">
        <v>0</v>
      </c>
      <c r="E92" s="16">
        <v>0</v>
      </c>
      <c r="F92" s="97"/>
    </row>
    <row r="94" spans="2:7" ht="18" thickBot="1" x14ac:dyDescent="0.4">
      <c r="B94" s="177" t="s">
        <v>40</v>
      </c>
      <c r="C94" s="177"/>
      <c r="D94" s="177"/>
      <c r="E94" s="177"/>
      <c r="F94" s="177"/>
    </row>
    <row r="95" spans="2:7" ht="15" thickTop="1" x14ac:dyDescent="0.3"/>
    <row r="96" spans="2:7" x14ac:dyDescent="0.3">
      <c r="B96" s="170" t="s">
        <v>40</v>
      </c>
      <c r="C96" s="171"/>
      <c r="D96" s="9" t="s">
        <v>36</v>
      </c>
      <c r="E96" s="9" t="s">
        <v>44</v>
      </c>
    </row>
    <row r="97" spans="2:8" x14ac:dyDescent="0.3">
      <c r="B97" s="179" t="s">
        <v>41</v>
      </c>
      <c r="C97" s="180"/>
      <c r="D97" s="16">
        <v>2</v>
      </c>
      <c r="E97" s="16">
        <v>2</v>
      </c>
    </row>
    <row r="98" spans="2:8" x14ac:dyDescent="0.3">
      <c r="B98" s="179" t="s">
        <v>42</v>
      </c>
      <c r="C98" s="180"/>
      <c r="D98" s="16">
        <v>0</v>
      </c>
      <c r="E98" s="16">
        <v>0</v>
      </c>
    </row>
    <row r="99" spans="2:8" x14ac:dyDescent="0.3">
      <c r="B99" s="179" t="s">
        <v>43</v>
      </c>
      <c r="C99" s="180"/>
      <c r="D99" s="16">
        <v>0</v>
      </c>
      <c r="E99" s="16">
        <v>0</v>
      </c>
    </row>
    <row r="101" spans="2:8" ht="18" thickBot="1" x14ac:dyDescent="0.4">
      <c r="B101" s="177" t="s">
        <v>46</v>
      </c>
      <c r="C101" s="177"/>
      <c r="D101" s="177"/>
      <c r="E101" s="177"/>
      <c r="F101" s="177"/>
    </row>
    <row r="102" spans="2:8" ht="18" thickTop="1" x14ac:dyDescent="0.35">
      <c r="B102" s="23"/>
      <c r="C102" s="23"/>
      <c r="D102" s="23"/>
      <c r="E102" s="23"/>
      <c r="F102" s="23"/>
    </row>
    <row r="103" spans="2:8" x14ac:dyDescent="0.3">
      <c r="B103" s="211" t="s">
        <v>48</v>
      </c>
      <c r="C103" s="212"/>
      <c r="D103" s="212"/>
      <c r="E103" s="213"/>
      <c r="F103" s="76" t="s">
        <v>47</v>
      </c>
      <c r="G103" s="74"/>
      <c r="H103" s="74"/>
    </row>
    <row r="104" spans="2:8" x14ac:dyDescent="0.3">
      <c r="B104" s="206" t="s">
        <v>167</v>
      </c>
      <c r="C104" s="207"/>
      <c r="D104" s="207"/>
      <c r="E104" s="208"/>
      <c r="F104" s="77" t="s">
        <v>152</v>
      </c>
      <c r="G104" s="75"/>
      <c r="H104" s="75"/>
    </row>
    <row r="105" spans="2:8" x14ac:dyDescent="0.3">
      <c r="B105" s="206" t="s">
        <v>153</v>
      </c>
      <c r="C105" s="207"/>
      <c r="D105" s="207"/>
      <c r="E105" s="208"/>
      <c r="F105" s="77" t="s">
        <v>154</v>
      </c>
      <c r="G105" s="75"/>
      <c r="H105" s="75"/>
    </row>
    <row r="106" spans="2:8" x14ac:dyDescent="0.3">
      <c r="B106" s="206" t="s">
        <v>168</v>
      </c>
      <c r="C106" s="207"/>
      <c r="D106" s="207"/>
      <c r="E106" s="208"/>
      <c r="F106" s="77" t="s">
        <v>169</v>
      </c>
    </row>
    <row r="107" spans="2:8" x14ac:dyDescent="0.3">
      <c r="B107" s="206"/>
      <c r="C107" s="207"/>
      <c r="D107" s="207"/>
      <c r="E107" s="208"/>
      <c r="F107" s="77"/>
    </row>
  </sheetData>
  <dataConsolidate/>
  <mergeCells count="54">
    <mergeCell ref="E35:F35"/>
    <mergeCell ref="B107:E107"/>
    <mergeCell ref="E54:F54"/>
    <mergeCell ref="B106:E106"/>
    <mergeCell ref="B105:E105"/>
    <mergeCell ref="B104:E104"/>
    <mergeCell ref="B103:E103"/>
    <mergeCell ref="B91:C91"/>
    <mergeCell ref="B90:C90"/>
    <mergeCell ref="B89:C89"/>
    <mergeCell ref="B71:F71"/>
    <mergeCell ref="B56:F56"/>
    <mergeCell ref="E38:F38"/>
    <mergeCell ref="B40:C40"/>
    <mergeCell ref="B37:C37"/>
    <mergeCell ref="E36:F36"/>
    <mergeCell ref="B38:C38"/>
    <mergeCell ref="B39:C39"/>
    <mergeCell ref="B1:F1"/>
    <mergeCell ref="B2:F2"/>
    <mergeCell ref="B4:F4"/>
    <mergeCell ref="C6:D6"/>
    <mergeCell ref="C7:D7"/>
    <mergeCell ref="C8:D8"/>
    <mergeCell ref="C9:D9"/>
    <mergeCell ref="B32:F32"/>
    <mergeCell ref="B28:F28"/>
    <mergeCell ref="B26:F26"/>
    <mergeCell ref="B12:F12"/>
    <mergeCell ref="C10:D10"/>
    <mergeCell ref="B29:F31"/>
    <mergeCell ref="B36:C36"/>
    <mergeCell ref="B34:C34"/>
    <mergeCell ref="B35:C35"/>
    <mergeCell ref="E34:F34"/>
    <mergeCell ref="E37:F37"/>
    <mergeCell ref="B101:F101"/>
    <mergeCell ref="B94:F94"/>
    <mergeCell ref="B79:F79"/>
    <mergeCell ref="B92:C92"/>
    <mergeCell ref="B87:F87"/>
    <mergeCell ref="B96:C96"/>
    <mergeCell ref="B97:C97"/>
    <mergeCell ref="B98:C98"/>
    <mergeCell ref="B99:C99"/>
    <mergeCell ref="E45:F45"/>
    <mergeCell ref="E44:F44"/>
    <mergeCell ref="E40:F40"/>
    <mergeCell ref="B45:C45"/>
    <mergeCell ref="B42:C42"/>
    <mergeCell ref="E42:F42"/>
    <mergeCell ref="E43:F43"/>
    <mergeCell ref="B44:C44"/>
    <mergeCell ref="B43:C43"/>
  </mergeCells>
  <dataValidations count="2">
    <dataValidation type="list" allowBlank="1" showInputMessage="1" showErrorMessage="1" sqref="E82:E84 E74:E78" xr:uid="{00000000-0002-0000-0100-000000000000}">
      <formula1>riskImpacts</formula1>
    </dataValidation>
    <dataValidation type="list" allowBlank="1" showInputMessage="1" showErrorMessage="1" sqref="E85:E86" xr:uid="{00000000-0002-0000-0100-000001000000}">
      <formula1>issueImpacts</formula1>
    </dataValidation>
  </dataValidations>
  <pageMargins left="0.7" right="0.7" top="0.75" bottom="0.75" header="0.3" footer="0.3"/>
  <pageSetup scale="4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H94"/>
  <sheetViews>
    <sheetView showGridLines="0" tabSelected="1" zoomScale="80" zoomScaleNormal="80" zoomScalePageLayoutView="40" workbookViewId="0">
      <pane ySplit="2" topLeftCell="A9" activePane="bottomLeft" state="frozen"/>
      <selection pane="bottomLeft" activeCell="D22" sqref="D22"/>
    </sheetView>
  </sheetViews>
  <sheetFormatPr defaultRowHeight="14.4" x14ac:dyDescent="0.3"/>
  <cols>
    <col min="1" max="1" width="4.6640625" customWidth="1"/>
    <col min="2" max="2" width="46" customWidth="1"/>
    <col min="3" max="3" width="57.5546875" customWidth="1"/>
    <col min="4" max="4" width="17.109375" customWidth="1"/>
    <col min="5" max="5" width="45.88671875" style="31" customWidth="1"/>
    <col min="6" max="6" width="9.6640625" bestFit="1" customWidth="1"/>
    <col min="7" max="7" width="13.77734375" bestFit="1" customWidth="1"/>
    <col min="8" max="8" width="15.88671875" customWidth="1"/>
    <col min="9" max="9" width="44.109375" bestFit="1" customWidth="1"/>
    <col min="10" max="10" width="22" customWidth="1"/>
    <col min="11" max="11" width="21" customWidth="1"/>
    <col min="12" max="12" width="20.109375" customWidth="1"/>
    <col min="13" max="13" width="10.6640625" customWidth="1"/>
    <col min="14" max="14" width="34.88671875" bestFit="1" customWidth="1"/>
    <col min="15" max="15" width="44.109375" bestFit="1" customWidth="1"/>
    <col min="16" max="16" width="90.109375" bestFit="1" customWidth="1"/>
    <col min="17" max="17" width="33.109375" bestFit="1" customWidth="1"/>
    <col min="18" max="18" width="37.6640625" bestFit="1" customWidth="1"/>
    <col min="19" max="19" width="55.6640625" bestFit="1" customWidth="1"/>
    <col min="20" max="20" width="63.44140625" bestFit="1" customWidth="1"/>
    <col min="21" max="21" width="28.5546875" bestFit="1" customWidth="1"/>
    <col min="22" max="22" width="35" bestFit="1" customWidth="1"/>
    <col min="23" max="24" width="49.109375" bestFit="1" customWidth="1"/>
    <col min="25" max="25" width="21.44140625" bestFit="1" customWidth="1"/>
    <col min="26" max="26" width="22.109375" bestFit="1" customWidth="1"/>
    <col min="27" max="27" width="28.109375" bestFit="1" customWidth="1"/>
    <col min="28" max="28" width="40.109375" bestFit="1" customWidth="1"/>
    <col min="29" max="29" width="20.33203125" bestFit="1" customWidth="1"/>
    <col min="30" max="30" width="23.109375" bestFit="1" customWidth="1"/>
    <col min="31" max="31" width="46.33203125" bestFit="1" customWidth="1"/>
    <col min="32" max="32" width="24.33203125" bestFit="1" customWidth="1"/>
    <col min="33" max="33" width="60.44140625" bestFit="1" customWidth="1"/>
    <col min="34" max="34" width="47.109375" bestFit="1" customWidth="1"/>
    <col min="35" max="35" width="21.88671875" bestFit="1" customWidth="1"/>
    <col min="36" max="36" width="24.88671875" bestFit="1" customWidth="1"/>
    <col min="37" max="37" width="39.88671875" bestFit="1" customWidth="1"/>
    <col min="38" max="38" width="56.109375" bestFit="1" customWidth="1"/>
    <col min="39" max="39" width="48.33203125" bestFit="1" customWidth="1"/>
    <col min="40" max="40" width="39.6640625" bestFit="1" customWidth="1"/>
    <col min="41" max="41" width="49.109375" bestFit="1" customWidth="1"/>
    <col min="42" max="42" width="61.44140625" bestFit="1" customWidth="1"/>
    <col min="43" max="43" width="70.88671875" bestFit="1" customWidth="1"/>
    <col min="44" max="44" width="43.5546875" bestFit="1" customWidth="1"/>
    <col min="45" max="45" width="22.109375" bestFit="1" customWidth="1"/>
    <col min="46" max="46" width="32.44140625" bestFit="1" customWidth="1"/>
    <col min="47" max="47" width="72.44140625" bestFit="1" customWidth="1"/>
    <col min="48" max="48" width="28.88671875" bestFit="1" customWidth="1"/>
    <col min="49" max="49" width="39.5546875" bestFit="1" customWidth="1"/>
    <col min="50" max="50" width="61.44140625" bestFit="1" customWidth="1"/>
    <col min="51" max="51" width="59.88671875" bestFit="1" customWidth="1"/>
    <col min="52" max="52" width="64.6640625" bestFit="1" customWidth="1"/>
    <col min="53" max="53" width="38.6640625" bestFit="1" customWidth="1"/>
    <col min="54" max="54" width="36.6640625" bestFit="1" customWidth="1"/>
    <col min="55" max="55" width="34" bestFit="1" customWidth="1"/>
    <col min="56" max="56" width="20.44140625" bestFit="1" customWidth="1"/>
    <col min="57" max="57" width="34.6640625" bestFit="1" customWidth="1"/>
    <col min="58" max="58" width="51.109375" bestFit="1" customWidth="1"/>
    <col min="59" max="59" width="57.109375" bestFit="1" customWidth="1"/>
    <col min="60" max="60" width="24.88671875" bestFit="1" customWidth="1"/>
    <col min="61" max="61" width="36.109375" bestFit="1" customWidth="1"/>
    <col min="62" max="62" width="26.88671875" bestFit="1" customWidth="1"/>
    <col min="63" max="63" width="16.5546875" customWidth="1"/>
    <col min="64" max="64" width="35.6640625" bestFit="1" customWidth="1"/>
    <col min="65" max="65" width="28.44140625" bestFit="1" customWidth="1"/>
    <col min="66" max="66" width="24.109375" bestFit="1" customWidth="1"/>
    <col min="67" max="67" width="63.6640625" bestFit="1" customWidth="1"/>
    <col min="68" max="68" width="49.33203125" bestFit="1" customWidth="1"/>
    <col min="69" max="69" width="36.33203125" bestFit="1" customWidth="1"/>
    <col min="70" max="70" width="41.6640625" bestFit="1" customWidth="1"/>
    <col min="71" max="71" width="29.44140625" bestFit="1" customWidth="1"/>
    <col min="72" max="72" width="44.5546875" bestFit="1" customWidth="1"/>
    <col min="73" max="73" width="41.88671875" bestFit="1" customWidth="1"/>
    <col min="74" max="74" width="10.6640625" bestFit="1" customWidth="1"/>
  </cols>
  <sheetData>
    <row r="1" spans="2:8" ht="26.25" customHeight="1" thickBot="1" x14ac:dyDescent="0.35">
      <c r="B1" s="37" t="str">
        <f>'Status Report Período'!B1:F1</f>
        <v>Status Report do Projeto: Projeto Coagril</v>
      </c>
      <c r="C1" s="37"/>
      <c r="D1" s="37"/>
      <c r="E1" s="99"/>
      <c r="F1" s="37"/>
    </row>
    <row r="2" spans="2:8" ht="25.5" customHeight="1" thickTop="1" x14ac:dyDescent="0.3">
      <c r="B2" s="36" t="str">
        <f>'Status Report Período'!B2:F2</f>
        <v>( 30/mar, 2022 - 20/abr, 2022 )</v>
      </c>
      <c r="C2" s="36"/>
      <c r="D2" s="36"/>
      <c r="E2" s="100"/>
      <c r="F2" s="36"/>
    </row>
    <row r="4" spans="2:8" ht="18" thickBot="1" x14ac:dyDescent="0.4">
      <c r="B4" s="33" t="s">
        <v>58</v>
      </c>
      <c r="C4" s="33"/>
      <c r="D4" s="33"/>
      <c r="E4" s="101"/>
      <c r="F4" s="33"/>
    </row>
    <row r="5" spans="2:8" ht="15" thickTop="1" x14ac:dyDescent="0.3"/>
    <row r="6" spans="2:8" x14ac:dyDescent="0.3">
      <c r="B6" s="220" t="s">
        <v>57</v>
      </c>
      <c r="C6" s="221"/>
      <c r="D6" s="16">
        <v>11</v>
      </c>
    </row>
    <row r="7" spans="2:8" x14ac:dyDescent="0.3">
      <c r="B7" s="220" t="s">
        <v>56</v>
      </c>
      <c r="C7" s="221"/>
      <c r="D7" s="16">
        <v>0</v>
      </c>
    </row>
    <row r="8" spans="2:8" x14ac:dyDescent="0.3">
      <c r="B8" s="35" t="s">
        <v>55</v>
      </c>
      <c r="C8" s="34"/>
      <c r="D8" s="16">
        <v>0</v>
      </c>
    </row>
    <row r="9" spans="2:8" x14ac:dyDescent="0.3">
      <c r="B9" s="220" t="s">
        <v>54</v>
      </c>
      <c r="C9" s="221"/>
      <c r="D9" s="16">
        <v>0</v>
      </c>
    </row>
    <row r="10" spans="2:8" x14ac:dyDescent="0.3">
      <c r="B10" s="220" t="s">
        <v>53</v>
      </c>
      <c r="C10" s="221"/>
      <c r="D10" s="16">
        <v>0</v>
      </c>
    </row>
    <row r="11" spans="2:8" x14ac:dyDescent="0.3">
      <c r="B11" s="220" t="s">
        <v>52</v>
      </c>
      <c r="C11" s="221"/>
      <c r="D11" s="16">
        <v>0</v>
      </c>
      <c r="G11" s="151"/>
    </row>
    <row r="13" spans="2:8" ht="18" thickBot="1" x14ac:dyDescent="0.4">
      <c r="B13" s="33" t="s">
        <v>51</v>
      </c>
      <c r="C13" s="33"/>
      <c r="D13" s="33"/>
      <c r="E13" s="101"/>
      <c r="F13" s="33"/>
    </row>
    <row r="14" spans="2:8" ht="18.600000000000001" thickTop="1" thickBot="1" x14ac:dyDescent="0.4">
      <c r="B14" s="33"/>
      <c r="C14" s="33"/>
      <c r="D14" s="33"/>
      <c r="E14" s="101"/>
      <c r="F14" s="33"/>
    </row>
    <row r="15" spans="2:8" ht="18.600000000000001" thickTop="1" thickBot="1" x14ac:dyDescent="0.4">
      <c r="B15" s="57" t="s">
        <v>65</v>
      </c>
      <c r="C15" s="58"/>
      <c r="D15" s="58"/>
      <c r="E15" s="102"/>
      <c r="F15" s="58"/>
    </row>
    <row r="16" spans="2:8" ht="15.6" thickTop="1" thickBot="1" x14ac:dyDescent="0.35">
      <c r="B16" s="222" t="s">
        <v>64</v>
      </c>
      <c r="C16" s="223"/>
      <c r="D16" s="59" t="s">
        <v>63</v>
      </c>
      <c r="E16" s="60" t="s">
        <v>50</v>
      </c>
      <c r="F16" s="60" t="s">
        <v>49</v>
      </c>
      <c r="G16" s="60" t="s">
        <v>97</v>
      </c>
      <c r="H16" s="60" t="s">
        <v>68</v>
      </c>
    </row>
    <row r="17" spans="2:8" ht="15" thickTop="1" x14ac:dyDescent="0.3">
      <c r="B17" s="217" t="s">
        <v>66</v>
      </c>
      <c r="C17" s="218"/>
      <c r="D17" s="218"/>
      <c r="E17" s="219"/>
      <c r="F17" s="47"/>
      <c r="G17" s="118"/>
      <c r="H17" s="64"/>
    </row>
    <row r="18" spans="2:8" x14ac:dyDescent="0.3">
      <c r="B18" s="48"/>
      <c r="C18" s="49"/>
      <c r="D18" s="49"/>
      <c r="E18" s="50"/>
      <c r="F18" s="50"/>
      <c r="G18" s="49"/>
      <c r="H18" s="49"/>
    </row>
    <row r="19" spans="2:8" ht="15" thickBot="1" x14ac:dyDescent="0.35">
      <c r="B19" s="51" t="s">
        <v>108</v>
      </c>
      <c r="C19" s="52"/>
      <c r="D19" s="52"/>
      <c r="E19" s="103"/>
      <c r="F19" s="53"/>
      <c r="G19" s="52"/>
      <c r="H19" s="52"/>
    </row>
    <row r="20" spans="2:8" ht="15.6" thickTop="1" thickBot="1" x14ac:dyDescent="0.35">
      <c r="B20" s="224" t="s">
        <v>64</v>
      </c>
      <c r="C20" s="225"/>
      <c r="D20" s="61" t="s">
        <v>63</v>
      </c>
      <c r="E20" s="62" t="s">
        <v>50</v>
      </c>
      <c r="F20" s="62" t="s">
        <v>49</v>
      </c>
      <c r="G20" s="60" t="s">
        <v>97</v>
      </c>
      <c r="H20" s="60" t="s">
        <v>68</v>
      </c>
    </row>
    <row r="21" spans="2:8" ht="15" thickTop="1" x14ac:dyDescent="0.3">
      <c r="B21" s="226" t="s">
        <v>66</v>
      </c>
      <c r="C21" s="227"/>
      <c r="D21" s="228"/>
      <c r="E21" s="229"/>
      <c r="F21" s="47" t="e">
        <f>SUM(#REF!)</f>
        <v>#REF!</v>
      </c>
      <c r="G21" s="64" t="e">
        <f>SUM(#REF!)</f>
        <v>#REF!</v>
      </c>
      <c r="H21" s="65"/>
    </row>
    <row r="22" spans="2:8" s="24" customFormat="1" x14ac:dyDescent="0.3">
      <c r="B22"/>
      <c r="C22"/>
      <c r="D22"/>
      <c r="E22" s="31"/>
      <c r="F22"/>
      <c r="G22"/>
      <c r="H22"/>
    </row>
    <row r="23" spans="2:8" s="24" customFormat="1" x14ac:dyDescent="0.3">
      <c r="B23" s="231"/>
      <c r="C23" s="231"/>
      <c r="D23" s="231"/>
      <c r="E23" s="231"/>
      <c r="F23" s="231"/>
    </row>
    <row r="24" spans="2:8" s="24" customFormat="1" ht="15" thickBot="1" x14ac:dyDescent="0.35">
      <c r="B24" s="51" t="s">
        <v>109</v>
      </c>
      <c r="C24" s="52"/>
      <c r="D24" s="52"/>
      <c r="E24" s="103"/>
      <c r="F24" s="53"/>
      <c r="G24" s="52"/>
      <c r="H24" s="52"/>
    </row>
    <row r="25" spans="2:8" s="24" customFormat="1" ht="15.6" thickTop="1" thickBot="1" x14ac:dyDescent="0.35">
      <c r="B25" s="224" t="s">
        <v>64</v>
      </c>
      <c r="C25" s="225"/>
      <c r="D25" s="61" t="s">
        <v>63</v>
      </c>
      <c r="E25" s="62" t="s">
        <v>50</v>
      </c>
      <c r="F25" s="62" t="s">
        <v>49</v>
      </c>
      <c r="G25" s="60" t="s">
        <v>97</v>
      </c>
      <c r="H25" s="60" t="s">
        <v>68</v>
      </c>
    </row>
    <row r="26" spans="2:8" s="24" customFormat="1" ht="15" thickTop="1" x14ac:dyDescent="0.3">
      <c r="B26" s="43" t="s">
        <v>123</v>
      </c>
      <c r="C26" s="42"/>
      <c r="D26" s="45">
        <v>168563</v>
      </c>
      <c r="E26" s="80" t="s">
        <v>122</v>
      </c>
      <c r="F26" s="45">
        <v>1</v>
      </c>
      <c r="G26" s="46">
        <v>1.1923611111111112</v>
      </c>
      <c r="H26" s="63" t="s">
        <v>87</v>
      </c>
    </row>
    <row r="27" spans="2:8" s="24" customFormat="1" x14ac:dyDescent="0.3">
      <c r="B27" s="43" t="s">
        <v>124</v>
      </c>
      <c r="C27" s="42"/>
      <c r="D27" s="45">
        <v>168564</v>
      </c>
      <c r="E27" s="80" t="s">
        <v>122</v>
      </c>
      <c r="F27" s="45">
        <v>1</v>
      </c>
      <c r="G27" s="46">
        <v>4.1666666666666664E-2</v>
      </c>
      <c r="H27" s="63" t="s">
        <v>87</v>
      </c>
    </row>
    <row r="28" spans="2:8" s="24" customFormat="1" x14ac:dyDescent="0.3">
      <c r="B28" s="43"/>
      <c r="C28" s="42"/>
      <c r="D28" s="45"/>
      <c r="E28" s="80"/>
      <c r="F28" s="45"/>
      <c r="G28" s="46"/>
      <c r="H28" s="63"/>
    </row>
    <row r="29" spans="2:8" s="24" customFormat="1" x14ac:dyDescent="0.3">
      <c r="B29" s="43"/>
      <c r="C29" s="42"/>
      <c r="D29" s="45"/>
      <c r="E29" s="80"/>
      <c r="F29" s="45"/>
      <c r="G29" s="46"/>
      <c r="H29" s="63"/>
    </row>
    <row r="30" spans="2:8" s="24" customFormat="1" x14ac:dyDescent="0.3">
      <c r="B30" s="43"/>
      <c r="C30" s="42"/>
      <c r="D30" s="45"/>
      <c r="E30" s="80"/>
      <c r="F30" s="45"/>
      <c r="G30" s="46"/>
      <c r="H30" s="63"/>
    </row>
    <row r="31" spans="2:8" s="24" customFormat="1" x14ac:dyDescent="0.3">
      <c r="B31" s="43"/>
      <c r="C31" s="42"/>
      <c r="D31" s="45"/>
      <c r="E31" s="80"/>
      <c r="F31" s="45"/>
      <c r="G31" s="46"/>
      <c r="H31" s="63"/>
    </row>
    <row r="32" spans="2:8" s="24" customFormat="1" x14ac:dyDescent="0.3">
      <c r="B32" s="43"/>
      <c r="C32" s="42"/>
      <c r="D32" s="45"/>
      <c r="E32" s="80"/>
      <c r="F32" s="45"/>
      <c r="G32" s="46"/>
      <c r="H32" s="63"/>
    </row>
    <row r="33" spans="2:8" s="24" customFormat="1" x14ac:dyDescent="0.3">
      <c r="B33" s="43"/>
      <c r="C33" s="42"/>
      <c r="D33" s="45"/>
      <c r="E33" s="80"/>
      <c r="F33" s="45"/>
      <c r="G33" s="46"/>
      <c r="H33" s="63"/>
    </row>
    <row r="34" spans="2:8" s="24" customFormat="1" x14ac:dyDescent="0.3">
      <c r="B34" s="43"/>
      <c r="C34" s="42"/>
      <c r="D34" s="45"/>
      <c r="E34" s="80"/>
      <c r="F34" s="45"/>
      <c r="G34" s="46"/>
      <c r="H34" s="63"/>
    </row>
    <row r="35" spans="2:8" s="24" customFormat="1" x14ac:dyDescent="0.3">
      <c r="B35" s="43"/>
      <c r="C35" s="42"/>
      <c r="D35" s="45"/>
      <c r="E35" s="80"/>
      <c r="F35" s="45"/>
      <c r="G35" s="46"/>
      <c r="H35" s="63"/>
    </row>
    <row r="36" spans="2:8" s="24" customFormat="1" x14ac:dyDescent="0.3">
      <c r="B36" s="43"/>
      <c r="C36" s="42"/>
      <c r="D36" s="45"/>
      <c r="E36" s="80"/>
      <c r="F36" s="45"/>
      <c r="G36" s="46"/>
      <c r="H36" s="63"/>
    </row>
    <row r="37" spans="2:8" s="24" customFormat="1" x14ac:dyDescent="0.3">
      <c r="B37" s="43"/>
      <c r="C37" s="42"/>
      <c r="D37" s="45"/>
      <c r="E37" s="80"/>
      <c r="F37" s="45"/>
      <c r="G37" s="46"/>
      <c r="H37" s="63"/>
    </row>
    <row r="38" spans="2:8" s="24" customFormat="1" x14ac:dyDescent="0.3">
      <c r="B38" s="43"/>
      <c r="C38" s="42"/>
      <c r="D38" s="45"/>
      <c r="E38" s="80"/>
      <c r="F38" s="45"/>
      <c r="G38" s="46"/>
      <c r="H38" s="63"/>
    </row>
    <row r="39" spans="2:8" s="24" customFormat="1" x14ac:dyDescent="0.3">
      <c r="B39" s="43"/>
      <c r="C39" s="42"/>
      <c r="D39" s="45"/>
      <c r="E39" s="80"/>
      <c r="F39" s="45"/>
      <c r="G39" s="46"/>
      <c r="H39" s="63"/>
    </row>
    <row r="40" spans="2:8" s="24" customFormat="1" x14ac:dyDescent="0.3">
      <c r="B40" s="226" t="s">
        <v>66</v>
      </c>
      <c r="C40" s="227"/>
      <c r="D40" s="227"/>
      <c r="E40" s="229"/>
      <c r="F40" s="47">
        <f>SUM(F26:F39)</f>
        <v>2</v>
      </c>
      <c r="G40" s="64">
        <f>SUM(G26:G39)</f>
        <v>1.2340277777777779</v>
      </c>
      <c r="H40" s="65"/>
    </row>
    <row r="41" spans="2:8" s="24" customFormat="1" x14ac:dyDescent="0.3">
      <c r="C41" s="27"/>
      <c r="D41" s="26"/>
      <c r="E41" s="104"/>
      <c r="F41" s="25"/>
    </row>
    <row r="42" spans="2:8" s="24" customFormat="1" x14ac:dyDescent="0.3">
      <c r="C42" s="27"/>
      <c r="D42" s="26"/>
      <c r="E42" s="104"/>
      <c r="F42" s="25"/>
    </row>
    <row r="43" spans="2:8" s="24" customFormat="1" ht="15" thickBot="1" x14ac:dyDescent="0.35">
      <c r="B43" s="51" t="s">
        <v>110</v>
      </c>
      <c r="C43" s="52"/>
      <c r="D43" s="52"/>
      <c r="E43" s="103"/>
      <c r="F43" s="53"/>
      <c r="G43" s="52"/>
      <c r="H43" s="52"/>
    </row>
    <row r="44" spans="2:8" s="24" customFormat="1" ht="15.6" thickTop="1" thickBot="1" x14ac:dyDescent="0.35">
      <c r="B44" s="224" t="s">
        <v>64</v>
      </c>
      <c r="C44" s="225"/>
      <c r="D44" s="61" t="s">
        <v>63</v>
      </c>
      <c r="E44" s="62" t="s">
        <v>50</v>
      </c>
      <c r="F44" s="62" t="s">
        <v>49</v>
      </c>
      <c r="G44" s="60" t="s">
        <v>97</v>
      </c>
      <c r="H44" s="60" t="s">
        <v>68</v>
      </c>
    </row>
    <row r="45" spans="2:8" s="24" customFormat="1" ht="15" thickTop="1" x14ac:dyDescent="0.3">
      <c r="B45" s="43"/>
      <c r="C45" s="42"/>
      <c r="D45" s="45"/>
      <c r="E45" s="80"/>
      <c r="F45" s="45"/>
      <c r="G45" s="46"/>
      <c r="H45" s="63"/>
    </row>
    <row r="46" spans="2:8" s="24" customFormat="1" x14ac:dyDescent="0.3">
      <c r="B46" s="43"/>
      <c r="C46" s="42"/>
      <c r="D46" s="45"/>
      <c r="E46" s="80"/>
      <c r="F46" s="45"/>
      <c r="G46" s="46"/>
      <c r="H46" s="63"/>
    </row>
    <row r="47" spans="2:8" s="24" customFormat="1" x14ac:dyDescent="0.3">
      <c r="B47" s="43"/>
      <c r="C47" s="42"/>
      <c r="D47" s="45"/>
      <c r="E47" s="80"/>
      <c r="F47" s="45"/>
      <c r="G47" s="46"/>
      <c r="H47" s="63"/>
    </row>
    <row r="48" spans="2:8" s="24" customFormat="1" x14ac:dyDescent="0.3">
      <c r="B48" s="43"/>
      <c r="C48" s="42"/>
      <c r="D48" s="45"/>
      <c r="E48" s="80"/>
      <c r="F48" s="45"/>
      <c r="G48" s="46"/>
      <c r="H48" s="63"/>
    </row>
    <row r="49" spans="2:8" s="24" customFormat="1" x14ac:dyDescent="0.3">
      <c r="B49" s="43"/>
      <c r="C49" s="42"/>
      <c r="D49" s="45"/>
      <c r="E49" s="80"/>
      <c r="F49" s="45"/>
      <c r="G49" s="46"/>
      <c r="H49" s="63"/>
    </row>
    <row r="50" spans="2:8" s="24" customFormat="1" x14ac:dyDescent="0.3">
      <c r="B50" s="226"/>
      <c r="C50" s="227"/>
      <c r="D50" s="227"/>
      <c r="E50" s="229"/>
      <c r="F50" s="47">
        <f>SUM(F45:F49)</f>
        <v>0</v>
      </c>
      <c r="G50" s="64">
        <f>SUM(G45:G49)</f>
        <v>0</v>
      </c>
      <c r="H50" s="65"/>
    </row>
    <row r="51" spans="2:8" s="24" customFormat="1" x14ac:dyDescent="0.3">
      <c r="C51" s="98"/>
      <c r="D51" s="26"/>
      <c r="E51" s="104"/>
      <c r="F51" s="25"/>
    </row>
    <row r="52" spans="2:8" s="24" customFormat="1" x14ac:dyDescent="0.3">
      <c r="C52" s="27"/>
      <c r="D52" s="26"/>
      <c r="E52" s="104"/>
      <c r="F52" s="25"/>
    </row>
    <row r="53" spans="2:8" s="24" customFormat="1" ht="15" thickBot="1" x14ac:dyDescent="0.35">
      <c r="B53" s="51" t="s">
        <v>85</v>
      </c>
      <c r="C53" s="52"/>
      <c r="D53" s="52"/>
      <c r="E53" s="103"/>
      <c r="F53" s="53"/>
      <c r="G53" s="52"/>
      <c r="H53" s="52"/>
    </row>
    <row r="54" spans="2:8" s="24" customFormat="1" ht="15.6" thickTop="1" thickBot="1" x14ac:dyDescent="0.35">
      <c r="B54" s="224" t="s">
        <v>64</v>
      </c>
      <c r="C54" s="225"/>
      <c r="D54" s="61" t="s">
        <v>63</v>
      </c>
      <c r="E54" s="62" t="s">
        <v>50</v>
      </c>
      <c r="F54" s="62" t="s">
        <v>49</v>
      </c>
      <c r="G54" s="60" t="s">
        <v>97</v>
      </c>
      <c r="H54" s="60" t="s">
        <v>68</v>
      </c>
    </row>
    <row r="55" spans="2:8" s="24" customFormat="1" ht="15" thickTop="1" x14ac:dyDescent="0.3">
      <c r="B55" s="43" t="s">
        <v>125</v>
      </c>
      <c r="C55" s="42"/>
      <c r="D55" s="45">
        <v>167477</v>
      </c>
      <c r="E55" s="80" t="s">
        <v>126</v>
      </c>
      <c r="F55" s="45">
        <v>1</v>
      </c>
      <c r="G55" s="46">
        <v>7.0833333333333331E-2</v>
      </c>
      <c r="H55" s="63" t="s">
        <v>87</v>
      </c>
    </row>
    <row r="56" spans="2:8" s="24" customFormat="1" x14ac:dyDescent="0.3">
      <c r="B56" s="43"/>
      <c r="C56" s="42"/>
      <c r="D56" s="45"/>
      <c r="E56" s="80"/>
      <c r="F56" s="45"/>
      <c r="G56" s="46"/>
      <c r="H56" s="63"/>
    </row>
    <row r="57" spans="2:8" s="24" customFormat="1" x14ac:dyDescent="0.3">
      <c r="B57" s="43"/>
      <c r="C57" s="42"/>
      <c r="D57" s="45"/>
      <c r="E57" s="80"/>
      <c r="F57" s="45"/>
      <c r="G57" s="46"/>
      <c r="H57" s="63"/>
    </row>
    <row r="58" spans="2:8" s="24" customFormat="1" x14ac:dyDescent="0.3">
      <c r="B58" s="43"/>
      <c r="C58" s="42"/>
      <c r="D58" s="45"/>
      <c r="E58" s="80"/>
      <c r="F58" s="45"/>
      <c r="G58" s="46"/>
      <c r="H58" s="63"/>
    </row>
    <row r="59" spans="2:8" s="24" customFormat="1" x14ac:dyDescent="0.3">
      <c r="B59" s="43"/>
      <c r="C59" s="42"/>
      <c r="D59" s="45"/>
      <c r="E59" s="80"/>
      <c r="F59" s="45"/>
      <c r="G59" s="46"/>
      <c r="H59" s="63"/>
    </row>
    <row r="60" spans="2:8" s="24" customFormat="1" x14ac:dyDescent="0.3">
      <c r="B60" s="226"/>
      <c r="C60" s="227"/>
      <c r="D60" s="227"/>
      <c r="E60" s="229"/>
      <c r="F60" s="47">
        <f>SUM(F55:F59)</f>
        <v>1</v>
      </c>
      <c r="G60" s="64">
        <f>SUM(G55:G59)</f>
        <v>7.0833333333333331E-2</v>
      </c>
      <c r="H60" s="65"/>
    </row>
    <row r="61" spans="2:8" s="24" customFormat="1" x14ac:dyDescent="0.3">
      <c r="C61" s="27"/>
      <c r="D61" s="26"/>
      <c r="E61" s="104"/>
      <c r="F61" s="28"/>
    </row>
    <row r="62" spans="2:8" s="24" customFormat="1" x14ac:dyDescent="0.3">
      <c r="C62" s="27"/>
      <c r="D62" s="26"/>
      <c r="E62" s="104"/>
      <c r="F62" s="25"/>
    </row>
    <row r="63" spans="2:8" s="24" customFormat="1" x14ac:dyDescent="0.3">
      <c r="C63" s="27"/>
      <c r="D63" s="26"/>
      <c r="E63" s="104"/>
      <c r="F63" s="25"/>
    </row>
    <row r="64" spans="2:8" s="24" customFormat="1" x14ac:dyDescent="0.3">
      <c r="B64" s="230"/>
      <c r="C64" s="230"/>
      <c r="D64" s="26"/>
      <c r="E64" s="104"/>
      <c r="F64" s="25"/>
    </row>
    <row r="65" spans="2:6" s="24" customFormat="1" x14ac:dyDescent="0.3">
      <c r="C65" s="27"/>
      <c r="D65" s="26"/>
      <c r="E65" s="104"/>
      <c r="F65" s="25"/>
    </row>
    <row r="66" spans="2:6" s="24" customFormat="1" x14ac:dyDescent="0.3">
      <c r="C66" s="27"/>
      <c r="D66" s="26"/>
      <c r="E66" s="104"/>
      <c r="F66" s="25"/>
    </row>
    <row r="67" spans="2:6" s="24" customFormat="1" x14ac:dyDescent="0.3">
      <c r="C67" s="27"/>
      <c r="D67" s="26"/>
      <c r="E67" s="104"/>
      <c r="F67" s="25"/>
    </row>
    <row r="68" spans="2:6" s="24" customFormat="1" x14ac:dyDescent="0.3">
      <c r="C68" s="27"/>
      <c r="D68" s="26"/>
      <c r="E68" s="104"/>
      <c r="F68" s="25"/>
    </row>
    <row r="69" spans="2:6" s="24" customFormat="1" x14ac:dyDescent="0.3">
      <c r="C69" s="27"/>
      <c r="D69" s="26"/>
      <c r="E69" s="104"/>
      <c r="F69" s="25"/>
    </row>
    <row r="70" spans="2:6" s="24" customFormat="1" x14ac:dyDescent="0.3">
      <c r="C70" s="27"/>
      <c r="D70" s="26"/>
      <c r="E70" s="104"/>
      <c r="F70" s="25"/>
    </row>
    <row r="71" spans="2:6" s="24" customFormat="1" x14ac:dyDescent="0.3">
      <c r="C71" s="27"/>
      <c r="D71" s="26"/>
      <c r="E71" s="104"/>
      <c r="F71" s="25"/>
    </row>
    <row r="72" spans="2:6" s="24" customFormat="1" x14ac:dyDescent="0.3">
      <c r="C72" s="27"/>
      <c r="D72" s="26"/>
      <c r="E72" s="104"/>
      <c r="F72" s="25"/>
    </row>
    <row r="73" spans="2:6" s="24" customFormat="1" x14ac:dyDescent="0.3">
      <c r="C73" s="27"/>
      <c r="D73" s="26"/>
      <c r="E73" s="104"/>
      <c r="F73" s="25"/>
    </row>
    <row r="74" spans="2:6" s="24" customFormat="1" x14ac:dyDescent="0.3">
      <c r="B74" s="230"/>
      <c r="C74" s="230"/>
      <c r="D74" s="26"/>
      <c r="E74" s="104"/>
      <c r="F74" s="25"/>
    </row>
    <row r="75" spans="2:6" s="24" customFormat="1" x14ac:dyDescent="0.3">
      <c r="C75" s="27"/>
      <c r="D75" s="26"/>
      <c r="E75" s="104"/>
      <c r="F75" s="25"/>
    </row>
    <row r="76" spans="2:6" s="24" customFormat="1" x14ac:dyDescent="0.3">
      <c r="C76" s="27"/>
      <c r="D76" s="26"/>
      <c r="E76" s="104"/>
      <c r="F76" s="25"/>
    </row>
    <row r="77" spans="2:6" s="24" customFormat="1" x14ac:dyDescent="0.3">
      <c r="C77" s="27"/>
      <c r="D77" s="26"/>
      <c r="E77" s="104"/>
      <c r="F77" s="25"/>
    </row>
    <row r="78" spans="2:6" s="24" customFormat="1" x14ac:dyDescent="0.3">
      <c r="C78" s="27"/>
      <c r="D78" s="26"/>
      <c r="E78" s="104"/>
      <c r="F78" s="25"/>
    </row>
    <row r="79" spans="2:6" s="24" customFormat="1" x14ac:dyDescent="0.3">
      <c r="C79" s="27"/>
      <c r="D79" s="26"/>
      <c r="E79" s="104"/>
      <c r="F79" s="25"/>
    </row>
    <row r="80" spans="2:6" s="24" customFormat="1" x14ac:dyDescent="0.3">
      <c r="C80" s="27"/>
      <c r="D80" s="26"/>
      <c r="E80" s="104"/>
      <c r="F80" s="25"/>
    </row>
    <row r="81" spans="2:8" s="24" customFormat="1" x14ac:dyDescent="0.3">
      <c r="C81" s="27"/>
      <c r="D81" s="26"/>
      <c r="E81" s="104"/>
      <c r="F81" s="25"/>
    </row>
    <row r="82" spans="2:8" s="24" customFormat="1" x14ac:dyDescent="0.3">
      <c r="C82" s="27"/>
      <c r="D82" s="26"/>
      <c r="E82" s="104"/>
      <c r="F82" s="25"/>
    </row>
    <row r="83" spans="2:8" s="24" customFormat="1" x14ac:dyDescent="0.3">
      <c r="C83" s="27"/>
      <c r="D83" s="26"/>
      <c r="E83" s="104"/>
      <c r="F83" s="25"/>
    </row>
    <row r="84" spans="2:8" s="24" customFormat="1" x14ac:dyDescent="0.3">
      <c r="B84" s="230"/>
      <c r="C84" s="230"/>
      <c r="D84" s="26"/>
      <c r="E84" s="104"/>
      <c r="F84" s="25"/>
    </row>
    <row r="85" spans="2:8" s="24" customFormat="1" x14ac:dyDescent="0.3">
      <c r="C85" s="27"/>
      <c r="D85" s="26"/>
      <c r="E85" s="104"/>
      <c r="F85" s="25"/>
    </row>
    <row r="86" spans="2:8" s="24" customFormat="1" x14ac:dyDescent="0.3">
      <c r="C86" s="27"/>
      <c r="D86" s="26"/>
      <c r="E86" s="104"/>
      <c r="F86" s="25"/>
    </row>
    <row r="87" spans="2:8" s="24" customFormat="1" x14ac:dyDescent="0.3">
      <c r="C87" s="27"/>
      <c r="D87" s="26"/>
      <c r="E87" s="104"/>
      <c r="F87" s="25"/>
    </row>
    <row r="88" spans="2:8" s="24" customFormat="1" x14ac:dyDescent="0.3">
      <c r="C88" s="27"/>
      <c r="D88" s="26"/>
      <c r="E88" s="104"/>
      <c r="F88" s="25"/>
    </row>
    <row r="89" spans="2:8" s="24" customFormat="1" x14ac:dyDescent="0.3">
      <c r="C89" s="27"/>
      <c r="D89" s="26"/>
      <c r="E89" s="104"/>
      <c r="F89" s="25"/>
    </row>
    <row r="90" spans="2:8" s="24" customFormat="1" x14ac:dyDescent="0.3">
      <c r="C90" s="27"/>
      <c r="D90" s="26"/>
      <c r="E90" s="104"/>
      <c r="F90" s="25"/>
    </row>
    <row r="91" spans="2:8" s="24" customFormat="1" x14ac:dyDescent="0.3">
      <c r="C91" s="27"/>
      <c r="D91" s="26"/>
      <c r="E91" s="104"/>
      <c r="F91" s="25"/>
    </row>
    <row r="92" spans="2:8" s="24" customFormat="1" x14ac:dyDescent="0.3">
      <c r="C92" s="27"/>
      <c r="D92" s="26"/>
      <c r="E92" s="104"/>
      <c r="F92" s="25"/>
    </row>
    <row r="93" spans="2:8" s="24" customFormat="1" x14ac:dyDescent="0.3">
      <c r="C93" s="27"/>
      <c r="D93" s="26"/>
      <c r="E93" s="104"/>
      <c r="F93" s="25"/>
    </row>
    <row r="94" spans="2:8" x14ac:dyDescent="0.3">
      <c r="B94" s="24"/>
      <c r="C94" s="24"/>
      <c r="D94" s="24"/>
      <c r="E94" s="105"/>
      <c r="F94" s="24"/>
      <c r="G94" s="24"/>
      <c r="H94" s="24"/>
    </row>
  </sheetData>
  <sortState xmlns:xlrd2="http://schemas.microsoft.com/office/spreadsheetml/2017/richdata2" ref="B26:D39">
    <sortCondition ref="D26"/>
  </sortState>
  <mergeCells count="19">
    <mergeCell ref="B20:C20"/>
    <mergeCell ref="B21:E21"/>
    <mergeCell ref="B64:C64"/>
    <mergeCell ref="B74:C74"/>
    <mergeCell ref="B84:C84"/>
    <mergeCell ref="B23:F23"/>
    <mergeCell ref="B25:C25"/>
    <mergeCell ref="B40:E40"/>
    <mergeCell ref="B44:C44"/>
    <mergeCell ref="B50:E50"/>
    <mergeCell ref="B54:C54"/>
    <mergeCell ref="B60:E60"/>
    <mergeCell ref="B17:E17"/>
    <mergeCell ref="B6:C6"/>
    <mergeCell ref="B7:C7"/>
    <mergeCell ref="B9:C9"/>
    <mergeCell ref="B10:C10"/>
    <mergeCell ref="B11:C11"/>
    <mergeCell ref="B16:C16"/>
  </mergeCells>
  <pageMargins left="0.7" right="0.7" top="0.75" bottom="0.75" header="0.3" footer="0.3"/>
  <pageSetup scale="5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45FD8-09E4-45D5-8B90-4C64C2145085}">
  <sheetPr>
    <pageSetUpPr fitToPage="1"/>
  </sheetPr>
  <dimension ref="B1:H77"/>
  <sheetViews>
    <sheetView showGridLines="0" zoomScale="80" zoomScaleNormal="80" zoomScalePageLayoutView="40" workbookViewId="0">
      <pane ySplit="2" topLeftCell="A3" activePane="bottomLeft" state="frozen"/>
      <selection pane="bottomLeft" activeCell="H21" sqref="H21"/>
    </sheetView>
  </sheetViews>
  <sheetFormatPr defaultRowHeight="14.4" x14ac:dyDescent="0.3"/>
  <cols>
    <col min="1" max="1" width="4.6640625" customWidth="1"/>
    <col min="2" max="2" width="46" customWidth="1"/>
    <col min="3" max="3" width="57.5546875" customWidth="1"/>
    <col min="4" max="4" width="17.109375" customWidth="1"/>
    <col min="5" max="5" width="45.88671875" customWidth="1"/>
    <col min="6" max="6" width="9.6640625" bestFit="1" customWidth="1"/>
    <col min="7" max="7" width="15.33203125" customWidth="1"/>
    <col min="8" max="8" width="22" customWidth="1"/>
    <col min="9" max="9" width="21" customWidth="1"/>
    <col min="10" max="10" width="20.109375" customWidth="1"/>
    <col min="11" max="11" width="10.6640625" customWidth="1"/>
    <col min="12" max="12" width="34.88671875" bestFit="1" customWidth="1"/>
    <col min="13" max="13" width="44.109375" bestFit="1" customWidth="1"/>
    <col min="14" max="14" width="90.109375" bestFit="1" customWidth="1"/>
    <col min="15" max="15" width="33.109375" bestFit="1" customWidth="1"/>
    <col min="16" max="16" width="37.6640625" bestFit="1" customWidth="1"/>
    <col min="17" max="17" width="55.6640625" bestFit="1" customWidth="1"/>
    <col min="18" max="18" width="63.44140625" bestFit="1" customWidth="1"/>
    <col min="19" max="19" width="28.5546875" bestFit="1" customWidth="1"/>
    <col min="20" max="20" width="35" bestFit="1" customWidth="1"/>
    <col min="21" max="22" width="49.109375" bestFit="1" customWidth="1"/>
    <col min="23" max="23" width="21.44140625" bestFit="1" customWidth="1"/>
    <col min="24" max="24" width="22.109375" bestFit="1" customWidth="1"/>
    <col min="25" max="25" width="28.109375" bestFit="1" customWidth="1"/>
    <col min="26" max="26" width="40.109375" bestFit="1" customWidth="1"/>
    <col min="27" max="27" width="20.33203125" bestFit="1" customWidth="1"/>
    <col min="28" max="28" width="23.109375" bestFit="1" customWidth="1"/>
    <col min="29" max="29" width="46.33203125" bestFit="1" customWidth="1"/>
    <col min="30" max="30" width="24.33203125" bestFit="1" customWidth="1"/>
    <col min="31" max="31" width="60.44140625" bestFit="1" customWidth="1"/>
    <col min="32" max="32" width="47.109375" bestFit="1" customWidth="1"/>
    <col min="33" max="33" width="21.88671875" bestFit="1" customWidth="1"/>
    <col min="34" max="34" width="24.88671875" bestFit="1" customWidth="1"/>
    <col min="35" max="35" width="39.88671875" bestFit="1" customWidth="1"/>
    <col min="36" max="36" width="56.109375" bestFit="1" customWidth="1"/>
    <col min="37" max="37" width="48.33203125" bestFit="1" customWidth="1"/>
    <col min="38" max="38" width="39.6640625" bestFit="1" customWidth="1"/>
    <col min="39" max="39" width="49.109375" bestFit="1" customWidth="1"/>
    <col min="40" max="40" width="61.44140625" bestFit="1" customWidth="1"/>
    <col min="41" max="41" width="70.88671875" bestFit="1" customWidth="1"/>
    <col min="42" max="42" width="43.5546875" bestFit="1" customWidth="1"/>
    <col min="43" max="43" width="22.109375" bestFit="1" customWidth="1"/>
    <col min="44" max="44" width="32.44140625" bestFit="1" customWidth="1"/>
    <col min="45" max="45" width="72.44140625" bestFit="1" customWidth="1"/>
    <col min="46" max="46" width="28.88671875" bestFit="1" customWidth="1"/>
    <col min="47" max="47" width="39.5546875" bestFit="1" customWidth="1"/>
    <col min="48" max="48" width="61.44140625" bestFit="1" customWidth="1"/>
    <col min="49" max="49" width="59.88671875" bestFit="1" customWidth="1"/>
    <col min="50" max="50" width="64.6640625" bestFit="1" customWidth="1"/>
    <col min="51" max="51" width="38.6640625" bestFit="1" customWidth="1"/>
    <col min="52" max="52" width="36.6640625" bestFit="1" customWidth="1"/>
    <col min="53" max="53" width="34" bestFit="1" customWidth="1"/>
    <col min="54" max="54" width="20.44140625" bestFit="1" customWidth="1"/>
    <col min="55" max="55" width="34.6640625" bestFit="1" customWidth="1"/>
    <col min="56" max="56" width="51.109375" bestFit="1" customWidth="1"/>
    <col min="57" max="57" width="57.109375" bestFit="1" customWidth="1"/>
    <col min="58" max="58" width="24.88671875" bestFit="1" customWidth="1"/>
    <col min="59" max="59" width="36.109375" bestFit="1" customWidth="1"/>
    <col min="60" max="60" width="26.88671875" bestFit="1" customWidth="1"/>
    <col min="61" max="61" width="16.5546875" customWidth="1"/>
    <col min="62" max="62" width="35.6640625" bestFit="1" customWidth="1"/>
    <col min="63" max="63" width="28.44140625" bestFit="1" customWidth="1"/>
    <col min="64" max="64" width="24.109375" bestFit="1" customWidth="1"/>
    <col min="65" max="65" width="63.6640625" bestFit="1" customWidth="1"/>
    <col min="66" max="66" width="49.33203125" bestFit="1" customWidth="1"/>
    <col min="67" max="67" width="36.33203125" bestFit="1" customWidth="1"/>
    <col min="68" max="68" width="41.6640625" bestFit="1" customWidth="1"/>
    <col min="69" max="69" width="29.44140625" bestFit="1" customWidth="1"/>
    <col min="70" max="70" width="44.5546875" bestFit="1" customWidth="1"/>
    <col min="71" max="71" width="41.88671875" bestFit="1" customWidth="1"/>
    <col min="72" max="72" width="10.6640625" bestFit="1" customWidth="1"/>
  </cols>
  <sheetData>
    <row r="1" spans="2:8" ht="26.25" customHeight="1" thickBot="1" x14ac:dyDescent="0.35">
      <c r="B1" s="37" t="str">
        <f>'Status Report Período'!B1:F1</f>
        <v>Status Report do Projeto: Projeto Coagril</v>
      </c>
      <c r="C1" s="37"/>
      <c r="D1" s="37"/>
      <c r="E1" s="37"/>
      <c r="F1" s="37"/>
    </row>
    <row r="2" spans="2:8" ht="25.5" customHeight="1" thickTop="1" x14ac:dyDescent="0.3">
      <c r="B2" s="36" t="str">
        <f>'Status Report Período'!B2:F2</f>
        <v>( 30/mar, 2022 - 20/abr, 2022 )</v>
      </c>
      <c r="C2" s="36"/>
      <c r="D2" s="36"/>
      <c r="E2" s="36"/>
      <c r="F2" s="36"/>
    </row>
    <row r="4" spans="2:8" ht="18" thickBot="1" x14ac:dyDescent="0.4">
      <c r="B4" s="33" t="s">
        <v>58</v>
      </c>
      <c r="C4" s="33"/>
      <c r="D4" s="33"/>
      <c r="E4" s="33"/>
      <c r="F4" s="33"/>
    </row>
    <row r="5" spans="2:8" ht="15.6" thickTop="1" thickBot="1" x14ac:dyDescent="0.35"/>
    <row r="6" spans="2:8" ht="15.6" thickTop="1" thickBot="1" x14ac:dyDescent="0.35">
      <c r="B6" s="222" t="s">
        <v>64</v>
      </c>
      <c r="C6" s="223"/>
      <c r="D6" s="59" t="s">
        <v>63</v>
      </c>
      <c r="E6" s="60" t="s">
        <v>50</v>
      </c>
      <c r="F6" s="60" t="s">
        <v>49</v>
      </c>
      <c r="G6" s="60" t="s">
        <v>86</v>
      </c>
      <c r="H6" s="60" t="s">
        <v>84</v>
      </c>
    </row>
    <row r="7" spans="2:8" ht="15" thickTop="1" x14ac:dyDescent="0.3">
      <c r="B7" s="43" t="s">
        <v>125</v>
      </c>
      <c r="C7" s="42"/>
      <c r="D7" s="45">
        <v>167477</v>
      </c>
      <c r="E7" s="80" t="s">
        <v>126</v>
      </c>
      <c r="F7" s="45">
        <v>1</v>
      </c>
      <c r="G7" s="109">
        <f>11750+5000+14688+13737</f>
        <v>45175</v>
      </c>
      <c r="H7" s="109">
        <f>(2350*5)+5000+14688+13737</f>
        <v>45175</v>
      </c>
    </row>
    <row r="8" spans="2:8" x14ac:dyDescent="0.3">
      <c r="B8" s="43"/>
      <c r="C8" s="32"/>
      <c r="D8" s="45"/>
      <c r="E8" s="80"/>
      <c r="F8" s="45"/>
      <c r="G8" s="109"/>
      <c r="H8" s="109"/>
    </row>
    <row r="9" spans="2:8" x14ac:dyDescent="0.3">
      <c r="B9" s="43"/>
      <c r="C9" s="32"/>
      <c r="D9" s="45"/>
      <c r="E9" s="80"/>
      <c r="F9" s="45"/>
      <c r="G9" s="109"/>
      <c r="H9" s="109"/>
    </row>
    <row r="10" spans="2:8" ht="15" customHeight="1" x14ac:dyDescent="0.3">
      <c r="B10" s="44"/>
      <c r="C10" s="32"/>
      <c r="D10" s="45"/>
      <c r="E10" s="80"/>
      <c r="F10" s="45"/>
      <c r="G10" s="109"/>
      <c r="H10" s="109"/>
    </row>
    <row r="11" spans="2:8" x14ac:dyDescent="0.3">
      <c r="B11" s="43"/>
      <c r="C11" s="42"/>
      <c r="D11" s="45"/>
      <c r="E11" s="80"/>
      <c r="F11" s="45"/>
      <c r="G11" s="109"/>
      <c r="H11" s="109"/>
    </row>
    <row r="12" spans="2:8" x14ac:dyDescent="0.3">
      <c r="B12" s="43"/>
      <c r="C12" s="42"/>
      <c r="D12" s="45"/>
      <c r="E12" s="54"/>
      <c r="F12" s="45"/>
      <c r="G12" s="109"/>
      <c r="H12" s="109"/>
    </row>
    <row r="13" spans="2:8" x14ac:dyDescent="0.3">
      <c r="B13" s="226" t="s">
        <v>66</v>
      </c>
      <c r="C13" s="227"/>
      <c r="D13" s="227"/>
      <c r="E13" s="229"/>
      <c r="F13" s="47">
        <f>SUM(F7:F11)</f>
        <v>1</v>
      </c>
      <c r="G13" s="95">
        <f>SUM(G7:G12)</f>
        <v>45175</v>
      </c>
      <c r="H13" s="95">
        <f>SUM(H7:H12)</f>
        <v>45175</v>
      </c>
    </row>
    <row r="14" spans="2:8" x14ac:dyDescent="0.3">
      <c r="E14" s="31"/>
    </row>
    <row r="15" spans="2:8" s="24" customFormat="1" x14ac:dyDescent="0.3">
      <c r="B15" s="231"/>
      <c r="C15" s="231"/>
      <c r="D15" s="231"/>
      <c r="E15" s="231"/>
      <c r="F15" s="231"/>
    </row>
    <row r="16" spans="2:8" s="24" customFormat="1" x14ac:dyDescent="0.3">
      <c r="B16" s="232"/>
      <c r="C16" s="232"/>
      <c r="D16" s="29"/>
      <c r="E16" s="30"/>
      <c r="F16" s="30"/>
    </row>
    <row r="17" spans="2:6" s="24" customFormat="1" x14ac:dyDescent="0.3">
      <c r="B17" s="230"/>
      <c r="C17" s="230"/>
      <c r="D17" s="26"/>
      <c r="E17" s="25"/>
      <c r="F17" s="25"/>
    </row>
    <row r="18" spans="2:6" s="24" customFormat="1" x14ac:dyDescent="0.3">
      <c r="C18" s="84"/>
      <c r="D18" s="26"/>
      <c r="E18" s="25"/>
      <c r="F18" s="25"/>
    </row>
    <row r="19" spans="2:6" s="24" customFormat="1" x14ac:dyDescent="0.3">
      <c r="C19" s="84"/>
      <c r="D19" s="26"/>
      <c r="E19" s="25"/>
      <c r="F19" s="25"/>
    </row>
    <row r="20" spans="2:6" s="24" customFormat="1" x14ac:dyDescent="0.3">
      <c r="C20" s="84"/>
      <c r="D20" s="26"/>
      <c r="E20" s="25"/>
      <c r="F20" s="25"/>
    </row>
    <row r="21" spans="2:6" s="24" customFormat="1" x14ac:dyDescent="0.3">
      <c r="C21" s="84"/>
      <c r="D21" s="26"/>
      <c r="E21" s="25"/>
      <c r="F21" s="25"/>
    </row>
    <row r="22" spans="2:6" s="24" customFormat="1" x14ac:dyDescent="0.3">
      <c r="C22" s="84"/>
      <c r="D22" s="26"/>
      <c r="E22" s="25"/>
      <c r="F22" s="25"/>
    </row>
    <row r="23" spans="2:6" s="24" customFormat="1" x14ac:dyDescent="0.3">
      <c r="C23" s="84"/>
      <c r="D23" s="26"/>
      <c r="E23" s="25"/>
      <c r="F23" s="25"/>
    </row>
    <row r="24" spans="2:6" s="24" customFormat="1" x14ac:dyDescent="0.3">
      <c r="C24" s="84"/>
      <c r="D24" s="26"/>
      <c r="E24" s="25"/>
      <c r="F24" s="25"/>
    </row>
    <row r="25" spans="2:6" s="24" customFormat="1" x14ac:dyDescent="0.3">
      <c r="C25" s="84"/>
      <c r="D25" s="26"/>
      <c r="E25" s="25"/>
      <c r="F25" s="25"/>
    </row>
    <row r="26" spans="2:6" s="24" customFormat="1" x14ac:dyDescent="0.3">
      <c r="C26" s="84"/>
      <c r="D26" s="26"/>
      <c r="E26" s="25"/>
      <c r="F26" s="25"/>
    </row>
    <row r="27" spans="2:6" s="24" customFormat="1" x14ac:dyDescent="0.3">
      <c r="B27" s="230"/>
      <c r="C27" s="230"/>
      <c r="D27" s="26"/>
      <c r="E27" s="25"/>
      <c r="F27" s="25"/>
    </row>
    <row r="28" spans="2:6" s="24" customFormat="1" x14ac:dyDescent="0.3">
      <c r="C28" s="84"/>
      <c r="D28" s="26"/>
      <c r="E28" s="25"/>
      <c r="F28" s="25"/>
    </row>
    <row r="29" spans="2:6" s="24" customFormat="1" x14ac:dyDescent="0.3">
      <c r="C29" s="84"/>
      <c r="D29" s="26"/>
      <c r="E29" s="25"/>
      <c r="F29" s="25"/>
    </row>
    <row r="30" spans="2:6" s="24" customFormat="1" x14ac:dyDescent="0.3">
      <c r="C30" s="84"/>
      <c r="D30" s="26"/>
      <c r="E30" s="25"/>
      <c r="F30" s="25"/>
    </row>
    <row r="31" spans="2:6" s="24" customFormat="1" x14ac:dyDescent="0.3">
      <c r="C31" s="84"/>
      <c r="D31" s="26"/>
      <c r="E31" s="25"/>
      <c r="F31" s="25"/>
    </row>
    <row r="32" spans="2:6" s="24" customFormat="1" x14ac:dyDescent="0.3">
      <c r="C32" s="84"/>
      <c r="D32" s="26"/>
      <c r="E32" s="25"/>
      <c r="F32" s="25"/>
    </row>
    <row r="33" spans="2:6" s="24" customFormat="1" x14ac:dyDescent="0.3">
      <c r="C33" s="84"/>
      <c r="D33" s="26"/>
      <c r="E33" s="25"/>
      <c r="F33" s="25"/>
    </row>
    <row r="34" spans="2:6" s="24" customFormat="1" x14ac:dyDescent="0.3">
      <c r="C34" s="84"/>
      <c r="D34" s="26"/>
      <c r="E34" s="25"/>
      <c r="F34" s="25"/>
    </row>
    <row r="35" spans="2:6" s="24" customFormat="1" x14ac:dyDescent="0.3">
      <c r="C35" s="84"/>
      <c r="D35" s="26"/>
      <c r="E35" s="25"/>
      <c r="F35" s="25"/>
    </row>
    <row r="36" spans="2:6" s="24" customFormat="1" x14ac:dyDescent="0.3">
      <c r="C36" s="84"/>
      <c r="D36" s="26"/>
      <c r="E36" s="25"/>
      <c r="F36" s="25"/>
    </row>
    <row r="37" spans="2:6" s="24" customFormat="1" x14ac:dyDescent="0.3">
      <c r="B37" s="230"/>
      <c r="C37" s="230"/>
      <c r="D37" s="26"/>
      <c r="E37" s="25"/>
      <c r="F37" s="25"/>
    </row>
    <row r="38" spans="2:6" s="24" customFormat="1" x14ac:dyDescent="0.3">
      <c r="C38" s="84"/>
      <c r="D38" s="26"/>
      <c r="E38" s="25"/>
      <c r="F38" s="25"/>
    </row>
    <row r="39" spans="2:6" s="24" customFormat="1" x14ac:dyDescent="0.3">
      <c r="C39" s="84"/>
      <c r="D39" s="26"/>
      <c r="E39" s="25"/>
      <c r="F39" s="25"/>
    </row>
    <row r="40" spans="2:6" s="24" customFormat="1" x14ac:dyDescent="0.3">
      <c r="C40" s="84"/>
      <c r="D40" s="26"/>
      <c r="E40" s="25"/>
      <c r="F40" s="25"/>
    </row>
    <row r="41" spans="2:6" s="24" customFormat="1" x14ac:dyDescent="0.3">
      <c r="C41" s="84"/>
      <c r="D41" s="26"/>
      <c r="E41" s="25"/>
      <c r="F41" s="25"/>
    </row>
    <row r="42" spans="2:6" s="24" customFormat="1" x14ac:dyDescent="0.3">
      <c r="C42" s="84"/>
      <c r="D42" s="26"/>
      <c r="E42" s="25"/>
      <c r="F42" s="25"/>
    </row>
    <row r="43" spans="2:6" s="24" customFormat="1" x14ac:dyDescent="0.3">
      <c r="C43" s="84"/>
      <c r="D43" s="26"/>
      <c r="E43" s="25"/>
      <c r="F43" s="25"/>
    </row>
    <row r="44" spans="2:6" s="24" customFormat="1" x14ac:dyDescent="0.3">
      <c r="C44" s="84"/>
      <c r="D44" s="26"/>
      <c r="E44" s="25"/>
      <c r="F44" s="28"/>
    </row>
    <row r="45" spans="2:6" s="24" customFormat="1" x14ac:dyDescent="0.3">
      <c r="C45" s="84"/>
      <c r="D45" s="26"/>
      <c r="E45" s="25"/>
      <c r="F45" s="25"/>
    </row>
    <row r="46" spans="2:6" s="24" customFormat="1" x14ac:dyDescent="0.3">
      <c r="C46" s="84"/>
      <c r="D46" s="26"/>
      <c r="E46" s="25"/>
      <c r="F46" s="25"/>
    </row>
    <row r="47" spans="2:6" s="24" customFormat="1" x14ac:dyDescent="0.3">
      <c r="B47" s="230"/>
      <c r="C47" s="230"/>
      <c r="D47" s="26"/>
      <c r="E47" s="25"/>
      <c r="F47" s="25"/>
    </row>
    <row r="48" spans="2:6" s="24" customFormat="1" x14ac:dyDescent="0.3">
      <c r="C48" s="84"/>
      <c r="D48" s="26"/>
      <c r="E48" s="25"/>
      <c r="F48" s="25"/>
    </row>
    <row r="49" spans="2:6" s="24" customFormat="1" x14ac:dyDescent="0.3">
      <c r="C49" s="84"/>
      <c r="D49" s="26"/>
      <c r="E49" s="25"/>
      <c r="F49" s="25"/>
    </row>
    <row r="50" spans="2:6" s="24" customFormat="1" x14ac:dyDescent="0.3">
      <c r="C50" s="84"/>
      <c r="D50" s="26"/>
      <c r="E50" s="25"/>
      <c r="F50" s="25"/>
    </row>
    <row r="51" spans="2:6" s="24" customFormat="1" x14ac:dyDescent="0.3">
      <c r="C51" s="84"/>
      <c r="D51" s="26"/>
      <c r="E51" s="25"/>
      <c r="F51" s="25"/>
    </row>
    <row r="52" spans="2:6" s="24" customFormat="1" x14ac:dyDescent="0.3">
      <c r="C52" s="84"/>
      <c r="D52" s="26"/>
      <c r="E52" s="25"/>
      <c r="F52" s="25"/>
    </row>
    <row r="53" spans="2:6" s="24" customFormat="1" x14ac:dyDescent="0.3">
      <c r="C53" s="84"/>
      <c r="D53" s="26"/>
      <c r="E53" s="25"/>
      <c r="F53" s="25"/>
    </row>
    <row r="54" spans="2:6" s="24" customFormat="1" x14ac:dyDescent="0.3">
      <c r="C54" s="84"/>
      <c r="D54" s="26"/>
      <c r="E54" s="25"/>
      <c r="F54" s="25"/>
    </row>
    <row r="55" spans="2:6" s="24" customFormat="1" x14ac:dyDescent="0.3">
      <c r="C55" s="84"/>
      <c r="D55" s="26"/>
      <c r="E55" s="25"/>
      <c r="F55" s="25"/>
    </row>
    <row r="56" spans="2:6" s="24" customFormat="1" x14ac:dyDescent="0.3">
      <c r="C56" s="84"/>
      <c r="D56" s="26"/>
      <c r="E56" s="25"/>
      <c r="F56" s="25"/>
    </row>
    <row r="57" spans="2:6" s="24" customFormat="1" x14ac:dyDescent="0.3">
      <c r="B57" s="230"/>
      <c r="C57" s="230"/>
      <c r="D57" s="26"/>
      <c r="E57" s="25"/>
      <c r="F57" s="25"/>
    </row>
    <row r="58" spans="2:6" s="24" customFormat="1" x14ac:dyDescent="0.3">
      <c r="C58" s="84"/>
      <c r="D58" s="26"/>
      <c r="E58" s="25"/>
      <c r="F58" s="25"/>
    </row>
    <row r="59" spans="2:6" s="24" customFormat="1" x14ac:dyDescent="0.3">
      <c r="C59" s="84"/>
      <c r="D59" s="26"/>
      <c r="E59" s="25"/>
      <c r="F59" s="25"/>
    </row>
    <row r="60" spans="2:6" s="24" customFormat="1" x14ac:dyDescent="0.3">
      <c r="C60" s="84"/>
      <c r="D60" s="26"/>
      <c r="E60" s="25"/>
      <c r="F60" s="25"/>
    </row>
    <row r="61" spans="2:6" s="24" customFormat="1" x14ac:dyDescent="0.3">
      <c r="C61" s="84"/>
      <c r="D61" s="26"/>
      <c r="E61" s="25"/>
      <c r="F61" s="25"/>
    </row>
    <row r="62" spans="2:6" s="24" customFormat="1" x14ac:dyDescent="0.3">
      <c r="C62" s="84"/>
      <c r="D62" s="26"/>
      <c r="E62" s="25"/>
      <c r="F62" s="25"/>
    </row>
    <row r="63" spans="2:6" s="24" customFormat="1" x14ac:dyDescent="0.3">
      <c r="C63" s="84"/>
      <c r="D63" s="26"/>
      <c r="E63" s="25"/>
      <c r="F63" s="25"/>
    </row>
    <row r="64" spans="2:6" s="24" customFormat="1" x14ac:dyDescent="0.3">
      <c r="C64" s="84"/>
      <c r="D64" s="26"/>
      <c r="E64" s="25"/>
      <c r="F64" s="25"/>
    </row>
    <row r="65" spans="2:6" s="24" customFormat="1" x14ac:dyDescent="0.3">
      <c r="C65" s="84"/>
      <c r="D65" s="26"/>
      <c r="E65" s="25"/>
      <c r="F65" s="25"/>
    </row>
    <row r="66" spans="2:6" s="24" customFormat="1" x14ac:dyDescent="0.3">
      <c r="C66" s="84"/>
      <c r="D66" s="26"/>
      <c r="E66" s="25"/>
      <c r="F66" s="25"/>
    </row>
    <row r="67" spans="2:6" s="24" customFormat="1" x14ac:dyDescent="0.3">
      <c r="B67" s="230"/>
      <c r="C67" s="230"/>
      <c r="D67" s="26"/>
      <c r="E67" s="25"/>
      <c r="F67" s="25"/>
    </row>
    <row r="68" spans="2:6" s="24" customFormat="1" x14ac:dyDescent="0.3">
      <c r="C68" s="84"/>
      <c r="D68" s="26"/>
      <c r="E68" s="25"/>
      <c r="F68" s="25"/>
    </row>
    <row r="69" spans="2:6" s="24" customFormat="1" x14ac:dyDescent="0.3">
      <c r="C69" s="84"/>
      <c r="D69" s="26"/>
      <c r="E69" s="25"/>
      <c r="F69" s="25"/>
    </row>
    <row r="70" spans="2:6" s="24" customFormat="1" x14ac:dyDescent="0.3">
      <c r="C70" s="84"/>
      <c r="D70" s="26"/>
      <c r="E70" s="25"/>
      <c r="F70" s="25"/>
    </row>
    <row r="71" spans="2:6" s="24" customFormat="1" x14ac:dyDescent="0.3">
      <c r="C71" s="84"/>
      <c r="D71" s="26"/>
      <c r="E71" s="25"/>
      <c r="F71" s="25"/>
    </row>
    <row r="72" spans="2:6" s="24" customFormat="1" x14ac:dyDescent="0.3">
      <c r="C72" s="84"/>
      <c r="D72" s="26"/>
      <c r="E72" s="25"/>
      <c r="F72" s="25"/>
    </row>
    <row r="73" spans="2:6" s="24" customFormat="1" x14ac:dyDescent="0.3">
      <c r="C73" s="84"/>
      <c r="D73" s="26"/>
      <c r="E73" s="25"/>
      <c r="F73" s="25"/>
    </row>
    <row r="74" spans="2:6" s="24" customFormat="1" x14ac:dyDescent="0.3">
      <c r="C74" s="84"/>
      <c r="D74" s="26"/>
      <c r="E74" s="25"/>
      <c r="F74" s="25"/>
    </row>
    <row r="75" spans="2:6" s="24" customFormat="1" x14ac:dyDescent="0.3">
      <c r="C75" s="84"/>
      <c r="D75" s="26"/>
      <c r="E75" s="25"/>
      <c r="F75" s="25"/>
    </row>
    <row r="76" spans="2:6" s="24" customFormat="1" x14ac:dyDescent="0.3">
      <c r="C76" s="84"/>
      <c r="D76" s="26"/>
      <c r="E76" s="25"/>
      <c r="F76" s="25"/>
    </row>
    <row r="77" spans="2:6" s="24" customFormat="1" x14ac:dyDescent="0.3"/>
  </sheetData>
  <mergeCells count="10">
    <mergeCell ref="B27:C27"/>
    <mergeCell ref="B37:C37"/>
    <mergeCell ref="B47:C47"/>
    <mergeCell ref="B57:C57"/>
    <mergeCell ref="B67:C67"/>
    <mergeCell ref="B13:E13"/>
    <mergeCell ref="B15:F15"/>
    <mergeCell ref="B16:C16"/>
    <mergeCell ref="B17:C17"/>
    <mergeCell ref="B6:C6"/>
  </mergeCells>
  <pageMargins left="0.7" right="0.7" top="0.75" bottom="0.75" header="0.3" footer="0.3"/>
  <pageSetup scale="52"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127AE-B176-4654-BCAB-695D2DE75B6F}">
  <sheetPr>
    <pageSetUpPr fitToPage="1"/>
  </sheetPr>
  <dimension ref="B1:I63"/>
  <sheetViews>
    <sheetView showGridLines="0" zoomScaleNormal="100" zoomScalePageLayoutView="40" workbookViewId="0">
      <pane ySplit="2" topLeftCell="A3" activePane="bottomLeft" state="frozen"/>
      <selection pane="bottomLeft"/>
    </sheetView>
  </sheetViews>
  <sheetFormatPr defaultRowHeight="14.4" x14ac:dyDescent="0.3"/>
  <cols>
    <col min="1" max="1" width="4.6640625" customWidth="1"/>
    <col min="2" max="2" width="6.88671875" customWidth="1"/>
    <col min="3" max="3" width="29.33203125" bestFit="1" customWidth="1"/>
    <col min="4" max="4" width="17.109375" customWidth="1"/>
    <col min="5" max="5" width="15.33203125" bestFit="1" customWidth="1"/>
    <col min="6" max="6" width="26.6640625" bestFit="1" customWidth="1"/>
    <col min="7" max="7" width="15.88671875" bestFit="1" customWidth="1"/>
    <col min="8" max="8" width="15.88671875" customWidth="1"/>
    <col min="9" max="9" width="44.109375" bestFit="1" customWidth="1"/>
    <col min="10" max="10" width="22" customWidth="1"/>
    <col min="11" max="11" width="21" customWidth="1"/>
    <col min="12" max="12" width="20.109375" customWidth="1"/>
    <col min="13" max="13" width="10.6640625" customWidth="1"/>
    <col min="14" max="14" width="34.88671875" bestFit="1" customWidth="1"/>
    <col min="15" max="15" width="44.109375" bestFit="1" customWidth="1"/>
    <col min="16" max="16" width="90.109375" bestFit="1" customWidth="1"/>
    <col min="17" max="17" width="33.109375" bestFit="1" customWidth="1"/>
    <col min="18" max="18" width="37.6640625" bestFit="1" customWidth="1"/>
    <col min="19" max="19" width="55.6640625" bestFit="1" customWidth="1"/>
    <col min="20" max="20" width="63.44140625" bestFit="1" customWidth="1"/>
    <col min="21" max="21" width="28.5546875" bestFit="1" customWidth="1"/>
    <col min="22" max="22" width="35" bestFit="1" customWidth="1"/>
    <col min="23" max="24" width="49.109375" bestFit="1" customWidth="1"/>
    <col min="25" max="25" width="21.44140625" bestFit="1" customWidth="1"/>
    <col min="26" max="26" width="22.109375" bestFit="1" customWidth="1"/>
    <col min="27" max="27" width="28.109375" bestFit="1" customWidth="1"/>
    <col min="28" max="28" width="40.109375" bestFit="1" customWidth="1"/>
    <col min="29" max="29" width="20.33203125" bestFit="1" customWidth="1"/>
    <col min="30" max="30" width="23.109375" bestFit="1" customWidth="1"/>
    <col min="31" max="31" width="46.33203125" bestFit="1" customWidth="1"/>
    <col min="32" max="32" width="24.33203125" bestFit="1" customWidth="1"/>
    <col min="33" max="33" width="60.44140625" bestFit="1" customWidth="1"/>
    <col min="34" max="34" width="47.109375" bestFit="1" customWidth="1"/>
    <col min="35" max="35" width="21.88671875" bestFit="1" customWidth="1"/>
    <col min="36" max="36" width="24.88671875" bestFit="1" customWidth="1"/>
    <col min="37" max="37" width="39.88671875" bestFit="1" customWidth="1"/>
    <col min="38" max="38" width="56.109375" bestFit="1" customWidth="1"/>
    <col min="39" max="39" width="48.33203125" bestFit="1" customWidth="1"/>
    <col min="40" max="40" width="39.6640625" bestFit="1" customWidth="1"/>
    <col min="41" max="41" width="49.109375" bestFit="1" customWidth="1"/>
    <col min="42" max="42" width="61.44140625" bestFit="1" customWidth="1"/>
    <col min="43" max="43" width="70.88671875" bestFit="1" customWidth="1"/>
    <col min="44" max="44" width="43.5546875" bestFit="1" customWidth="1"/>
    <col min="45" max="45" width="22.109375" bestFit="1" customWidth="1"/>
    <col min="46" max="46" width="32.44140625" bestFit="1" customWidth="1"/>
    <col min="47" max="47" width="72.44140625" bestFit="1" customWidth="1"/>
    <col min="48" max="48" width="28.88671875" bestFit="1" customWidth="1"/>
    <col min="49" max="49" width="39.5546875" bestFit="1" customWidth="1"/>
    <col min="50" max="50" width="61.44140625" bestFit="1" customWidth="1"/>
    <col min="51" max="51" width="59.88671875" bestFit="1" customWidth="1"/>
    <col min="52" max="52" width="64.6640625" bestFit="1" customWidth="1"/>
    <col min="53" max="53" width="38.6640625" bestFit="1" customWidth="1"/>
    <col min="54" max="54" width="36.6640625" bestFit="1" customWidth="1"/>
    <col min="55" max="55" width="34" bestFit="1" customWidth="1"/>
    <col min="56" max="56" width="20.44140625" bestFit="1" customWidth="1"/>
    <col min="57" max="57" width="34.6640625" bestFit="1" customWidth="1"/>
    <col min="58" max="58" width="51.109375" bestFit="1" customWidth="1"/>
    <col min="59" max="59" width="57.109375" bestFit="1" customWidth="1"/>
    <col min="60" max="60" width="24.88671875" bestFit="1" customWidth="1"/>
    <col min="61" max="61" width="36.109375" bestFit="1" customWidth="1"/>
    <col min="62" max="62" width="26.88671875" bestFit="1" customWidth="1"/>
    <col min="63" max="63" width="16.5546875" customWidth="1"/>
    <col min="64" max="64" width="35.6640625" bestFit="1" customWidth="1"/>
    <col min="65" max="65" width="28.44140625" bestFit="1" customWidth="1"/>
    <col min="66" max="66" width="24.109375" bestFit="1" customWidth="1"/>
    <col min="67" max="67" width="63.6640625" bestFit="1" customWidth="1"/>
    <col min="68" max="68" width="49.33203125" bestFit="1" customWidth="1"/>
    <col min="69" max="69" width="36.33203125" bestFit="1" customWidth="1"/>
    <col min="70" max="70" width="41.6640625" bestFit="1" customWidth="1"/>
    <col min="71" max="71" width="29.44140625" bestFit="1" customWidth="1"/>
    <col min="72" max="72" width="44.5546875" bestFit="1" customWidth="1"/>
    <col min="73" max="73" width="41.88671875" bestFit="1" customWidth="1"/>
    <col min="74" max="74" width="10.6640625" bestFit="1" customWidth="1"/>
  </cols>
  <sheetData>
    <row r="1" spans="2:9" ht="26.25" customHeight="1" thickBot="1" x14ac:dyDescent="0.35">
      <c r="B1" s="37" t="str">
        <f>'Status Report Período'!B1:F1</f>
        <v>Status Report do Projeto: Projeto Coagril</v>
      </c>
      <c r="C1" s="37"/>
      <c r="D1" s="37"/>
      <c r="E1" s="37"/>
      <c r="F1" s="37"/>
    </row>
    <row r="2" spans="2:9" ht="25.5" customHeight="1" thickTop="1" x14ac:dyDescent="0.3">
      <c r="B2" s="36" t="str">
        <f>'Status Report Período'!B2:F2</f>
        <v>( 30/mar, 2022 - 20/abr, 2022 )</v>
      </c>
      <c r="C2" s="36"/>
      <c r="D2" s="36"/>
      <c r="E2" s="36"/>
      <c r="F2" s="36"/>
    </row>
    <row r="4" spans="2:9" s="24" customFormat="1" x14ac:dyDescent="0.3">
      <c r="B4"/>
      <c r="C4"/>
      <c r="D4"/>
      <c r="E4"/>
      <c r="F4"/>
      <c r="G4"/>
      <c r="H4"/>
      <c r="I4"/>
    </row>
    <row r="5" spans="2:9" s="24" customFormat="1" x14ac:dyDescent="0.3">
      <c r="B5"/>
      <c r="C5" s="240" t="s">
        <v>75</v>
      </c>
      <c r="D5" s="241"/>
      <c r="E5" s="241"/>
      <c r="F5" s="242"/>
      <c r="G5"/>
      <c r="H5"/>
      <c r="I5"/>
    </row>
    <row r="6" spans="2:9" s="24" customFormat="1" x14ac:dyDescent="0.3">
      <c r="B6"/>
      <c r="C6" s="85" t="s">
        <v>76</v>
      </c>
      <c r="D6" s="85" t="s">
        <v>77</v>
      </c>
      <c r="E6" s="85" t="s">
        <v>78</v>
      </c>
      <c r="F6" s="94" t="s">
        <v>79</v>
      </c>
      <c r="G6"/>
      <c r="H6"/>
      <c r="I6"/>
    </row>
    <row r="7" spans="2:9" s="24" customFormat="1" x14ac:dyDescent="0.3">
      <c r="B7"/>
      <c r="C7" s="86"/>
      <c r="D7" s="147"/>
      <c r="E7" s="88"/>
      <c r="F7" s="88"/>
      <c r="G7"/>
      <c r="H7"/>
      <c r="I7"/>
    </row>
    <row r="8" spans="2:9" s="24" customFormat="1" x14ac:dyDescent="0.3">
      <c r="B8"/>
      <c r="C8" s="86"/>
      <c r="D8" s="87"/>
      <c r="E8" s="88"/>
      <c r="F8" s="88"/>
      <c r="G8"/>
      <c r="H8"/>
      <c r="I8"/>
    </row>
    <row r="9" spans="2:9" s="24" customFormat="1" x14ac:dyDescent="0.3">
      <c r="B9"/>
      <c r="C9" s="86"/>
      <c r="D9" s="87"/>
      <c r="E9" s="88"/>
      <c r="F9" s="88"/>
      <c r="G9"/>
      <c r="H9"/>
      <c r="I9"/>
    </row>
    <row r="10" spans="2:9" s="24" customFormat="1" x14ac:dyDescent="0.3">
      <c r="B10"/>
      <c r="C10" s="235" t="s">
        <v>66</v>
      </c>
      <c r="D10" s="235"/>
      <c r="E10" s="89">
        <f>SUM(E7:E9)</f>
        <v>0</v>
      </c>
      <c r="F10" s="89">
        <f>SUM(F7:F9)</f>
        <v>0</v>
      </c>
      <c r="G10"/>
      <c r="H10"/>
      <c r="I10"/>
    </row>
    <row r="11" spans="2:9" s="24" customFormat="1" x14ac:dyDescent="0.3">
      <c r="B11"/>
      <c r="C11" s="236" t="s">
        <v>80</v>
      </c>
      <c r="D11" s="237"/>
      <c r="E11" s="238"/>
      <c r="F11" s="90">
        <f>E10+F10</f>
        <v>0</v>
      </c>
      <c r="G11"/>
      <c r="H11"/>
      <c r="I11"/>
    </row>
    <row r="12" spans="2:9" s="24" customFormat="1" x14ac:dyDescent="0.3">
      <c r="B12"/>
      <c r="C12"/>
      <c r="D12" s="40"/>
      <c r="E12"/>
      <c r="F12"/>
      <c r="G12"/>
      <c r="H12" s="38"/>
      <c r="I12"/>
    </row>
    <row r="13" spans="2:9" s="24" customFormat="1" x14ac:dyDescent="0.3">
      <c r="B13"/>
      <c r="C13" s="240" t="s">
        <v>104</v>
      </c>
      <c r="D13" s="241"/>
      <c r="E13" s="241"/>
      <c r="F13" s="242"/>
      <c r="G13"/>
      <c r="H13"/>
      <c r="I13"/>
    </row>
    <row r="14" spans="2:9" s="24" customFormat="1" x14ac:dyDescent="0.3">
      <c r="B14"/>
      <c r="C14" s="85" t="s">
        <v>76</v>
      </c>
      <c r="D14" s="85" t="s">
        <v>77</v>
      </c>
      <c r="E14" s="85" t="s">
        <v>78</v>
      </c>
      <c r="F14" s="94" t="s">
        <v>79</v>
      </c>
      <c r="G14"/>
      <c r="H14"/>
      <c r="I14"/>
    </row>
    <row r="15" spans="2:9" s="24" customFormat="1" x14ac:dyDescent="0.3">
      <c r="B15"/>
      <c r="C15" s="86" t="s">
        <v>127</v>
      </c>
      <c r="D15" s="87" t="s">
        <v>157</v>
      </c>
      <c r="E15" s="88">
        <v>1.6666666666666667</v>
      </c>
      <c r="F15" s="88"/>
      <c r="G15"/>
      <c r="H15"/>
      <c r="I15"/>
    </row>
    <row r="16" spans="2:9" s="24" customFormat="1" x14ac:dyDescent="0.3">
      <c r="B16" s="113"/>
      <c r="C16" s="86" t="s">
        <v>128</v>
      </c>
      <c r="D16" s="87" t="s">
        <v>157</v>
      </c>
      <c r="E16" s="88">
        <v>0.41666666666666669</v>
      </c>
      <c r="F16" s="88"/>
      <c r="G16" s="113"/>
      <c r="H16" s="113"/>
      <c r="I16" s="113"/>
    </row>
    <row r="17" spans="2:9" s="24" customFormat="1" x14ac:dyDescent="0.3">
      <c r="B17" s="113"/>
      <c r="C17" s="86"/>
      <c r="D17" s="87"/>
      <c r="E17" s="88"/>
      <c r="F17" s="88"/>
      <c r="G17" s="113"/>
      <c r="H17" s="113"/>
      <c r="I17" s="113"/>
    </row>
    <row r="18" spans="2:9" s="24" customFormat="1" x14ac:dyDescent="0.3">
      <c r="B18" s="113"/>
      <c r="C18" s="86"/>
      <c r="D18" s="87"/>
      <c r="E18" s="88"/>
      <c r="F18" s="88"/>
      <c r="G18" s="113"/>
      <c r="H18" s="113"/>
      <c r="I18" s="113"/>
    </row>
    <row r="19" spans="2:9" s="24" customFormat="1" x14ac:dyDescent="0.3">
      <c r="B19" s="113"/>
      <c r="C19" s="86"/>
      <c r="D19" s="87"/>
      <c r="E19" s="88"/>
      <c r="F19" s="88"/>
      <c r="G19" s="113"/>
      <c r="H19" s="113"/>
      <c r="I19" s="113"/>
    </row>
    <row r="20" spans="2:9" s="24" customFormat="1" x14ac:dyDescent="0.3">
      <c r="B20"/>
      <c r="C20" s="86"/>
      <c r="D20" s="87"/>
      <c r="E20" s="88"/>
      <c r="F20" s="88"/>
      <c r="G20"/>
      <c r="H20"/>
      <c r="I20"/>
    </row>
    <row r="21" spans="2:9" s="24" customFormat="1" x14ac:dyDescent="0.3">
      <c r="B21" s="113"/>
      <c r="C21" s="235" t="s">
        <v>66</v>
      </c>
      <c r="D21" s="235"/>
      <c r="E21" s="89">
        <f>SUM(E11:E20)</f>
        <v>2.0833333333333335</v>
      </c>
      <c r="F21" s="89">
        <f>SUM(F11:F20)</f>
        <v>0</v>
      </c>
      <c r="G21" s="113"/>
      <c r="H21" s="113"/>
      <c r="I21" s="113"/>
    </row>
    <row r="22" spans="2:9" s="24" customFormat="1" x14ac:dyDescent="0.3">
      <c r="B22"/>
      <c r="C22" s="240" t="s">
        <v>105</v>
      </c>
      <c r="D22" s="241"/>
      <c r="E22" s="241"/>
      <c r="F22" s="242"/>
      <c r="G22" s="38"/>
      <c r="H22"/>
      <c r="I22"/>
    </row>
    <row r="23" spans="2:9" s="24" customFormat="1" x14ac:dyDescent="0.3">
      <c r="B23" s="113"/>
      <c r="C23" s="126"/>
      <c r="D23" s="127"/>
      <c r="E23" s="128">
        <v>0</v>
      </c>
      <c r="F23" s="125"/>
      <c r="G23" s="38"/>
      <c r="H23" s="113"/>
      <c r="I23" s="113"/>
    </row>
    <row r="24" spans="2:9" s="24" customFormat="1" x14ac:dyDescent="0.3">
      <c r="B24"/>
      <c r="C24" s="86"/>
      <c r="D24" s="86"/>
      <c r="E24" s="88"/>
      <c r="F24" s="88"/>
      <c r="G24" s="38"/>
      <c r="H24"/>
      <c r="I24"/>
    </row>
    <row r="25" spans="2:9" s="24" customFormat="1" x14ac:dyDescent="0.3">
      <c r="B25"/>
      <c r="C25" s="235" t="s">
        <v>66</v>
      </c>
      <c r="D25" s="235"/>
      <c r="E25" s="89">
        <f>E23</f>
        <v>0</v>
      </c>
      <c r="F25" s="89">
        <f>SUM(F15:F24)</f>
        <v>0</v>
      </c>
      <c r="G25"/>
      <c r="H25"/>
      <c r="I25"/>
    </row>
    <row r="26" spans="2:9" s="24" customFormat="1" x14ac:dyDescent="0.3">
      <c r="B26"/>
      <c r="C26" s="236" t="s">
        <v>80</v>
      </c>
      <c r="D26" s="237"/>
      <c r="E26" s="238"/>
      <c r="F26" s="90">
        <f>E21+E25</f>
        <v>2.0833333333333335</v>
      </c>
      <c r="G26"/>
      <c r="H26"/>
      <c r="I26"/>
    </row>
    <row r="27" spans="2:9" s="24" customFormat="1" x14ac:dyDescent="0.3">
      <c r="B27" s="113"/>
      <c r="C27" s="119"/>
      <c r="D27" s="120"/>
      <c r="E27" s="121"/>
      <c r="F27" s="124"/>
      <c r="G27" s="113"/>
      <c r="H27" s="113"/>
      <c r="I27" s="113"/>
    </row>
    <row r="28" spans="2:9" s="24" customFormat="1" x14ac:dyDescent="0.3">
      <c r="B28"/>
      <c r="C28" s="239" t="s">
        <v>106</v>
      </c>
      <c r="D28" s="239"/>
      <c r="E28" s="239"/>
      <c r="F28"/>
      <c r="G28"/>
      <c r="H28"/>
      <c r="I28"/>
    </row>
    <row r="29" spans="2:9" s="24" customFormat="1" x14ac:dyDescent="0.3">
      <c r="B29"/>
      <c r="C29" s="233" t="s">
        <v>78</v>
      </c>
      <c r="D29" s="233"/>
      <c r="E29" s="91">
        <f>'Acompanhamento Solics. Projeto'!G17</f>
        <v>0</v>
      </c>
      <c r="F29"/>
      <c r="G29" s="38"/>
      <c r="H29"/>
      <c r="I29"/>
    </row>
    <row r="30" spans="2:9" s="24" customFormat="1" x14ac:dyDescent="0.3">
      <c r="B30"/>
      <c r="C30" s="233" t="s">
        <v>81</v>
      </c>
      <c r="D30" s="233"/>
      <c r="E30" s="91" t="e">
        <f>'Acompanhamento Solics. Projeto'!G21</f>
        <v>#REF!</v>
      </c>
      <c r="F30"/>
      <c r="G30"/>
      <c r="H30"/>
      <c r="I30"/>
    </row>
    <row r="31" spans="2:9" s="24" customFormat="1" x14ac:dyDescent="0.3">
      <c r="B31"/>
      <c r="C31" s="235" t="s">
        <v>82</v>
      </c>
      <c r="D31" s="235"/>
      <c r="E31" s="92" t="e">
        <f>SUM(E29:E30)</f>
        <v>#REF!</v>
      </c>
      <c r="F31"/>
      <c r="G31"/>
      <c r="H31"/>
      <c r="I31"/>
    </row>
    <row r="32" spans="2:9" s="24" customFormat="1" x14ac:dyDescent="0.3">
      <c r="B32"/>
      <c r="C32" s="233" t="s">
        <v>103</v>
      </c>
      <c r="D32" s="233"/>
      <c r="E32" s="91">
        <v>0</v>
      </c>
      <c r="F32"/>
      <c r="G32" s="39"/>
      <c r="H32"/>
      <c r="I32"/>
    </row>
    <row r="33" spans="2:9" s="24" customFormat="1" x14ac:dyDescent="0.3">
      <c r="B33"/>
      <c r="C33" s="234" t="s">
        <v>83</v>
      </c>
      <c r="D33" s="234"/>
      <c r="E33" s="93" t="e">
        <f>SUM(E31:E32)</f>
        <v>#REF!</v>
      </c>
      <c r="F33"/>
      <c r="G33"/>
      <c r="H33"/>
      <c r="I33"/>
    </row>
    <row r="34" spans="2:9" s="24" customFormat="1" x14ac:dyDescent="0.3">
      <c r="B34"/>
      <c r="C34"/>
      <c r="D34"/>
      <c r="E34"/>
      <c r="F34"/>
      <c r="G34"/>
      <c r="H34"/>
      <c r="I34"/>
    </row>
    <row r="35" spans="2:9" s="24" customFormat="1" x14ac:dyDescent="0.3">
      <c r="C35" s="83"/>
      <c r="D35" s="26"/>
      <c r="E35" s="25"/>
      <c r="F35" s="25"/>
    </row>
    <row r="36" spans="2:9" s="24" customFormat="1" x14ac:dyDescent="0.3">
      <c r="C36" s="239" t="s">
        <v>158</v>
      </c>
      <c r="D36" s="239"/>
      <c r="E36" s="239"/>
      <c r="F36" s="25"/>
    </row>
    <row r="37" spans="2:9" s="24" customFormat="1" x14ac:dyDescent="0.3">
      <c r="C37" s="233" t="s">
        <v>78</v>
      </c>
      <c r="D37" s="233"/>
      <c r="E37" s="91">
        <f>E29+E10+E21</f>
        <v>2.0833333333333335</v>
      </c>
      <c r="F37" s="25"/>
    </row>
    <row r="38" spans="2:9" s="24" customFormat="1" x14ac:dyDescent="0.3">
      <c r="C38" s="233" t="s">
        <v>81</v>
      </c>
      <c r="D38" s="233"/>
      <c r="E38" s="91" t="e">
        <f>E30+F10</f>
        <v>#REF!</v>
      </c>
      <c r="F38" s="25"/>
    </row>
    <row r="39" spans="2:9" s="24" customFormat="1" x14ac:dyDescent="0.3">
      <c r="C39" s="235" t="s">
        <v>82</v>
      </c>
      <c r="D39" s="235"/>
      <c r="E39" s="92" t="e">
        <f>SUM(E37:E38)</f>
        <v>#REF!</v>
      </c>
      <c r="F39" s="25"/>
    </row>
    <row r="40" spans="2:9" s="24" customFormat="1" x14ac:dyDescent="0.3">
      <c r="C40" s="233" t="s">
        <v>103</v>
      </c>
      <c r="D40" s="233"/>
      <c r="E40" s="91">
        <v>0</v>
      </c>
      <c r="F40" s="25"/>
    </row>
    <row r="41" spans="2:9" s="24" customFormat="1" x14ac:dyDescent="0.3">
      <c r="C41" s="234" t="s">
        <v>83</v>
      </c>
      <c r="D41" s="234"/>
      <c r="E41" s="93" t="e">
        <f>SUM(E39:E40)</f>
        <v>#REF!</v>
      </c>
      <c r="F41" s="25"/>
    </row>
    <row r="42" spans="2:9" s="24" customFormat="1" x14ac:dyDescent="0.3">
      <c r="C42" s="83"/>
      <c r="D42" s="26"/>
      <c r="E42" s="25"/>
      <c r="F42" s="25"/>
    </row>
    <row r="43" spans="2:9" s="24" customFormat="1" x14ac:dyDescent="0.3">
      <c r="B43" s="230"/>
      <c r="C43" s="230"/>
      <c r="D43" s="26"/>
      <c r="E43" s="25"/>
      <c r="F43" s="25"/>
    </row>
    <row r="44" spans="2:9" s="24" customFormat="1" x14ac:dyDescent="0.3">
      <c r="C44" s="83"/>
      <c r="D44" s="26"/>
      <c r="E44" s="25"/>
      <c r="F44" s="25"/>
    </row>
    <row r="45" spans="2:9" s="24" customFormat="1" x14ac:dyDescent="0.3">
      <c r="C45" s="83"/>
      <c r="D45" s="26"/>
      <c r="E45" s="25"/>
      <c r="F45" s="25"/>
    </row>
    <row r="46" spans="2:9" s="24" customFormat="1" x14ac:dyDescent="0.3">
      <c r="C46" s="83"/>
      <c r="D46" s="26"/>
      <c r="E46" s="25"/>
      <c r="F46" s="25"/>
    </row>
    <row r="47" spans="2:9" s="24" customFormat="1" x14ac:dyDescent="0.3">
      <c r="C47" s="83"/>
      <c r="D47" s="26"/>
      <c r="E47" s="25"/>
      <c r="F47" s="25"/>
    </row>
    <row r="48" spans="2:9" s="24" customFormat="1" x14ac:dyDescent="0.3">
      <c r="C48" s="83"/>
      <c r="D48" s="26"/>
      <c r="E48" s="25"/>
      <c r="F48" s="25"/>
    </row>
    <row r="49" spans="2:6" s="24" customFormat="1" x14ac:dyDescent="0.3">
      <c r="C49" s="83"/>
      <c r="D49" s="26"/>
      <c r="E49" s="25"/>
      <c r="F49" s="25"/>
    </row>
    <row r="50" spans="2:6" s="24" customFormat="1" x14ac:dyDescent="0.3">
      <c r="C50" s="83"/>
      <c r="D50" s="26"/>
      <c r="E50" s="25"/>
      <c r="F50" s="25"/>
    </row>
    <row r="51" spans="2:6" s="24" customFormat="1" x14ac:dyDescent="0.3">
      <c r="C51" s="83"/>
      <c r="D51" s="26"/>
      <c r="E51" s="25"/>
      <c r="F51" s="25"/>
    </row>
    <row r="52" spans="2:6" s="24" customFormat="1" x14ac:dyDescent="0.3">
      <c r="C52" s="83"/>
      <c r="D52" s="26"/>
      <c r="E52" s="25"/>
      <c r="F52" s="25"/>
    </row>
    <row r="53" spans="2:6" s="24" customFormat="1" x14ac:dyDescent="0.3">
      <c r="B53" s="230"/>
      <c r="C53" s="230"/>
      <c r="D53" s="26"/>
      <c r="E53" s="25"/>
      <c r="F53" s="25"/>
    </row>
    <row r="54" spans="2:6" s="24" customFormat="1" x14ac:dyDescent="0.3">
      <c r="C54" s="83"/>
      <c r="D54" s="26"/>
      <c r="E54" s="25"/>
      <c r="F54" s="25"/>
    </row>
    <row r="55" spans="2:6" s="24" customFormat="1" x14ac:dyDescent="0.3">
      <c r="C55" s="83"/>
      <c r="D55" s="26"/>
      <c r="E55" s="25"/>
      <c r="F55" s="25"/>
    </row>
    <row r="56" spans="2:6" s="24" customFormat="1" x14ac:dyDescent="0.3">
      <c r="C56" s="83"/>
      <c r="D56" s="26"/>
      <c r="E56" s="25"/>
      <c r="F56" s="25"/>
    </row>
    <row r="57" spans="2:6" s="24" customFormat="1" x14ac:dyDescent="0.3">
      <c r="C57" s="83"/>
      <c r="D57" s="26"/>
      <c r="E57" s="25"/>
      <c r="F57" s="25"/>
    </row>
    <row r="58" spans="2:6" s="24" customFormat="1" x14ac:dyDescent="0.3">
      <c r="C58" s="83"/>
      <c r="D58" s="26"/>
      <c r="E58" s="25"/>
      <c r="F58" s="25"/>
    </row>
    <row r="59" spans="2:6" s="24" customFormat="1" x14ac:dyDescent="0.3">
      <c r="C59" s="83"/>
      <c r="D59" s="26"/>
      <c r="E59" s="25"/>
      <c r="F59" s="25"/>
    </row>
    <row r="60" spans="2:6" s="24" customFormat="1" x14ac:dyDescent="0.3">
      <c r="C60" s="83"/>
      <c r="D60" s="26"/>
      <c r="E60" s="25"/>
      <c r="F60" s="25"/>
    </row>
    <row r="61" spans="2:6" s="24" customFormat="1" x14ac:dyDescent="0.3">
      <c r="C61" s="83"/>
      <c r="D61" s="26"/>
      <c r="E61" s="25"/>
      <c r="F61" s="25"/>
    </row>
    <row r="62" spans="2:6" s="24" customFormat="1" x14ac:dyDescent="0.3">
      <c r="C62" s="83"/>
      <c r="D62" s="26"/>
      <c r="E62" s="25"/>
      <c r="F62" s="25"/>
    </row>
    <row r="63" spans="2:6" s="24" customFormat="1" x14ac:dyDescent="0.3"/>
  </sheetData>
  <mergeCells count="22">
    <mergeCell ref="C22:F22"/>
    <mergeCell ref="C5:F5"/>
    <mergeCell ref="C10:D10"/>
    <mergeCell ref="C11:E11"/>
    <mergeCell ref="C13:F13"/>
    <mergeCell ref="C21:D21"/>
    <mergeCell ref="C32:D32"/>
    <mergeCell ref="C33:D33"/>
    <mergeCell ref="C25:D25"/>
    <mergeCell ref="B43:C43"/>
    <mergeCell ref="B53:C53"/>
    <mergeCell ref="C30:D30"/>
    <mergeCell ref="C31:D31"/>
    <mergeCell ref="C26:E26"/>
    <mergeCell ref="C28:E28"/>
    <mergeCell ref="C29:D29"/>
    <mergeCell ref="C36:E36"/>
    <mergeCell ref="C37:D37"/>
    <mergeCell ref="C38:D38"/>
    <mergeCell ref="C39:D39"/>
    <mergeCell ref="C40:D40"/>
    <mergeCell ref="C41:D41"/>
  </mergeCells>
  <phoneticPr fontId="15" type="noConversion"/>
  <pageMargins left="0.7" right="0.7" top="0.75" bottom="0.75" header="0.3" footer="0.3"/>
  <pageSetup scale="6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D7"/>
  <sheetViews>
    <sheetView showGridLines="0" workbookViewId="0">
      <selection activeCell="D8" sqref="D8"/>
    </sheetView>
  </sheetViews>
  <sheetFormatPr defaultColWidth="8.88671875" defaultRowHeight="14.4" x14ac:dyDescent="0.3"/>
  <cols>
    <col min="2" max="2" width="19.33203125" customWidth="1"/>
    <col min="3" max="3" width="2.44140625" customWidth="1"/>
    <col min="4" max="4" width="19.33203125" customWidth="1"/>
  </cols>
  <sheetData>
    <row r="2" spans="2:4" x14ac:dyDescent="0.3">
      <c r="B2" t="s">
        <v>13</v>
      </c>
      <c r="D2" t="s">
        <v>14</v>
      </c>
    </row>
    <row r="3" spans="2:4" x14ac:dyDescent="0.3">
      <c r="B3" t="s">
        <v>12</v>
      </c>
      <c r="D3" t="s">
        <v>12</v>
      </c>
    </row>
    <row r="4" spans="2:4" x14ac:dyDescent="0.3">
      <c r="B4" t="s">
        <v>8</v>
      </c>
      <c r="D4" t="s">
        <v>8</v>
      </c>
    </row>
    <row r="5" spans="2:4" x14ac:dyDescent="0.3">
      <c r="B5" t="s">
        <v>9</v>
      </c>
      <c r="D5" t="s">
        <v>9</v>
      </c>
    </row>
    <row r="6" spans="2:4" x14ac:dyDescent="0.3">
      <c r="B6" t="s">
        <v>10</v>
      </c>
      <c r="D6" t="s">
        <v>10</v>
      </c>
    </row>
    <row r="7" spans="2:4" x14ac:dyDescent="0.3">
      <c r="B7" t="s">
        <v>11</v>
      </c>
      <c r="D7" t="s">
        <v>11</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5 V a M T n y W y b m n A A A A + A A A A B I A H A B D b 2 5 m a W c v U G F j a 2 F n Z S 5 4 b W w g o h g A K K A U A A A A A A A A A A A A A A A A A A A A A A A A A A A A h Y 8 x D o I w G E a v Q r r T l o p o y E 9 J d J X E a G J c S a 3 Q C I X Q Y r m b g 0 f y C p I o 6 u b 4 v b z h f Y / b H d K h r r y r 7 I x q d I I C T J E n t W h O S h c J 6 u 3 Z X 6 K U w z Y X l 7 y Q 3 i h r E w / m l K D S 2 j Y m x D m H 3 Q w 3 X U E Y p Q E 5 Z p u 9 K G W d o 4 + s / s u + 0 s b m W k j E 4 f C K 4 Q x H C z w P a Y h Z F A C Z M G R K f x U 2 F m M K 5 A f C u q 9 s 3 0 n e W n + 1 A z J N I O 8 X / A l Q S w M E F A A C A A g A 5 V a M 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V W j E 4 o i k e 4 D g A A A B E A A A A T A B w A R m 9 y b X V s Y X M v U 2 V j d G l v b j E u b S C i G A A o o B Q A A A A A A A A A A A A A A A A A A A A A A A A A A A A r T k 0 u y c z P U w i G 0 I b W A F B L A Q I t A B Q A A g A I A O V W j E 5 8 l s m 5 p w A A A P g A A A A S A A A A A A A A A A A A A A A A A A A A A A B D b 2 5 m a W c v U G F j a 2 F n Z S 5 4 b W x Q S w E C L Q A U A A I A C A D l V o x O D 8 r p q 6 Q A A A D p A A A A E w A A A A A A A A A A A A A A A A D z A A A A W 0 N v b n R l b n R f V H l w Z X N d L n h t b F B L A Q I t A B Q A A g A I A O V W j E 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C x l T 1 q j U b S S b b d 3 i P k X 4 q M A A A A A A I A A A A A A A N m A A D A A A A A E A A A A H 0 f L F H E W 6 0 w + F G K G U d U 0 W c A A A A A B I A A A K A A A A A Q A A A A k 4 d v l + P d L N F 0 / X 5 h m p I r 3 l A A A A D l N H m 6 X X u / 8 r 6 G V k T v i P h G Z D H Q w Z d N 5 Z F K Z z X G d j C 0 7 d m 8 A 6 S i g e N 0 r 5 1 d s b v d P 7 f V i P Z K 9 b O X c H 8 c p Y V S b / c c p a g p Q H H 3 P 8 + R W Z 2 d 0 S I B I h Q A A A C c K 5 h k P a V 2 C k X E l J / U V 8 A q a X z 5 U A = = < / D a t a M a s h u p > 
</file>

<file path=customXml/itemProps1.xml><?xml version="1.0" encoding="utf-8"?>
<ds:datastoreItem xmlns:ds="http://schemas.openxmlformats.org/officeDocument/2006/customXml" ds:itemID="{92B1DCB8-755D-4DC9-8FE5-06E0C46CFE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Cabeçalho</vt:lpstr>
      <vt:lpstr>Status Report Período</vt:lpstr>
      <vt:lpstr>Acompanhamento Solics. Projeto</vt:lpstr>
      <vt:lpstr>Acompanhamento Financeiro</vt:lpstr>
      <vt:lpstr>Tendência</vt:lpstr>
      <vt:lpstr>Legenda</vt:lpstr>
      <vt:lpstr>fromDate</vt:lpstr>
      <vt:lpstr>issueImpacts</vt:lpstr>
      <vt:lpstr>'Acompanhamento Financeiro'!Print_Titles</vt:lpstr>
      <vt:lpstr>'Acompanhamento Solics. Projeto'!Print_Titles</vt:lpstr>
      <vt:lpstr>'Status Report Período'!Print_Titles</vt:lpstr>
      <vt:lpstr>Tendência!Print_Titles</vt:lpstr>
      <vt:lpstr>projectName</vt:lpstr>
      <vt:lpstr>riskImpacts</vt:lpstr>
      <vt:lpstr>toDate</vt:lpstr>
    </vt:vector>
  </TitlesOfParts>
  <Company>Pointy Haired Dilbert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Purna Duggirala</dc:creator>
  <cp:lastModifiedBy>Vitor Augusto Philippsen Bohn</cp:lastModifiedBy>
  <cp:lastPrinted>2020-06-22T22:57:13Z</cp:lastPrinted>
  <dcterms:created xsi:type="dcterms:W3CDTF">2009-10-11T05:29:50Z</dcterms:created>
  <dcterms:modified xsi:type="dcterms:W3CDTF">2022-05-20T12:02:37Z</dcterms:modified>
</cp:coreProperties>
</file>