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5A8FBDCA-02AA-4643-9785-F4219F49B9C2}" xr6:coauthVersionLast="47" xr6:coauthVersionMax="47" xr10:uidLastSave="{00000000-0000-0000-0000-000000000000}"/>
  <bookViews>
    <workbookView xWindow="-120" yWindow="-120" windowWidth="29040" windowHeight="15990" xr2:uid="{B267885A-95E7-AA43-BFF7-CD54C9E1CB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H11" i="1"/>
  <c r="I11" i="1" s="1"/>
  <c r="G41" i="1"/>
  <c r="D47" i="1" l="1"/>
  <c r="K41" i="1"/>
  <c r="K43" i="1" l="1"/>
  <c r="C12" i="1" l="1"/>
  <c r="C6" i="1"/>
  <c r="D3" i="1" s="1"/>
  <c r="D6" i="1" s="1"/>
  <c r="D7" i="1" l="1"/>
  <c r="F3" i="1"/>
  <c r="C7" i="1"/>
  <c r="K11" i="1"/>
  <c r="L11" i="1" s="1"/>
  <c r="M11" i="1"/>
  <c r="E12" i="1"/>
  <c r="H12" i="1" l="1"/>
  <c r="C13" i="1" s="1"/>
  <c r="E13" i="1" s="1"/>
  <c r="I12" i="1" l="1"/>
  <c r="H13" i="1"/>
  <c r="C14" i="1" s="1"/>
  <c r="E14" i="1" s="1"/>
  <c r="K12" i="1" l="1"/>
  <c r="L12" i="1" s="1"/>
  <c r="H14" i="1"/>
  <c r="C15" i="1" s="1"/>
  <c r="E15" i="1" s="1"/>
  <c r="I13" i="1"/>
  <c r="K13" i="1" l="1"/>
  <c r="L13" i="1" s="1"/>
  <c r="M13" i="1" s="1"/>
  <c r="M12" i="1"/>
  <c r="H15" i="1"/>
  <c r="C16" i="1" s="1"/>
  <c r="E16" i="1" s="1"/>
  <c r="I14" i="1"/>
  <c r="K14" i="1" l="1"/>
  <c r="L14" i="1" s="1"/>
  <c r="M14" i="1" s="1"/>
  <c r="H16" i="1"/>
  <c r="C17" i="1" s="1"/>
  <c r="E17" i="1" s="1"/>
  <c r="I15" i="1"/>
  <c r="K15" i="1" l="1"/>
  <c r="L15" i="1" s="1"/>
  <c r="M15" i="1" s="1"/>
  <c r="N15" i="1" s="1"/>
  <c r="H17" i="1"/>
  <c r="C18" i="1" s="1"/>
  <c r="E18" i="1" s="1"/>
  <c r="I16" i="1"/>
  <c r="K16" i="1" l="1"/>
  <c r="M16" i="1"/>
  <c r="N16" i="1" s="1"/>
  <c r="L16" i="1"/>
  <c r="H18" i="1"/>
  <c r="C19" i="1" s="1"/>
  <c r="E19" i="1" s="1"/>
  <c r="I17" i="1"/>
  <c r="K17" i="1" l="1"/>
  <c r="L17" i="1" s="1"/>
  <c r="H19" i="1"/>
  <c r="C20" i="1" s="1"/>
  <c r="E20" i="1" s="1"/>
  <c r="I18" i="1"/>
  <c r="K18" i="1" l="1"/>
  <c r="L18" i="1" s="1"/>
  <c r="H20" i="1"/>
  <c r="C21" i="1" s="1"/>
  <c r="E21" i="1" s="1"/>
  <c r="I19" i="1"/>
  <c r="K19" i="1" l="1"/>
  <c r="L19" i="1" s="1"/>
  <c r="H21" i="1"/>
  <c r="C22" i="1" s="1"/>
  <c r="E22" i="1" s="1"/>
  <c r="I20" i="1"/>
  <c r="K20" i="1" l="1"/>
  <c r="L20" i="1" s="1"/>
  <c r="H22" i="1"/>
  <c r="C23" i="1" s="1"/>
  <c r="E23" i="1" s="1"/>
  <c r="I21" i="1"/>
  <c r="K21" i="1" l="1"/>
  <c r="L21" i="1" s="1"/>
  <c r="H23" i="1"/>
  <c r="C24" i="1" s="1"/>
  <c r="E24" i="1" s="1"/>
  <c r="I22" i="1"/>
  <c r="K22" i="1" l="1"/>
  <c r="L22" i="1" s="1"/>
  <c r="H24" i="1"/>
  <c r="C25" i="1" s="1"/>
  <c r="E25" i="1" s="1"/>
  <c r="I23" i="1"/>
  <c r="K23" i="1" l="1"/>
  <c r="L23" i="1" s="1"/>
  <c r="H25" i="1"/>
  <c r="C26" i="1" s="1"/>
  <c r="E26" i="1" s="1"/>
  <c r="I24" i="1"/>
  <c r="K24" i="1" l="1"/>
  <c r="L24" i="1" s="1"/>
  <c r="H26" i="1"/>
  <c r="C27" i="1" s="1"/>
  <c r="E27" i="1" s="1"/>
  <c r="I25" i="1"/>
  <c r="K25" i="1" l="1"/>
  <c r="L25" i="1" s="1"/>
  <c r="H27" i="1"/>
  <c r="C28" i="1" s="1"/>
  <c r="E28" i="1" s="1"/>
  <c r="I26" i="1"/>
  <c r="K26" i="1" l="1"/>
  <c r="L26" i="1" s="1"/>
  <c r="H28" i="1"/>
  <c r="C29" i="1" s="1"/>
  <c r="E29" i="1" s="1"/>
  <c r="I27" i="1"/>
  <c r="K27" i="1" l="1"/>
  <c r="L27" i="1" s="1"/>
  <c r="H29" i="1"/>
  <c r="C30" i="1" s="1"/>
  <c r="E30" i="1" s="1"/>
  <c r="I28" i="1"/>
  <c r="K28" i="1" l="1"/>
  <c r="L28" i="1" s="1"/>
  <c r="H30" i="1"/>
  <c r="C31" i="1" s="1"/>
  <c r="E31" i="1" s="1"/>
  <c r="I29" i="1"/>
  <c r="K29" i="1" l="1"/>
  <c r="L29" i="1" s="1"/>
  <c r="H31" i="1"/>
  <c r="C32" i="1" s="1"/>
  <c r="E32" i="1" s="1"/>
  <c r="I30" i="1"/>
  <c r="K30" i="1" l="1"/>
  <c r="L30" i="1" s="1"/>
  <c r="H32" i="1"/>
  <c r="C33" i="1" s="1"/>
  <c r="E33" i="1" s="1"/>
  <c r="I31" i="1"/>
  <c r="K31" i="1" l="1"/>
  <c r="L31" i="1" s="1"/>
  <c r="H33" i="1"/>
  <c r="C34" i="1" s="1"/>
  <c r="E34" i="1" s="1"/>
  <c r="I32" i="1"/>
  <c r="K32" i="1" l="1"/>
  <c r="L32" i="1" s="1"/>
  <c r="H34" i="1"/>
  <c r="C35" i="1" s="1"/>
  <c r="E35" i="1" s="1"/>
  <c r="I33" i="1"/>
  <c r="K33" i="1" l="1"/>
  <c r="L33" i="1" s="1"/>
  <c r="H35" i="1"/>
  <c r="C36" i="1" s="1"/>
  <c r="E36" i="1" s="1"/>
  <c r="I34" i="1"/>
  <c r="K34" i="1" l="1"/>
  <c r="L34" i="1" s="1"/>
  <c r="H36" i="1"/>
  <c r="C37" i="1" s="1"/>
  <c r="E37" i="1" s="1"/>
  <c r="I35" i="1"/>
  <c r="K35" i="1" l="1"/>
  <c r="L35" i="1" s="1"/>
  <c r="H37" i="1"/>
  <c r="C38" i="1" s="1"/>
  <c r="E38" i="1" s="1"/>
  <c r="I36" i="1"/>
  <c r="K36" i="1" l="1"/>
  <c r="L36" i="1" s="1"/>
  <c r="H38" i="1"/>
  <c r="C39" i="1" s="1"/>
  <c r="E39" i="1" s="1"/>
  <c r="I37" i="1"/>
  <c r="K37" i="1" l="1"/>
  <c r="L37" i="1" s="1"/>
  <c r="H39" i="1"/>
  <c r="C40" i="1" s="1"/>
  <c r="E40" i="1" s="1"/>
  <c r="I38" i="1"/>
  <c r="K38" i="1" l="1"/>
  <c r="L38" i="1" s="1"/>
  <c r="H40" i="1"/>
  <c r="I39" i="1"/>
  <c r="K39" i="1" l="1"/>
  <c r="L39" i="1" s="1"/>
  <c r="I40" i="1"/>
  <c r="I43" i="1" s="1"/>
  <c r="K40" i="1" l="1"/>
  <c r="H45" i="1"/>
  <c r="H46" i="1" s="1"/>
  <c r="H47" i="1" s="1"/>
  <c r="L40" i="1"/>
  <c r="L41" i="1" s="1"/>
</calcChain>
</file>

<file path=xl/sharedStrings.xml><?xml version="1.0" encoding="utf-8"?>
<sst xmlns="http://schemas.openxmlformats.org/spreadsheetml/2006/main" count="27" uniqueCount="25">
  <si>
    <t>mes</t>
  </si>
  <si>
    <t>inventario inicial</t>
  </si>
  <si>
    <t>compras</t>
  </si>
  <si>
    <t>ventas</t>
  </si>
  <si>
    <t>inventario final</t>
  </si>
  <si>
    <t>inventario promedio (pzas)</t>
  </si>
  <si>
    <t>dia</t>
  </si>
  <si>
    <t>inventario incial</t>
  </si>
  <si>
    <t>invetario final</t>
  </si>
  <si>
    <t>inv. Promedio</t>
  </si>
  <si>
    <t>inventario maximo</t>
  </si>
  <si>
    <t>inventario promedio del periodo</t>
  </si>
  <si>
    <t>por producto o en general?</t>
  </si>
  <si>
    <t xml:space="preserve">Que informacion presentrar en el reporte </t>
  </si>
  <si>
    <t>dias/Costo de compra</t>
  </si>
  <si>
    <t>Dias promedio Invenario</t>
  </si>
  <si>
    <t>costo total del Inv Promedio</t>
  </si>
  <si>
    <t>Costo Inv Promedio</t>
  </si>
  <si>
    <t>costo de ventas</t>
  </si>
  <si>
    <t>suma de todo el producto que se vendio durante el rango dias</t>
  </si>
  <si>
    <t>costo venta diario</t>
  </si>
  <si>
    <t>costo de Compra(realice una compra)</t>
  </si>
  <si>
    <t>costo de lo vendido</t>
  </si>
  <si>
    <t>Dias Promedio</t>
  </si>
  <si>
    <t>Rotacion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</si>
</sst>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right"/>
    </xf>
    <xf numFmtId="0" fontId="2" fillId="0" borderId="0" xfId="0" applyFont="1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43" fontId="0" fillId="0" borderId="0" xfId="1" applyFont="1" applyAlignment="1">
      <alignment wrapText="1"/>
    </xf>
    <xf numFmtId="43" fontId="0" fillId="2" borderId="0" xfId="1" applyFont="1" applyFill="1" applyAlignment="1">
      <alignment horizontal="center"/>
    </xf>
    <xf numFmtId="43" fontId="0" fillId="0" borderId="0" xfId="1" applyFont="1" applyAlignment="1">
      <alignment horizontal="center" wrapText="1"/>
    </xf>
    <xf numFmtId="43" fontId="0" fillId="2" borderId="0" xfId="1" applyFont="1" applyFill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FD8-331F-A24E-8148-6D213DD2ECDD}">
  <dimension ref="B1:N51"/>
  <sheetViews>
    <sheetView tabSelected="1" topLeftCell="C10" workbookViewId="0">
      <selection activeCell="E11" sqref="E11"/>
    </sheetView>
  </sheetViews>
  <sheetFormatPr baseColWidth="10" defaultRowHeight="15.75" x14ac:dyDescent="0.25"/>
  <cols>
    <col min="2" max="2" width="22.75" style="3" bestFit="1" customWidth="1"/>
    <col min="3" max="3" width="15.5" style="1" customWidth="1"/>
    <col min="4" max="4" width="23.375" style="1" customWidth="1"/>
    <col min="5" max="5" width="12.375" style="1" customWidth="1"/>
    <col min="6" max="6" width="18" style="1" bestFit="1" customWidth="1"/>
    <col min="7" max="7" width="18.375" style="1" customWidth="1"/>
    <col min="8" max="8" width="16.625" style="1" customWidth="1"/>
    <col min="9" max="9" width="13.5" customWidth="1"/>
    <col min="13" max="13" width="11.375" bestFit="1" customWidth="1"/>
  </cols>
  <sheetData>
    <row r="1" spans="2:14" x14ac:dyDescent="0.25">
      <c r="K1" s="6" t="s">
        <v>13</v>
      </c>
      <c r="L1" s="6"/>
      <c r="M1" s="6"/>
      <c r="N1" s="6"/>
    </row>
    <row r="2" spans="2:14" x14ac:dyDescent="0.25">
      <c r="B2" s="3" t="s">
        <v>0</v>
      </c>
      <c r="C2" s="1">
        <v>1</v>
      </c>
      <c r="D2" s="1">
        <v>2</v>
      </c>
      <c r="F2" s="1">
        <v>3</v>
      </c>
    </row>
    <row r="3" spans="2:14" x14ac:dyDescent="0.25">
      <c r="B3" s="3" t="s">
        <v>1</v>
      </c>
      <c r="C3" s="1">
        <v>100</v>
      </c>
      <c r="D3" s="1">
        <f>C6</f>
        <v>50</v>
      </c>
      <c r="F3" s="1">
        <f>D6</f>
        <v>20</v>
      </c>
    </row>
    <row r="4" spans="2:14" x14ac:dyDescent="0.25">
      <c r="B4" s="3" t="s">
        <v>2</v>
      </c>
      <c r="C4" s="1">
        <v>200</v>
      </c>
      <c r="D4" s="1">
        <v>150</v>
      </c>
    </row>
    <row r="5" spans="2:14" x14ac:dyDescent="0.25">
      <c r="B5" s="3" t="s">
        <v>3</v>
      </c>
      <c r="C5" s="1">
        <v>250</v>
      </c>
      <c r="D5" s="1">
        <v>180</v>
      </c>
    </row>
    <row r="6" spans="2:14" x14ac:dyDescent="0.25">
      <c r="B6" s="3" t="s">
        <v>4</v>
      </c>
      <c r="C6" s="1">
        <f>C3+C4-C5</f>
        <v>50</v>
      </c>
      <c r="D6" s="1">
        <f>D3+D4-D5</f>
        <v>20</v>
      </c>
    </row>
    <row r="7" spans="2:14" x14ac:dyDescent="0.25">
      <c r="B7" s="3" t="s">
        <v>5</v>
      </c>
      <c r="C7" s="1">
        <f>((C3+C4)+C6)/2</f>
        <v>175</v>
      </c>
      <c r="D7" s="1">
        <f>((D3+D4)+D6)/2</f>
        <v>110</v>
      </c>
    </row>
    <row r="8" spans="2:14" x14ac:dyDescent="0.25">
      <c r="B8" s="3" t="s">
        <v>12</v>
      </c>
    </row>
    <row r="10" spans="2:14" ht="47.25" x14ac:dyDescent="0.25">
      <c r="B10" s="3" t="s">
        <v>6</v>
      </c>
      <c r="C10" s="4" t="s">
        <v>7</v>
      </c>
      <c r="D10" s="4" t="s">
        <v>2</v>
      </c>
      <c r="E10" s="4" t="s">
        <v>10</v>
      </c>
      <c r="F10" s="4" t="s">
        <v>3</v>
      </c>
      <c r="G10" s="4" t="s">
        <v>21</v>
      </c>
      <c r="H10" s="4" t="s">
        <v>8</v>
      </c>
      <c r="I10" s="4" t="s">
        <v>9</v>
      </c>
      <c r="J10" s="4" t="s">
        <v>14</v>
      </c>
      <c r="K10" s="4" t="s">
        <v>16</v>
      </c>
      <c r="L10" s="4" t="s">
        <v>15</v>
      </c>
    </row>
    <row r="11" spans="2:14" x14ac:dyDescent="0.25">
      <c r="B11" s="3">
        <v>1</v>
      </c>
      <c r="C11" s="1">
        <v>500</v>
      </c>
      <c r="D11" s="1">
        <v>3000</v>
      </c>
      <c r="E11" s="1">
        <f>SUM(C11:D11)</f>
        <v>3500</v>
      </c>
      <c r="F11" s="1">
        <v>100</v>
      </c>
      <c r="G11" s="1">
        <v>12</v>
      </c>
      <c r="H11" s="1">
        <f>E11-F11</f>
        <v>3400</v>
      </c>
      <c r="I11" s="2">
        <f>(E11+H11)/2</f>
        <v>3450</v>
      </c>
      <c r="J11">
        <v>10</v>
      </c>
      <c r="K11" s="2">
        <f>I11*J11</f>
        <v>34500</v>
      </c>
      <c r="L11" s="9">
        <f>I11/K11</f>
        <v>0.1</v>
      </c>
      <c r="M11" s="8">
        <f>1/L11</f>
        <v>10</v>
      </c>
    </row>
    <row r="12" spans="2:14" x14ac:dyDescent="0.25">
      <c r="B12" s="3">
        <v>2</v>
      </c>
      <c r="C12" s="1">
        <f>H11</f>
        <v>3400</v>
      </c>
      <c r="E12" s="1">
        <f t="shared" ref="E12:E40" si="0">SUM(C12:D12)</f>
        <v>3400</v>
      </c>
      <c r="F12" s="1">
        <v>100</v>
      </c>
      <c r="G12" s="1">
        <v>12</v>
      </c>
      <c r="H12" s="1">
        <f t="shared" ref="H12:H40" si="1">E12-F12</f>
        <v>3300</v>
      </c>
      <c r="I12" s="2">
        <f t="shared" ref="I12:I40" si="2">(E12+H12)/2</f>
        <v>3350</v>
      </c>
      <c r="J12">
        <v>11</v>
      </c>
      <c r="K12" s="2">
        <f t="shared" ref="K12:K41" si="3">I12*J12</f>
        <v>36850</v>
      </c>
      <c r="L12" s="9">
        <f t="shared" ref="L12:L40" si="4">I12/K12</f>
        <v>9.0909090909090912E-2</v>
      </c>
      <c r="M12" s="8">
        <f t="shared" ref="M12:M14" si="5">1/L12</f>
        <v>11</v>
      </c>
    </row>
    <row r="13" spans="2:14" x14ac:dyDescent="0.25">
      <c r="B13" s="3">
        <v>3</v>
      </c>
      <c r="C13" s="1">
        <f t="shared" ref="C13:C40" si="6">H12</f>
        <v>3300</v>
      </c>
      <c r="E13" s="1">
        <f t="shared" si="0"/>
        <v>3300</v>
      </c>
      <c r="F13" s="1">
        <v>100</v>
      </c>
      <c r="G13" s="1">
        <v>12</v>
      </c>
      <c r="H13" s="1">
        <f t="shared" si="1"/>
        <v>3200</v>
      </c>
      <c r="I13" s="2">
        <f t="shared" si="2"/>
        <v>3250</v>
      </c>
      <c r="J13">
        <v>12</v>
      </c>
      <c r="K13" s="2">
        <f t="shared" si="3"/>
        <v>39000</v>
      </c>
      <c r="L13" s="9">
        <f t="shared" si="4"/>
        <v>8.3333333333333329E-2</v>
      </c>
      <c r="M13" s="8">
        <f t="shared" si="5"/>
        <v>12</v>
      </c>
    </row>
    <row r="14" spans="2:14" x14ac:dyDescent="0.25">
      <c r="B14" s="3">
        <v>4</v>
      </c>
      <c r="C14" s="1">
        <f t="shared" si="6"/>
        <v>3200</v>
      </c>
      <c r="E14" s="1">
        <f t="shared" si="0"/>
        <v>3200</v>
      </c>
      <c r="F14" s="1">
        <v>100</v>
      </c>
      <c r="G14" s="1">
        <v>12</v>
      </c>
      <c r="H14" s="1">
        <f t="shared" si="1"/>
        <v>3100</v>
      </c>
      <c r="I14" s="2">
        <f t="shared" si="2"/>
        <v>3150</v>
      </c>
      <c r="J14">
        <v>13</v>
      </c>
      <c r="K14" s="2">
        <f t="shared" si="3"/>
        <v>40950</v>
      </c>
      <c r="L14" s="9">
        <f t="shared" si="4"/>
        <v>7.6923076923076927E-2</v>
      </c>
      <c r="M14" s="8">
        <f t="shared" si="5"/>
        <v>13</v>
      </c>
    </row>
    <row r="15" spans="2:14" x14ac:dyDescent="0.25">
      <c r="B15" s="3">
        <v>5</v>
      </c>
      <c r="C15" s="1">
        <f t="shared" si="6"/>
        <v>3100</v>
      </c>
      <c r="E15" s="1">
        <f t="shared" si="0"/>
        <v>3100</v>
      </c>
      <c r="F15" s="1">
        <v>100</v>
      </c>
      <c r="G15" s="1">
        <v>12</v>
      </c>
      <c r="H15" s="1">
        <f t="shared" si="1"/>
        <v>3000</v>
      </c>
      <c r="I15" s="2">
        <f t="shared" si="2"/>
        <v>3050</v>
      </c>
      <c r="J15">
        <v>14</v>
      </c>
      <c r="K15" s="2">
        <f t="shared" si="3"/>
        <v>42700</v>
      </c>
      <c r="L15" s="9">
        <f t="shared" si="4"/>
        <v>7.1428571428571425E-2</v>
      </c>
      <c r="M15" s="8">
        <f>1/L15</f>
        <v>14</v>
      </c>
      <c r="N15">
        <f>SUM(M11:M15)/5</f>
        <v>12</v>
      </c>
    </row>
    <row r="16" spans="2:14" x14ac:dyDescent="0.25">
      <c r="B16" s="3">
        <v>6</v>
      </c>
      <c r="C16" s="1">
        <f t="shared" si="6"/>
        <v>3000</v>
      </c>
      <c r="E16" s="1">
        <f t="shared" si="0"/>
        <v>3000</v>
      </c>
      <c r="F16" s="1">
        <v>100</v>
      </c>
      <c r="G16" s="1">
        <v>12</v>
      </c>
      <c r="H16" s="1">
        <f t="shared" si="1"/>
        <v>2900</v>
      </c>
      <c r="I16" s="2">
        <f t="shared" si="2"/>
        <v>2950</v>
      </c>
      <c r="J16">
        <v>15</v>
      </c>
      <c r="K16" s="2">
        <f t="shared" si="3"/>
        <v>44250</v>
      </c>
      <c r="L16" s="7">
        <f t="shared" si="4"/>
        <v>6.6666666666666666E-2</v>
      </c>
      <c r="M16">
        <f>SUM(L11:L15)/5</f>
        <v>8.4518814518814517E-2</v>
      </c>
      <c r="N16">
        <f>5/M16</f>
        <v>59.15842559394823</v>
      </c>
    </row>
    <row r="17" spans="2:12" x14ac:dyDescent="0.25">
      <c r="B17" s="3">
        <v>7</v>
      </c>
      <c r="C17" s="1">
        <f t="shared" si="6"/>
        <v>2900</v>
      </c>
      <c r="E17" s="1">
        <f t="shared" si="0"/>
        <v>2900</v>
      </c>
      <c r="F17" s="1">
        <v>100</v>
      </c>
      <c r="G17" s="1">
        <v>12</v>
      </c>
      <c r="H17" s="1">
        <f t="shared" si="1"/>
        <v>2800</v>
      </c>
      <c r="I17" s="2">
        <f t="shared" si="2"/>
        <v>2850</v>
      </c>
      <c r="J17">
        <v>16</v>
      </c>
      <c r="K17" s="2">
        <f t="shared" si="3"/>
        <v>45600</v>
      </c>
      <c r="L17">
        <f t="shared" si="4"/>
        <v>6.25E-2</v>
      </c>
    </row>
    <row r="18" spans="2:12" x14ac:dyDescent="0.25">
      <c r="B18" s="3">
        <v>8</v>
      </c>
      <c r="C18" s="1">
        <f t="shared" si="6"/>
        <v>2800</v>
      </c>
      <c r="E18" s="1">
        <f t="shared" si="0"/>
        <v>2800</v>
      </c>
      <c r="F18" s="1">
        <v>100</v>
      </c>
      <c r="G18" s="1">
        <v>12</v>
      </c>
      <c r="H18" s="1">
        <f t="shared" si="1"/>
        <v>2700</v>
      </c>
      <c r="I18" s="2">
        <f t="shared" si="2"/>
        <v>2750</v>
      </c>
      <c r="J18">
        <v>17</v>
      </c>
      <c r="K18" s="2">
        <f t="shared" si="3"/>
        <v>46750</v>
      </c>
      <c r="L18">
        <f t="shared" si="4"/>
        <v>5.8823529411764705E-2</v>
      </c>
    </row>
    <row r="19" spans="2:12" x14ac:dyDescent="0.25">
      <c r="B19" s="3">
        <v>9</v>
      </c>
      <c r="C19" s="1">
        <f t="shared" si="6"/>
        <v>2700</v>
      </c>
      <c r="E19" s="1">
        <f t="shared" si="0"/>
        <v>2700</v>
      </c>
      <c r="F19" s="1">
        <v>100</v>
      </c>
      <c r="G19" s="1">
        <v>12</v>
      </c>
      <c r="H19" s="1">
        <f t="shared" si="1"/>
        <v>2600</v>
      </c>
      <c r="I19" s="2">
        <f t="shared" si="2"/>
        <v>2650</v>
      </c>
      <c r="J19">
        <v>18</v>
      </c>
      <c r="K19" s="2">
        <f t="shared" si="3"/>
        <v>47700</v>
      </c>
      <c r="L19">
        <f t="shared" si="4"/>
        <v>5.5555555555555552E-2</v>
      </c>
    </row>
    <row r="20" spans="2:12" x14ac:dyDescent="0.25">
      <c r="B20" s="3">
        <v>10</v>
      </c>
      <c r="C20" s="1">
        <f t="shared" si="6"/>
        <v>2600</v>
      </c>
      <c r="E20" s="1">
        <f t="shared" si="0"/>
        <v>2600</v>
      </c>
      <c r="F20" s="1">
        <v>100</v>
      </c>
      <c r="G20" s="1">
        <v>12</v>
      </c>
      <c r="H20" s="1">
        <f t="shared" si="1"/>
        <v>2500</v>
      </c>
      <c r="I20" s="2">
        <f t="shared" si="2"/>
        <v>2550</v>
      </c>
      <c r="J20">
        <v>19</v>
      </c>
      <c r="K20" s="2">
        <f t="shared" si="3"/>
        <v>48450</v>
      </c>
      <c r="L20">
        <f t="shared" si="4"/>
        <v>5.2631578947368418E-2</v>
      </c>
    </row>
    <row r="21" spans="2:12" x14ac:dyDescent="0.25">
      <c r="B21" s="3">
        <v>11</v>
      </c>
      <c r="C21" s="1">
        <f t="shared" si="6"/>
        <v>2500</v>
      </c>
      <c r="E21" s="1">
        <f t="shared" si="0"/>
        <v>2500</v>
      </c>
      <c r="F21" s="1">
        <v>100</v>
      </c>
      <c r="G21" s="1">
        <v>12</v>
      </c>
      <c r="H21" s="1">
        <f t="shared" si="1"/>
        <v>2400</v>
      </c>
      <c r="I21" s="2">
        <f t="shared" si="2"/>
        <v>2450</v>
      </c>
      <c r="J21">
        <v>20</v>
      </c>
      <c r="K21" s="2">
        <f t="shared" si="3"/>
        <v>49000</v>
      </c>
      <c r="L21">
        <f t="shared" si="4"/>
        <v>0.05</v>
      </c>
    </row>
    <row r="22" spans="2:12" x14ac:dyDescent="0.25">
      <c r="B22" s="3">
        <v>12</v>
      </c>
      <c r="C22" s="1">
        <f t="shared" si="6"/>
        <v>2400</v>
      </c>
      <c r="E22" s="1">
        <f t="shared" si="0"/>
        <v>2400</v>
      </c>
      <c r="F22" s="1">
        <v>100</v>
      </c>
      <c r="G22" s="1">
        <v>12</v>
      </c>
      <c r="H22" s="1">
        <f t="shared" si="1"/>
        <v>2300</v>
      </c>
      <c r="I22" s="2">
        <f t="shared" si="2"/>
        <v>2350</v>
      </c>
      <c r="J22">
        <v>21</v>
      </c>
      <c r="K22" s="2">
        <f t="shared" si="3"/>
        <v>49350</v>
      </c>
      <c r="L22">
        <f t="shared" si="4"/>
        <v>4.7619047619047616E-2</v>
      </c>
    </row>
    <row r="23" spans="2:12" x14ac:dyDescent="0.25">
      <c r="B23" s="3">
        <v>13</v>
      </c>
      <c r="C23" s="1">
        <f t="shared" si="6"/>
        <v>2300</v>
      </c>
      <c r="E23" s="1">
        <f t="shared" si="0"/>
        <v>2300</v>
      </c>
      <c r="F23" s="1">
        <v>100</v>
      </c>
      <c r="G23" s="1">
        <v>12</v>
      </c>
      <c r="H23" s="1">
        <f t="shared" si="1"/>
        <v>2200</v>
      </c>
      <c r="I23" s="2">
        <f t="shared" si="2"/>
        <v>2250</v>
      </c>
      <c r="J23">
        <v>22</v>
      </c>
      <c r="K23" s="2">
        <f t="shared" si="3"/>
        <v>49500</v>
      </c>
      <c r="L23">
        <f t="shared" si="4"/>
        <v>4.5454545454545456E-2</v>
      </c>
    </row>
    <row r="24" spans="2:12" x14ac:dyDescent="0.25">
      <c r="B24" s="3">
        <v>14</v>
      </c>
      <c r="C24" s="1">
        <f t="shared" si="6"/>
        <v>2200</v>
      </c>
      <c r="E24" s="1">
        <f t="shared" si="0"/>
        <v>2200</v>
      </c>
      <c r="F24" s="1">
        <v>100</v>
      </c>
      <c r="G24" s="1">
        <v>12</v>
      </c>
      <c r="H24" s="1">
        <f t="shared" si="1"/>
        <v>2100</v>
      </c>
      <c r="I24" s="2">
        <f t="shared" si="2"/>
        <v>2150</v>
      </c>
      <c r="J24">
        <v>23</v>
      </c>
      <c r="K24" s="2">
        <f t="shared" si="3"/>
        <v>49450</v>
      </c>
      <c r="L24">
        <f t="shared" si="4"/>
        <v>4.3478260869565216E-2</v>
      </c>
    </row>
    <row r="25" spans="2:12" x14ac:dyDescent="0.25">
      <c r="B25" s="3">
        <v>15</v>
      </c>
      <c r="C25" s="1">
        <f t="shared" si="6"/>
        <v>2100</v>
      </c>
      <c r="E25" s="1">
        <f t="shared" si="0"/>
        <v>2100</v>
      </c>
      <c r="F25" s="1">
        <v>100</v>
      </c>
      <c r="G25" s="1">
        <v>12</v>
      </c>
      <c r="H25" s="1">
        <f t="shared" si="1"/>
        <v>2000</v>
      </c>
      <c r="I25" s="2">
        <f t="shared" si="2"/>
        <v>2050</v>
      </c>
      <c r="J25">
        <v>24</v>
      </c>
      <c r="K25" s="2">
        <f t="shared" si="3"/>
        <v>49200</v>
      </c>
      <c r="L25">
        <f t="shared" si="4"/>
        <v>4.1666666666666664E-2</v>
      </c>
    </row>
    <row r="26" spans="2:12" x14ac:dyDescent="0.25">
      <c r="B26" s="3">
        <v>16</v>
      </c>
      <c r="C26" s="1">
        <f t="shared" si="6"/>
        <v>2000</v>
      </c>
      <c r="E26" s="1">
        <f t="shared" si="0"/>
        <v>2000</v>
      </c>
      <c r="F26" s="1">
        <v>100</v>
      </c>
      <c r="G26" s="1">
        <v>12</v>
      </c>
      <c r="H26" s="1">
        <f t="shared" si="1"/>
        <v>1900</v>
      </c>
      <c r="I26" s="2">
        <f t="shared" si="2"/>
        <v>1950</v>
      </c>
      <c r="J26">
        <v>25</v>
      </c>
      <c r="K26" s="2">
        <f t="shared" si="3"/>
        <v>48750</v>
      </c>
      <c r="L26">
        <f t="shared" si="4"/>
        <v>0.04</v>
      </c>
    </row>
    <row r="27" spans="2:12" x14ac:dyDescent="0.25">
      <c r="B27" s="3">
        <v>17</v>
      </c>
      <c r="C27" s="1">
        <f t="shared" si="6"/>
        <v>1900</v>
      </c>
      <c r="E27" s="1">
        <f t="shared" si="0"/>
        <v>1900</v>
      </c>
      <c r="F27" s="1">
        <v>100</v>
      </c>
      <c r="G27" s="1">
        <v>12</v>
      </c>
      <c r="H27" s="1">
        <f t="shared" si="1"/>
        <v>1800</v>
      </c>
      <c r="I27" s="2">
        <f t="shared" si="2"/>
        <v>1850</v>
      </c>
      <c r="J27">
        <v>26</v>
      </c>
      <c r="K27" s="2">
        <f t="shared" si="3"/>
        <v>48100</v>
      </c>
      <c r="L27">
        <f t="shared" si="4"/>
        <v>3.8461538461538464E-2</v>
      </c>
    </row>
    <row r="28" spans="2:12" x14ac:dyDescent="0.25">
      <c r="B28" s="3">
        <v>18</v>
      </c>
      <c r="C28" s="1">
        <f t="shared" si="6"/>
        <v>1800</v>
      </c>
      <c r="E28" s="1">
        <f t="shared" si="0"/>
        <v>1800</v>
      </c>
      <c r="F28" s="1">
        <v>100</v>
      </c>
      <c r="G28" s="1">
        <v>12</v>
      </c>
      <c r="H28" s="1">
        <f t="shared" si="1"/>
        <v>1700</v>
      </c>
      <c r="I28" s="2">
        <f t="shared" si="2"/>
        <v>1750</v>
      </c>
      <c r="J28">
        <v>27</v>
      </c>
      <c r="K28" s="2">
        <f t="shared" si="3"/>
        <v>47250</v>
      </c>
      <c r="L28">
        <f t="shared" si="4"/>
        <v>3.7037037037037035E-2</v>
      </c>
    </row>
    <row r="29" spans="2:12" x14ac:dyDescent="0.25">
      <c r="B29" s="3">
        <v>19</v>
      </c>
      <c r="C29" s="1">
        <f t="shared" si="6"/>
        <v>1700</v>
      </c>
      <c r="E29" s="1">
        <f t="shared" si="0"/>
        <v>1700</v>
      </c>
      <c r="F29" s="1">
        <v>100</v>
      </c>
      <c r="G29" s="1">
        <v>12</v>
      </c>
      <c r="H29" s="1">
        <f t="shared" si="1"/>
        <v>1600</v>
      </c>
      <c r="I29" s="2">
        <f t="shared" si="2"/>
        <v>1650</v>
      </c>
      <c r="J29">
        <v>28</v>
      </c>
      <c r="K29" s="2">
        <f t="shared" si="3"/>
        <v>46200</v>
      </c>
      <c r="L29">
        <f t="shared" si="4"/>
        <v>3.5714285714285712E-2</v>
      </c>
    </row>
    <row r="30" spans="2:12" x14ac:dyDescent="0.25">
      <c r="B30" s="3">
        <v>20</v>
      </c>
      <c r="C30" s="1">
        <f t="shared" si="6"/>
        <v>1600</v>
      </c>
      <c r="E30" s="1">
        <f t="shared" si="0"/>
        <v>1600</v>
      </c>
      <c r="F30" s="1">
        <v>100</v>
      </c>
      <c r="G30" s="1">
        <v>12</v>
      </c>
      <c r="H30" s="1">
        <f t="shared" si="1"/>
        <v>1500</v>
      </c>
      <c r="I30" s="2">
        <f t="shared" si="2"/>
        <v>1550</v>
      </c>
      <c r="J30">
        <v>29</v>
      </c>
      <c r="K30" s="2">
        <f t="shared" si="3"/>
        <v>44950</v>
      </c>
      <c r="L30">
        <f t="shared" si="4"/>
        <v>3.4482758620689655E-2</v>
      </c>
    </row>
    <row r="31" spans="2:12" x14ac:dyDescent="0.25">
      <c r="B31" s="3">
        <v>21</v>
      </c>
      <c r="C31" s="1">
        <f t="shared" si="6"/>
        <v>1500</v>
      </c>
      <c r="E31" s="1">
        <f t="shared" si="0"/>
        <v>1500</v>
      </c>
      <c r="F31" s="1">
        <v>100</v>
      </c>
      <c r="G31" s="1">
        <v>12</v>
      </c>
      <c r="H31" s="1">
        <f t="shared" si="1"/>
        <v>1400</v>
      </c>
      <c r="I31" s="2">
        <f t="shared" si="2"/>
        <v>1450</v>
      </c>
      <c r="J31">
        <v>30</v>
      </c>
      <c r="K31" s="2">
        <f t="shared" si="3"/>
        <v>43500</v>
      </c>
      <c r="L31">
        <f t="shared" si="4"/>
        <v>3.3333333333333333E-2</v>
      </c>
    </row>
    <row r="32" spans="2:12" x14ac:dyDescent="0.25">
      <c r="B32" s="3">
        <v>22</v>
      </c>
      <c r="C32" s="1">
        <f t="shared" si="6"/>
        <v>1400</v>
      </c>
      <c r="E32" s="1">
        <f t="shared" si="0"/>
        <v>1400</v>
      </c>
      <c r="F32" s="1">
        <v>100</v>
      </c>
      <c r="G32" s="1">
        <v>12</v>
      </c>
      <c r="H32" s="1">
        <f t="shared" si="1"/>
        <v>1300</v>
      </c>
      <c r="I32" s="2">
        <f t="shared" si="2"/>
        <v>1350</v>
      </c>
      <c r="J32">
        <v>31</v>
      </c>
      <c r="K32" s="2">
        <f t="shared" si="3"/>
        <v>41850</v>
      </c>
      <c r="L32">
        <f t="shared" si="4"/>
        <v>3.2258064516129031E-2</v>
      </c>
    </row>
    <row r="33" spans="2:12" x14ac:dyDescent="0.25">
      <c r="B33" s="3">
        <v>23</v>
      </c>
      <c r="C33" s="1">
        <f t="shared" si="6"/>
        <v>1300</v>
      </c>
      <c r="E33" s="1">
        <f t="shared" si="0"/>
        <v>1300</v>
      </c>
      <c r="F33" s="1">
        <v>100</v>
      </c>
      <c r="G33" s="1">
        <v>13</v>
      </c>
      <c r="H33" s="1">
        <f t="shared" si="1"/>
        <v>1200</v>
      </c>
      <c r="I33" s="2">
        <f t="shared" si="2"/>
        <v>1250</v>
      </c>
      <c r="J33">
        <v>32</v>
      </c>
      <c r="K33" s="2">
        <f t="shared" si="3"/>
        <v>40000</v>
      </c>
      <c r="L33">
        <f t="shared" si="4"/>
        <v>3.125E-2</v>
      </c>
    </row>
    <row r="34" spans="2:12" x14ac:dyDescent="0.25">
      <c r="B34" s="3">
        <v>24</v>
      </c>
      <c r="C34" s="1">
        <f t="shared" si="6"/>
        <v>1200</v>
      </c>
      <c r="E34" s="1">
        <f t="shared" si="0"/>
        <v>1200</v>
      </c>
      <c r="F34" s="1">
        <v>100</v>
      </c>
      <c r="G34" s="1">
        <v>13</v>
      </c>
      <c r="H34" s="1">
        <f t="shared" si="1"/>
        <v>1100</v>
      </c>
      <c r="I34" s="2">
        <f t="shared" si="2"/>
        <v>1150</v>
      </c>
      <c r="J34">
        <v>33</v>
      </c>
      <c r="K34" s="2">
        <f t="shared" si="3"/>
        <v>37950</v>
      </c>
      <c r="L34">
        <f t="shared" si="4"/>
        <v>3.0303030303030304E-2</v>
      </c>
    </row>
    <row r="35" spans="2:12" x14ac:dyDescent="0.25">
      <c r="B35" s="3">
        <v>25</v>
      </c>
      <c r="C35" s="1">
        <f t="shared" si="6"/>
        <v>1100</v>
      </c>
      <c r="E35" s="1">
        <f t="shared" si="0"/>
        <v>1100</v>
      </c>
      <c r="F35" s="1">
        <v>100</v>
      </c>
      <c r="G35" s="1">
        <v>13</v>
      </c>
      <c r="H35" s="1">
        <f t="shared" si="1"/>
        <v>1000</v>
      </c>
      <c r="I35" s="2">
        <f t="shared" si="2"/>
        <v>1050</v>
      </c>
      <c r="J35">
        <v>34</v>
      </c>
      <c r="K35" s="2">
        <f t="shared" si="3"/>
        <v>35700</v>
      </c>
      <c r="L35">
        <f t="shared" si="4"/>
        <v>2.9411764705882353E-2</v>
      </c>
    </row>
    <row r="36" spans="2:12" x14ac:dyDescent="0.25">
      <c r="B36" s="3">
        <v>26</v>
      </c>
      <c r="C36" s="1">
        <f t="shared" si="6"/>
        <v>1000</v>
      </c>
      <c r="E36" s="1">
        <f t="shared" si="0"/>
        <v>1000</v>
      </c>
      <c r="F36" s="1">
        <v>100</v>
      </c>
      <c r="G36" s="1">
        <v>13</v>
      </c>
      <c r="H36" s="1">
        <f t="shared" si="1"/>
        <v>900</v>
      </c>
      <c r="I36" s="2">
        <f t="shared" si="2"/>
        <v>950</v>
      </c>
      <c r="J36">
        <v>35</v>
      </c>
      <c r="K36" s="2">
        <f t="shared" si="3"/>
        <v>33250</v>
      </c>
      <c r="L36">
        <f t="shared" si="4"/>
        <v>2.8571428571428571E-2</v>
      </c>
    </row>
    <row r="37" spans="2:12" x14ac:dyDescent="0.25">
      <c r="B37" s="3">
        <v>27</v>
      </c>
      <c r="C37" s="1">
        <f t="shared" si="6"/>
        <v>900</v>
      </c>
      <c r="E37" s="1">
        <f t="shared" si="0"/>
        <v>900</v>
      </c>
      <c r="F37" s="1">
        <v>100</v>
      </c>
      <c r="G37" s="1">
        <v>13</v>
      </c>
      <c r="H37" s="1">
        <f t="shared" si="1"/>
        <v>800</v>
      </c>
      <c r="I37" s="2">
        <f t="shared" si="2"/>
        <v>850</v>
      </c>
      <c r="J37">
        <v>36</v>
      </c>
      <c r="K37" s="2">
        <f t="shared" si="3"/>
        <v>30600</v>
      </c>
      <c r="L37">
        <f t="shared" si="4"/>
        <v>2.7777777777777776E-2</v>
      </c>
    </row>
    <row r="38" spans="2:12" x14ac:dyDescent="0.25">
      <c r="B38" s="3">
        <v>28</v>
      </c>
      <c r="C38" s="1">
        <f t="shared" si="6"/>
        <v>800</v>
      </c>
      <c r="E38" s="1">
        <f t="shared" si="0"/>
        <v>800</v>
      </c>
      <c r="F38" s="1">
        <v>100</v>
      </c>
      <c r="G38" s="1">
        <v>13</v>
      </c>
      <c r="H38" s="1">
        <f t="shared" si="1"/>
        <v>700</v>
      </c>
      <c r="I38" s="2">
        <f t="shared" si="2"/>
        <v>750</v>
      </c>
      <c r="J38">
        <v>37</v>
      </c>
      <c r="K38" s="2">
        <f t="shared" si="3"/>
        <v>27750</v>
      </c>
      <c r="L38">
        <f t="shared" si="4"/>
        <v>2.7027027027027029E-2</v>
      </c>
    </row>
    <row r="39" spans="2:12" x14ac:dyDescent="0.25">
      <c r="B39" s="3">
        <v>29</v>
      </c>
      <c r="C39" s="1">
        <f t="shared" si="6"/>
        <v>700</v>
      </c>
      <c r="E39" s="1">
        <f t="shared" si="0"/>
        <v>700</v>
      </c>
      <c r="F39" s="1">
        <v>100</v>
      </c>
      <c r="G39" s="1">
        <v>13</v>
      </c>
      <c r="H39" s="1">
        <f t="shared" si="1"/>
        <v>600</v>
      </c>
      <c r="I39" s="2">
        <f t="shared" si="2"/>
        <v>650</v>
      </c>
      <c r="J39">
        <v>38</v>
      </c>
      <c r="K39" s="2">
        <f t="shared" si="3"/>
        <v>24700</v>
      </c>
      <c r="L39">
        <f t="shared" si="4"/>
        <v>2.6315789473684209E-2</v>
      </c>
    </row>
    <row r="40" spans="2:12" x14ac:dyDescent="0.25">
      <c r="B40" s="3">
        <v>30</v>
      </c>
      <c r="C40" s="1">
        <f t="shared" si="6"/>
        <v>600</v>
      </c>
      <c r="E40" s="1">
        <f t="shared" si="0"/>
        <v>600</v>
      </c>
      <c r="F40" s="1">
        <v>100</v>
      </c>
      <c r="G40" s="1">
        <v>13</v>
      </c>
      <c r="H40" s="1">
        <f t="shared" si="1"/>
        <v>500</v>
      </c>
      <c r="I40" s="2">
        <f t="shared" si="2"/>
        <v>550</v>
      </c>
      <c r="J40">
        <v>39</v>
      </c>
      <c r="K40" s="2">
        <f t="shared" si="3"/>
        <v>21450</v>
      </c>
      <c r="L40">
        <f t="shared" si="4"/>
        <v>2.564102564102564E-2</v>
      </c>
    </row>
    <row r="41" spans="2:12" x14ac:dyDescent="0.25">
      <c r="F41" s="1" t="s">
        <v>22</v>
      </c>
      <c r="G41" s="1">
        <f>SUMPRODUCT(G11:G40,F11:F40)</f>
        <v>36800</v>
      </c>
      <c r="K41" s="2">
        <f t="shared" si="3"/>
        <v>0</v>
      </c>
      <c r="L41">
        <f>SUM(L11:L40)</f>
        <v>1.4245747849681218</v>
      </c>
    </row>
    <row r="42" spans="2:12" x14ac:dyDescent="0.25">
      <c r="K42" s="2"/>
    </row>
    <row r="43" spans="2:12" x14ac:dyDescent="0.25">
      <c r="H43" s="5" t="s">
        <v>11</v>
      </c>
      <c r="I43" s="2">
        <f>AVERAGE(I11:I40)</f>
        <v>2000</v>
      </c>
      <c r="K43" s="2">
        <f>K41/30</f>
        <v>0</v>
      </c>
    </row>
    <row r="45" spans="2:12" x14ac:dyDescent="0.25">
      <c r="E45" s="11" t="s">
        <v>17</v>
      </c>
      <c r="F45" s="11"/>
      <c r="H45" s="1">
        <f>I43*AVERAGE(G11:G40)</f>
        <v>24533.333333333336</v>
      </c>
      <c r="I45" s="2"/>
    </row>
    <row r="46" spans="2:12" x14ac:dyDescent="0.25">
      <c r="E46" s="13" t="s">
        <v>23</v>
      </c>
      <c r="F46" s="13"/>
      <c r="H46" s="1">
        <f>H45*30/G41</f>
        <v>20.000000000000004</v>
      </c>
    </row>
    <row r="47" spans="2:12" x14ac:dyDescent="0.25">
      <c r="C47" s="1" t="s">
        <v>18</v>
      </c>
      <c r="D47" s="1" t="e">
        <f>F41*C44</f>
        <v>#VALUE!</v>
      </c>
      <c r="E47" s="13" t="s">
        <v>24</v>
      </c>
      <c r="F47" s="13"/>
      <c r="H47" s="1">
        <f>30/H46</f>
        <v>1.4999999999999998</v>
      </c>
    </row>
    <row r="48" spans="2:12" ht="63" customHeight="1" x14ac:dyDescent="0.25">
      <c r="C48" s="12" t="s">
        <v>19</v>
      </c>
      <c r="D48" s="12"/>
      <c r="E48" s="12"/>
      <c r="F48" s="10"/>
      <c r="G48" s="10"/>
      <c r="H48" s="10"/>
    </row>
    <row r="51" spans="3:3" x14ac:dyDescent="0.25">
      <c r="C51" s="1" t="s">
        <v>20</v>
      </c>
    </row>
  </sheetData>
  <mergeCells count="4">
    <mergeCell ref="E45:F45"/>
    <mergeCell ref="C48:E48"/>
    <mergeCell ref="E46:F46"/>
    <mergeCell ref="E47:F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Adriano</cp:lastModifiedBy>
  <dcterms:created xsi:type="dcterms:W3CDTF">2020-06-10T17:09:59Z</dcterms:created>
  <dcterms:modified xsi:type="dcterms:W3CDTF">2021-06-24T17:34:22Z</dcterms:modified>
</cp:coreProperties>
</file>