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on\Desktop\Model Counting\Work\"/>
    </mc:Choice>
  </mc:AlternateContent>
  <xr:revisionPtr revIDLastSave="0" documentId="13_ncr:1_{A8CA921E-3885-488E-80AF-1DBDE3AEE68E}" xr6:coauthVersionLast="47" xr6:coauthVersionMax="47" xr10:uidLastSave="{00000000-0000-0000-0000-000000000000}"/>
  <bookViews>
    <workbookView xWindow="-108" yWindow="-108" windowWidth="23256" windowHeight="12576" xr2:uid="{4ED12BDF-4DD8-4779-941F-F48889D9D76D}"/>
  </bookViews>
  <sheets>
    <sheet name="Square" sheetId="1" r:id="rId1"/>
    <sheet name="Random Graph" sheetId="3" r:id="rId2"/>
    <sheet name="Frustrated Squa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3" l="1"/>
  <c r="AB5" i="3"/>
  <c r="AB6" i="3"/>
  <c r="AB7" i="3"/>
  <c r="AB8" i="3"/>
  <c r="AB3" i="3"/>
  <c r="AA4" i="3"/>
  <c r="AA5" i="3"/>
  <c r="AA6" i="3"/>
  <c r="AA7" i="3"/>
  <c r="AA8" i="3"/>
  <c r="AA3" i="3"/>
  <c r="X4" i="3"/>
  <c r="X5" i="3"/>
  <c r="X6" i="3"/>
  <c r="X7" i="3"/>
  <c r="X3" i="3"/>
  <c r="AP6" i="1"/>
  <c r="AP8" i="1"/>
  <c r="AP9" i="1"/>
  <c r="AP14" i="1"/>
  <c r="AP2" i="1"/>
  <c r="AO3" i="1"/>
  <c r="AP3" i="1" s="1"/>
  <c r="AO4" i="1"/>
  <c r="AP4" i="1" s="1"/>
  <c r="AO5" i="1"/>
  <c r="AP5" i="1" s="1"/>
  <c r="AO6" i="1"/>
  <c r="AO7" i="1"/>
  <c r="AP7" i="1" s="1"/>
  <c r="AO8" i="1"/>
  <c r="AO9" i="1"/>
  <c r="AO10" i="1"/>
  <c r="AP10" i="1" s="1"/>
  <c r="AO11" i="1"/>
  <c r="AP11" i="1" s="1"/>
  <c r="AO12" i="1"/>
  <c r="AP12" i="1" s="1"/>
  <c r="AO13" i="1"/>
  <c r="AP13" i="1" s="1"/>
  <c r="AO14" i="1"/>
  <c r="AO15" i="1"/>
  <c r="AP15" i="1" s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E18" i="2"/>
  <c r="C18" i="2"/>
  <c r="L8" i="3"/>
  <c r="M8" i="3"/>
  <c r="N8" i="3"/>
  <c r="O8" i="3"/>
  <c r="P8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L3" i="3"/>
  <c r="M3" i="3"/>
  <c r="N3" i="3"/>
  <c r="O3" i="3"/>
  <c r="P3" i="3"/>
  <c r="K3" i="3"/>
  <c r="L1" i="3"/>
  <c r="M1" i="3"/>
  <c r="N1" i="3"/>
  <c r="O1" i="3"/>
  <c r="P1" i="3"/>
  <c r="K1" i="3"/>
  <c r="G4" i="3"/>
  <c r="G5" i="3"/>
  <c r="G6" i="3"/>
  <c r="G7" i="3"/>
  <c r="G8" i="3"/>
  <c r="G3" i="3"/>
  <c r="A30" i="3"/>
  <c r="A24" i="3"/>
  <c r="A25" i="3" s="1"/>
  <c r="A26" i="3" s="1"/>
  <c r="A27" i="3" s="1"/>
  <c r="A28" i="3" s="1"/>
  <c r="A29" i="3" s="1"/>
  <c r="A14" i="3"/>
  <c r="A15" i="3" s="1"/>
  <c r="A16" i="3" s="1"/>
  <c r="A17" i="3" s="1"/>
  <c r="A18" i="3" s="1"/>
  <c r="A19" i="3" s="1"/>
  <c r="A20" i="3" s="1"/>
  <c r="A4" i="3"/>
  <c r="A5" i="3" s="1"/>
  <c r="A6" i="3" s="1"/>
  <c r="A7" i="3" s="1"/>
  <c r="A8" i="3" s="1"/>
  <c r="A9" i="3" s="1"/>
  <c r="A10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AC3" i="1"/>
  <c r="AC4" i="1"/>
  <c r="AC5" i="1"/>
  <c r="AC6" i="1"/>
  <c r="AC7" i="1"/>
  <c r="AC8" i="1"/>
  <c r="AC9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2" i="1"/>
  <c r="Q2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2" i="1"/>
  <c r="Y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2" i="1"/>
  <c r="M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<sst xmlns="http://schemas.openxmlformats.org/spreadsheetml/2006/main" count="169" uniqueCount="104">
  <si>
    <t>Line Graph</t>
  </si>
  <si>
    <t>Factor Tree</t>
  </si>
  <si>
    <t>Grid Size (n)</t>
  </si>
  <si>
    <t>CATN (approx)</t>
  </si>
  <si>
    <t>Notes:</t>
  </si>
  <si>
    <t>Line graph stalls in planning phase for n &gt;= 5</t>
  </si>
  <si>
    <t>Factor Tree result is too large to be represented as an int for n&gt;=19</t>
  </si>
  <si>
    <t>CATN computes with logarithms, so it is able to compute results for n from 2-20</t>
  </si>
  <si>
    <t>CATN/FT Runtime</t>
  </si>
  <si>
    <t>Both tensororder experiments are with flowcutter</t>
  </si>
  <si>
    <t>Note that larger values of n can still be tested for sufficiently small beta</t>
  </si>
  <si>
    <t>DPMC (LG Plan Time)</t>
  </si>
  <si>
    <t>DPMC (Contraction Time (?))</t>
  </si>
  <si>
    <t>DPMC-LG</t>
  </si>
  <si>
    <t>DPMC-HTB Plan Time</t>
  </si>
  <si>
    <t>DPMC-HTB Runtime</t>
  </si>
  <si>
    <t>DPMC-HTB Total Time</t>
  </si>
  <si>
    <t>DPMC Trial 2 (LG Plan Time)</t>
  </si>
  <si>
    <t>DPMC Trial 2 (Contraction Time)</t>
  </si>
  <si>
    <t>DPMC-LG Trial 2</t>
  </si>
  <si>
    <t>DPMC trial 2 memoried out</t>
  </si>
  <si>
    <t>MiniC2D</t>
  </si>
  <si>
    <t>log(DPMC-LG)</t>
  </si>
  <si>
    <t>log(CATN)</t>
  </si>
  <si>
    <t xml:space="preserve">log(FT) </t>
  </si>
  <si>
    <t>log(DPMC-LG trial 2)</t>
  </si>
  <si>
    <t>log(DPMC-HTB Tot)</t>
  </si>
  <si>
    <t>log(MiniC2D)</t>
  </si>
  <si>
    <t>Cachet</t>
  </si>
  <si>
    <t>log(Cachet)</t>
  </si>
  <si>
    <t>Factor Tree( lognorm)</t>
  </si>
  <si>
    <t>Log(FT)(lognorm)</t>
  </si>
  <si>
    <t>n</t>
  </si>
  <si>
    <t>CATN Runtime</t>
  </si>
  <si>
    <t>CATN Value</t>
  </si>
  <si>
    <t>Reported Error</t>
  </si>
  <si>
    <t>TensorOrder Runtime</t>
  </si>
  <si>
    <t>deg=3</t>
  </si>
  <si>
    <t>deg=5</t>
  </si>
  <si>
    <t>deg=4</t>
  </si>
  <si>
    <t>TensorOrder LogNorm Runtime</t>
  </si>
  <si>
    <t>MiniC2D Runtime</t>
  </si>
  <si>
    <t>DPMC LG Plan Time</t>
  </si>
  <si>
    <t>N/A</t>
  </si>
  <si>
    <t>DPMC LG Contract Time</t>
  </si>
  <si>
    <t>DPMC LG Runtime</t>
  </si>
  <si>
    <t>Cachet Runtime</t>
  </si>
  <si>
    <t>Log runtimes:</t>
  </si>
  <si>
    <t xml:space="preserve">Notes: </t>
  </si>
  <si>
    <t>Ran CATN 18 manually on login node :(</t>
  </si>
  <si>
    <t>DPMC weird bump reflected by tree width</t>
  </si>
  <si>
    <t>DPMC-LG pw=0.06 Total Time</t>
  </si>
  <si>
    <t>DPMC-LG pw=0.06 Contraction</t>
  </si>
  <si>
    <t>DPMC-LG pw=0.06 Plan Time (without wait time to hit lower bound)</t>
  </si>
  <si>
    <t>DPMC-LG pw=0.06 Plan Time (with wait time )</t>
  </si>
  <si>
    <t>ApproxMC(Untruncated) [E-6]</t>
  </si>
  <si>
    <t>ApproxMC(Truncated) [E-2]</t>
  </si>
  <si>
    <t>ApproxMC(Truncated) [E-4]</t>
  </si>
  <si>
    <t>Nodes on Which Experiments Ran:</t>
  </si>
  <si>
    <t>Square Lattice [J=1]</t>
  </si>
  <si>
    <t>Random Graph [J=1]</t>
  </si>
  <si>
    <t>Cachet Deg 3</t>
  </si>
  <si>
    <t xml:space="preserve">bc6u19n4 </t>
  </si>
  <si>
    <t>TO (FT Method) Deg 3</t>
  </si>
  <si>
    <t xml:space="preserve">bc9u23n7 </t>
  </si>
  <si>
    <t xml:space="preserve">bc4u13n1 </t>
  </si>
  <si>
    <t>TO (FT Method with LOGS) Deg 3</t>
  </si>
  <si>
    <t>MiniC2D Deg3</t>
  </si>
  <si>
    <t>CATN Deg3</t>
  </si>
  <si>
    <t>?</t>
  </si>
  <si>
    <t>DPMC Deg3</t>
  </si>
  <si>
    <t xml:space="preserve">bc6u19n8 </t>
  </si>
  <si>
    <t xml:space="preserve">bc9u23n5 </t>
  </si>
  <si>
    <t>TO FT Log</t>
  </si>
  <si>
    <t>DPMC</t>
  </si>
  <si>
    <t>CATN</t>
  </si>
  <si>
    <t>sl230s</t>
  </si>
  <si>
    <t>ivybridge</t>
  </si>
  <si>
    <t>apollo</t>
  </si>
  <si>
    <t>broadwell</t>
  </si>
  <si>
    <t xml:space="preserve">bc9u23n1 </t>
  </si>
  <si>
    <t>approxmc (all truncation types)</t>
  </si>
  <si>
    <t>Can't find</t>
  </si>
  <si>
    <t>Rerun</t>
  </si>
  <si>
    <t>Reruns</t>
  </si>
  <si>
    <t>bc6u19n2</t>
  </si>
  <si>
    <t>Reruns:</t>
  </si>
  <si>
    <t>Log (CATN)</t>
  </si>
  <si>
    <t>bc9u23n4</t>
  </si>
  <si>
    <t>DPMC Plan</t>
  </si>
  <si>
    <t>DPMC Contraction</t>
  </si>
  <si>
    <t>DPMC Total</t>
  </si>
  <si>
    <t>log(DPMC)</t>
  </si>
  <si>
    <t>TO Factor Tree( lognorm)</t>
  </si>
  <si>
    <t>CATN Deg 3</t>
  </si>
  <si>
    <t>APPMC</t>
  </si>
  <si>
    <t>bc9u23n8</t>
  </si>
  <si>
    <t>Benchmarks too large for successful run</t>
  </si>
  <si>
    <t>ApproxMC</t>
  </si>
  <si>
    <t>Timed Out!</t>
  </si>
  <si>
    <t>But this makes sense givenApproxMC times for square Ising</t>
  </si>
  <si>
    <t>bc6u19n1</t>
  </si>
  <si>
    <t>bc6u19n8</t>
  </si>
  <si>
    <t>(Reruns for larger lattices)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</si>
</sst>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nxn Ising Lattice Runtimes (J=1)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CATN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Square!$A$2:$A$20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Square!$AK$2:$AK$20</c:f>
              <c:numCache>
                <c:formatCode>General</c:formatCode>
                <c:ptCount val="19"/>
                <c:pt idx="0">
                  <c:v>5.8999999999999999E-3</c:v>
                </c:pt>
                <c:pt idx="1">
                  <c:v>2.8000000000000001E-2</c:v>
                </c:pt>
                <c:pt idx="2">
                  <c:v>6.6000000000000003E-2</c:v>
                </c:pt>
                <c:pt idx="3">
                  <c:v>0.12</c:v>
                </c:pt>
                <c:pt idx="4">
                  <c:v>0.23</c:v>
                </c:pt>
                <c:pt idx="5">
                  <c:v>0.34</c:v>
                </c:pt>
                <c:pt idx="6">
                  <c:v>0.43</c:v>
                </c:pt>
                <c:pt idx="7">
                  <c:v>0.66</c:v>
                </c:pt>
                <c:pt idx="8">
                  <c:v>0.94</c:v>
                </c:pt>
                <c:pt idx="9">
                  <c:v>1.3</c:v>
                </c:pt>
                <c:pt idx="10">
                  <c:v>1.6</c:v>
                </c:pt>
                <c:pt idx="11">
                  <c:v>2.2999999999999998</c:v>
                </c:pt>
                <c:pt idx="12">
                  <c:v>2.9</c:v>
                </c:pt>
                <c:pt idx="13">
                  <c:v>4.3</c:v>
                </c:pt>
                <c:pt idx="14">
                  <c:v>5.0999999999999996</c:v>
                </c:pt>
                <c:pt idx="15">
                  <c:v>6.7</c:v>
                </c:pt>
                <c:pt idx="16">
                  <c:v>7.6</c:v>
                </c:pt>
                <c:pt idx="17">
                  <c:v>8.8000000000000007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6-4DDE-A3D2-F97FBE95E3B8}"/>
            </c:ext>
          </c:extLst>
        </c:ser>
        <c:ser>
          <c:idx val="2"/>
          <c:order val="2"/>
          <c:tx>
            <c:v>TensorOrder-FT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Square!$A$2:$A$20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Square!$AJ$2:$AJ$20</c:f>
              <c:numCache>
                <c:formatCode>General</c:formatCode>
                <c:ptCount val="19"/>
                <c:pt idx="0">
                  <c:v>2.3776769638061499E-2</c:v>
                </c:pt>
                <c:pt idx="1">
                  <c:v>3.4348249435424798E-2</c:v>
                </c:pt>
                <c:pt idx="2">
                  <c:v>5.0817251205444301E-2</c:v>
                </c:pt>
                <c:pt idx="3">
                  <c:v>7.5498342514038003E-2</c:v>
                </c:pt>
                <c:pt idx="4">
                  <c:v>0.107476949691772</c:v>
                </c:pt>
                <c:pt idx="5">
                  <c:v>0.147863149642944</c:v>
                </c:pt>
                <c:pt idx="6">
                  <c:v>0.18764996528625399</c:v>
                </c:pt>
                <c:pt idx="7">
                  <c:v>0.248373508453369</c:v>
                </c:pt>
                <c:pt idx="8">
                  <c:v>1.1878900527954099</c:v>
                </c:pt>
                <c:pt idx="9">
                  <c:v>0.366770029067993</c:v>
                </c:pt>
                <c:pt idx="10">
                  <c:v>0.47018098831176702</c:v>
                </c:pt>
                <c:pt idx="11">
                  <c:v>0.56350493431091297</c:v>
                </c:pt>
                <c:pt idx="12">
                  <c:v>0.67258048057556097</c:v>
                </c:pt>
                <c:pt idx="13">
                  <c:v>0.90409231185912997</c:v>
                </c:pt>
                <c:pt idx="14">
                  <c:v>0.91743278503417902</c:v>
                </c:pt>
                <c:pt idx="15">
                  <c:v>1.1435687541961601</c:v>
                </c:pt>
                <c:pt idx="16">
                  <c:v>1.7377893924713099</c:v>
                </c:pt>
                <c:pt idx="17">
                  <c:v>1.5509550571441599</c:v>
                </c:pt>
                <c:pt idx="18">
                  <c:v>2.5136094093322701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C76-4DDE-A3D2-F97FBE95E3B8}"/>
            </c:ext>
          </c:extLst>
        </c:ser>
        <c:ser>
          <c:idx val="3"/>
          <c:order val="3"/>
          <c:tx>
            <c:v>DPMC-LG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Square!$A$2:$A$20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Square!$AO$2:$AO$15</c:f>
              <c:numCache>
                <c:formatCode>General</c:formatCode>
                <c:ptCount val="14"/>
                <c:pt idx="0">
                  <c:v>3.6495E-2</c:v>
                </c:pt>
                <c:pt idx="1">
                  <c:v>4.8808799999999999E-2</c:v>
                </c:pt>
                <c:pt idx="2">
                  <c:v>4.1536699999999996E-2</c:v>
                </c:pt>
                <c:pt idx="3">
                  <c:v>4.50693E-2</c:v>
                </c:pt>
                <c:pt idx="4">
                  <c:v>5.6033899999999998E-2</c:v>
                </c:pt>
                <c:pt idx="5">
                  <c:v>5.8935000000000001E-2</c:v>
                </c:pt>
                <c:pt idx="6">
                  <c:v>6.3316999999999998E-2</c:v>
                </c:pt>
                <c:pt idx="7">
                  <c:v>0.12078649999999999</c:v>
                </c:pt>
                <c:pt idx="8">
                  <c:v>9.4759700000000002E-2</c:v>
                </c:pt>
                <c:pt idx="9">
                  <c:v>0.19526250000000001</c:v>
                </c:pt>
                <c:pt idx="10">
                  <c:v>0.33527420000000002</c:v>
                </c:pt>
                <c:pt idx="11">
                  <c:v>2.4809364999999999</c:v>
                </c:pt>
                <c:pt idx="12">
                  <c:v>1.6837339</c:v>
                </c:pt>
                <c:pt idx="13">
                  <c:v>6.2710585999999999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D-4CDD-9BE6-BE29D3F646F3}"/>
            </c:ext>
          </c:extLst>
        </c:ser>
        <c:ser>
          <c:idx val="4"/>
          <c:order val="5"/>
          <c:tx>
            <c:strRef>
              <c:f>Square!$Z$1</c:f>
              <c:strCache>
                <c:ptCount val="1"/>
                <c:pt idx="0">
                  <c:v>MiniC2D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Square!$A$2:$A$20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Square!$Z$2:$Z$15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2.1000000000000001E-2</c:v>
                </c:pt>
                <c:pt idx="4">
                  <c:v>6.3E-2</c:v>
                </c:pt>
                <c:pt idx="5">
                  <c:v>0.20399999999999999</c:v>
                </c:pt>
                <c:pt idx="6">
                  <c:v>0.36499999999999999</c:v>
                </c:pt>
                <c:pt idx="7">
                  <c:v>1.129</c:v>
                </c:pt>
                <c:pt idx="8">
                  <c:v>3.4089999999999998</c:v>
                </c:pt>
                <c:pt idx="9">
                  <c:v>27.876999999999999</c:v>
                </c:pt>
                <c:pt idx="10">
                  <c:v>33.235999999999997</c:v>
                </c:pt>
                <c:pt idx="11">
                  <c:v>95.744</c:v>
                </c:pt>
                <c:pt idx="12">
                  <c:v>88.56</c:v>
                </c:pt>
                <c:pt idx="13">
                  <c:v>131.779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B67-4447-9FD5-EEC61275E1D9}"/>
            </c:ext>
          </c:extLst>
        </c:ser>
        <c:ser>
          <c:idx val="7"/>
          <c:order val="7"/>
          <c:tx>
            <c:v>TensorOrder-FT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Square!$A$2:$A$20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Square!$E$2:$E$20</c:f>
              <c:numCache>
                <c:formatCode>General</c:formatCode>
                <c:ptCount val="19"/>
                <c:pt idx="0">
                  <c:v>3.8005590438842697E-2</c:v>
                </c:pt>
                <c:pt idx="1">
                  <c:v>8.8691711425781198E-3</c:v>
                </c:pt>
                <c:pt idx="2">
                  <c:v>0.44821691513061501</c:v>
                </c:pt>
                <c:pt idx="3">
                  <c:v>6.1606645584106397E-2</c:v>
                </c:pt>
                <c:pt idx="4">
                  <c:v>7.6730251312255804E-2</c:v>
                </c:pt>
                <c:pt idx="5">
                  <c:v>9.3247890472412095E-2</c:v>
                </c:pt>
                <c:pt idx="6">
                  <c:v>0.107683420181274</c:v>
                </c:pt>
                <c:pt idx="7">
                  <c:v>0.156518459320068</c:v>
                </c:pt>
                <c:pt idx="8">
                  <c:v>0.178913593292236</c:v>
                </c:pt>
                <c:pt idx="9">
                  <c:v>0.29470801353454501</c:v>
                </c:pt>
                <c:pt idx="10">
                  <c:v>0.30604243278503401</c:v>
                </c:pt>
                <c:pt idx="11">
                  <c:v>0.35207319259643499</c:v>
                </c:pt>
                <c:pt idx="12">
                  <c:v>0.44077849388122498</c:v>
                </c:pt>
                <c:pt idx="13">
                  <c:v>0.64949846267700195</c:v>
                </c:pt>
                <c:pt idx="14">
                  <c:v>0.65451002120971602</c:v>
                </c:pt>
                <c:pt idx="15">
                  <c:v>0.83114933967590299</c:v>
                </c:pt>
                <c:pt idx="16">
                  <c:v>0.85979199409484797</c:v>
                </c:pt>
                <c:pt idx="17">
                  <c:v>1.12326383590698</c:v>
                </c:pt>
                <c:pt idx="18">
                  <c:v>1.6986174583435001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49B5-B0E2-0C0CD3ABF424}"/>
            </c:ext>
          </c:extLst>
        </c:ser>
        <c:ser>
          <c:idx val="8"/>
          <c:order val="8"/>
          <c:tx>
            <c:v>DPMC-LG-pw=0.06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Square!$A$2:$A$20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Square!$U$2:$U$15</c:f>
              <c:numCache>
                <c:formatCode>General</c:formatCode>
                <c:ptCount val="14"/>
                <c:pt idx="0">
                  <c:v>0.21100000000000002</c:v>
                </c:pt>
                <c:pt idx="1">
                  <c:v>0.17499999999999999</c:v>
                </c:pt>
                <c:pt idx="2">
                  <c:v>0.185</c:v>
                </c:pt>
                <c:pt idx="3">
                  <c:v>0.17699999999999999</c:v>
                </c:pt>
                <c:pt idx="4">
                  <c:v>0.192</c:v>
                </c:pt>
                <c:pt idx="5">
                  <c:v>0.19700000000000001</c:v>
                </c:pt>
                <c:pt idx="6">
                  <c:v>0.188</c:v>
                </c:pt>
                <c:pt idx="7">
                  <c:v>0.19800000000000001</c:v>
                </c:pt>
                <c:pt idx="8">
                  <c:v>0.219</c:v>
                </c:pt>
                <c:pt idx="9">
                  <c:v>0.27400000000000002</c:v>
                </c:pt>
                <c:pt idx="10">
                  <c:v>0.56299999999999994</c:v>
                </c:pt>
                <c:pt idx="11">
                  <c:v>1.472</c:v>
                </c:pt>
                <c:pt idx="12">
                  <c:v>2.1270000000000002</c:v>
                </c:pt>
                <c:pt idx="13">
                  <c:v>7.9749999999999996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6-4BF5-8C79-F5B17EC02296}"/>
            </c:ext>
          </c:extLst>
        </c:ser>
        <c:ser>
          <c:idx val="9"/>
          <c:order val="9"/>
          <c:tx>
            <c:strRef>
              <c:f>Square!$AD$1</c:f>
              <c:strCache>
                <c:ptCount val="1"/>
                <c:pt idx="0">
                  <c:v>ApproxMC(Untruncated) [E-6]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Square!$A$2:$A$20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Square!$AD$2:$AD$5</c:f>
              <c:numCache>
                <c:formatCode>General</c:formatCode>
                <c:ptCount val="4"/>
                <c:pt idx="0">
                  <c:v>0.75022419500000004</c:v>
                </c:pt>
                <c:pt idx="1">
                  <c:v>6.02</c:v>
                </c:pt>
                <c:pt idx="2">
                  <c:v>26.47</c:v>
                </c:pt>
                <c:pt idx="3">
                  <c:v>491.57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0-43E5-84D8-12DF3F8249FE}"/>
            </c:ext>
          </c:extLst>
        </c:ser>
        <c:ser>
          <c:idx val="10"/>
          <c:order val="10"/>
          <c:tx>
            <c:strRef>
              <c:f>Square!$AF$1</c:f>
              <c:strCache>
                <c:ptCount val="1"/>
                <c:pt idx="0">
                  <c:v>ApproxMC(Truncated) [E-2]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Square!$A$2:$A$20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Square!$AF$2:$AF$5</c:f>
              <c:numCache>
                <c:formatCode>General</c:formatCode>
                <c:ptCount val="4"/>
                <c:pt idx="0">
                  <c:v>0.06</c:v>
                </c:pt>
                <c:pt idx="1">
                  <c:v>0.55000000000000004</c:v>
                </c:pt>
                <c:pt idx="2">
                  <c:v>7.18</c:v>
                </c:pt>
                <c:pt idx="3">
                  <c:v>1594.63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0-43E5-84D8-12DF3F8249FE}"/>
            </c:ext>
          </c:extLst>
        </c:ser>
        <c:ser>
          <c:idx val="11"/>
          <c:order val="11"/>
          <c:tx>
            <c:v>MiniC2D Rerun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Square!$AQ$2:$AQ$18</c:f>
              <c:numCache>
                <c:formatCode>General</c:formatCode>
                <c:ptCount val="17"/>
                <c:pt idx="0">
                  <c:v>1.4999999999999999E-2</c:v>
                </c:pt>
                <c:pt idx="1">
                  <c:v>0.02</c:v>
                </c:pt>
                <c:pt idx="2">
                  <c:v>2.8000000000000001E-2</c:v>
                </c:pt>
                <c:pt idx="3">
                  <c:v>4.3999999999999997E-2</c:v>
                </c:pt>
                <c:pt idx="4">
                  <c:v>5.1999999999999998E-2</c:v>
                </c:pt>
                <c:pt idx="5">
                  <c:v>7.0999999999999994E-2</c:v>
                </c:pt>
                <c:pt idx="6">
                  <c:v>0.14299999999999999</c:v>
                </c:pt>
                <c:pt idx="7">
                  <c:v>0.19700000000000001</c:v>
                </c:pt>
                <c:pt idx="8">
                  <c:v>0.43099999999999999</c:v>
                </c:pt>
                <c:pt idx="9">
                  <c:v>1.3069999999999999</c:v>
                </c:pt>
                <c:pt idx="10">
                  <c:v>4.8559999999999999</c:v>
                </c:pt>
                <c:pt idx="11">
                  <c:v>6.0670000000000002</c:v>
                </c:pt>
                <c:pt idx="12">
                  <c:v>58.716999999999999</c:v>
                </c:pt>
                <c:pt idx="13">
                  <c:v>348.38600000000002</c:v>
                </c:pt>
                <c:pt idx="14">
                  <c:v>172.54400000000001</c:v>
                </c:pt>
                <c:pt idx="15">
                  <c:v>626.33299999999997</c:v>
                </c:pt>
                <c:pt idx="16">
                  <c:v>758.03300000000002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6-4E47-96C5-97E9F1C39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57456"/>
        <c:axId val="64525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TensorOrder-LG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Square!$B$2:$B$4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2.14791297912597E-2</c:v>
                      </c:pt>
                      <c:pt idx="1">
                        <c:v>4.3485641479492097E-2</c:v>
                      </c:pt>
                      <c:pt idx="2">
                        <c:v>8.5576057434082003E-2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76-4DDE-A3D2-F97FBE95E3B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DPMC-HTB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0.85599999999999998</c:v>
                      </c:pt>
                      <c:pt idx="1">
                        <c:v>4.7E-2</c:v>
                      </c:pt>
                      <c:pt idx="2">
                        <c:v>6.5000000000000002E-2</c:v>
                      </c:pt>
                      <c:pt idx="3">
                        <c:v>0.113</c:v>
                      </c:pt>
                      <c:pt idx="4">
                        <c:v>0.25</c:v>
                      </c:pt>
                      <c:pt idx="5">
                        <c:v>0.66399999999999992</c:v>
                      </c:pt>
                      <c:pt idx="6">
                        <c:v>1.2349999999999999</c:v>
                      </c:pt>
                      <c:pt idx="7">
                        <c:v>2.2610000000000001</c:v>
                      </c:pt>
                      <c:pt idx="8">
                        <c:v>34.929000000000002</c:v>
                      </c:pt>
                      <c:pt idx="9">
                        <c:v>58.649000000000001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67-4447-9FD5-EEC61275E1D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Square!$AB$1</c15:sqref>
                        </c15:formulaRef>
                      </c:ext>
                    </c:extLst>
                    <c:strCache>
                      <c:ptCount val="1"/>
                      <c:pt idx="0">
                        <c:v>Cachet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Square!$AB$2:$AB$9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2.1284999999999998E-2</c:v>
                      </c:pt>
                      <c:pt idx="1">
                        <c:v>2.0156E-2</c:v>
                      </c:pt>
                      <c:pt idx="2">
                        <c:v>2.0867E-2</c:v>
                      </c:pt>
                      <c:pt idx="3">
                        <c:v>2.5429E-2</c:v>
                      </c:pt>
                      <c:pt idx="4">
                        <c:v>0.100368</c:v>
                      </c:pt>
                      <c:pt idx="5">
                        <c:v>1.50345</c:v>
                      </c:pt>
                      <c:pt idx="6">
                        <c:v>26.664899999999999</c:v>
                      </c:pt>
                      <c:pt idx="7">
                        <c:v>523.19399999999996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CF-404A-8BC0-DBE7AA700ABE}"/>
                  </c:ext>
                </c:extLst>
              </c15:ser>
            </c15:filteredLineSeries>
          </c:ext>
        </c:extLst>
      </c:lineChart>
      <c:catAx>
        <c:axId val="40895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(grid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9888"/>
        <c:crosses val="autoZero"/>
        <c:auto val="1"/>
        <c:lblAlgn val="ctr"/>
        <c:lblOffset val="100"/>
        <c:noMultiLvlLbl val="0"/>
      </c:catAx>
      <c:valAx>
        <c:axId val="645259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CATN/FT 2D Ising 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Square!$A$2:$A$18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Square!$I$2:$I$18</c:f>
              <c:numCache>
                <c:formatCode>General</c:formatCode>
                <c:ptCount val="17"/>
                <c:pt idx="0">
                  <c:v>0.21337161355963605</c:v>
                </c:pt>
                <c:pt idx="1">
                  <c:v>0.98495519064848491</c:v>
                </c:pt>
                <c:pt idx="2">
                  <c:v>1.3320618075659312</c:v>
                </c:pt>
                <c:pt idx="3">
                  <c:v>1.6743510585213244</c:v>
                </c:pt>
                <c:pt idx="4">
                  <c:v>2.3598208866310344</c:v>
                </c:pt>
                <c:pt idx="5">
                  <c:v>2.5754866411345922</c:v>
                </c:pt>
                <c:pt idx="6">
                  <c:v>2.7113274837679389</c:v>
                </c:pt>
                <c:pt idx="7">
                  <c:v>3.297196721194334</c:v>
                </c:pt>
                <c:pt idx="8">
                  <c:v>3.0407366516559837</c:v>
                </c:pt>
                <c:pt idx="9">
                  <c:v>3.2846833504134265</c:v>
                </c:pt>
                <c:pt idx="10">
                  <c:v>3.2572522453142554</c:v>
                </c:pt>
                <c:pt idx="11">
                  <c:v>4.47179105671073</c:v>
                </c:pt>
                <c:pt idx="12">
                  <c:v>4.5621050570691564</c:v>
                </c:pt>
                <c:pt idx="13">
                  <c:v>5.0299895048071486</c:v>
                </c:pt>
                <c:pt idx="14">
                  <c:v>4.6471613090019348</c:v>
                </c:pt>
                <c:pt idx="15">
                  <c:v>6.1940665743818171</c:v>
                </c:pt>
                <c:pt idx="16">
                  <c:v>4.9004659473985228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6-4973-8836-09FC4ECA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56320"/>
        <c:axId val="654549432"/>
      </c:lineChart>
      <c:catAx>
        <c:axId val="65455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(grid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49432"/>
        <c:crosses val="autoZero"/>
        <c:auto val="1"/>
        <c:lblAlgn val="ctr"/>
        <c:lblOffset val="100"/>
        <c:noMultiLvlLbl val="0"/>
      </c:catAx>
      <c:valAx>
        <c:axId val="6545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CATN</a:t>
                </a:r>
                <a:r>
                  <a:rPr lang="en-US" baseline="0"/>
                  <a:t> Runtime / FT Runtime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Graph</a:t>
            </a:r>
            <a:r>
              <a:rPr lang="en-US" baseline="0"/>
              <a:t> Ising Partition Function Computation - Deg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'Random Graph'!$A$3:$A$10</c:f>
              <c:numCache>
                <c:formatCode>General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</c:numCache>
            </c:numRef>
          </c:xVal>
          <c:yVal>
            <c:numRef>
              <c:f>'Random Graph'!$W$3:$W$7</c:f>
              <c:numCache>
                <c:formatCode>General</c:formatCode>
                <c:ptCount val="5"/>
                <c:pt idx="0">
                  <c:v>0.41</c:v>
                </c:pt>
                <c:pt idx="1">
                  <c:v>0.63</c:v>
                </c:pt>
                <c:pt idx="2">
                  <c:v>1.5</c:v>
                </c:pt>
                <c:pt idx="3">
                  <c:v>5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CE-451F-8071-FE9F6EAE4838}"/>
            </c:ext>
          </c:extLst>
        </c:ser>
        <c:ser>
          <c:idx val="1"/>
          <c:order val="1"/>
          <c:tx>
            <c:v>TensorOrder FT</c:v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'Random Graph'!$A$3:$A$10</c:f>
              <c:numCache>
                <c:formatCode>General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</c:numCache>
            </c:numRef>
          </c:xVal>
          <c:yVal>
            <c:numRef>
              <c:f>'Random Graph'!$V$3:$V$8</c:f>
              <c:numCache>
                <c:formatCode>General</c:formatCode>
                <c:ptCount val="6"/>
                <c:pt idx="0">
                  <c:v>0.175933837890625</c:v>
                </c:pt>
                <c:pt idx="1">
                  <c:v>0.227138757705688</c:v>
                </c:pt>
                <c:pt idx="2">
                  <c:v>0.281509399414062</c:v>
                </c:pt>
                <c:pt idx="3">
                  <c:v>0.49590563774108798</c:v>
                </c:pt>
                <c:pt idx="4">
                  <c:v>0.52677536010742099</c:v>
                </c:pt>
                <c:pt idx="5">
                  <c:v>1.69231176376342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CE-451F-8071-FE9F6EAE4838}"/>
            </c:ext>
          </c:extLst>
        </c:ser>
        <c:ser>
          <c:idx val="2"/>
          <c:order val="2"/>
          <c:tx>
            <c:v>DPMC</c:v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'Random Graph'!$A$3:$A$10</c:f>
              <c:numCache>
                <c:formatCode>General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</c:numCache>
            </c:numRef>
          </c:xVal>
          <c:yVal>
            <c:numRef>
              <c:f>'Random Graph'!$AA$3:$AA$8</c:f>
              <c:numCache>
                <c:formatCode>General</c:formatCode>
                <c:ptCount val="6"/>
                <c:pt idx="0">
                  <c:v>4.6504000000000004E-2</c:v>
                </c:pt>
                <c:pt idx="1">
                  <c:v>6.2309300000000005E-2</c:v>
                </c:pt>
                <c:pt idx="2">
                  <c:v>0.11019909999999999</c:v>
                </c:pt>
                <c:pt idx="3">
                  <c:v>0.23477149999999999</c:v>
                </c:pt>
                <c:pt idx="4">
                  <c:v>0.31441739999999996</c:v>
                </c:pt>
                <c:pt idx="5">
                  <c:v>3.7663525999999998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E-451F-8071-FE9F6EAE4838}"/>
            </c:ext>
          </c:extLst>
        </c:ser>
        <c:ser>
          <c:idx val="3"/>
          <c:order val="3"/>
          <c:tx>
            <c:v>MiniC2D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'Random Graph'!$A$3:$A$10</c:f>
              <c:numCache>
                <c:formatCode>General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</c:numCache>
            </c:numRef>
          </c:xVal>
          <c:yVal>
            <c:numRef>
              <c:f>'Random Graph'!$D$3:$D$9</c:f>
              <c:numCache>
                <c:formatCode>General</c:formatCode>
                <c:ptCount val="7"/>
                <c:pt idx="0">
                  <c:v>8.4000000000000005E-2</c:v>
                </c:pt>
                <c:pt idx="1">
                  <c:v>1.417</c:v>
                </c:pt>
                <c:pt idx="2">
                  <c:v>5.8150000000000004</c:v>
                </c:pt>
                <c:pt idx="3">
                  <c:v>91.965999999999994</c:v>
                </c:pt>
                <c:pt idx="4">
                  <c:v>21.446000000000002</c:v>
                </c:pt>
                <c:pt idx="5">
                  <c:v>90.888999999999996</c:v>
                </c:pt>
                <c:pt idx="6">
                  <c:v>259.12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CE-451F-8071-FE9F6EAE4838}"/>
            </c:ext>
          </c:extLst>
        </c:ser>
        <c:ser>
          <c:idx val="4"/>
          <c:order val="4"/>
          <c:tx>
            <c:v>Cachet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'Random Graph'!$A$3:$A$10</c:f>
              <c:numCache>
                <c:formatCode>General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</c:numCache>
            </c:numRef>
          </c:xVal>
          <c:yVal>
            <c:numRef>
              <c:f>'Random Graph'!$H$3:$H$7</c:f>
              <c:numCache>
                <c:formatCode>General</c:formatCode>
                <c:ptCount val="5"/>
                <c:pt idx="0">
                  <c:v>0.108196</c:v>
                </c:pt>
                <c:pt idx="1">
                  <c:v>2.3683299999999998</c:v>
                </c:pt>
                <c:pt idx="2">
                  <c:v>10.6615</c:v>
                </c:pt>
                <c:pt idx="3">
                  <c:v>382.31099999999998</c:v>
                </c:pt>
                <c:pt idx="4">
                  <c:v>573.08500000000004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CE-451F-8071-FE9F6EAE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41688"/>
        <c:axId val="627441032"/>
      </c:scatterChart>
      <c:valAx>
        <c:axId val="627441688"/>
        <c:scaling>
          <c:orientation val="minMax"/>
          <c:max val="16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41032"/>
        <c:crossesAt val="1.0000000000000002E-2"/>
        <c:crossBetween val="midCat"/>
      </c:valAx>
      <c:valAx>
        <c:axId val="627441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4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CATN vs</a:t>
            </a:r>
            <a:r>
              <a:rPr lang="en-US" baseline="0"/>
              <a:t> TensorOrder on Frustrated Square Lattice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'Frustrated Square'!$A$2:$A$20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'Frustrated Square'!$B$2:$B$20</c:f>
              <c:numCache>
                <c:formatCode>General</c:formatCode>
                <c:ptCount val="19"/>
                <c:pt idx="0">
                  <c:v>5.7999999999999996E-3</c:v>
                </c:pt>
                <c:pt idx="1">
                  <c:v>0.03</c:v>
                </c:pt>
                <c:pt idx="2">
                  <c:v>6.0999999999999999E-2</c:v>
                </c:pt>
                <c:pt idx="3">
                  <c:v>0.12</c:v>
                </c:pt>
                <c:pt idx="4">
                  <c:v>0.22</c:v>
                </c:pt>
                <c:pt idx="5">
                  <c:v>0.35</c:v>
                </c:pt>
                <c:pt idx="6">
                  <c:v>0.44</c:v>
                </c:pt>
                <c:pt idx="7">
                  <c:v>0.66</c:v>
                </c:pt>
                <c:pt idx="8">
                  <c:v>0.91</c:v>
                </c:pt>
                <c:pt idx="9">
                  <c:v>1.2</c:v>
                </c:pt>
                <c:pt idx="10">
                  <c:v>1.6</c:v>
                </c:pt>
                <c:pt idx="11">
                  <c:v>2.2000000000000002</c:v>
                </c:pt>
                <c:pt idx="12">
                  <c:v>4</c:v>
                </c:pt>
                <c:pt idx="13">
                  <c:v>5.2</c:v>
                </c:pt>
                <c:pt idx="14">
                  <c:v>4.9000000000000004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3-4A9C-904A-304279FB92C3}"/>
            </c:ext>
          </c:extLst>
        </c:ser>
        <c:ser>
          <c:idx val="1"/>
          <c:order val="1"/>
          <c:tx>
            <c:v>TensorOrder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'Frustrated Square'!$A$2:$A$20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'Frustrated Square'!$G$2:$G$20</c:f>
              <c:numCache>
                <c:formatCode>General</c:formatCode>
                <c:ptCount val="19"/>
                <c:pt idx="0">
                  <c:v>2.47156620025634E-2</c:v>
                </c:pt>
                <c:pt idx="1">
                  <c:v>3.9365768432617097E-2</c:v>
                </c:pt>
                <c:pt idx="2">
                  <c:v>5.3001880645751898E-2</c:v>
                </c:pt>
                <c:pt idx="3">
                  <c:v>7.1583032608032199E-2</c:v>
                </c:pt>
                <c:pt idx="4">
                  <c:v>0.103378057479858</c:v>
                </c:pt>
                <c:pt idx="5">
                  <c:v>0.18654966354370101</c:v>
                </c:pt>
                <c:pt idx="6">
                  <c:v>0.163898706436157</c:v>
                </c:pt>
                <c:pt idx="7">
                  <c:v>0.22897362709045399</c:v>
                </c:pt>
                <c:pt idx="8">
                  <c:v>0.27634930610656699</c:v>
                </c:pt>
                <c:pt idx="9">
                  <c:v>0.31587290763854903</c:v>
                </c:pt>
                <c:pt idx="10">
                  <c:v>0.396541357040405</c:v>
                </c:pt>
                <c:pt idx="11">
                  <c:v>0.47387671470642001</c:v>
                </c:pt>
                <c:pt idx="12">
                  <c:v>0.57092523574829102</c:v>
                </c:pt>
                <c:pt idx="13">
                  <c:v>0.76856565475463801</c:v>
                </c:pt>
                <c:pt idx="14">
                  <c:v>0.753587245941162</c:v>
                </c:pt>
                <c:pt idx="15">
                  <c:v>1.0192441940307599</c:v>
                </c:pt>
                <c:pt idx="16">
                  <c:v>0.99919009208679199</c:v>
                </c:pt>
                <c:pt idx="17">
                  <c:v>1.3618681430816599</c:v>
                </c:pt>
                <c:pt idx="18">
                  <c:v>2.3919265270233101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3-4A9C-904A-304279FB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92344"/>
        <c:axId val="618182832"/>
      </c:scatterChart>
      <c:valAx>
        <c:axId val="618192344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82832"/>
        <c:crossesAt val="1.0000000000000002E-3"/>
        <c:crossBetween val="midCat"/>
      </c:valAx>
      <c:valAx>
        <c:axId val="618182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 (sec)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CATN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'Frustrated Square'!$A$2:$A$20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'Frustrated Square'!$E$2:$E$20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 formatCode="0.00E+00">
                  <c:v>9.5430000000000005E-17</c:v>
                </c:pt>
                <c:pt idx="3" formatCode="0.00E+00">
                  <c:v>1.3659999999999999E-15</c:v>
                </c:pt>
                <c:pt idx="4" formatCode="0.00E+00">
                  <c:v>1.409E-15</c:v>
                </c:pt>
                <c:pt idx="5" formatCode="0.00E+00">
                  <c:v>2.5139999999999998E-15</c:v>
                </c:pt>
                <c:pt idx="6" formatCode="0.00E+00">
                  <c:v>2.2109999999999998E-15</c:v>
                </c:pt>
                <c:pt idx="7" formatCode="0.00E+00">
                  <c:v>6.225E-15</c:v>
                </c:pt>
                <c:pt idx="8" formatCode="0.00E+00">
                  <c:v>6.3839999999999996E-15</c:v>
                </c:pt>
                <c:pt idx="9" formatCode="0.00E+00">
                  <c:v>6.8449999999999998E-15</c:v>
                </c:pt>
                <c:pt idx="10" formatCode="0.00E+00">
                  <c:v>1.189E-14</c:v>
                </c:pt>
                <c:pt idx="11" formatCode="0.00E+00">
                  <c:v>2.2260000000000001E-14</c:v>
                </c:pt>
                <c:pt idx="12" formatCode="0.00E+00">
                  <c:v>3.3880000000000003E-14</c:v>
                </c:pt>
                <c:pt idx="13" formatCode="0.00E+00">
                  <c:v>7.885E-14</c:v>
                </c:pt>
                <c:pt idx="14" formatCode="0.00E+00">
                  <c:v>6.1950000000000002E-12</c:v>
                </c:pt>
                <c:pt idx="15" formatCode="0.00E+00">
                  <c:v>8.1490000000000002E-14</c:v>
                </c:pt>
                <c:pt idx="16" formatCode="0.00E+00">
                  <c:v>1.5260000000000001E-11</c:v>
                </c:pt>
                <c:pt idx="17" formatCode="0.00E+00">
                  <c:v>2.168E-13</c:v>
                </c:pt>
                <c:pt idx="18">
                  <c:v>5.1549999999999997E-13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5-4B8D-B73A-BE3E54C3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46112"/>
        <c:axId val="732748080"/>
      </c:scatterChart>
      <c:valAx>
        <c:axId val="732746112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8080"/>
        <c:crossesAt val="1.000000000000001E-17"/>
        <c:crossBetween val="midCat"/>
      </c:valAx>
      <c:valAx>
        <c:axId val="732748080"/>
        <c:scaling>
          <c:logBase val="10"/>
          <c:orientation val="minMax"/>
          <c:max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1259114</xdr:colOff>
      <xdr:row>21</xdr:row>
      <xdr:rowOff>10886</xdr:rowOff>
    </xdr:from>
    <xdr:to>
      <xdr:col>22</xdr:col>
      <xdr:colOff>197757</xdr:colOff>
      <xdr:row>56</xdr:row>
      <xdr:rowOff>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1F61F-0633-42E3-BEF6-55D67E78E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913312</xdr:colOff>
      <xdr:row>29</xdr:row>
      <xdr:rowOff>16148</xdr:rowOff>
    </xdr:from>
    <xdr:to>
      <xdr:col>12</xdr:col>
      <xdr:colOff>1633765</xdr:colOff>
      <xdr:row>55</xdr:row>
      <xdr:rowOff>31388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CD2F0-907A-456A-A7B1-7385C88E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1661160</xdr:colOff>
      <xdr:row>11</xdr:row>
      <xdr:rowOff>152400</xdr:rowOff>
    </xdr:from>
    <xdr:to>
      <xdr:col>10</xdr:col>
      <xdr:colOff>175260</xdr:colOff>
      <xdr:row>38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198F8-9A66-401D-8AAF-BA08CE573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563880</xdr:colOff>
      <xdr:row>4</xdr:row>
      <xdr:rowOff>95250</xdr:rowOff>
    </xdr:from>
    <xdr:to>
      <xdr:col>25</xdr:col>
      <xdr:colOff>487680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73777-E6B4-4945-83D8-FA712213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480060</xdr:colOff>
      <xdr:row>28</xdr:row>
      <xdr:rowOff>49530</xdr:rowOff>
    </xdr:from>
    <xdr:to>
      <xdr:col>10</xdr:col>
      <xdr:colOff>182880</xdr:colOff>
      <xdr:row>43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ED18B-787F-4854-8AFD-1F501C8F4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65E-2244-47BA-8771-80FBF4A60E1F}">
  <dimension ref="A1:AQ61"/>
  <sheetViews>
    <sheetView tabSelected="1" topLeftCell="A18" zoomScale="60" zoomScaleNormal="60" workbookViewId="0">
      <selection activeCell="F49" sqref="F49"/>
    </sheetView>
  </sheetViews>
  <sheetFormatPr defaultRowHeight="14.4" x14ac:dyDescent="0.3"/>
  <cols>
    <col min="1" max="1" width="10.44140625" customWidth="1"/>
    <col min="2" max="2" width="44.77734375" customWidth="1"/>
    <col min="3" max="4" width="12.88671875" customWidth="1"/>
    <col min="5" max="5" width="20.21875" customWidth="1"/>
    <col min="6" max="6" width="18.109375" customWidth="1"/>
    <col min="7" max="8" width="14" customWidth="1"/>
    <col min="9" max="9" width="15.44140625" customWidth="1"/>
    <col min="10" max="10" width="21.109375" customWidth="1"/>
    <col min="11" max="11" width="28" customWidth="1"/>
    <col min="12" max="17" width="30.6640625" customWidth="1"/>
    <col min="18" max="18" width="60.109375" customWidth="1"/>
    <col min="19" max="19" width="42.77734375" customWidth="1"/>
    <col min="20" max="21" width="30.6640625" customWidth="1"/>
    <col min="22" max="22" width="27.88671875" customWidth="1"/>
    <col min="23" max="23" width="28.44140625" customWidth="1"/>
    <col min="24" max="25" width="20.5546875" customWidth="1"/>
    <col min="26" max="26" width="28.21875" customWidth="1"/>
    <col min="27" max="27" width="24.33203125" customWidth="1"/>
    <col min="28" max="28" width="36.77734375" customWidth="1"/>
    <col min="29" max="29" width="21" customWidth="1"/>
    <col min="30" max="30" width="47.5546875" customWidth="1"/>
    <col min="31" max="31" width="29.88671875" customWidth="1"/>
    <col min="32" max="32" width="28.5546875" customWidth="1"/>
    <col min="34" max="34" width="36.109375" customWidth="1"/>
    <col min="36" max="36" width="22.21875" customWidth="1"/>
    <col min="37" max="37" width="15.5546875" customWidth="1"/>
    <col min="38" max="38" width="10.44140625" customWidth="1"/>
    <col min="39" max="39" width="10.88671875" customWidth="1"/>
    <col min="40" max="40" width="19.33203125" customWidth="1"/>
    <col min="41" max="41" width="11.77734375" customWidth="1"/>
    <col min="42" max="42" width="11.109375" customWidth="1"/>
    <col min="43" max="43" width="21.33203125" customWidth="1"/>
  </cols>
  <sheetData>
    <row r="1" spans="1:43" x14ac:dyDescent="0.3">
      <c r="A1" t="s">
        <v>2</v>
      </c>
      <c r="B1" t="s">
        <v>0</v>
      </c>
      <c r="C1" t="s">
        <v>1</v>
      </c>
      <c r="D1" t="s">
        <v>24</v>
      </c>
      <c r="E1" t="s">
        <v>30</v>
      </c>
      <c r="F1" t="s">
        <v>31</v>
      </c>
      <c r="G1" t="s">
        <v>3</v>
      </c>
      <c r="H1" t="s">
        <v>23</v>
      </c>
      <c r="I1" t="s">
        <v>8</v>
      </c>
      <c r="J1" t="s">
        <v>11</v>
      </c>
      <c r="K1" t="s">
        <v>12</v>
      </c>
      <c r="L1" t="s">
        <v>13</v>
      </c>
      <c r="M1" t="s">
        <v>22</v>
      </c>
      <c r="N1" t="s">
        <v>17</v>
      </c>
      <c r="O1" t="s">
        <v>18</v>
      </c>
      <c r="P1" t="s">
        <v>19</v>
      </c>
      <c r="Q1" t="s">
        <v>25</v>
      </c>
      <c r="R1" t="s">
        <v>53</v>
      </c>
      <c r="S1" t="s">
        <v>54</v>
      </c>
      <c r="T1" t="s">
        <v>52</v>
      </c>
      <c r="U1" t="s">
        <v>51</v>
      </c>
      <c r="V1" t="s">
        <v>14</v>
      </c>
      <c r="W1" t="s">
        <v>15</v>
      </c>
      <c r="X1" t="s">
        <v>16</v>
      </c>
      <c r="Y1" t="s">
        <v>26</v>
      </c>
      <c r="Z1" t="s">
        <v>21</v>
      </c>
      <c r="AA1" t="s">
        <v>27</v>
      </c>
      <c r="AB1" t="s">
        <v>28</v>
      </c>
      <c r="AC1" t="s">
        <v>29</v>
      </c>
      <c r="AD1" t="s">
        <v>55</v>
      </c>
      <c r="AE1" t="s">
        <v>57</v>
      </c>
      <c r="AF1" t="s">
        <v>56</v>
      </c>
      <c r="AI1" t="s">
        <v>86</v>
      </c>
      <c r="AJ1" t="s">
        <v>93</v>
      </c>
      <c r="AK1" t="s">
        <v>3</v>
      </c>
      <c r="AL1" t="s">
        <v>87</v>
      </c>
      <c r="AM1" t="s">
        <v>89</v>
      </c>
      <c r="AN1" t="s">
        <v>90</v>
      </c>
      <c r="AO1" t="s">
        <v>91</v>
      </c>
      <c r="AP1" t="s">
        <v>92</v>
      </c>
      <c r="AQ1" t="s">
        <v>21</v>
      </c>
    </row>
    <row r="2" spans="1:43" x14ac:dyDescent="0.3">
      <c r="A2">
        <v>2</v>
      </c>
      <c r="B2">
        <v>2.14791297912597E-2</v>
      </c>
      <c r="C2">
        <v>2.0621299743652299E-2</v>
      </c>
      <c r="D2">
        <f>LOG10(C2)</f>
        <v>-1.6856839649639175</v>
      </c>
      <c r="E2">
        <v>3.8005590438842697E-2</v>
      </c>
      <c r="F2">
        <f>LOG10(E2)</f>
        <v>-1.4201525160630293</v>
      </c>
      <c r="G2">
        <v>4.4000000000000003E-3</v>
      </c>
      <c r="H2">
        <f>LOG10(G2)</f>
        <v>-2.3565473235138126</v>
      </c>
      <c r="I2">
        <f>G2/C2</f>
        <v>0.21337161355963605</v>
      </c>
      <c r="J2">
        <v>7.0662000000000003E-2</v>
      </c>
      <c r="K2">
        <v>0.08</v>
      </c>
      <c r="L2">
        <f>J2+K2</f>
        <v>0.15066200000000002</v>
      </c>
      <c r="M2">
        <f>LOG10(L2)</f>
        <v>-0.82199627171560286</v>
      </c>
      <c r="N2">
        <v>1.3177100000000001E-2</v>
      </c>
      <c r="O2">
        <v>9.9000000000000005E-2</v>
      </c>
      <c r="P2">
        <f>N2+O2</f>
        <v>0.1121771</v>
      </c>
      <c r="Q2">
        <f>LOG10(P2)</f>
        <v>-0.95009579155307611</v>
      </c>
      <c r="R2">
        <v>1.5336300000000001E-2</v>
      </c>
      <c r="S2">
        <v>8.2000000000000003E-2</v>
      </c>
      <c r="T2">
        <v>0.129</v>
      </c>
      <c r="U2">
        <f>S2+T2</f>
        <v>0.21100000000000002</v>
      </c>
      <c r="V2">
        <v>7.6999999999999999E-2</v>
      </c>
      <c r="W2">
        <v>0.77900000000000003</v>
      </c>
      <c r="X2">
        <f>V2+W2</f>
        <v>0.85599999999999998</v>
      </c>
      <c r="Y2">
        <f>LOG10(X2)</f>
        <v>-6.7526235322846781E-2</v>
      </c>
      <c r="Z2">
        <v>1.4999999999999999E-2</v>
      </c>
      <c r="AA2">
        <f>LOG10(Z2)</f>
        <v>-1.8239087409443189</v>
      </c>
      <c r="AB2">
        <v>2.1284999999999998E-2</v>
      </c>
      <c r="AC2">
        <f>LOG10(AB2)</f>
        <v>-1.6719263454868447</v>
      </c>
      <c r="AD2">
        <v>0.75022419500000004</v>
      </c>
      <c r="AE2">
        <v>0.28000000000000003</v>
      </c>
      <c r="AF2">
        <v>0.06</v>
      </c>
      <c r="AJ2">
        <v>2.3776769638061499E-2</v>
      </c>
      <c r="AK2">
        <v>5.8999999999999999E-3</v>
      </c>
      <c r="AL2">
        <f>LOG10(AK2)</f>
        <v>-2.2291479883578558</v>
      </c>
      <c r="AM2">
        <v>1.5495E-2</v>
      </c>
      <c r="AN2">
        <v>2.1000000000000001E-2</v>
      </c>
      <c r="AO2">
        <f>AM2+AN2</f>
        <v>3.6495E-2</v>
      </c>
      <c r="AP2">
        <f>LOG10(AO2)</f>
        <v>-1.4377666320135003</v>
      </c>
      <c r="AQ2">
        <v>1.4999999999999999E-2</v>
      </c>
    </row>
    <row r="3" spans="1:43" x14ac:dyDescent="0.3">
      <c r="A3">
        <v>3</v>
      </c>
      <c r="B3">
        <v>4.3485641479492097E-2</v>
      </c>
      <c r="C3">
        <v>2.7412414550781201E-2</v>
      </c>
      <c r="D3">
        <f>LOG10(C3)</f>
        <v>-1.5620527090830316</v>
      </c>
      <c r="E3">
        <v>8.8691711425781198E-3</v>
      </c>
      <c r="F3">
        <f t="shared" ref="F3:F20" si="0">LOG10(E3)</f>
        <v>-2.0521169647256889</v>
      </c>
      <c r="G3">
        <v>2.7E-2</v>
      </c>
      <c r="H3">
        <f t="shared" ref="H3:H20" si="1">LOG10(G3)</f>
        <v>-1.5686362358410126</v>
      </c>
      <c r="I3">
        <f t="shared" ref="I3:I18" si="2">G3/C3</f>
        <v>0.98495519064848491</v>
      </c>
      <c r="J3">
        <v>1.4457199999999999</v>
      </c>
      <c r="K3">
        <v>3.5999999999999997E-2</v>
      </c>
      <c r="L3">
        <f t="shared" ref="L3:L15" si="3">J3+K3</f>
        <v>1.4817199999999999</v>
      </c>
      <c r="M3">
        <f t="shared" ref="M3:M15" si="4">LOG10(L3)</f>
        <v>0.17076614295249193</v>
      </c>
      <c r="N3">
        <v>2.9854100000000001E-2</v>
      </c>
      <c r="O3">
        <v>2.3E-2</v>
      </c>
      <c r="P3">
        <f t="shared" ref="P3:P15" si="5">N3+O3</f>
        <v>5.2854100000000001E-2</v>
      </c>
      <c r="Q3">
        <f t="shared" ref="Q3:Q15" si="6">LOG10(P3)</f>
        <v>-1.2769213179438519</v>
      </c>
      <c r="R3">
        <v>2.42724E-2</v>
      </c>
      <c r="S3">
        <v>6.3E-2</v>
      </c>
      <c r="T3">
        <v>0.112</v>
      </c>
      <c r="U3">
        <f t="shared" ref="U3:U15" si="7">S3+T3</f>
        <v>0.17499999999999999</v>
      </c>
      <c r="V3">
        <v>2.4E-2</v>
      </c>
      <c r="W3">
        <v>2.3E-2</v>
      </c>
      <c r="X3">
        <f t="shared" ref="X3:X11" si="8">V3+W3</f>
        <v>4.7E-2</v>
      </c>
      <c r="Y3">
        <f t="shared" ref="Y3:Y11" si="9">LOG10(X3)</f>
        <v>-1.3279021420642825</v>
      </c>
      <c r="Z3">
        <v>1.4999999999999999E-2</v>
      </c>
      <c r="AA3">
        <f t="shared" ref="AA3:AA15" si="10">LOG10(Z3)</f>
        <v>-1.8239087409443189</v>
      </c>
      <c r="AB3">
        <v>2.0156E-2</v>
      </c>
      <c r="AC3">
        <f t="shared" ref="AC3:AC9" si="11">LOG10(AB3)</f>
        <v>-1.6955956503162688</v>
      </c>
      <c r="AD3">
        <v>6.02</v>
      </c>
      <c r="AE3">
        <v>2.29</v>
      </c>
      <c r="AF3">
        <v>0.55000000000000004</v>
      </c>
      <c r="AJ3">
        <v>3.4348249435424798E-2</v>
      </c>
      <c r="AK3">
        <v>2.8000000000000001E-2</v>
      </c>
      <c r="AL3">
        <f t="shared" ref="AL3:AL20" si="12">LOG10(AK3)</f>
        <v>-1.5528419686577808</v>
      </c>
      <c r="AM3">
        <v>2.2808800000000001E-2</v>
      </c>
      <c r="AN3">
        <v>2.5999999999999999E-2</v>
      </c>
      <c r="AO3">
        <f t="shared" ref="AO3:AO15" si="13">AM3+AN3</f>
        <v>4.8808799999999999E-2</v>
      </c>
      <c r="AP3">
        <f t="shared" ref="AP3:AP15" si="14">LOG10(AO3)</f>
        <v>-1.3115018696592891</v>
      </c>
      <c r="AQ3">
        <v>0.02</v>
      </c>
    </row>
    <row r="4" spans="1:43" x14ac:dyDescent="0.3">
      <c r="A4">
        <v>4</v>
      </c>
      <c r="B4">
        <v>8.5576057434082003E-2</v>
      </c>
      <c r="C4">
        <v>3.90372276306152E-2</v>
      </c>
      <c r="D4">
        <f t="shared" ref="D4:D18" si="15">LOG10(C4)</f>
        <v>-1.40852103289773</v>
      </c>
      <c r="E4">
        <v>0.44821691513061501</v>
      </c>
      <c r="F4">
        <f t="shared" si="0"/>
        <v>-0.34851175777581717</v>
      </c>
      <c r="G4">
        <v>5.1999999999999998E-2</v>
      </c>
      <c r="H4">
        <f t="shared" si="1"/>
        <v>-1.2839966563652008</v>
      </c>
      <c r="I4">
        <f t="shared" si="2"/>
        <v>1.3320618075659312</v>
      </c>
      <c r="J4">
        <v>1.5788699999999999E-2</v>
      </c>
      <c r="K4">
        <v>0.76200000000000001</v>
      </c>
      <c r="L4">
        <f t="shared" si="3"/>
        <v>0.7777887</v>
      </c>
      <c r="M4">
        <f t="shared" si="4"/>
        <v>-0.10913837073252218</v>
      </c>
      <c r="N4">
        <v>2.6162299999999999E-2</v>
      </c>
      <c r="O4">
        <v>2.3E-2</v>
      </c>
      <c r="P4">
        <f t="shared" si="5"/>
        <v>4.9162299999999999E-2</v>
      </c>
      <c r="Q4">
        <f t="shared" si="6"/>
        <v>-1.3083678073571383</v>
      </c>
      <c r="R4">
        <v>2.1893200000000002E-2</v>
      </c>
      <c r="S4">
        <v>6.4000000000000001E-2</v>
      </c>
      <c r="T4">
        <v>0.121</v>
      </c>
      <c r="U4">
        <f t="shared" si="7"/>
        <v>0.185</v>
      </c>
      <c r="V4">
        <v>3.7999999999999999E-2</v>
      </c>
      <c r="W4">
        <v>2.7E-2</v>
      </c>
      <c r="X4">
        <f t="shared" si="8"/>
        <v>6.5000000000000002E-2</v>
      </c>
      <c r="Y4">
        <f t="shared" si="9"/>
        <v>-1.1870866433571443</v>
      </c>
      <c r="Z4">
        <v>1.6E-2</v>
      </c>
      <c r="AA4">
        <f t="shared" si="10"/>
        <v>-1.7958800173440752</v>
      </c>
      <c r="AB4">
        <v>2.0867E-2</v>
      </c>
      <c r="AC4">
        <f t="shared" si="11"/>
        <v>-1.6805399839531123</v>
      </c>
      <c r="AD4">
        <v>26.47</v>
      </c>
      <c r="AE4">
        <v>160.84</v>
      </c>
      <c r="AF4">
        <v>7.18</v>
      </c>
      <c r="AJ4">
        <v>5.0817251205444301E-2</v>
      </c>
      <c r="AK4">
        <v>6.6000000000000003E-2</v>
      </c>
      <c r="AL4">
        <f t="shared" si="12"/>
        <v>-1.1804560644581312</v>
      </c>
      <c r="AM4">
        <v>1.7536699999999999E-2</v>
      </c>
      <c r="AN4">
        <v>2.4E-2</v>
      </c>
      <c r="AO4">
        <f t="shared" si="13"/>
        <v>4.1536699999999996E-2</v>
      </c>
      <c r="AP4">
        <f t="shared" si="14"/>
        <v>-1.3815680101774233</v>
      </c>
      <c r="AQ4">
        <v>2.8000000000000001E-2</v>
      </c>
    </row>
    <row r="5" spans="1:43" x14ac:dyDescent="0.3">
      <c r="A5">
        <v>5</v>
      </c>
      <c r="C5">
        <v>5.4946660995483398E-2</v>
      </c>
      <c r="D5">
        <f t="shared" si="15"/>
        <v>-1.2600586936917368</v>
      </c>
      <c r="E5">
        <v>6.1606645584106397E-2</v>
      </c>
      <c r="F5">
        <f t="shared" si="0"/>
        <v>-1.2103724374324076</v>
      </c>
      <c r="G5">
        <v>9.1999999999999998E-2</v>
      </c>
      <c r="H5">
        <f t="shared" si="1"/>
        <v>-1.0362121726544447</v>
      </c>
      <c r="I5">
        <f t="shared" si="2"/>
        <v>1.6743510585213244</v>
      </c>
      <c r="J5">
        <v>7.3548699999999995E-2</v>
      </c>
      <c r="K5">
        <v>1.0669999999999999</v>
      </c>
      <c r="L5">
        <f t="shared" si="3"/>
        <v>1.1405486999999999</v>
      </c>
      <c r="M5">
        <f t="shared" si="4"/>
        <v>5.7113833838638384E-2</v>
      </c>
      <c r="N5">
        <v>2.6435699999999999E-2</v>
      </c>
      <c r="O5">
        <v>2.5999999999999999E-2</v>
      </c>
      <c r="P5">
        <f t="shared" si="5"/>
        <v>5.2435700000000002E-2</v>
      </c>
      <c r="Q5">
        <f t="shared" si="6"/>
        <v>-1.2803729299270536</v>
      </c>
      <c r="R5">
        <v>2.7169100000000002E-2</v>
      </c>
      <c r="S5">
        <v>6.4000000000000001E-2</v>
      </c>
      <c r="T5">
        <v>0.113</v>
      </c>
      <c r="U5">
        <f t="shared" si="7"/>
        <v>0.17699999999999999</v>
      </c>
      <c r="V5">
        <v>8.4000000000000005E-2</v>
      </c>
      <c r="W5">
        <v>2.9000000000000001E-2</v>
      </c>
      <c r="X5">
        <f t="shared" si="8"/>
        <v>0.113</v>
      </c>
      <c r="Y5">
        <f t="shared" si="9"/>
        <v>-0.94692155651658028</v>
      </c>
      <c r="Z5">
        <v>2.1000000000000001E-2</v>
      </c>
      <c r="AA5">
        <f t="shared" si="10"/>
        <v>-1.6777807052660807</v>
      </c>
      <c r="AB5">
        <v>2.5429E-2</v>
      </c>
      <c r="AC5">
        <f t="shared" si="11"/>
        <v>-1.5946707181971242</v>
      </c>
      <c r="AD5">
        <v>491.57</v>
      </c>
      <c r="AF5">
        <v>1594.63</v>
      </c>
      <c r="AJ5">
        <v>7.5498342514038003E-2</v>
      </c>
      <c r="AK5">
        <v>0.12</v>
      </c>
      <c r="AL5">
        <f t="shared" si="12"/>
        <v>-0.92081875395237522</v>
      </c>
      <c r="AM5">
        <v>1.9069300000000001E-2</v>
      </c>
      <c r="AN5">
        <v>2.5999999999999999E-2</v>
      </c>
      <c r="AO5">
        <f t="shared" si="13"/>
        <v>4.50693E-2</v>
      </c>
      <c r="AP5">
        <f t="shared" si="14"/>
        <v>-1.3461191871808125</v>
      </c>
      <c r="AQ5">
        <v>4.3999999999999997E-2</v>
      </c>
    </row>
    <row r="6" spans="1:43" x14ac:dyDescent="0.3">
      <c r="A6">
        <v>6</v>
      </c>
      <c r="C6">
        <v>7.2039365768432603E-2</v>
      </c>
      <c r="D6">
        <f t="shared" si="15"/>
        <v>-1.142430119346153</v>
      </c>
      <c r="E6">
        <v>7.6730251312255804E-2</v>
      </c>
      <c r="F6">
        <f t="shared" si="0"/>
        <v>-1.115033379365445</v>
      </c>
      <c r="G6">
        <v>0.17</v>
      </c>
      <c r="H6">
        <f t="shared" si="1"/>
        <v>-0.769551078621726</v>
      </c>
      <c r="I6">
        <f t="shared" si="2"/>
        <v>2.3598208866310344</v>
      </c>
      <c r="J6">
        <v>1.37375</v>
      </c>
      <c r="K6">
        <v>0.313</v>
      </c>
      <c r="L6">
        <f t="shared" si="3"/>
        <v>1.68675</v>
      </c>
      <c r="M6">
        <f t="shared" si="4"/>
        <v>0.22705071882733222</v>
      </c>
      <c r="N6">
        <v>2.4057100000000001E-2</v>
      </c>
      <c r="O6">
        <v>3.3000000000000002E-2</v>
      </c>
      <c r="P6">
        <f t="shared" si="5"/>
        <v>5.7057099999999999E-2</v>
      </c>
      <c r="Q6">
        <f t="shared" si="6"/>
        <v>-1.2436903056898723</v>
      </c>
      <c r="R6">
        <v>2.6269000000000001E-2</v>
      </c>
      <c r="S6">
        <v>6.5000000000000002E-2</v>
      </c>
      <c r="T6">
        <v>0.127</v>
      </c>
      <c r="U6">
        <f t="shared" si="7"/>
        <v>0.192</v>
      </c>
      <c r="V6">
        <v>0.19900000000000001</v>
      </c>
      <c r="W6">
        <v>5.0999999999999997E-2</v>
      </c>
      <c r="X6">
        <f t="shared" si="8"/>
        <v>0.25</v>
      </c>
      <c r="Y6">
        <f t="shared" si="9"/>
        <v>-0.6020599913279624</v>
      </c>
      <c r="Z6">
        <v>6.3E-2</v>
      </c>
      <c r="AA6">
        <f t="shared" si="10"/>
        <v>-1.2006594505464183</v>
      </c>
      <c r="AB6">
        <v>0.100368</v>
      </c>
      <c r="AC6">
        <f t="shared" si="11"/>
        <v>-0.99840472980674089</v>
      </c>
      <c r="AJ6">
        <v>0.107476949691772</v>
      </c>
      <c r="AK6">
        <v>0.23</v>
      </c>
      <c r="AL6">
        <f t="shared" si="12"/>
        <v>-0.63827216398240705</v>
      </c>
      <c r="AM6">
        <v>2.40339E-2</v>
      </c>
      <c r="AN6">
        <v>3.2000000000000001E-2</v>
      </c>
      <c r="AO6">
        <f t="shared" si="13"/>
        <v>5.6033899999999998E-2</v>
      </c>
      <c r="AP6">
        <f t="shared" si="14"/>
        <v>-1.2515491492701616</v>
      </c>
      <c r="AQ6">
        <v>5.1999999999999998E-2</v>
      </c>
    </row>
    <row r="7" spans="1:43" x14ac:dyDescent="0.3">
      <c r="A7">
        <v>7</v>
      </c>
      <c r="C7">
        <v>0.104834556579589</v>
      </c>
      <c r="D7">
        <f t="shared" si="15"/>
        <v>-0.97949553740896833</v>
      </c>
      <c r="E7">
        <v>9.3247890472412095E-2</v>
      </c>
      <c r="F7">
        <f t="shared" si="0"/>
        <v>-1.0303609843616746</v>
      </c>
      <c r="G7">
        <v>0.27</v>
      </c>
      <c r="H7">
        <f t="shared" si="1"/>
        <v>-0.56863623584101264</v>
      </c>
      <c r="I7">
        <f t="shared" si="2"/>
        <v>2.5754866411345922</v>
      </c>
      <c r="J7">
        <v>1.17079</v>
      </c>
      <c r="K7">
        <v>1.7589999999999999</v>
      </c>
      <c r="L7">
        <f t="shared" si="3"/>
        <v>2.9297899999999997</v>
      </c>
      <c r="M7">
        <f t="shared" si="4"/>
        <v>0.46683649233032742</v>
      </c>
      <c r="N7">
        <v>2.4849199999999998E-2</v>
      </c>
      <c r="O7">
        <v>3.1E-2</v>
      </c>
      <c r="P7">
        <f t="shared" si="5"/>
        <v>5.5849200000000002E-2</v>
      </c>
      <c r="Q7">
        <f t="shared" si="6"/>
        <v>-1.2529830434628555</v>
      </c>
      <c r="R7">
        <v>2.38517E-2</v>
      </c>
      <c r="S7">
        <v>7.3999999999999996E-2</v>
      </c>
      <c r="T7">
        <v>0.123</v>
      </c>
      <c r="U7">
        <f t="shared" si="7"/>
        <v>0.19700000000000001</v>
      </c>
      <c r="V7">
        <v>0.41599999999999998</v>
      </c>
      <c r="W7">
        <v>0.248</v>
      </c>
      <c r="X7">
        <f t="shared" si="8"/>
        <v>0.66399999999999992</v>
      </c>
      <c r="Y7">
        <f t="shared" si="9"/>
        <v>-0.17783192063198255</v>
      </c>
      <c r="Z7">
        <v>0.20399999999999999</v>
      </c>
      <c r="AA7">
        <f t="shared" si="10"/>
        <v>-0.69036983257410123</v>
      </c>
      <c r="AB7">
        <v>1.50345</v>
      </c>
      <c r="AC7">
        <f t="shared" si="11"/>
        <v>0.17708898941347498</v>
      </c>
      <c r="AJ7">
        <v>0.147863149642944</v>
      </c>
      <c r="AK7">
        <v>0.34</v>
      </c>
      <c r="AL7">
        <f t="shared" si="12"/>
        <v>-0.46852108295774486</v>
      </c>
      <c r="AM7">
        <v>3.1934999999999998E-2</v>
      </c>
      <c r="AN7">
        <v>2.7E-2</v>
      </c>
      <c r="AO7">
        <f t="shared" si="13"/>
        <v>5.8935000000000001E-2</v>
      </c>
      <c r="AP7">
        <f t="shared" si="14"/>
        <v>-1.2296267121325126</v>
      </c>
      <c r="AQ7">
        <v>7.0999999999999994E-2</v>
      </c>
    </row>
    <row r="8" spans="1:43" x14ac:dyDescent="0.3">
      <c r="A8">
        <v>8</v>
      </c>
      <c r="C8">
        <v>0.12539982795715299</v>
      </c>
      <c r="D8">
        <f t="shared" si="15"/>
        <v>-0.90170305933712347</v>
      </c>
      <c r="E8">
        <v>0.107683420181274</v>
      </c>
      <c r="F8">
        <f t="shared" si="0"/>
        <v>-0.96785115907974295</v>
      </c>
      <c r="G8">
        <v>0.34</v>
      </c>
      <c r="H8">
        <f t="shared" si="1"/>
        <v>-0.46852108295774486</v>
      </c>
      <c r="I8">
        <f t="shared" si="2"/>
        <v>2.7113274837679389</v>
      </c>
      <c r="J8">
        <v>2.8279200000000002</v>
      </c>
      <c r="K8">
        <v>2.3420000000000001</v>
      </c>
      <c r="L8">
        <f t="shared" si="3"/>
        <v>5.1699200000000003</v>
      </c>
      <c r="M8">
        <f t="shared" si="4"/>
        <v>0.71348382281785661</v>
      </c>
      <c r="N8">
        <v>2.4333400000000002E-2</v>
      </c>
      <c r="O8">
        <v>3.4000000000000002E-2</v>
      </c>
      <c r="P8">
        <f t="shared" si="5"/>
        <v>5.8333400000000007E-2</v>
      </c>
      <c r="Q8">
        <f t="shared" si="6"/>
        <v>-1.2340827096971008</v>
      </c>
      <c r="R8">
        <v>2.9158099999999999E-2</v>
      </c>
      <c r="S8">
        <v>6.7000000000000004E-2</v>
      </c>
      <c r="T8">
        <v>0.121</v>
      </c>
      <c r="U8">
        <f t="shared" si="7"/>
        <v>0.188</v>
      </c>
      <c r="V8">
        <v>0.68799999999999994</v>
      </c>
      <c r="W8">
        <v>0.54700000000000004</v>
      </c>
      <c r="X8">
        <f t="shared" si="8"/>
        <v>1.2349999999999999</v>
      </c>
      <c r="Y8">
        <f t="shared" si="9"/>
        <v>9.1666957595684495E-2</v>
      </c>
      <c r="Z8">
        <v>0.36499999999999999</v>
      </c>
      <c r="AA8">
        <f t="shared" si="10"/>
        <v>-0.43770713554352531</v>
      </c>
      <c r="AB8">
        <v>26.664899999999999</v>
      </c>
      <c r="AC8">
        <f t="shared" si="11"/>
        <v>1.4259399593097402</v>
      </c>
      <c r="AJ8">
        <v>0.18764996528625399</v>
      </c>
      <c r="AK8">
        <v>0.43</v>
      </c>
      <c r="AL8">
        <f t="shared" si="12"/>
        <v>-0.36653154442041347</v>
      </c>
      <c r="AM8">
        <v>2.7317000000000001E-2</v>
      </c>
      <c r="AN8">
        <v>3.5999999999999997E-2</v>
      </c>
      <c r="AO8">
        <f t="shared" si="13"/>
        <v>6.3316999999999998E-2</v>
      </c>
      <c r="AP8">
        <f t="shared" si="14"/>
        <v>-1.1984796704728362</v>
      </c>
      <c r="AQ8">
        <v>0.14299999999999999</v>
      </c>
    </row>
    <row r="9" spans="1:43" x14ac:dyDescent="0.3">
      <c r="A9">
        <v>9</v>
      </c>
      <c r="C9">
        <v>0.166808366775512</v>
      </c>
      <c r="D9">
        <f t="shared" si="15"/>
        <v>-0.77778216980555537</v>
      </c>
      <c r="E9">
        <v>0.156518459320068</v>
      </c>
      <c r="F9">
        <f t="shared" si="0"/>
        <v>-0.80543443570162843</v>
      </c>
      <c r="G9">
        <v>0.55000000000000004</v>
      </c>
      <c r="H9">
        <f t="shared" si="1"/>
        <v>-0.25963731050575611</v>
      </c>
      <c r="I9">
        <f t="shared" si="2"/>
        <v>3.297196721194334</v>
      </c>
      <c r="J9">
        <v>5.4795999999999997E-2</v>
      </c>
      <c r="K9">
        <v>5.3999999999999999E-2</v>
      </c>
      <c r="L9">
        <f t="shared" si="3"/>
        <v>0.108796</v>
      </c>
      <c r="M9">
        <f t="shared" si="4"/>
        <v>-0.96338707164024528</v>
      </c>
      <c r="N9">
        <v>2.8777899999999999E-2</v>
      </c>
      <c r="O9">
        <v>4.5999999999999999E-2</v>
      </c>
      <c r="P9">
        <f t="shared" si="5"/>
        <v>7.4777899999999994E-2</v>
      </c>
      <c r="Q9">
        <f t="shared" si="6"/>
        <v>-1.1262267353735358</v>
      </c>
      <c r="R9">
        <v>4.6093200000000001E-2</v>
      </c>
      <c r="S9">
        <v>6.9000000000000006E-2</v>
      </c>
      <c r="T9">
        <v>0.129</v>
      </c>
      <c r="U9">
        <f t="shared" si="7"/>
        <v>0.19800000000000001</v>
      </c>
      <c r="V9">
        <v>1.194</v>
      </c>
      <c r="W9">
        <v>1.0669999999999999</v>
      </c>
      <c r="X9">
        <f t="shared" si="8"/>
        <v>2.2610000000000001</v>
      </c>
      <c r="Y9">
        <f t="shared" si="9"/>
        <v>0.35430056234535973</v>
      </c>
      <c r="Z9">
        <v>1.129</v>
      </c>
      <c r="AA9">
        <f t="shared" si="10"/>
        <v>5.269394192496786E-2</v>
      </c>
      <c r="AB9">
        <v>523.19399999999996</v>
      </c>
      <c r="AC9">
        <f t="shared" si="11"/>
        <v>2.7186627548463469</v>
      </c>
      <c r="AJ9">
        <v>0.248373508453369</v>
      </c>
      <c r="AK9">
        <v>0.66</v>
      </c>
      <c r="AL9">
        <f t="shared" si="12"/>
        <v>-0.18045606445813131</v>
      </c>
      <c r="AM9">
        <v>4.8786499999999997E-2</v>
      </c>
      <c r="AN9">
        <v>7.1999999999999995E-2</v>
      </c>
      <c r="AO9">
        <f t="shared" si="13"/>
        <v>0.12078649999999999</v>
      </c>
      <c r="AP9">
        <f t="shared" si="14"/>
        <v>-0.91798160299252296</v>
      </c>
      <c r="AQ9">
        <v>0.19700000000000001</v>
      </c>
    </row>
    <row r="10" spans="1:43" x14ac:dyDescent="0.3">
      <c r="A10">
        <v>10</v>
      </c>
      <c r="C10">
        <v>0.22691869735717701</v>
      </c>
      <c r="D10">
        <f t="shared" si="15"/>
        <v>-0.64412971819835307</v>
      </c>
      <c r="E10">
        <v>0.178913593292236</v>
      </c>
      <c r="F10">
        <f t="shared" si="0"/>
        <v>-0.74735666184996108</v>
      </c>
      <c r="G10">
        <v>0.69</v>
      </c>
      <c r="H10">
        <f t="shared" si="1"/>
        <v>-0.16115090926274472</v>
      </c>
      <c r="I10">
        <f t="shared" si="2"/>
        <v>3.0407366516559837</v>
      </c>
      <c r="J10">
        <v>2.4597199999999999</v>
      </c>
      <c r="K10">
        <v>1.143</v>
      </c>
      <c r="L10">
        <f t="shared" si="3"/>
        <v>3.6027199999999997</v>
      </c>
      <c r="M10">
        <f t="shared" si="4"/>
        <v>0.55663051047665546</v>
      </c>
      <c r="N10">
        <v>3.6542600000000001E-2</v>
      </c>
      <c r="O10">
        <v>7.0999999999999994E-2</v>
      </c>
      <c r="P10">
        <f t="shared" si="5"/>
        <v>0.10754259999999999</v>
      </c>
      <c r="Q10">
        <f t="shared" si="6"/>
        <v>-0.96841946802624923</v>
      </c>
      <c r="R10">
        <v>3.0504099999999999E-2</v>
      </c>
      <c r="S10">
        <v>7.0000000000000007E-2</v>
      </c>
      <c r="T10">
        <v>0.14899999999999999</v>
      </c>
      <c r="U10">
        <f t="shared" si="7"/>
        <v>0.219</v>
      </c>
      <c r="V10">
        <v>2.2469999999999999</v>
      </c>
      <c r="W10">
        <v>32.682000000000002</v>
      </c>
      <c r="X10">
        <f t="shared" si="8"/>
        <v>34.929000000000002</v>
      </c>
      <c r="Y10">
        <f t="shared" si="9"/>
        <v>1.5431861521793397</v>
      </c>
      <c r="Z10">
        <v>3.4089999999999998</v>
      </c>
      <c r="AA10">
        <f t="shared" si="10"/>
        <v>0.53262700122889117</v>
      </c>
      <c r="AJ10">
        <v>1.1878900527954099</v>
      </c>
      <c r="AK10">
        <v>0.94</v>
      </c>
      <c r="AL10">
        <f t="shared" si="12"/>
        <v>-2.6872146400301365E-2</v>
      </c>
      <c r="AM10">
        <v>3.0759700000000001E-2</v>
      </c>
      <c r="AN10">
        <v>6.4000000000000001E-2</v>
      </c>
      <c r="AO10">
        <f t="shared" si="13"/>
        <v>9.4759700000000002E-2</v>
      </c>
      <c r="AP10">
        <f t="shared" si="14"/>
        <v>-1.0233763228812143</v>
      </c>
      <c r="AQ10">
        <v>0.43099999999999999</v>
      </c>
    </row>
    <row r="11" spans="1:43" x14ac:dyDescent="0.3">
      <c r="A11">
        <v>11</v>
      </c>
      <c r="C11">
        <v>0.283132314682006</v>
      </c>
      <c r="D11">
        <f t="shared" si="15"/>
        <v>-0.54801056056363473</v>
      </c>
      <c r="E11">
        <v>0.29470801353454501</v>
      </c>
      <c r="F11">
        <f t="shared" si="0"/>
        <v>-0.53060805489823659</v>
      </c>
      <c r="G11">
        <v>0.93</v>
      </c>
      <c r="H11">
        <f t="shared" si="1"/>
        <v>-3.1517051446064863E-2</v>
      </c>
      <c r="I11">
        <f t="shared" si="2"/>
        <v>3.2846833504134265</v>
      </c>
      <c r="J11">
        <v>7.1296600000000002E-2</v>
      </c>
      <c r="K11">
        <v>0.111</v>
      </c>
      <c r="L11">
        <f t="shared" si="3"/>
        <v>0.1822966</v>
      </c>
      <c r="M11">
        <f t="shared" si="4"/>
        <v>-0.73922143126278772</v>
      </c>
      <c r="N11">
        <v>3.6292100000000001E-2</v>
      </c>
      <c r="O11">
        <v>9.1999999999999998E-2</v>
      </c>
      <c r="P11">
        <f t="shared" si="5"/>
        <v>0.12829209999999999</v>
      </c>
      <c r="Q11">
        <f t="shared" si="6"/>
        <v>-0.89180008588571102</v>
      </c>
      <c r="R11">
        <v>5.5137499999999999E-2</v>
      </c>
      <c r="S11">
        <v>7.4999999999999997E-2</v>
      </c>
      <c r="T11">
        <v>0.19900000000000001</v>
      </c>
      <c r="U11">
        <f t="shared" si="7"/>
        <v>0.27400000000000002</v>
      </c>
      <c r="V11">
        <v>3.7250000000000001</v>
      </c>
      <c r="W11">
        <v>54.923999999999999</v>
      </c>
      <c r="X11">
        <f t="shared" si="8"/>
        <v>58.649000000000001</v>
      </c>
      <c r="Y11">
        <f t="shared" si="9"/>
        <v>1.7682606115379185</v>
      </c>
      <c r="Z11">
        <v>27.876999999999999</v>
      </c>
      <c r="AA11">
        <f t="shared" si="10"/>
        <v>1.4452460350806173</v>
      </c>
      <c r="AJ11">
        <v>0.366770029067993</v>
      </c>
      <c r="AK11">
        <v>1.3</v>
      </c>
      <c r="AL11">
        <f t="shared" si="12"/>
        <v>0.11394335230683679</v>
      </c>
      <c r="AM11">
        <v>5.2262500000000003E-2</v>
      </c>
      <c r="AN11">
        <v>0.14299999999999999</v>
      </c>
      <c r="AO11">
        <f t="shared" si="13"/>
        <v>0.19526250000000001</v>
      </c>
      <c r="AP11">
        <f t="shared" si="14"/>
        <v>-0.70938115459658879</v>
      </c>
      <c r="AQ11">
        <v>1.3069999999999999</v>
      </c>
    </row>
    <row r="12" spans="1:43" x14ac:dyDescent="0.3">
      <c r="A12">
        <v>12</v>
      </c>
      <c r="C12">
        <v>0.36840867996215798</v>
      </c>
      <c r="D12">
        <f t="shared" si="15"/>
        <v>-0.43367014607763138</v>
      </c>
      <c r="E12">
        <v>0.30604243278503401</v>
      </c>
      <c r="F12">
        <f t="shared" si="0"/>
        <v>-0.51421835441126518</v>
      </c>
      <c r="G12">
        <v>1.2</v>
      </c>
      <c r="H12">
        <f t="shared" si="1"/>
        <v>7.9181246047624818E-2</v>
      </c>
      <c r="I12">
        <f t="shared" si="2"/>
        <v>3.2572522453142554</v>
      </c>
      <c r="J12">
        <v>2.35703</v>
      </c>
      <c r="K12">
        <v>0.96599999999999997</v>
      </c>
      <c r="L12">
        <f t="shared" si="3"/>
        <v>3.3230300000000002</v>
      </c>
      <c r="M12">
        <f t="shared" si="4"/>
        <v>0.52153426206584474</v>
      </c>
      <c r="N12">
        <v>6.3397200000000001E-2</v>
      </c>
      <c r="O12">
        <v>0.23799999999999999</v>
      </c>
      <c r="P12">
        <f t="shared" si="5"/>
        <v>0.30139719999999998</v>
      </c>
      <c r="Q12">
        <f t="shared" si="6"/>
        <v>-0.52086078662721913</v>
      </c>
      <c r="R12">
        <v>5.4547499999999999E-2</v>
      </c>
      <c r="S12">
        <v>8.4000000000000005E-2</v>
      </c>
      <c r="T12">
        <v>0.47899999999999998</v>
      </c>
      <c r="U12">
        <f t="shared" si="7"/>
        <v>0.56299999999999994</v>
      </c>
      <c r="V12">
        <v>6.0960000000000001</v>
      </c>
      <c r="Z12">
        <v>33.235999999999997</v>
      </c>
      <c r="AA12">
        <f t="shared" si="10"/>
        <v>1.5216087502968103</v>
      </c>
      <c r="AJ12">
        <v>0.47018098831176702</v>
      </c>
      <c r="AK12">
        <v>1.6</v>
      </c>
      <c r="AL12">
        <f t="shared" si="12"/>
        <v>0.20411998265592479</v>
      </c>
      <c r="AM12">
        <v>5.6274200000000003E-2</v>
      </c>
      <c r="AN12">
        <v>0.27900000000000003</v>
      </c>
      <c r="AO12">
        <f t="shared" si="13"/>
        <v>0.33527420000000002</v>
      </c>
      <c r="AP12">
        <f t="shared" si="14"/>
        <v>-0.47459986508814234</v>
      </c>
      <c r="AQ12">
        <v>4.8559999999999999</v>
      </c>
    </row>
    <row r="13" spans="1:43" x14ac:dyDescent="0.3">
      <c r="A13">
        <v>13</v>
      </c>
      <c r="C13">
        <v>0.40252327919006298</v>
      </c>
      <c r="D13">
        <f t="shared" si="15"/>
        <v>-0.3952089979509335</v>
      </c>
      <c r="E13">
        <v>0.35207319259643499</v>
      </c>
      <c r="F13">
        <f t="shared" si="0"/>
        <v>-0.45336704153209617</v>
      </c>
      <c r="G13">
        <v>1.8</v>
      </c>
      <c r="H13">
        <f t="shared" si="1"/>
        <v>0.25527250510330607</v>
      </c>
      <c r="I13">
        <f t="shared" si="2"/>
        <v>4.47179105671073</v>
      </c>
      <c r="J13">
        <v>2.5668799999999998</v>
      </c>
      <c r="K13">
        <v>6.6879999999999997</v>
      </c>
      <c r="L13">
        <f t="shared" si="3"/>
        <v>9.25488</v>
      </c>
      <c r="M13">
        <f t="shared" si="4"/>
        <v>0.96637079200564968</v>
      </c>
      <c r="N13">
        <v>3.8096199999999997E-2</v>
      </c>
      <c r="O13">
        <v>2.1840000000000002</v>
      </c>
      <c r="P13">
        <f t="shared" si="5"/>
        <v>2.2220962000000002</v>
      </c>
      <c r="Q13">
        <f t="shared" si="6"/>
        <v>0.34676285668621049</v>
      </c>
      <c r="R13">
        <v>8.5871100000000006E-2</v>
      </c>
      <c r="S13">
        <v>9.5000000000000001E-2</v>
      </c>
      <c r="T13">
        <v>1.377</v>
      </c>
      <c r="U13">
        <f t="shared" si="7"/>
        <v>1.472</v>
      </c>
      <c r="Z13">
        <v>95.744</v>
      </c>
      <c r="AA13">
        <f t="shared" si="10"/>
        <v>1.9811115675123296</v>
      </c>
      <c r="AJ13">
        <v>0.56350493431091297</v>
      </c>
      <c r="AK13">
        <v>2.2999999999999998</v>
      </c>
      <c r="AL13">
        <f t="shared" si="12"/>
        <v>0.36172783601759284</v>
      </c>
      <c r="AM13">
        <v>4.3936500000000003E-2</v>
      </c>
      <c r="AN13">
        <v>2.4369999999999998</v>
      </c>
      <c r="AO13">
        <f t="shared" si="13"/>
        <v>2.4809364999999999</v>
      </c>
      <c r="AP13">
        <f t="shared" si="14"/>
        <v>0.3946156485718762</v>
      </c>
      <c r="AQ13">
        <v>6.0670000000000002</v>
      </c>
    </row>
    <row r="14" spans="1:43" x14ac:dyDescent="0.3">
      <c r="A14">
        <v>14</v>
      </c>
      <c r="C14">
        <v>0.48223352432250899</v>
      </c>
      <c r="D14">
        <f t="shared" si="15"/>
        <v>-0.31674260125390713</v>
      </c>
      <c r="E14">
        <v>0.44077849388122498</v>
      </c>
      <c r="F14">
        <f t="shared" si="0"/>
        <v>-0.35577960339529618</v>
      </c>
      <c r="G14">
        <v>2.2000000000000002</v>
      </c>
      <c r="H14">
        <f t="shared" si="1"/>
        <v>0.34242268082220628</v>
      </c>
      <c r="I14">
        <f t="shared" si="2"/>
        <v>4.5621050570691564</v>
      </c>
      <c r="J14">
        <v>2.1100099999999999</v>
      </c>
      <c r="K14">
        <v>3.077</v>
      </c>
      <c r="L14">
        <f t="shared" si="3"/>
        <v>5.1870099999999999</v>
      </c>
      <c r="M14">
        <f t="shared" si="4"/>
        <v>0.71491708526766107</v>
      </c>
      <c r="N14">
        <v>4.3099600000000002E-2</v>
      </c>
      <c r="O14">
        <v>1.2649999999999999</v>
      </c>
      <c r="P14">
        <f t="shared" si="5"/>
        <v>1.3080995999999998</v>
      </c>
      <c r="Q14">
        <f t="shared" si="6"/>
        <v>0.11664081285949357</v>
      </c>
      <c r="R14">
        <v>5.4628299999999998E-2</v>
      </c>
      <c r="S14">
        <v>7.5999999999999998E-2</v>
      </c>
      <c r="T14">
        <v>2.0510000000000002</v>
      </c>
      <c r="U14">
        <f t="shared" si="7"/>
        <v>2.1270000000000002</v>
      </c>
      <c r="V14">
        <v>14.303000000000001</v>
      </c>
      <c r="Z14">
        <v>88.56</v>
      </c>
      <c r="AA14">
        <f t="shared" si="10"/>
        <v>1.9472376078706664</v>
      </c>
      <c r="AJ14">
        <v>0.67258048057556097</v>
      </c>
      <c r="AK14">
        <v>2.9</v>
      </c>
      <c r="AL14">
        <f t="shared" si="12"/>
        <v>0.46239799789895608</v>
      </c>
      <c r="AM14">
        <v>4.6733900000000002E-2</v>
      </c>
      <c r="AN14">
        <v>1.637</v>
      </c>
      <c r="AO14">
        <f t="shared" si="13"/>
        <v>1.6837339</v>
      </c>
      <c r="AP14">
        <f t="shared" si="14"/>
        <v>0.22627345599186563</v>
      </c>
      <c r="AQ14">
        <v>58.716999999999999</v>
      </c>
    </row>
    <row r="15" spans="1:43" x14ac:dyDescent="0.3">
      <c r="A15">
        <v>15</v>
      </c>
      <c r="C15">
        <v>0.65606498718261697</v>
      </c>
      <c r="D15">
        <f t="shared" si="15"/>
        <v>-0.18305313901320952</v>
      </c>
      <c r="E15">
        <v>0.64949846267700195</v>
      </c>
      <c r="F15">
        <f t="shared" si="0"/>
        <v>-0.18742187253812051</v>
      </c>
      <c r="G15">
        <v>3.3</v>
      </c>
      <c r="H15">
        <f t="shared" si="1"/>
        <v>0.51851393987788741</v>
      </c>
      <c r="I15">
        <f t="shared" si="2"/>
        <v>5.0299895048071486</v>
      </c>
      <c r="J15">
        <v>1.9292400000000001</v>
      </c>
      <c r="K15">
        <v>6.9729999999999999</v>
      </c>
      <c r="L15">
        <f t="shared" si="3"/>
        <v>8.902239999999999</v>
      </c>
      <c r="M15">
        <f t="shared" si="4"/>
        <v>0.94949929846937942</v>
      </c>
      <c r="N15">
        <v>4.6733499999999997E-2</v>
      </c>
      <c r="O15">
        <v>5.5960000000000001</v>
      </c>
      <c r="P15">
        <f t="shared" si="5"/>
        <v>5.6427335000000003</v>
      </c>
      <c r="Q15">
        <f t="shared" si="6"/>
        <v>0.75148953951113517</v>
      </c>
      <c r="R15">
        <v>5.0221399999999999E-2</v>
      </c>
      <c r="S15">
        <v>0.08</v>
      </c>
      <c r="T15">
        <v>7.8949999999999996</v>
      </c>
      <c r="U15">
        <f t="shared" si="7"/>
        <v>7.9749999999999996</v>
      </c>
      <c r="V15">
        <v>21.154</v>
      </c>
      <c r="Z15">
        <v>131.779</v>
      </c>
      <c r="AA15">
        <f t="shared" si="10"/>
        <v>2.1198462075966313</v>
      </c>
      <c r="AJ15">
        <v>0.90409231185912997</v>
      </c>
      <c r="AK15">
        <v>4.3</v>
      </c>
      <c r="AL15">
        <f t="shared" si="12"/>
        <v>0.63346845557958653</v>
      </c>
      <c r="AM15">
        <v>5.5058599999999999E-2</v>
      </c>
      <c r="AN15">
        <v>6.2160000000000002</v>
      </c>
      <c r="AO15">
        <f t="shared" si="13"/>
        <v>6.2710585999999999</v>
      </c>
      <c r="AP15">
        <f t="shared" si="14"/>
        <v>0.79734085906553187</v>
      </c>
      <c r="AQ15">
        <v>348.38600000000002</v>
      </c>
    </row>
    <row r="16" spans="1:43" x14ac:dyDescent="0.3">
      <c r="A16">
        <v>16</v>
      </c>
      <c r="C16">
        <v>0.81770348548889105</v>
      </c>
      <c r="D16">
        <f t="shared" si="15"/>
        <v>-8.7404151048963222E-2</v>
      </c>
      <c r="E16">
        <v>0.65451002120971602</v>
      </c>
      <c r="F16">
        <f t="shared" si="0"/>
        <v>-0.18408369957500761</v>
      </c>
      <c r="G16">
        <v>3.8</v>
      </c>
      <c r="H16">
        <f t="shared" si="1"/>
        <v>0.57978359661681012</v>
      </c>
      <c r="I16">
        <f t="shared" si="2"/>
        <v>4.6471613090019348</v>
      </c>
      <c r="J16">
        <v>2.8079100000000001</v>
      </c>
      <c r="N16">
        <v>6.2145800000000001E-2</v>
      </c>
      <c r="V16">
        <v>30.666</v>
      </c>
      <c r="AJ16">
        <v>0.91743278503417902</v>
      </c>
      <c r="AK16">
        <v>5.0999999999999996</v>
      </c>
      <c r="AL16">
        <f t="shared" si="12"/>
        <v>0.70757017609793638</v>
      </c>
      <c r="AM16">
        <v>6.2655299999999997E-2</v>
      </c>
      <c r="AQ16">
        <v>172.54400000000001</v>
      </c>
    </row>
    <row r="17" spans="1:43" x14ac:dyDescent="0.3">
      <c r="A17">
        <v>17</v>
      </c>
      <c r="C17">
        <v>0.85565757751464799</v>
      </c>
      <c r="D17">
        <f t="shared" si="15"/>
        <v>-6.769999928101858E-2</v>
      </c>
      <c r="E17">
        <v>0.83114933967590299</v>
      </c>
      <c r="F17">
        <f t="shared" si="0"/>
        <v>-8.032093581867529E-2</v>
      </c>
      <c r="G17">
        <v>5.3</v>
      </c>
      <c r="H17">
        <f t="shared" si="1"/>
        <v>0.72427586960078905</v>
      </c>
      <c r="I17">
        <f t="shared" si="2"/>
        <v>6.1940665743818171</v>
      </c>
      <c r="J17">
        <v>2.6873300000000002</v>
      </c>
      <c r="N17">
        <v>6.2785099999999996E-2</v>
      </c>
      <c r="V17">
        <v>39.252000000000002</v>
      </c>
      <c r="AJ17">
        <v>1.1435687541961601</v>
      </c>
      <c r="AK17">
        <v>6.7</v>
      </c>
      <c r="AL17">
        <f t="shared" si="12"/>
        <v>0.82607480270082645</v>
      </c>
      <c r="AQ17">
        <v>626.33299999999997</v>
      </c>
    </row>
    <row r="18" spans="1:43" x14ac:dyDescent="0.3">
      <c r="A18">
        <v>18</v>
      </c>
      <c r="C18">
        <v>1.0407173633575399</v>
      </c>
      <c r="D18">
        <f t="shared" si="15"/>
        <v>1.7332800403425937E-2</v>
      </c>
      <c r="E18">
        <v>0.85979199409484797</v>
      </c>
      <c r="F18">
        <f t="shared" si="0"/>
        <v>-6.5606603109006886E-2</v>
      </c>
      <c r="G18">
        <v>5.0999999999999996</v>
      </c>
      <c r="H18">
        <f t="shared" si="1"/>
        <v>0.70757017609793638</v>
      </c>
      <c r="I18">
        <f t="shared" si="2"/>
        <v>4.9004659473985228</v>
      </c>
      <c r="J18">
        <v>2.7200099999999998</v>
      </c>
      <c r="N18">
        <v>7.2986800000000004E-2</v>
      </c>
      <c r="AJ18">
        <v>1.7377893924713099</v>
      </c>
      <c r="AK18">
        <v>7.6</v>
      </c>
      <c r="AL18">
        <f t="shared" si="12"/>
        <v>0.88081359228079137</v>
      </c>
      <c r="AQ18">
        <v>758.03300000000002</v>
      </c>
    </row>
    <row r="19" spans="1:43" x14ac:dyDescent="0.3">
      <c r="A19">
        <v>19</v>
      </c>
      <c r="E19">
        <v>1.12326383590698</v>
      </c>
      <c r="F19">
        <f t="shared" si="0"/>
        <v>5.0481776760763909E-2</v>
      </c>
      <c r="G19">
        <v>7</v>
      </c>
      <c r="H19">
        <f t="shared" si="1"/>
        <v>0.84509804001425681</v>
      </c>
      <c r="J19">
        <v>0.84499000000000002</v>
      </c>
      <c r="N19">
        <v>6.4675200000000002E-2</v>
      </c>
      <c r="AJ19">
        <v>1.5509550571441599</v>
      </c>
      <c r="AK19">
        <v>8.8000000000000007</v>
      </c>
      <c r="AL19">
        <f t="shared" si="12"/>
        <v>0.94448267215016868</v>
      </c>
    </row>
    <row r="20" spans="1:43" x14ac:dyDescent="0.3">
      <c r="A20">
        <v>20</v>
      </c>
      <c r="E20">
        <v>1.6986174583435001</v>
      </c>
      <c r="F20">
        <f t="shared" si="0"/>
        <v>0.23009558343842107</v>
      </c>
      <c r="G20">
        <v>8.1</v>
      </c>
      <c r="H20">
        <f t="shared" si="1"/>
        <v>0.90848501887864974</v>
      </c>
      <c r="J20">
        <v>3.0444800000000001</v>
      </c>
      <c r="N20">
        <v>7.7284599999999995E-2</v>
      </c>
      <c r="AJ20">
        <v>2.5136094093322701</v>
      </c>
      <c r="AK20">
        <v>12</v>
      </c>
      <c r="AL20">
        <f t="shared" si="12"/>
        <v>1.0791812460476249</v>
      </c>
    </row>
    <row r="23" spans="1:43" x14ac:dyDescent="0.3">
      <c r="B23" t="s">
        <v>4</v>
      </c>
    </row>
    <row r="24" spans="1:43" x14ac:dyDescent="0.3">
      <c r="B24" t="s">
        <v>5</v>
      </c>
    </row>
    <row r="25" spans="1:43" x14ac:dyDescent="0.3">
      <c r="B25" t="s">
        <v>6</v>
      </c>
    </row>
    <row r="26" spans="1:43" x14ac:dyDescent="0.3">
      <c r="B26" t="s">
        <v>7</v>
      </c>
    </row>
    <row r="27" spans="1:43" x14ac:dyDescent="0.3">
      <c r="B27" t="s">
        <v>9</v>
      </c>
    </row>
    <row r="28" spans="1:43" x14ac:dyDescent="0.3">
      <c r="B28" t="s">
        <v>10</v>
      </c>
    </row>
    <row r="29" spans="1:43" x14ac:dyDescent="0.3">
      <c r="B29" t="s">
        <v>20</v>
      </c>
    </row>
    <row r="31" spans="1:43" x14ac:dyDescent="0.3">
      <c r="B31" t="s">
        <v>50</v>
      </c>
    </row>
    <row r="35" spans="1:8" x14ac:dyDescent="0.3">
      <c r="B35" t="s">
        <v>58</v>
      </c>
    </row>
    <row r="36" spans="1:8" x14ac:dyDescent="0.3">
      <c r="B36" t="s">
        <v>59</v>
      </c>
    </row>
    <row r="37" spans="1:8" x14ac:dyDescent="0.3">
      <c r="B37" t="s">
        <v>28</v>
      </c>
      <c r="C37" t="s">
        <v>71</v>
      </c>
      <c r="D37" t="s">
        <v>76</v>
      </c>
      <c r="E37" t="s">
        <v>77</v>
      </c>
    </row>
    <row r="38" spans="1:8" x14ac:dyDescent="0.3">
      <c r="B38" t="s">
        <v>21</v>
      </c>
      <c r="C38" t="s">
        <v>72</v>
      </c>
      <c r="D38" t="s">
        <v>76</v>
      </c>
      <c r="E38" t="s">
        <v>77</v>
      </c>
    </row>
    <row r="39" spans="1:8" x14ac:dyDescent="0.3">
      <c r="A39" t="s">
        <v>83</v>
      </c>
      <c r="B39" t="s">
        <v>73</v>
      </c>
      <c r="C39" t="s">
        <v>69</v>
      </c>
    </row>
    <row r="40" spans="1:8" x14ac:dyDescent="0.3">
      <c r="A40" t="s">
        <v>83</v>
      </c>
      <c r="B40" t="s">
        <v>74</v>
      </c>
      <c r="C40" t="s">
        <v>69</v>
      </c>
    </row>
    <row r="41" spans="1:8" x14ac:dyDescent="0.3">
      <c r="A41" t="s">
        <v>83</v>
      </c>
      <c r="B41" t="s">
        <v>75</v>
      </c>
      <c r="C41" t="s">
        <v>82</v>
      </c>
    </row>
    <row r="42" spans="1:8" x14ac:dyDescent="0.3">
      <c r="B42" t="s">
        <v>81</v>
      </c>
      <c r="C42" t="s">
        <v>80</v>
      </c>
      <c r="D42" t="s">
        <v>76</v>
      </c>
      <c r="E42" t="s">
        <v>77</v>
      </c>
    </row>
    <row r="44" spans="1:8" x14ac:dyDescent="0.3">
      <c r="B44" t="s">
        <v>84</v>
      </c>
    </row>
    <row r="45" spans="1:8" x14ac:dyDescent="0.3">
      <c r="B45" t="s">
        <v>73</v>
      </c>
      <c r="C45" s="2" t="s">
        <v>85</v>
      </c>
      <c r="D45" s="2" t="s">
        <v>76</v>
      </c>
      <c r="E45" s="2" t="s">
        <v>77</v>
      </c>
      <c r="F45" s="3" t="s">
        <v>101</v>
      </c>
      <c r="G45" t="s">
        <v>76</v>
      </c>
      <c r="H45" t="s">
        <v>77</v>
      </c>
    </row>
    <row r="46" spans="1:8" x14ac:dyDescent="0.3">
      <c r="B46" t="s">
        <v>74</v>
      </c>
      <c r="C46" t="s">
        <v>88</v>
      </c>
      <c r="D46" t="s">
        <v>76</v>
      </c>
      <c r="E46" t="s">
        <v>77</v>
      </c>
    </row>
    <row r="47" spans="1:8" x14ac:dyDescent="0.3">
      <c r="B47" t="s">
        <v>75</v>
      </c>
      <c r="C47" t="s">
        <v>88</v>
      </c>
      <c r="D47" t="s">
        <v>76</v>
      </c>
      <c r="E47" t="s">
        <v>77</v>
      </c>
    </row>
    <row r="48" spans="1:8" x14ac:dyDescent="0.3">
      <c r="B48" t="s">
        <v>21</v>
      </c>
      <c r="C48" t="s">
        <v>102</v>
      </c>
      <c r="D48" t="s">
        <v>76</v>
      </c>
      <c r="E48" t="s">
        <v>77</v>
      </c>
      <c r="F48" t="s">
        <v>103</v>
      </c>
    </row>
    <row r="50" spans="1:6" x14ac:dyDescent="0.3">
      <c r="B50" t="s">
        <v>60</v>
      </c>
    </row>
    <row r="51" spans="1:6" x14ac:dyDescent="0.3">
      <c r="B51" t="s">
        <v>61</v>
      </c>
      <c r="C51" t="s">
        <v>62</v>
      </c>
      <c r="D51" t="s">
        <v>76</v>
      </c>
      <c r="E51" t="s">
        <v>77</v>
      </c>
    </row>
    <row r="52" spans="1:6" x14ac:dyDescent="0.3">
      <c r="B52" t="s">
        <v>63</v>
      </c>
      <c r="C52" t="s">
        <v>64</v>
      </c>
      <c r="D52" t="s">
        <v>76</v>
      </c>
      <c r="E52" t="s">
        <v>77</v>
      </c>
    </row>
    <row r="53" spans="1:6" x14ac:dyDescent="0.3">
      <c r="A53" t="s">
        <v>83</v>
      </c>
      <c r="B53" t="s">
        <v>66</v>
      </c>
      <c r="C53" t="s">
        <v>65</v>
      </c>
      <c r="D53" t="s">
        <v>78</v>
      </c>
      <c r="E53" t="s">
        <v>79</v>
      </c>
    </row>
    <row r="54" spans="1:6" x14ac:dyDescent="0.3">
      <c r="B54" t="s">
        <v>67</v>
      </c>
      <c r="C54" t="s">
        <v>62</v>
      </c>
      <c r="D54" t="s">
        <v>76</v>
      </c>
      <c r="E54" t="s">
        <v>77</v>
      </c>
    </row>
    <row r="55" spans="1:6" x14ac:dyDescent="0.3">
      <c r="A55" t="s">
        <v>83</v>
      </c>
      <c r="B55" t="s">
        <v>68</v>
      </c>
      <c r="C55" t="s">
        <v>69</v>
      </c>
    </row>
    <row r="56" spans="1:6" x14ac:dyDescent="0.3">
      <c r="A56" t="s">
        <v>83</v>
      </c>
      <c r="B56" t="s">
        <v>70</v>
      </c>
      <c r="C56" t="s">
        <v>69</v>
      </c>
    </row>
    <row r="58" spans="1:6" x14ac:dyDescent="0.3">
      <c r="B58" t="s">
        <v>94</v>
      </c>
      <c r="C58" t="s">
        <v>85</v>
      </c>
      <c r="D58" t="s">
        <v>76</v>
      </c>
      <c r="E58" t="s">
        <v>77</v>
      </c>
    </row>
    <row r="59" spans="1:6" x14ac:dyDescent="0.3">
      <c r="B59" t="s">
        <v>70</v>
      </c>
      <c r="C59" t="s">
        <v>85</v>
      </c>
      <c r="D59" t="s">
        <v>76</v>
      </c>
      <c r="E59" t="s">
        <v>77</v>
      </c>
    </row>
    <row r="60" spans="1:6" x14ac:dyDescent="0.3">
      <c r="B60" t="s">
        <v>66</v>
      </c>
      <c r="C60" t="s">
        <v>85</v>
      </c>
      <c r="D60" t="s">
        <v>76</v>
      </c>
      <c r="E60" t="s">
        <v>77</v>
      </c>
    </row>
    <row r="61" spans="1:6" x14ac:dyDescent="0.3">
      <c r="B61" t="s">
        <v>95</v>
      </c>
      <c r="C61" t="s">
        <v>96</v>
      </c>
      <c r="D61" t="s">
        <v>76</v>
      </c>
      <c r="E61" t="s">
        <v>77</v>
      </c>
      <c r="F61" t="s">
        <v>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6F48-3BE5-4571-9830-BB20BDAD1690}">
  <dimension ref="A1:AC30"/>
  <sheetViews>
    <sheetView topLeftCell="D15" workbookViewId="0">
      <selection activeCell="V8" sqref="V8"/>
    </sheetView>
  </sheetViews>
  <sheetFormatPr defaultRowHeight="14.4" x14ac:dyDescent="0.3"/>
  <cols>
    <col min="1" max="1" width="13.33203125" customWidth="1"/>
    <col min="2" max="2" width="12.88671875" customWidth="1"/>
    <col min="3" max="3" width="26.33203125" customWidth="1"/>
    <col min="4" max="4" width="20" customWidth="1"/>
    <col min="5" max="5" width="16.88671875" customWidth="1"/>
    <col min="6" max="6" width="20.5546875" customWidth="1"/>
    <col min="7" max="7" width="17.109375" customWidth="1"/>
    <col min="8" max="8" width="16.5546875" customWidth="1"/>
    <col min="10" max="10" width="11.6640625" customWidth="1"/>
    <col min="11" max="11" width="20.44140625" customWidth="1"/>
    <col min="12" max="12" width="18.33203125" customWidth="1"/>
    <col min="13" max="13" width="19.44140625" customWidth="1"/>
    <col min="14" max="14" width="15.109375" customWidth="1"/>
    <col min="15" max="15" width="15" customWidth="1"/>
    <col min="16" max="16" width="18.6640625" customWidth="1"/>
    <col min="22" max="22" width="21.109375" customWidth="1"/>
    <col min="23" max="23" width="17.44140625" customWidth="1"/>
    <col min="24" max="24" width="12" customWidth="1"/>
    <col min="25" max="25" width="14.44140625" customWidth="1"/>
    <col min="26" max="26" width="23.44140625" customWidth="1"/>
    <col min="27" max="27" width="13.5546875" customWidth="1"/>
    <col min="28" max="28" width="12.5546875" customWidth="1"/>
    <col min="29" max="29" width="49.21875" customWidth="1"/>
  </cols>
  <sheetData>
    <row r="1" spans="1:29" x14ac:dyDescent="0.3">
      <c r="A1" t="s">
        <v>32</v>
      </c>
      <c r="B1" t="s">
        <v>33</v>
      </c>
      <c r="C1" t="s">
        <v>40</v>
      </c>
      <c r="D1" t="s">
        <v>41</v>
      </c>
      <c r="E1" t="s">
        <v>42</v>
      </c>
      <c r="F1" t="s">
        <v>44</v>
      </c>
      <c r="G1" t="s">
        <v>45</v>
      </c>
      <c r="H1" t="s">
        <v>46</v>
      </c>
      <c r="J1" t="s">
        <v>47</v>
      </c>
      <c r="K1" t="str">
        <f>B1</f>
        <v>CATN Runtime</v>
      </c>
      <c r="L1" t="str">
        <f t="shared" ref="L1:P1" si="0">C1</f>
        <v>TensorOrder LogNorm Runtime</v>
      </c>
      <c r="M1" t="str">
        <f t="shared" si="0"/>
        <v>MiniC2D Runtime</v>
      </c>
      <c r="N1" t="str">
        <f t="shared" si="0"/>
        <v>DPMC LG Plan Time</v>
      </c>
      <c r="O1" t="str">
        <f t="shared" si="0"/>
        <v>DPMC LG Contract Time</v>
      </c>
      <c r="P1" t="str">
        <f t="shared" si="0"/>
        <v>DPMC LG Runtime</v>
      </c>
      <c r="U1" t="s">
        <v>86</v>
      </c>
      <c r="V1" t="s">
        <v>93</v>
      </c>
      <c r="W1" t="s">
        <v>3</v>
      </c>
      <c r="X1" t="s">
        <v>87</v>
      </c>
      <c r="Y1" t="s">
        <v>89</v>
      </c>
      <c r="Z1" t="s">
        <v>90</v>
      </c>
      <c r="AA1" t="s">
        <v>91</v>
      </c>
      <c r="AB1" t="s">
        <v>92</v>
      </c>
      <c r="AC1" t="s">
        <v>98</v>
      </c>
    </row>
    <row r="2" spans="1:29" x14ac:dyDescent="0.3">
      <c r="A2" t="s">
        <v>37</v>
      </c>
    </row>
    <row r="3" spans="1:29" x14ac:dyDescent="0.3">
      <c r="A3">
        <v>50</v>
      </c>
      <c r="B3">
        <v>0.4</v>
      </c>
      <c r="C3">
        <v>0.120939016342163</v>
      </c>
      <c r="D3">
        <v>8.4000000000000005E-2</v>
      </c>
      <c r="E3">
        <v>1.7959300000000001E-2</v>
      </c>
      <c r="F3">
        <v>4.2000000000000003E-2</v>
      </c>
      <c r="G3">
        <f>E3+F3</f>
        <v>5.9959300000000007E-2</v>
      </c>
      <c r="H3">
        <v>0.108196</v>
      </c>
      <c r="K3">
        <f>LOG10(B3)</f>
        <v>-0.3979400086720376</v>
      </c>
      <c r="L3">
        <f t="shared" ref="L3:P3" si="1">LOG10(C3)</f>
        <v>-0.91743356805112874</v>
      </c>
      <c r="M3">
        <f t="shared" si="1"/>
        <v>-1.0757207139381184</v>
      </c>
      <c r="N3">
        <f t="shared" si="1"/>
        <v>-1.7457105948436522</v>
      </c>
      <c r="O3">
        <f t="shared" si="1"/>
        <v>-1.3767507096020994</v>
      </c>
      <c r="P3">
        <f t="shared" si="1"/>
        <v>-1.2221434460024088</v>
      </c>
      <c r="V3">
        <v>0.175933837890625</v>
      </c>
      <c r="W3">
        <v>0.41</v>
      </c>
      <c r="X3">
        <f>LOG10(W3)</f>
        <v>-0.38721614328026455</v>
      </c>
      <c r="Y3">
        <v>1.8504E-2</v>
      </c>
      <c r="Z3">
        <v>2.8000000000000001E-2</v>
      </c>
      <c r="AA3">
        <f>Y3+Z3</f>
        <v>4.6504000000000004E-2</v>
      </c>
      <c r="AB3">
        <f>LOG10(AA3)</f>
        <v>-1.3325096900516682</v>
      </c>
      <c r="AC3" t="s">
        <v>99</v>
      </c>
    </row>
    <row r="4" spans="1:29" x14ac:dyDescent="0.3">
      <c r="A4">
        <f>A3+20</f>
        <v>70</v>
      </c>
      <c r="B4">
        <v>0.67</v>
      </c>
      <c r="C4">
        <v>0.15918898582458399</v>
      </c>
      <c r="D4">
        <v>1.417</v>
      </c>
      <c r="E4">
        <v>2.17877E-2</v>
      </c>
      <c r="F4">
        <v>4.8000000000000001E-2</v>
      </c>
      <c r="G4">
        <f t="shared" ref="G4:G8" si="2">E4+F4</f>
        <v>6.9787700000000008E-2</v>
      </c>
      <c r="H4">
        <v>2.3683299999999998</v>
      </c>
      <c r="K4">
        <f t="shared" ref="K4:K7" si="3">LOG10(B4)</f>
        <v>-0.17392519729917355</v>
      </c>
      <c r="L4">
        <f t="shared" ref="L4:L8" si="4">LOG10(C4)</f>
        <v>-0.79808698409258327</v>
      </c>
      <c r="M4">
        <f t="shared" ref="M4:M8" si="5">LOG10(D4)</f>
        <v>0.15136985024746041</v>
      </c>
      <c r="N4">
        <f t="shared" ref="N4:N8" si="6">LOG10(E4)</f>
        <v>-1.6617886132612862</v>
      </c>
      <c r="O4">
        <f t="shared" ref="O4:O8" si="7">LOG10(F4)</f>
        <v>-1.3187587626244128</v>
      </c>
      <c r="P4">
        <f t="shared" ref="P4:P8" si="8">LOG10(G4)</f>
        <v>-1.156221114523611</v>
      </c>
      <c r="V4">
        <v>0.227138757705688</v>
      </c>
      <c r="W4">
        <v>0.63</v>
      </c>
      <c r="X4">
        <f t="shared" ref="X4:X7" si="9">LOG10(W4)</f>
        <v>-0.20065945054641829</v>
      </c>
      <c r="Y4">
        <v>2.7309300000000002E-2</v>
      </c>
      <c r="Z4">
        <v>3.5000000000000003E-2</v>
      </c>
      <c r="AA4">
        <f t="shared" ref="AA4:AA8" si="10">Y4+Z4</f>
        <v>6.2309300000000005E-2</v>
      </c>
      <c r="AB4">
        <f t="shared" ref="AB4:AB8" si="11">LOG10(AA4)</f>
        <v>-1.2054471277027889</v>
      </c>
      <c r="AC4" t="s">
        <v>100</v>
      </c>
    </row>
    <row r="5" spans="1:29" x14ac:dyDescent="0.3">
      <c r="A5">
        <f t="shared" ref="A5:A10" si="12">A4+20</f>
        <v>90</v>
      </c>
      <c r="B5">
        <v>1.6</v>
      </c>
      <c r="C5">
        <v>0.22331881523132299</v>
      </c>
      <c r="D5">
        <v>5.8150000000000004</v>
      </c>
      <c r="E5">
        <v>3.2689900000000001E-2</v>
      </c>
      <c r="F5">
        <v>7.2999999999999995E-2</v>
      </c>
      <c r="G5">
        <f t="shared" si="2"/>
        <v>0.1056899</v>
      </c>
      <c r="H5">
        <v>10.6615</v>
      </c>
      <c r="K5">
        <f t="shared" si="3"/>
        <v>0.20411998265592479</v>
      </c>
      <c r="L5">
        <f t="shared" si="4"/>
        <v>-0.65107468486900044</v>
      </c>
      <c r="M5">
        <f t="shared" si="5"/>
        <v>0.76454971906446723</v>
      </c>
      <c r="N5">
        <f t="shared" si="6"/>
        <v>-1.4855864079456211</v>
      </c>
      <c r="O5">
        <f t="shared" si="7"/>
        <v>-1.1366771398795441</v>
      </c>
      <c r="P5">
        <f t="shared" si="8"/>
        <v>-0.97596651301279302</v>
      </c>
      <c r="V5">
        <v>0.281509399414062</v>
      </c>
      <c r="W5">
        <v>1.5</v>
      </c>
      <c r="X5">
        <f t="shared" si="9"/>
        <v>0.17609125905568124</v>
      </c>
      <c r="Y5">
        <v>4.5199099999999999E-2</v>
      </c>
      <c r="Z5">
        <v>6.5000000000000002E-2</v>
      </c>
      <c r="AA5">
        <f t="shared" si="10"/>
        <v>0.11019909999999999</v>
      </c>
      <c r="AB5">
        <f t="shared" si="11"/>
        <v>-0.95782195236835188</v>
      </c>
    </row>
    <row r="6" spans="1:29" x14ac:dyDescent="0.3">
      <c r="A6">
        <f t="shared" si="12"/>
        <v>110</v>
      </c>
      <c r="B6">
        <v>6</v>
      </c>
      <c r="C6">
        <v>0.38393163681030201</v>
      </c>
      <c r="D6">
        <v>91.965999999999994</v>
      </c>
      <c r="E6">
        <v>3.1504400000000002E-2</v>
      </c>
      <c r="F6">
        <v>0.22900000000000001</v>
      </c>
      <c r="G6">
        <f t="shared" si="2"/>
        <v>0.26050440000000002</v>
      </c>
      <c r="H6">
        <v>382.31099999999998</v>
      </c>
      <c r="K6">
        <f t="shared" si="3"/>
        <v>0.77815125038364363</v>
      </c>
      <c r="L6">
        <f t="shared" si="4"/>
        <v>-0.41574609958868197</v>
      </c>
      <c r="M6">
        <f t="shared" si="5"/>
        <v>1.9636272975459963</v>
      </c>
      <c r="N6">
        <f t="shared" si="6"/>
        <v>-1.5016287870906084</v>
      </c>
      <c r="O6">
        <f t="shared" si="7"/>
        <v>-0.64016451766011195</v>
      </c>
      <c r="P6">
        <f t="shared" si="8"/>
        <v>-0.58418493693419771</v>
      </c>
      <c r="V6">
        <v>0.49590563774108798</v>
      </c>
      <c r="W6">
        <v>5</v>
      </c>
      <c r="X6">
        <f t="shared" si="9"/>
        <v>0.69897000433601886</v>
      </c>
      <c r="Y6">
        <v>2.9771499999999999E-2</v>
      </c>
      <c r="Z6">
        <v>0.20499999999999999</v>
      </c>
      <c r="AA6">
        <f t="shared" si="10"/>
        <v>0.23477149999999999</v>
      </c>
      <c r="AB6">
        <f t="shared" si="11"/>
        <v>-0.62935462524375174</v>
      </c>
    </row>
    <row r="7" spans="1:29" x14ac:dyDescent="0.3">
      <c r="A7">
        <f t="shared" si="12"/>
        <v>130</v>
      </c>
      <c r="B7">
        <v>7</v>
      </c>
      <c r="C7">
        <v>0.39570188522338801</v>
      </c>
      <c r="D7">
        <v>21.446000000000002</v>
      </c>
      <c r="E7">
        <v>2.8373099999999998E-2</v>
      </c>
      <c r="F7">
        <v>0.32500000000000001</v>
      </c>
      <c r="G7">
        <f t="shared" si="2"/>
        <v>0.3533731</v>
      </c>
      <c r="H7">
        <v>573.08500000000004</v>
      </c>
      <c r="K7">
        <f t="shared" si="3"/>
        <v>0.84509804001425681</v>
      </c>
      <c r="L7">
        <f t="shared" si="4"/>
        <v>-0.40263188064081024</v>
      </c>
      <c r="M7">
        <f t="shared" si="5"/>
        <v>1.3313463016525666</v>
      </c>
      <c r="N7">
        <f t="shared" si="6"/>
        <v>-1.5470932112840485</v>
      </c>
      <c r="O7">
        <f t="shared" si="7"/>
        <v>-0.48811663902112562</v>
      </c>
      <c r="P7">
        <f t="shared" si="8"/>
        <v>-0.45176651359045783</v>
      </c>
      <c r="V7">
        <v>0.52677536010742099</v>
      </c>
      <c r="W7">
        <v>6.1</v>
      </c>
      <c r="X7">
        <f t="shared" si="9"/>
        <v>0.78532983501076703</v>
      </c>
      <c r="Y7">
        <v>3.2417399999999999E-2</v>
      </c>
      <c r="Z7">
        <v>0.28199999999999997</v>
      </c>
      <c r="AA7">
        <f t="shared" si="10"/>
        <v>0.31441739999999996</v>
      </c>
      <c r="AB7">
        <f t="shared" si="11"/>
        <v>-0.50249342791607443</v>
      </c>
    </row>
    <row r="8" spans="1:29" x14ac:dyDescent="0.3">
      <c r="A8">
        <f t="shared" si="12"/>
        <v>150</v>
      </c>
      <c r="C8">
        <v>1.5374298095703101</v>
      </c>
      <c r="D8">
        <v>90.888999999999996</v>
      </c>
      <c r="E8">
        <v>3.05822E-2</v>
      </c>
      <c r="F8">
        <v>4.5529999999999999</v>
      </c>
      <c r="G8">
        <f t="shared" si="2"/>
        <v>4.5835821999999995</v>
      </c>
      <c r="L8">
        <f t="shared" si="4"/>
        <v>0.18679529744769183</v>
      </c>
      <c r="M8">
        <f t="shared" si="5"/>
        <v>1.9585113251540232</v>
      </c>
      <c r="N8">
        <f t="shared" si="6"/>
        <v>-1.5145312758402059</v>
      </c>
      <c r="O8">
        <f t="shared" si="7"/>
        <v>0.65829765030818976</v>
      </c>
      <c r="P8">
        <f t="shared" si="8"/>
        <v>0.66120502420716953</v>
      </c>
      <c r="V8">
        <v>1.69231176376342</v>
      </c>
      <c r="Y8">
        <v>3.5352599999999998E-2</v>
      </c>
      <c r="Z8">
        <v>3.7309999999999999</v>
      </c>
      <c r="AA8">
        <f t="shared" si="10"/>
        <v>3.7663525999999998</v>
      </c>
      <c r="AB8">
        <f t="shared" si="11"/>
        <v>0.57592097554949784</v>
      </c>
    </row>
    <row r="9" spans="1:29" x14ac:dyDescent="0.3">
      <c r="A9">
        <f t="shared" si="12"/>
        <v>170</v>
      </c>
      <c r="D9">
        <v>259.12</v>
      </c>
      <c r="E9">
        <v>3.5737400000000002E-2</v>
      </c>
      <c r="F9" t="s">
        <v>43</v>
      </c>
    </row>
    <row r="10" spans="1:29" x14ac:dyDescent="0.3">
      <c r="A10">
        <f t="shared" si="12"/>
        <v>190</v>
      </c>
      <c r="E10">
        <v>5.7707500000000002E-2</v>
      </c>
      <c r="F10" t="s">
        <v>43</v>
      </c>
    </row>
    <row r="12" spans="1:29" x14ac:dyDescent="0.3">
      <c r="A12" t="s">
        <v>39</v>
      </c>
    </row>
    <row r="13" spans="1:29" x14ac:dyDescent="0.3">
      <c r="A13">
        <v>50</v>
      </c>
    </row>
    <row r="14" spans="1:29" x14ac:dyDescent="0.3">
      <c r="A14">
        <f>A13+20</f>
        <v>70</v>
      </c>
    </row>
    <row r="15" spans="1:29" x14ac:dyDescent="0.3">
      <c r="A15">
        <f t="shared" ref="A15:A20" si="13">A14+20</f>
        <v>90</v>
      </c>
    </row>
    <row r="16" spans="1:29" x14ac:dyDescent="0.3">
      <c r="A16">
        <f t="shared" si="13"/>
        <v>110</v>
      </c>
    </row>
    <row r="17" spans="1:1" x14ac:dyDescent="0.3">
      <c r="A17">
        <f t="shared" si="13"/>
        <v>130</v>
      </c>
    </row>
    <row r="18" spans="1:1" x14ac:dyDescent="0.3">
      <c r="A18">
        <f t="shared" si="13"/>
        <v>150</v>
      </c>
    </row>
    <row r="19" spans="1:1" x14ac:dyDescent="0.3">
      <c r="A19">
        <f t="shared" si="13"/>
        <v>170</v>
      </c>
    </row>
    <row r="20" spans="1:1" x14ac:dyDescent="0.3">
      <c r="A20">
        <f t="shared" si="13"/>
        <v>190</v>
      </c>
    </row>
    <row r="22" spans="1:1" x14ac:dyDescent="0.3">
      <c r="A22" t="s">
        <v>38</v>
      </c>
    </row>
    <row r="23" spans="1:1" x14ac:dyDescent="0.3">
      <c r="A23">
        <v>50</v>
      </c>
    </row>
    <row r="24" spans="1:1" x14ac:dyDescent="0.3">
      <c r="A24">
        <f>A23+20</f>
        <v>70</v>
      </c>
    </row>
    <row r="25" spans="1:1" x14ac:dyDescent="0.3">
      <c r="A25">
        <f t="shared" ref="A25:A30" si="14">A24+20</f>
        <v>90</v>
      </c>
    </row>
    <row r="26" spans="1:1" x14ac:dyDescent="0.3">
      <c r="A26">
        <f t="shared" si="14"/>
        <v>110</v>
      </c>
    </row>
    <row r="27" spans="1:1" x14ac:dyDescent="0.3">
      <c r="A27">
        <f t="shared" si="14"/>
        <v>130</v>
      </c>
    </row>
    <row r="28" spans="1:1" x14ac:dyDescent="0.3">
      <c r="A28">
        <f t="shared" si="14"/>
        <v>150</v>
      </c>
    </row>
    <row r="29" spans="1:1" x14ac:dyDescent="0.3">
      <c r="A29">
        <f t="shared" si="14"/>
        <v>170</v>
      </c>
    </row>
    <row r="30" spans="1:1" x14ac:dyDescent="0.3">
      <c r="A30">
        <f t="shared" si="14"/>
        <v>190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C02E-6F67-46AB-B786-9580219EA742}">
  <dimension ref="A1:J26"/>
  <sheetViews>
    <sheetView topLeftCell="G1" workbookViewId="0">
      <selection activeCell="H24" sqref="H24"/>
    </sheetView>
  </sheetViews>
  <sheetFormatPr defaultRowHeight="14.4" x14ac:dyDescent="0.3"/>
  <cols>
    <col min="1" max="1" width="19.44140625" customWidth="1"/>
    <col min="2" max="3" width="12.88671875" customWidth="1"/>
    <col min="4" max="4" width="11.44140625" customWidth="1"/>
    <col min="5" max="6" width="12.5546875" customWidth="1"/>
    <col min="7" max="7" width="19.21875" customWidth="1"/>
    <col min="8" max="8" width="21" customWidth="1"/>
    <col min="9" max="9" width="25.5546875" customWidth="1"/>
    <col min="10" max="10" width="14.44140625" customWidth="1"/>
  </cols>
  <sheetData>
    <row r="1" spans="1:10" x14ac:dyDescent="0.3">
      <c r="A1" t="s">
        <v>32</v>
      </c>
      <c r="B1" t="s">
        <v>33</v>
      </c>
      <c r="D1" t="s">
        <v>34</v>
      </c>
      <c r="E1" t="s">
        <v>35</v>
      </c>
      <c r="G1" t="s">
        <v>36</v>
      </c>
      <c r="H1" t="s">
        <v>11</v>
      </c>
      <c r="I1" t="s">
        <v>12</v>
      </c>
      <c r="J1" t="s">
        <v>13</v>
      </c>
    </row>
    <row r="2" spans="1:10" x14ac:dyDescent="0.3">
      <c r="A2">
        <v>2</v>
      </c>
      <c r="B2">
        <v>5.7999999999999996E-3</v>
      </c>
      <c r="C2">
        <f>LOG(B2)</f>
        <v>-2.2365720064370627</v>
      </c>
      <c r="D2">
        <v>3.6</v>
      </c>
      <c r="E2">
        <v>0</v>
      </c>
      <c r="F2">
        <f>LOG(G2)</f>
        <v>-1.6070277525829375</v>
      </c>
      <c r="G2">
        <v>2.47156620025634E-2</v>
      </c>
      <c r="H2">
        <v>3.18791E-2</v>
      </c>
      <c r="I2">
        <v>3.5000000000000003E-2</v>
      </c>
      <c r="J2">
        <f>H2+I2</f>
        <v>6.6879099999999997E-2</v>
      </c>
    </row>
    <row r="3" spans="1:10" x14ac:dyDescent="0.3">
      <c r="A3">
        <f>A2+1</f>
        <v>3</v>
      </c>
      <c r="B3">
        <v>0.03</v>
      </c>
      <c r="C3">
        <f t="shared" ref="C3:C20" si="0">LOG(B3)</f>
        <v>-1.5228787452803376</v>
      </c>
      <c r="D3">
        <v>8.8629999999999995</v>
      </c>
      <c r="E3">
        <v>0</v>
      </c>
      <c r="F3">
        <f t="shared" ref="F3:F20" si="1">LOG(G3)</f>
        <v>-1.4048812665695272</v>
      </c>
      <c r="G3">
        <v>3.9365768432617097E-2</v>
      </c>
      <c r="H3">
        <v>2.37273E-2</v>
      </c>
      <c r="I3">
        <v>4.4999999999999998E-2</v>
      </c>
      <c r="J3">
        <f t="shared" ref="J3:J15" si="2">H3+I3</f>
        <v>6.8727299999999991E-2</v>
      </c>
    </row>
    <row r="4" spans="1:10" x14ac:dyDescent="0.3">
      <c r="A4">
        <f t="shared" ref="A4:A20" si="3">A3+1</f>
        <v>4</v>
      </c>
      <c r="B4">
        <v>6.0999999999999999E-2</v>
      </c>
      <c r="C4">
        <f t="shared" si="0"/>
        <v>-1.2146701649892331</v>
      </c>
      <c r="D4">
        <v>15.32</v>
      </c>
      <c r="E4" s="1">
        <v>9.5430000000000005E-17</v>
      </c>
      <c r="F4">
        <f t="shared" si="1"/>
        <v>-1.2757087202184185</v>
      </c>
      <c r="G4">
        <v>5.3001880645751898E-2</v>
      </c>
      <c r="H4">
        <v>1.25048E-2</v>
      </c>
      <c r="I4">
        <v>8.3000000000000004E-2</v>
      </c>
      <c r="J4">
        <f t="shared" si="2"/>
        <v>9.5504800000000001E-2</v>
      </c>
    </row>
    <row r="5" spans="1:10" x14ac:dyDescent="0.3">
      <c r="A5">
        <f t="shared" si="3"/>
        <v>5</v>
      </c>
      <c r="B5">
        <v>0.12</v>
      </c>
      <c r="C5">
        <f t="shared" si="0"/>
        <v>-0.92081875395237522</v>
      </c>
      <c r="D5">
        <v>23.25</v>
      </c>
      <c r="E5" s="1">
        <v>1.3659999999999999E-15</v>
      </c>
      <c r="F5">
        <f t="shared" si="1"/>
        <v>-1.1451899067138893</v>
      </c>
      <c r="G5">
        <v>7.1583032608032199E-2</v>
      </c>
      <c r="H5">
        <v>2.5010899999999999E-2</v>
      </c>
      <c r="I5">
        <v>3.6999999999999998E-2</v>
      </c>
      <c r="J5">
        <f t="shared" si="2"/>
        <v>6.2010899999999994E-2</v>
      </c>
    </row>
    <row r="6" spans="1:10" x14ac:dyDescent="0.3">
      <c r="A6">
        <f t="shared" si="3"/>
        <v>6</v>
      </c>
      <c r="B6">
        <v>0.22</v>
      </c>
      <c r="C6">
        <f t="shared" si="0"/>
        <v>-0.65757731917779372</v>
      </c>
      <c r="D6">
        <v>35.69</v>
      </c>
      <c r="E6" s="1">
        <v>1.409E-15</v>
      </c>
      <c r="F6">
        <f t="shared" si="1"/>
        <v>-0.98557163268007741</v>
      </c>
      <c r="G6">
        <v>0.103378057479858</v>
      </c>
      <c r="H6">
        <v>3.10034E-2</v>
      </c>
      <c r="I6">
        <v>4.1000000000000002E-2</v>
      </c>
      <c r="J6">
        <f t="shared" si="2"/>
        <v>7.2003399999999995E-2</v>
      </c>
    </row>
    <row r="7" spans="1:10" x14ac:dyDescent="0.3">
      <c r="A7">
        <f t="shared" si="3"/>
        <v>7</v>
      </c>
      <c r="B7">
        <v>0.35</v>
      </c>
      <c r="C7">
        <f t="shared" si="0"/>
        <v>-0.45593195564972439</v>
      </c>
      <c r="D7">
        <v>48.39</v>
      </c>
      <c r="E7" s="1">
        <v>2.5139999999999998E-15</v>
      </c>
      <c r="F7">
        <f t="shared" si="1"/>
        <v>-0.72920552990509169</v>
      </c>
      <c r="G7">
        <v>0.18654966354370101</v>
      </c>
      <c r="H7">
        <v>2.91369E-2</v>
      </c>
      <c r="I7">
        <v>4.4999999999999998E-2</v>
      </c>
      <c r="J7">
        <f t="shared" si="2"/>
        <v>7.4136900000000006E-2</v>
      </c>
    </row>
    <row r="8" spans="1:10" x14ac:dyDescent="0.3">
      <c r="A8">
        <f t="shared" si="3"/>
        <v>8</v>
      </c>
      <c r="B8">
        <v>0.44</v>
      </c>
      <c r="C8">
        <f t="shared" si="0"/>
        <v>-0.35654732351381258</v>
      </c>
      <c r="D8">
        <v>61.5</v>
      </c>
      <c r="E8" s="1">
        <v>2.2109999999999998E-15</v>
      </c>
      <c r="F8">
        <f t="shared" si="1"/>
        <v>-0.7854244740674261</v>
      </c>
      <c r="G8">
        <v>0.163898706436157</v>
      </c>
      <c r="H8">
        <v>3.32036E-2</v>
      </c>
      <c r="I8">
        <v>5.5E-2</v>
      </c>
      <c r="J8">
        <f t="shared" si="2"/>
        <v>8.8203599999999993E-2</v>
      </c>
    </row>
    <row r="9" spans="1:10" x14ac:dyDescent="0.3">
      <c r="A9">
        <f t="shared" si="3"/>
        <v>9</v>
      </c>
      <c r="B9">
        <v>0.66</v>
      </c>
      <c r="C9">
        <f t="shared" si="0"/>
        <v>-0.18045606445813131</v>
      </c>
      <c r="D9">
        <v>79.39</v>
      </c>
      <c r="E9" s="1">
        <v>6.225E-15</v>
      </c>
      <c r="F9">
        <f t="shared" si="1"/>
        <v>-0.640214536300587</v>
      </c>
      <c r="G9">
        <v>0.22897362709045399</v>
      </c>
      <c r="H9">
        <v>2.5504599999999999E-2</v>
      </c>
      <c r="I9">
        <v>7.0000000000000007E-2</v>
      </c>
      <c r="J9">
        <f t="shared" si="2"/>
        <v>9.5504600000000009E-2</v>
      </c>
    </row>
    <row r="10" spans="1:10" x14ac:dyDescent="0.3">
      <c r="A10">
        <f t="shared" si="3"/>
        <v>10</v>
      </c>
      <c r="B10">
        <v>0.91</v>
      </c>
      <c r="C10">
        <f t="shared" si="0"/>
        <v>-4.0958607678906384E-2</v>
      </c>
      <c r="D10">
        <v>96.69</v>
      </c>
      <c r="E10" s="1">
        <v>6.3839999999999996E-15</v>
      </c>
      <c r="F10">
        <f t="shared" si="1"/>
        <v>-0.55854162156336151</v>
      </c>
      <c r="G10">
        <v>0.27634930610656699</v>
      </c>
      <c r="H10">
        <v>3.04205E-2</v>
      </c>
      <c r="I10">
        <v>9.0999999999999998E-2</v>
      </c>
      <c r="J10">
        <f t="shared" si="2"/>
        <v>0.1214205</v>
      </c>
    </row>
    <row r="11" spans="1:10" x14ac:dyDescent="0.3">
      <c r="A11">
        <f t="shared" si="3"/>
        <v>11</v>
      </c>
      <c r="B11">
        <v>1.2</v>
      </c>
      <c r="C11">
        <f t="shared" si="0"/>
        <v>7.9181246047624818E-2</v>
      </c>
      <c r="D11">
        <v>116.1</v>
      </c>
      <c r="E11" s="1">
        <v>6.8449999999999998E-15</v>
      </c>
      <c r="F11">
        <f t="shared" si="1"/>
        <v>-0.50048762185569939</v>
      </c>
      <c r="G11">
        <v>0.31587290763854903</v>
      </c>
      <c r="H11">
        <v>4.0960099999999999E-2</v>
      </c>
      <c r="I11">
        <v>0.183</v>
      </c>
      <c r="J11">
        <f t="shared" si="2"/>
        <v>0.2239601</v>
      </c>
    </row>
    <row r="12" spans="1:10" x14ac:dyDescent="0.3">
      <c r="A12">
        <f t="shared" si="3"/>
        <v>12</v>
      </c>
      <c r="B12">
        <v>1.6</v>
      </c>
      <c r="C12">
        <f t="shared" si="0"/>
        <v>0.20411998265592479</v>
      </c>
      <c r="D12">
        <v>140</v>
      </c>
      <c r="E12" s="1">
        <v>1.189E-14</v>
      </c>
      <c r="F12">
        <f t="shared" si="1"/>
        <v>-0.40171151150456058</v>
      </c>
      <c r="G12">
        <v>0.396541357040405</v>
      </c>
      <c r="H12">
        <v>3.4726300000000002E-2</v>
      </c>
      <c r="I12">
        <v>0.43</v>
      </c>
      <c r="J12">
        <f t="shared" si="2"/>
        <v>0.46472629999999998</v>
      </c>
    </row>
    <row r="13" spans="1:10" x14ac:dyDescent="0.3">
      <c r="A13">
        <f t="shared" si="3"/>
        <v>13</v>
      </c>
      <c r="B13">
        <v>2.2000000000000002</v>
      </c>
      <c r="C13">
        <f t="shared" si="0"/>
        <v>0.34242268082220628</v>
      </c>
      <c r="D13">
        <v>166.4</v>
      </c>
      <c r="E13" s="1">
        <v>2.2260000000000001E-14</v>
      </c>
      <c r="F13">
        <f t="shared" si="1"/>
        <v>-0.32433463108317928</v>
      </c>
      <c r="G13">
        <v>0.47387671470642001</v>
      </c>
      <c r="H13">
        <v>5.1683899999999998E-2</v>
      </c>
      <c r="I13">
        <v>3.988</v>
      </c>
      <c r="J13">
        <f t="shared" si="2"/>
        <v>4.0396839</v>
      </c>
    </row>
    <row r="14" spans="1:10" x14ac:dyDescent="0.3">
      <c r="A14">
        <f t="shared" si="3"/>
        <v>14</v>
      </c>
      <c r="B14">
        <v>4</v>
      </c>
      <c r="C14">
        <f t="shared" si="0"/>
        <v>0.6020599913279624</v>
      </c>
      <c r="D14">
        <v>192.9</v>
      </c>
      <c r="E14" s="1">
        <v>3.3880000000000003E-14</v>
      </c>
      <c r="F14">
        <f t="shared" si="1"/>
        <v>-0.24342076010418182</v>
      </c>
      <c r="G14">
        <v>0.57092523574829102</v>
      </c>
      <c r="H14">
        <v>4.8008200000000001E-2</v>
      </c>
      <c r="I14">
        <v>2.355</v>
      </c>
      <c r="J14">
        <f t="shared" si="2"/>
        <v>2.4030081999999999</v>
      </c>
    </row>
    <row r="15" spans="1:10" x14ac:dyDescent="0.3">
      <c r="A15">
        <f t="shared" si="3"/>
        <v>15</v>
      </c>
      <c r="B15">
        <v>5.2</v>
      </c>
      <c r="C15">
        <f t="shared" si="0"/>
        <v>0.71600334363479923</v>
      </c>
      <c r="D15">
        <v>222</v>
      </c>
      <c r="E15" s="1">
        <v>7.885E-14</v>
      </c>
      <c r="F15">
        <f t="shared" si="1"/>
        <v>-0.11431902695443524</v>
      </c>
      <c r="G15">
        <v>0.76856565475463801</v>
      </c>
      <c r="H15">
        <v>6.1380499999999998E-2</v>
      </c>
      <c r="I15">
        <v>9.06</v>
      </c>
      <c r="J15">
        <f t="shared" si="2"/>
        <v>9.1213805000000008</v>
      </c>
    </row>
    <row r="16" spans="1:10" x14ac:dyDescent="0.3">
      <c r="A16">
        <f t="shared" si="3"/>
        <v>16</v>
      </c>
      <c r="B16">
        <v>4.9000000000000004</v>
      </c>
      <c r="C16">
        <f t="shared" si="0"/>
        <v>0.69019608002851374</v>
      </c>
      <c r="D16">
        <v>248.7</v>
      </c>
      <c r="E16" s="1">
        <v>6.1950000000000002E-12</v>
      </c>
      <c r="F16">
        <f t="shared" si="1"/>
        <v>-0.12286646035351158</v>
      </c>
      <c r="G16">
        <v>0.753587245941162</v>
      </c>
      <c r="H16">
        <v>6.1878900000000001E-2</v>
      </c>
    </row>
    <row r="17" spans="1:7" x14ac:dyDescent="0.3">
      <c r="A17">
        <f t="shared" si="3"/>
        <v>17</v>
      </c>
      <c r="B17">
        <v>12</v>
      </c>
      <c r="C17">
        <f t="shared" si="0"/>
        <v>1.0791812460476249</v>
      </c>
      <c r="D17">
        <v>281.3</v>
      </c>
      <c r="E17" s="1">
        <v>8.1490000000000002E-14</v>
      </c>
      <c r="F17">
        <f t="shared" si="1"/>
        <v>8.27824623890153E-3</v>
      </c>
      <c r="G17">
        <v>1.0192441940307599</v>
      </c>
    </row>
    <row r="18" spans="1:7" x14ac:dyDescent="0.3">
      <c r="A18">
        <f>A17+1</f>
        <v>18</v>
      </c>
      <c r="B18">
        <v>14</v>
      </c>
      <c r="C18">
        <f t="shared" si="0"/>
        <v>1.146128035678238</v>
      </c>
      <c r="D18" s="1">
        <v>315.2</v>
      </c>
      <c r="E18" s="1">
        <f>0.00000000001526</f>
        <v>1.5260000000000001E-11</v>
      </c>
      <c r="F18">
        <f t="shared" si="1"/>
        <v>-3.5188105242296372E-4</v>
      </c>
      <c r="G18">
        <v>0.99919009208679199</v>
      </c>
    </row>
    <row r="19" spans="1:7" x14ac:dyDescent="0.3">
      <c r="A19">
        <f t="shared" si="3"/>
        <v>19</v>
      </c>
      <c r="B19">
        <v>13</v>
      </c>
      <c r="C19">
        <f t="shared" si="0"/>
        <v>1.1139433523068367</v>
      </c>
      <c r="D19">
        <v>345.1</v>
      </c>
      <c r="E19" s="1">
        <v>2.168E-13</v>
      </c>
      <c r="F19">
        <f t="shared" si="1"/>
        <v>0.13413506095110569</v>
      </c>
      <c r="G19">
        <v>1.3618681430816599</v>
      </c>
    </row>
    <row r="20" spans="1:7" x14ac:dyDescent="0.3">
      <c r="A20">
        <f t="shared" si="3"/>
        <v>20</v>
      </c>
      <c r="B20">
        <v>14</v>
      </c>
      <c r="C20">
        <f t="shared" si="0"/>
        <v>1.146128035678238</v>
      </c>
      <c r="D20">
        <v>392.3</v>
      </c>
      <c r="E20">
        <v>5.1549999999999997E-13</v>
      </c>
      <c r="F20">
        <f t="shared" si="1"/>
        <v>0.37874783526686884</v>
      </c>
      <c r="G20">
        <v>2.3919265270233101</v>
      </c>
    </row>
    <row r="25" spans="1:7" x14ac:dyDescent="0.3">
      <c r="B25" t="s">
        <v>48</v>
      </c>
    </row>
    <row r="26" spans="1:7" x14ac:dyDescent="0.3">
      <c r="B26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Square</vt:lpstr>
      <vt:lpstr>Random Graph</vt:lpstr>
      <vt:lpstr>Frustrated 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Shoon</dc:creator>
  <cp:lastModifiedBy>Shoon</cp:lastModifiedBy>
  <dcterms:created xsi:type="dcterms:W3CDTF">2021-08-16T20:08:44Z</dcterms:created>
  <dcterms:modified xsi:type="dcterms:W3CDTF">2022-06-11T02:45:07Z</dcterms:modified>
</cp:coreProperties>
</file>