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varela/Development/github/nutreconelalma_v2.1/docs/"/>
    </mc:Choice>
  </mc:AlternateContent>
  <xr:revisionPtr revIDLastSave="0" documentId="13_ncr:1_{2F1958D3-99FF-9846-8004-0087E9C8F3B7}" xr6:coauthVersionLast="47" xr6:coauthVersionMax="47" xr10:uidLastSave="{00000000-0000-0000-0000-000000000000}"/>
  <bookViews>
    <workbookView xWindow="0" yWindow="500" windowWidth="28660" windowHeight="26900" activeTab="4" xr2:uid="{85E87D0F-70B8-D34A-B86E-89518BBD8C0C}"/>
  </bookViews>
  <sheets>
    <sheet name="SANDBOX" sheetId="3" r:id="rId1"/>
    <sheet name="COPIA ORIGINAL" sheetId="1" r:id="rId2"/>
    <sheet name="Materiales Protección personal" sheetId="4" r:id="rId3"/>
    <sheet name="Materiales para Higiene y Limpi" sheetId="6" r:id="rId4"/>
    <sheet name="Equipo de Trabajo Estéril" sheetId="7" r:id="rId5"/>
    <sheet name="Equipos Automatizada" sheetId="12" r:id="rId6"/>
    <sheet name="Costos de Mantenimiento" sheetId="8" r:id="rId7"/>
    <sheet name="Costos de producción" sheetId="9" r:id="rId8"/>
    <sheet name="Químico Farmacéutico" sheetId="10" r:id="rId9"/>
    <sheet name="Auxiliar de farmacia" sheetId="11" r:id="rId10"/>
    <sheet name="Constantes" sheetId="5" r:id="rId11"/>
  </sheets>
  <definedNames>
    <definedName name="_xlnm._FilterDatabase" localSheetId="9" hidden="1">'Auxiliar de farmacia'!$A$1:$D$37</definedName>
    <definedName name="_xlnm._FilterDatabase" localSheetId="6" hidden="1">'Costos de Mantenimiento'!$A$1:$E$23</definedName>
    <definedName name="_xlnm._FilterDatabase" localSheetId="7" hidden="1">'Costos de producción'!$A$1:$D$11</definedName>
    <definedName name="_xlnm._FilterDatabase" localSheetId="4" hidden="1">'Equipo de Trabajo Estéril'!$A$1:$E$31</definedName>
    <definedName name="_xlnm._FilterDatabase" localSheetId="3" hidden="1">'Materiales para Higiene y Limpi'!$A$1:$E$11</definedName>
    <definedName name="_xlnm._FilterDatabase" localSheetId="2" hidden="1">'Materiales Protección personal'!$A$1:$E$11</definedName>
    <definedName name="_xlnm._FilterDatabase" localSheetId="8" hidden="1">'Químico Farmacéutico'!$A$1:$D$35</definedName>
    <definedName name="_xlnm._FilterDatabase" localSheetId="0" hidden="1">SANDBOX!$A$1:$J$131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1" l="1"/>
  <c r="F7" i="11"/>
  <c r="F8" i="11"/>
  <c r="F9" i="11"/>
  <c r="F10" i="11"/>
  <c r="F11" i="11"/>
  <c r="F12" i="11"/>
  <c r="F13" i="11"/>
  <c r="F14" i="11"/>
  <c r="F15" i="11"/>
  <c r="F25" i="11"/>
  <c r="F26" i="11"/>
  <c r="F27" i="11"/>
  <c r="F28" i="11"/>
  <c r="F29" i="11"/>
  <c r="F30" i="11"/>
  <c r="F31" i="11"/>
  <c r="F32" i="11"/>
  <c r="F33" i="11"/>
  <c r="F24" i="11"/>
  <c r="G6" i="10"/>
  <c r="G7" i="10"/>
  <c r="G8" i="10"/>
  <c r="G9" i="10"/>
  <c r="G10" i="10"/>
  <c r="G11" i="10"/>
  <c r="G12" i="10"/>
  <c r="G13" i="10"/>
  <c r="G14" i="10"/>
  <c r="G15" i="10"/>
  <c r="G24" i="10"/>
  <c r="G25" i="10"/>
  <c r="G26" i="10"/>
  <c r="G27" i="10"/>
  <c r="G28" i="10"/>
  <c r="G29" i="10"/>
  <c r="G30" i="10"/>
  <c r="G31" i="10"/>
  <c r="G32" i="10"/>
  <c r="G23" i="10"/>
  <c r="C4" i="12"/>
  <c r="E4" i="12" s="1"/>
  <c r="E3" i="12"/>
  <c r="E2" i="12"/>
  <c r="D25" i="11"/>
  <c r="D26" i="11"/>
  <c r="D27" i="11"/>
  <c r="D28" i="11"/>
  <c r="D29" i="11"/>
  <c r="D30" i="11"/>
  <c r="D31" i="11"/>
  <c r="D32" i="11"/>
  <c r="D33" i="11"/>
  <c r="D24" i="11"/>
  <c r="D7" i="11"/>
  <c r="D8" i="11"/>
  <c r="D9" i="11"/>
  <c r="D10" i="11"/>
  <c r="D11" i="11"/>
  <c r="D12" i="11"/>
  <c r="D13" i="11"/>
  <c r="D14" i="11"/>
  <c r="D15" i="11"/>
  <c r="D6" i="11"/>
  <c r="D17" i="11" s="1"/>
  <c r="D18" i="11" s="1"/>
  <c r="D19" i="11" s="1"/>
  <c r="D24" i="10"/>
  <c r="D25" i="10"/>
  <c r="D26" i="10"/>
  <c r="D27" i="10"/>
  <c r="D28" i="10"/>
  <c r="D29" i="10"/>
  <c r="D30" i="10"/>
  <c r="D31" i="10"/>
  <c r="D32" i="10"/>
  <c r="D23" i="10"/>
  <c r="D7" i="10"/>
  <c r="D8" i="10"/>
  <c r="D9" i="10"/>
  <c r="D10" i="10"/>
  <c r="D11" i="10"/>
  <c r="D12" i="10"/>
  <c r="D13" i="10"/>
  <c r="D14" i="10"/>
  <c r="D15" i="10"/>
  <c r="D6" i="10"/>
  <c r="D4" i="9"/>
  <c r="D10" i="9"/>
  <c r="D8" i="9"/>
  <c r="D6" i="9"/>
  <c r="D2" i="9"/>
  <c r="D5" i="9"/>
  <c r="D11" i="9"/>
  <c r="D9" i="9"/>
  <c r="D7" i="9"/>
  <c r="D3" i="9"/>
  <c r="E16" i="8"/>
  <c r="E4" i="8"/>
  <c r="E18" i="8"/>
  <c r="E8" i="8"/>
  <c r="E2" i="8"/>
  <c r="E6" i="8"/>
  <c r="E14" i="8"/>
  <c r="E10" i="8"/>
  <c r="E12" i="8"/>
  <c r="E20" i="8"/>
  <c r="E22" i="8"/>
  <c r="E17" i="8"/>
  <c r="E5" i="8"/>
  <c r="E19" i="8"/>
  <c r="E9" i="8"/>
  <c r="E3" i="8"/>
  <c r="E7" i="8"/>
  <c r="E15" i="8"/>
  <c r="E11" i="8"/>
  <c r="E13" i="8"/>
  <c r="E21" i="8"/>
  <c r="E23" i="8"/>
  <c r="C5" i="7"/>
  <c r="E5" i="7" s="1"/>
  <c r="E7" i="7"/>
  <c r="E9" i="7"/>
  <c r="E2" i="7"/>
  <c r="E15" i="7"/>
  <c r="E31" i="7"/>
  <c r="E17" i="7"/>
  <c r="E29" i="7"/>
  <c r="E11" i="7"/>
  <c r="E18" i="7"/>
  <c r="E13" i="7"/>
  <c r="E25" i="7"/>
  <c r="E23" i="7"/>
  <c r="E27" i="7"/>
  <c r="E21" i="7"/>
  <c r="C4" i="7"/>
  <c r="E4" i="7" s="1"/>
  <c r="E6" i="7"/>
  <c r="E8" i="7"/>
  <c r="E3" i="7"/>
  <c r="E14" i="7"/>
  <c r="E30" i="7"/>
  <c r="E16" i="7"/>
  <c r="E19" i="7"/>
  <c r="E12" i="7"/>
  <c r="E10" i="7"/>
  <c r="E28" i="7"/>
  <c r="E24" i="7"/>
  <c r="E22" i="7"/>
  <c r="E26" i="7"/>
  <c r="E20" i="7"/>
  <c r="E11" i="6"/>
  <c r="C11" i="6"/>
  <c r="C10" i="6"/>
  <c r="E10" i="6" s="1"/>
  <c r="E9" i="6"/>
  <c r="E8" i="6"/>
  <c r="E7" i="6"/>
  <c r="C6" i="6"/>
  <c r="E6" i="6" s="1"/>
  <c r="C5" i="6"/>
  <c r="E5" i="6" s="1"/>
  <c r="E4" i="6"/>
  <c r="E3" i="6"/>
  <c r="E2" i="6"/>
  <c r="E4" i="4"/>
  <c r="E10" i="4"/>
  <c r="E6" i="4"/>
  <c r="E2" i="4"/>
  <c r="E8" i="4"/>
  <c r="E5" i="4"/>
  <c r="E11" i="4"/>
  <c r="E7" i="4"/>
  <c r="E3" i="4"/>
  <c r="E9" i="4"/>
  <c r="D35" i="11" l="1"/>
  <c r="D36" i="11" s="1"/>
  <c r="D37" i="11" s="1"/>
  <c r="D16" i="10"/>
  <c r="D17" i="10"/>
  <c r="D33" i="10"/>
  <c r="D34" i="10" s="1"/>
  <c r="J7" i="3" l="1"/>
  <c r="H7" i="3"/>
  <c r="J69" i="3"/>
  <c r="J99" i="3"/>
  <c r="J97" i="3"/>
  <c r="J103" i="3"/>
  <c r="J101" i="3"/>
  <c r="J57" i="3"/>
  <c r="J111" i="3"/>
  <c r="J117" i="3"/>
  <c r="J95" i="3"/>
  <c r="H63" i="3"/>
  <c r="H89" i="3"/>
  <c r="H83" i="3"/>
  <c r="J109" i="3"/>
  <c r="H109" i="3"/>
  <c r="H51" i="3"/>
  <c r="J77" i="3"/>
  <c r="H77" i="3"/>
  <c r="J75" i="3"/>
  <c r="H75" i="3"/>
  <c r="J45" i="3"/>
  <c r="H45" i="3"/>
  <c r="J9" i="3"/>
  <c r="H9" i="3"/>
  <c r="J11" i="3"/>
  <c r="H11" i="3"/>
  <c r="J13" i="3"/>
  <c r="H13" i="3"/>
  <c r="J31" i="3"/>
  <c r="H31" i="3"/>
  <c r="J6" i="3"/>
  <c r="H6" i="3"/>
  <c r="J100" i="3"/>
  <c r="J67" i="3"/>
  <c r="J56" i="3"/>
  <c r="J116" i="3"/>
  <c r="J94" i="3"/>
  <c r="J131" i="3"/>
  <c r="J62" i="3"/>
  <c r="H62" i="3"/>
  <c r="H87" i="3"/>
  <c r="J87" i="3" s="1"/>
  <c r="J82" i="3"/>
  <c r="H82" i="3"/>
  <c r="J108" i="3"/>
  <c r="H108" i="3"/>
  <c r="J50" i="3"/>
  <c r="H50" i="3"/>
  <c r="J74" i="3"/>
  <c r="H74" i="3"/>
  <c r="J44" i="3"/>
  <c r="H44" i="3"/>
  <c r="J21" i="3"/>
  <c r="H21" i="3"/>
  <c r="H29" i="3"/>
  <c r="J29" i="3" s="1"/>
  <c r="J25" i="3"/>
  <c r="H25" i="3"/>
  <c r="H17" i="3"/>
  <c r="J39" i="3"/>
  <c r="H39" i="3"/>
  <c r="H5" i="3"/>
  <c r="J55" i="3"/>
  <c r="J115" i="3"/>
  <c r="J93" i="3"/>
  <c r="J61" i="3"/>
  <c r="H61" i="3"/>
  <c r="H86" i="3"/>
  <c r="J86" i="3" s="1"/>
  <c r="H81" i="3"/>
  <c r="J107" i="3"/>
  <c r="H107" i="3"/>
  <c r="J49" i="3"/>
  <c r="H49" i="3"/>
  <c r="J73" i="3"/>
  <c r="H73" i="3"/>
  <c r="J43" i="3"/>
  <c r="H43" i="3"/>
  <c r="J20" i="3"/>
  <c r="J28" i="3"/>
  <c r="J24" i="3"/>
  <c r="H16" i="3"/>
  <c r="J16" i="3" s="1"/>
  <c r="J4" i="3"/>
  <c r="H4" i="3"/>
  <c r="J68" i="3"/>
  <c r="J38" i="3"/>
  <c r="J35" i="3"/>
  <c r="J54" i="3"/>
  <c r="J110" i="3"/>
  <c r="J114" i="3"/>
  <c r="J92" i="3"/>
  <c r="J120" i="3"/>
  <c r="J125" i="3"/>
  <c r="J60" i="3"/>
  <c r="H60" i="3"/>
  <c r="J88" i="3"/>
  <c r="H88" i="3"/>
  <c r="J80" i="3"/>
  <c r="H80" i="3"/>
  <c r="J106" i="3"/>
  <c r="H106" i="3"/>
  <c r="J48" i="3"/>
  <c r="H48" i="3"/>
  <c r="J76" i="3"/>
  <c r="H76" i="3"/>
  <c r="J72" i="3"/>
  <c r="H72" i="3"/>
  <c r="J42" i="3"/>
  <c r="H42" i="3"/>
  <c r="J8" i="3"/>
  <c r="H8" i="3"/>
  <c r="J10" i="3"/>
  <c r="H10" i="3"/>
  <c r="J12" i="3"/>
  <c r="H12" i="3"/>
  <c r="J30" i="3"/>
  <c r="H30" i="3"/>
  <c r="J3" i="3"/>
  <c r="H3" i="3"/>
  <c r="H37" i="3"/>
  <c r="J33" i="3"/>
  <c r="H33" i="3"/>
  <c r="J65" i="3"/>
  <c r="H65" i="3"/>
  <c r="J53" i="3"/>
  <c r="H53" i="3"/>
  <c r="J113" i="3"/>
  <c r="H113" i="3"/>
  <c r="J91" i="3"/>
  <c r="H91" i="3"/>
  <c r="H119" i="3"/>
  <c r="H124" i="3"/>
  <c r="J129" i="3"/>
  <c r="H129" i="3"/>
  <c r="J59" i="3"/>
  <c r="H59" i="3"/>
  <c r="H85" i="3"/>
  <c r="J85" i="3" s="1"/>
  <c r="J79" i="3"/>
  <c r="H79" i="3"/>
  <c r="J105" i="3"/>
  <c r="H105" i="3"/>
  <c r="J47" i="3"/>
  <c r="H47" i="3"/>
  <c r="J71" i="3"/>
  <c r="H71" i="3"/>
  <c r="J41" i="3"/>
  <c r="H41" i="3"/>
  <c r="J19" i="3"/>
  <c r="H19" i="3"/>
  <c r="H27" i="3"/>
  <c r="J27" i="3" s="1"/>
  <c r="J23" i="3"/>
  <c r="H23" i="3"/>
  <c r="H15" i="3"/>
  <c r="J36" i="3"/>
  <c r="H36" i="3"/>
  <c r="H32" i="3"/>
  <c r="H2" i="3"/>
  <c r="H64" i="3"/>
  <c r="J52" i="3"/>
  <c r="H52" i="3"/>
  <c r="J112" i="3"/>
  <c r="H112" i="3"/>
  <c r="J90" i="3"/>
  <c r="H90" i="3"/>
  <c r="H118" i="3"/>
  <c r="H128" i="3"/>
  <c r="J58" i="3"/>
  <c r="H58" i="3"/>
  <c r="H84" i="3"/>
  <c r="J84" i="3" s="1"/>
  <c r="H78" i="3"/>
  <c r="J104" i="3"/>
  <c r="H104" i="3"/>
  <c r="J46" i="3"/>
  <c r="H46" i="3"/>
  <c r="J70" i="3"/>
  <c r="H70" i="3"/>
  <c r="J40" i="3"/>
  <c r="H40" i="3"/>
  <c r="J18" i="3"/>
  <c r="H18" i="3"/>
  <c r="J26" i="3"/>
  <c r="H26" i="3"/>
  <c r="J22" i="3"/>
  <c r="H22" i="3"/>
  <c r="H14" i="3"/>
  <c r="J14" i="3" s="1"/>
  <c r="J131" i="1"/>
  <c r="H131" i="1"/>
  <c r="J130" i="1"/>
  <c r="J129" i="1"/>
  <c r="J128" i="1"/>
  <c r="J127" i="1"/>
  <c r="J126" i="1"/>
  <c r="J125" i="1"/>
  <c r="J124" i="1"/>
  <c r="J123" i="1"/>
  <c r="J122" i="1"/>
  <c r="H119" i="1"/>
  <c r="H118" i="1"/>
  <c r="H117" i="1"/>
  <c r="J116" i="1"/>
  <c r="H116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3" i="1"/>
  <c r="J102" i="1"/>
  <c r="J101" i="1"/>
  <c r="J100" i="1"/>
  <c r="J99" i="1"/>
  <c r="J96" i="1"/>
  <c r="J95" i="1"/>
  <c r="H95" i="1"/>
  <c r="H94" i="1"/>
  <c r="J94" i="1" s="1"/>
  <c r="J93" i="1"/>
  <c r="H93" i="1"/>
  <c r="J92" i="1"/>
  <c r="H92" i="1"/>
  <c r="J91" i="1"/>
  <c r="H91" i="1"/>
  <c r="J90" i="1"/>
  <c r="H90" i="1"/>
  <c r="J89" i="1"/>
  <c r="H89" i="1"/>
  <c r="J88" i="1"/>
  <c r="H88" i="1"/>
  <c r="H87" i="1"/>
  <c r="J87" i="1" s="1"/>
  <c r="J86" i="1"/>
  <c r="H86" i="1"/>
  <c r="H85" i="1"/>
  <c r="J84" i="1"/>
  <c r="H84" i="1"/>
  <c r="H82" i="1"/>
  <c r="J80" i="1"/>
  <c r="J79" i="1"/>
  <c r="J78" i="1"/>
  <c r="J75" i="1"/>
  <c r="H75" i="1"/>
  <c r="H74" i="1"/>
  <c r="J74" i="1" s="1"/>
  <c r="H73" i="1"/>
  <c r="J72" i="1"/>
  <c r="H72" i="1"/>
  <c r="J71" i="1"/>
  <c r="H71" i="1"/>
  <c r="J70" i="1"/>
  <c r="H70" i="1"/>
  <c r="J69" i="1"/>
  <c r="H69" i="1"/>
  <c r="J68" i="1"/>
  <c r="J67" i="1"/>
  <c r="J66" i="1"/>
  <c r="H65" i="1"/>
  <c r="J65" i="1" s="1"/>
  <c r="J64" i="1"/>
  <c r="H64" i="1"/>
  <c r="J63" i="1"/>
  <c r="J62" i="1"/>
  <c r="J61" i="1"/>
  <c r="J60" i="1"/>
  <c r="J59" i="1"/>
  <c r="J58" i="1"/>
  <c r="J57" i="1"/>
  <c r="J56" i="1"/>
  <c r="J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H41" i="1"/>
  <c r="J40" i="1"/>
  <c r="H40" i="1"/>
  <c r="J39" i="1"/>
  <c r="H39" i="1"/>
  <c r="J38" i="1"/>
  <c r="H38" i="1"/>
  <c r="J37" i="1"/>
  <c r="H37" i="1"/>
  <c r="J36" i="1"/>
  <c r="H36" i="1"/>
  <c r="H35" i="1"/>
  <c r="H34" i="1"/>
  <c r="J33" i="1"/>
  <c r="H33" i="1"/>
  <c r="J32" i="1"/>
  <c r="H32" i="1"/>
  <c r="H31" i="1"/>
  <c r="J31" i="1" s="1"/>
  <c r="J30" i="1"/>
  <c r="H30" i="1"/>
  <c r="J29" i="1"/>
  <c r="H29" i="1"/>
  <c r="J28" i="1"/>
  <c r="H28" i="1"/>
  <c r="J27" i="1"/>
  <c r="H27" i="1"/>
  <c r="J26" i="1"/>
  <c r="H26" i="1"/>
  <c r="J25" i="1"/>
  <c r="H25" i="1"/>
  <c r="H24" i="1"/>
  <c r="J24" i="1" s="1"/>
  <c r="J23" i="1"/>
  <c r="H23" i="1"/>
  <c r="H22" i="1"/>
  <c r="J21" i="1"/>
  <c r="H21" i="1"/>
  <c r="H20" i="1"/>
  <c r="H19" i="1"/>
  <c r="H18" i="1"/>
  <c r="J17" i="1"/>
  <c r="H17" i="1"/>
  <c r="J16" i="1"/>
  <c r="H16" i="1"/>
  <c r="J15" i="1"/>
  <c r="H15" i="1"/>
  <c r="H14" i="1"/>
  <c r="H13" i="1"/>
  <c r="J12" i="1"/>
  <c r="H12" i="1"/>
  <c r="H11" i="1"/>
  <c r="J11" i="1" s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H2" i="1"/>
  <c r="J2" i="1" s="1"/>
</calcChain>
</file>

<file path=xl/sharedStrings.xml><?xml version="1.0" encoding="utf-8"?>
<sst xmlns="http://schemas.openxmlformats.org/spreadsheetml/2006/main" count="1428" uniqueCount="142">
  <si>
    <t>Es Commun</t>
  </si>
  <si>
    <t>Tipo Central</t>
  </si>
  <si>
    <t>Tipo de Poblacion</t>
  </si>
  <si>
    <t>Materia Nombre</t>
  </si>
  <si>
    <t>Presentacion (Ml)</t>
  </si>
  <si>
    <t>Cantidad (Ml)</t>
  </si>
  <si>
    <t>Cantidad (unidad)</t>
  </si>
  <si>
    <t>Costo Por Ml (Formula)</t>
  </si>
  <si>
    <t>Costo Por Unidad</t>
  </si>
  <si>
    <t>Costo Total (Formula)</t>
  </si>
  <si>
    <t>Manual</t>
  </si>
  <si>
    <t>Neonatal</t>
  </si>
  <si>
    <t>Aminoácidos Infantil x 100 mL</t>
  </si>
  <si>
    <t>Aminoácidos Infantil x 250 mL</t>
  </si>
  <si>
    <t>Aminoácidos infantil x 500 mL</t>
  </si>
  <si>
    <t>Aminoácidos Infantil x 1000 mL</t>
  </si>
  <si>
    <t>Cloruro de potasio vial x 10cc</t>
  </si>
  <si>
    <t>Fosfato de potasio vial x 10cc</t>
  </si>
  <si>
    <t>Cloruro de sodio vial x 10cc</t>
  </si>
  <si>
    <t>Sulfato de magnesio vial x 10 cc</t>
  </si>
  <si>
    <t>Gluconato de calcio vial x 10cc</t>
  </si>
  <si>
    <t>Lípidos (Lipofundin) Frasco vial x 100 cc</t>
  </si>
  <si>
    <t>Dextrosa al 50% Bolsa x 500cc</t>
  </si>
  <si>
    <t>vitaminas liposolubles infantil</t>
  </si>
  <si>
    <t>vitaminas hidrosolubles</t>
  </si>
  <si>
    <t>Multivitaminas</t>
  </si>
  <si>
    <t>Vitamina C - acido ascorbico</t>
  </si>
  <si>
    <t>Complejo B</t>
  </si>
  <si>
    <t>Elementos traza pediatricos x 10 ml</t>
  </si>
  <si>
    <t>Agua esteril x 500 ml</t>
  </si>
  <si>
    <t>Bolsa x 1000 mL</t>
  </si>
  <si>
    <t>Bolsa x 500 mL</t>
  </si>
  <si>
    <t>Pediatrica</t>
  </si>
  <si>
    <t>Vitaminas Liposolubles Adulto</t>
  </si>
  <si>
    <t>agua esteril x 500 ml</t>
  </si>
  <si>
    <t>Adulto</t>
  </si>
  <si>
    <t>Aminoácidos Sin electrolitos 10% x 500 mL</t>
  </si>
  <si>
    <t>Aminoácidos con electrolitos 10% x 500 mL</t>
  </si>
  <si>
    <t>Aminoácidos 15 % x 500 mL</t>
  </si>
  <si>
    <t>Aminoácidos 15 % x 1000 mL</t>
  </si>
  <si>
    <t>Glicerofosfato de sodio x 20 ml</t>
  </si>
  <si>
    <t>Lípidos (Lipofundin) Frasco x 500 cc</t>
  </si>
  <si>
    <t>Tiamina</t>
  </si>
  <si>
    <t>Bolsa x 2000 mL</t>
  </si>
  <si>
    <t>Elementos traza x 10 ml</t>
  </si>
  <si>
    <t>Automatica</t>
  </si>
  <si>
    <t>-</t>
  </si>
  <si>
    <t>NA</t>
  </si>
  <si>
    <t>Single-Chamber Mixing Container Eva 250 mL</t>
  </si>
  <si>
    <t>Single-Chamber Mixing Container Eva 500 mL</t>
  </si>
  <si>
    <t>Single-Chamber Mixing Container Eva 1000 mL</t>
  </si>
  <si>
    <t>Single-Chamber Mixing Container Eva 2000 mL</t>
  </si>
  <si>
    <t>NO</t>
  </si>
  <si>
    <t>SI</t>
  </si>
  <si>
    <t>Detalle</t>
  </si>
  <si>
    <t>Costo Unitario</t>
  </si>
  <si>
    <t>Costo Total</t>
  </si>
  <si>
    <t>Guantes estériles desechables (par)</t>
  </si>
  <si>
    <t>Bata estéril de un solo uso</t>
  </si>
  <si>
    <t>Gorro desechable</t>
  </si>
  <si>
    <t>Mascarilla quirúrgica</t>
  </si>
  <si>
    <t>Cubrezapatos desechables</t>
  </si>
  <si>
    <t>Solución antiséptica para lavado de manos (clorhexidina o alcohol al 70%).</t>
  </si>
  <si>
    <t>Paños estériles para limpieza de superficies. Compresa</t>
  </si>
  <si>
    <t>Alcohol al 70%</t>
  </si>
  <si>
    <t>Detergentes</t>
  </si>
  <si>
    <t>Desinfectantes</t>
  </si>
  <si>
    <t>Paños estériles para limpieza de superficies.</t>
  </si>
  <si>
    <t>Peróxido de hidrógeno acelerado</t>
  </si>
  <si>
    <t>Cloruro de benzalconio</t>
  </si>
  <si>
    <t>Jeringas estériles de 1 mL</t>
  </si>
  <si>
    <t>Jeringas estériles de 5 mL</t>
  </si>
  <si>
    <t>Jeringas estériles de 10 mL</t>
  </si>
  <si>
    <t>Jeringas estériles de 20 mL</t>
  </si>
  <si>
    <t>Jeringas estériles de 50 mL</t>
  </si>
  <si>
    <t>Buretroles</t>
  </si>
  <si>
    <t>Compresas Esteriles</t>
  </si>
  <si>
    <t xml:space="preserve">Gasas Esteriles </t>
  </si>
  <si>
    <t>Etiquetas estériles para identificar cada bolsa.</t>
  </si>
  <si>
    <t>Toallas absorbentes desechables</t>
  </si>
  <si>
    <t>Contenedores para residuos cortopunzantes</t>
  </si>
  <si>
    <t>Ajujas esteriles 16G - 18G</t>
  </si>
  <si>
    <t>Bolsa roja para residuos biológicos</t>
  </si>
  <si>
    <t>Bolsa negra para residuos no contaminados</t>
  </si>
  <si>
    <t>Bolígrafos para etiquetado de soluciones.</t>
  </si>
  <si>
    <t>Gasas Esteriles</t>
  </si>
  <si>
    <t xml:space="preserve">Ajujas esteriles 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</si>
  <si>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</si>
  <si>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</si>
  <si>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</si>
  <si>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</si>
  <si>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</si>
  <si>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</si>
  <si>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</si>
  <si>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Filtros UMA</t>
  </si>
  <si>
    <t>Mantenimientos UMA</t>
  </si>
  <si>
    <t>Calibración Termohigrometros</t>
  </si>
  <si>
    <t>Mantenimientos Locativos Pintura</t>
  </si>
  <si>
    <t>Cambios de Diltros UMA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</si>
  <si>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</si>
  <si>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</si>
  <si>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</si>
  <si>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</si>
  <si>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</si>
  <si>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</si>
  <si>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</si>
  <si>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Nombre</t>
  </si>
  <si>
    <t>Valor</t>
  </si>
  <si>
    <t>Tabla</t>
  </si>
  <si>
    <t>Celda</t>
  </si>
  <si>
    <t xml:space="preserve">Costos de producción </t>
  </si>
  <si>
    <t>E4</t>
  </si>
  <si>
    <t>Central</t>
  </si>
  <si>
    <t>B3</t>
  </si>
  <si>
    <t xml:space="preserve">Capacidad produccion mensual </t>
  </si>
  <si>
    <t>Lineas de Producción de la central</t>
  </si>
  <si>
    <t>Salario de Químico Farmacéutico</t>
  </si>
  <si>
    <t>Formula</t>
  </si>
  <si>
    <t>Valor (COP)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</si>
  <si>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</si>
  <si>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</si>
  <si>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</si>
  <si>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</si>
  <si>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</si>
  <si>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</si>
  <si>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</si>
  <si>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</si>
  <si>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</si>
  <si>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</si>
  <si>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</si>
  <si>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</si>
  <si>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</si>
  <si>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</si>
  <si>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Salario total</t>
  </si>
  <si>
    <t>Valor Hora</t>
  </si>
  <si>
    <t>Subsidio de transporte</t>
  </si>
  <si>
    <t>Total Aportes Parafiscales</t>
  </si>
  <si>
    <t>TOTAL compensación salarial</t>
  </si>
  <si>
    <t>Tamper-Resistant Clamps</t>
  </si>
  <si>
    <t>Sets de transferencia universales (x6)</t>
  </si>
  <si>
    <t>Sets de transferencia universales (x9)</t>
  </si>
  <si>
    <t>&lt;- OJO 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</si>
</sst>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11" x14ac:knownFonts="1">
    <font>
      <sz val="12"/>
      <color theme="1"/>
      <name val="Aptos Narrow"/>
      <family val="2"/>
      <scheme val="minor"/>
    </font>
    <font>
      <sz val="14"/>
      <color theme="1"/>
      <name val="Consolas"/>
      <family val="2"/>
    </font>
    <font>
      <b/>
      <sz val="14"/>
      <color theme="1"/>
      <name val="Consolas"/>
      <family val="2"/>
    </font>
    <font>
      <b/>
      <sz val="14"/>
      <color theme="0" tint="-0.14999847407452621"/>
      <name val="Consolas"/>
      <family val="2"/>
    </font>
    <font>
      <sz val="14"/>
      <color theme="0" tint="-0.14999847407452621"/>
      <name val="Consolas"/>
      <family val="2"/>
    </font>
    <font>
      <sz val="12"/>
      <color theme="1"/>
      <name val="Aptos Narrow"/>
      <family val="2"/>
      <scheme val="minor"/>
    </font>
    <font>
      <sz val="14"/>
      <color theme="0" tint="-0.34998626667073579"/>
      <name val="Consolas"/>
      <family val="2"/>
    </font>
    <font>
      <b/>
      <sz val="14"/>
      <color theme="0" tint="-0.34998626667073579"/>
      <name val="Consolas"/>
      <family val="2"/>
    </font>
    <font>
      <b/>
      <sz val="14"/>
      <color theme="0"/>
      <name val="Consolas"/>
      <family val="2"/>
    </font>
    <font>
      <b/>
      <i/>
      <sz val="14"/>
      <color theme="1"/>
      <name val="Consolas"/>
      <family val="2"/>
    </font>
    <font>
      <sz val="14"/>
      <color theme="0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2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2" fontId="1" fillId="3" borderId="0" xfId="0" applyNumberFormat="1" applyFont="1" applyFill="1" applyAlignment="1">
      <alignment horizontal="right" vertical="center" wrapText="1"/>
    </xf>
    <xf numFmtId="2" fontId="3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right" vertical="center" wrapText="1"/>
    </xf>
    <xf numFmtId="2" fontId="4" fillId="3" borderId="0" xfId="0" applyNumberFormat="1" applyFont="1" applyFill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2" fontId="6" fillId="3" borderId="0" xfId="0" applyNumberFormat="1" applyFont="1" applyFill="1" applyAlignment="1">
      <alignment horizontal="right" vertical="center" wrapText="1"/>
    </xf>
    <xf numFmtId="2" fontId="7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43" fontId="2" fillId="0" borderId="0" xfId="1" applyFont="1" applyAlignment="1">
      <alignment horizontal="center" vertical="center" wrapText="1"/>
    </xf>
    <xf numFmtId="43" fontId="1" fillId="0" borderId="0" xfId="1" applyFont="1" applyAlignment="1">
      <alignment vertical="center"/>
    </xf>
    <xf numFmtId="0" fontId="1" fillId="5" borderId="0" xfId="0" applyFont="1" applyFill="1" applyAlignment="1">
      <alignment vertical="center"/>
    </xf>
    <xf numFmtId="164" fontId="6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7" fillId="0" borderId="0" xfId="0" applyNumberFormat="1" applyFont="1" applyAlignment="1">
      <alignment horizontal="center" vertical="center" wrapText="1"/>
    </xf>
    <xf numFmtId="43" fontId="8" fillId="6" borderId="0" xfId="1" applyFont="1" applyFill="1" applyAlignment="1">
      <alignment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B2B-3985-1A42-8090-3659CE45B12A}">
  <dimension ref="A1:J131"/>
  <sheetViews>
    <sheetView zoomScale="120" zoomScaleNormal="120" workbookViewId="0">
      <selection activeCell="D1" sqref="D1"/>
    </sheetView>
  </sheetViews>
  <sheetFormatPr baseColWidth="10" defaultColWidth="17.1640625" defaultRowHeight="35" customHeight="1" x14ac:dyDescent="0.2"/>
  <cols>
    <col min="1" max="1" width="17.1640625" style="2"/>
    <col min="2" max="2" width="17" style="2" customWidth="1"/>
    <col min="3" max="3" width="16.6640625" style="2" customWidth="1"/>
    <col min="4" max="4" width="57.5" style="1" customWidth="1"/>
    <col min="5" max="6" width="17.1640625" style="3"/>
    <col min="7" max="7" width="17.1640625" style="13"/>
    <col min="8" max="8" width="17.1640625" style="11"/>
    <col min="9" max="9" width="17.1640625" style="3"/>
    <col min="10" max="10" width="17.1640625" style="13"/>
    <col min="11" max="16384" width="17.1640625" style="1"/>
  </cols>
  <sheetData>
    <row r="1" spans="1:10" ht="68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18" t="s">
        <v>6</v>
      </c>
      <c r="H1" s="10" t="s">
        <v>7</v>
      </c>
      <c r="I1" s="6" t="s">
        <v>8</v>
      </c>
      <c r="J1" s="18" t="s">
        <v>9</v>
      </c>
    </row>
    <row r="2" spans="1:10" ht="35" customHeight="1" x14ac:dyDescent="0.2">
      <c r="A2" s="7" t="s">
        <v>53</v>
      </c>
      <c r="B2" s="2" t="s">
        <v>10</v>
      </c>
      <c r="C2" s="2" t="s">
        <v>11</v>
      </c>
      <c r="D2" s="8" t="s">
        <v>29</v>
      </c>
      <c r="E2" s="3">
        <v>500</v>
      </c>
      <c r="F2" s="3">
        <v>0</v>
      </c>
      <c r="G2" s="17">
        <v>0</v>
      </c>
      <c r="H2" s="11">
        <f t="shared" ref="H2:H19" si="0">F2*I2/E2</f>
        <v>0</v>
      </c>
      <c r="I2" s="3">
        <v>4000</v>
      </c>
      <c r="J2" s="13">
        <v>4000</v>
      </c>
    </row>
    <row r="3" spans="1:10" ht="35" customHeight="1" x14ac:dyDescent="0.2">
      <c r="A3" s="7" t="s">
        <v>53</v>
      </c>
      <c r="B3" s="2" t="s">
        <v>10</v>
      </c>
      <c r="C3" s="2" t="s">
        <v>32</v>
      </c>
      <c r="D3" s="8" t="s">
        <v>34</v>
      </c>
      <c r="E3" s="3">
        <v>500</v>
      </c>
      <c r="F3" s="3">
        <v>0</v>
      </c>
      <c r="G3" s="13">
        <v>1</v>
      </c>
      <c r="H3" s="11">
        <f t="shared" si="0"/>
        <v>0</v>
      </c>
      <c r="I3" s="3">
        <v>4000</v>
      </c>
      <c r="J3" s="13">
        <f>G3*I3</f>
        <v>4000</v>
      </c>
    </row>
    <row r="4" spans="1:10" ht="35" customHeight="1" x14ac:dyDescent="0.2">
      <c r="A4" s="7" t="s">
        <v>53</v>
      </c>
      <c r="B4" s="2" t="s">
        <v>10</v>
      </c>
      <c r="C4" s="2" t="s">
        <v>35</v>
      </c>
      <c r="D4" s="8" t="s">
        <v>29</v>
      </c>
      <c r="E4" s="3">
        <v>500</v>
      </c>
      <c r="F4" s="3">
        <v>100</v>
      </c>
      <c r="G4" s="13">
        <v>1</v>
      </c>
      <c r="H4" s="11">
        <f t="shared" si="0"/>
        <v>800</v>
      </c>
      <c r="I4" s="3">
        <v>4000</v>
      </c>
      <c r="J4" s="13">
        <f>(I4/E4)*F4</f>
        <v>800</v>
      </c>
    </row>
    <row r="5" spans="1:10" ht="35" customHeight="1" x14ac:dyDescent="0.2">
      <c r="A5" s="7" t="s">
        <v>53</v>
      </c>
      <c r="B5" s="2" t="s">
        <v>45</v>
      </c>
      <c r="C5" s="2" t="s">
        <v>11</v>
      </c>
      <c r="D5" s="8" t="s">
        <v>29</v>
      </c>
      <c r="E5" s="3">
        <v>500</v>
      </c>
      <c r="F5" s="3">
        <v>100</v>
      </c>
      <c r="G5" s="17">
        <v>0</v>
      </c>
      <c r="H5" s="11">
        <f t="shared" si="0"/>
        <v>800</v>
      </c>
      <c r="I5" s="3">
        <v>4000</v>
      </c>
      <c r="J5" s="13">
        <v>4000</v>
      </c>
    </row>
    <row r="6" spans="1:10" ht="35" customHeight="1" x14ac:dyDescent="0.2">
      <c r="A6" s="7" t="s">
        <v>53</v>
      </c>
      <c r="B6" s="2" t="s">
        <v>45</v>
      </c>
      <c r="C6" s="2" t="s">
        <v>32</v>
      </c>
      <c r="D6" s="8" t="s">
        <v>34</v>
      </c>
      <c r="E6" s="3">
        <v>500</v>
      </c>
      <c r="F6" s="3">
        <v>98.37</v>
      </c>
      <c r="G6" s="13">
        <v>1</v>
      </c>
      <c r="H6" s="11">
        <f t="shared" si="0"/>
        <v>786.96</v>
      </c>
      <c r="I6" s="3">
        <v>4000</v>
      </c>
      <c r="J6" s="13">
        <f>G6*I6</f>
        <v>4000</v>
      </c>
    </row>
    <row r="7" spans="1:10" ht="35" customHeight="1" x14ac:dyDescent="0.2">
      <c r="A7" s="7" t="s">
        <v>53</v>
      </c>
      <c r="B7" s="2" t="s">
        <v>45</v>
      </c>
      <c r="C7" s="2" t="s">
        <v>35</v>
      </c>
      <c r="D7" s="8" t="s">
        <v>29</v>
      </c>
      <c r="E7" s="3">
        <v>500</v>
      </c>
      <c r="F7" s="3">
        <v>100</v>
      </c>
      <c r="G7" s="13">
        <v>1</v>
      </c>
      <c r="H7" s="11">
        <f t="shared" si="0"/>
        <v>800</v>
      </c>
      <c r="I7" s="3">
        <v>4000</v>
      </c>
      <c r="J7" s="13">
        <f>G7*I7</f>
        <v>4000</v>
      </c>
    </row>
    <row r="8" spans="1:10" ht="35" customHeight="1" x14ac:dyDescent="0.2">
      <c r="A8" s="2" t="s">
        <v>52</v>
      </c>
      <c r="B8" s="2" t="s">
        <v>10</v>
      </c>
      <c r="C8" s="2" t="s">
        <v>35</v>
      </c>
      <c r="D8" s="16" t="s">
        <v>39</v>
      </c>
      <c r="E8" s="3">
        <v>1000</v>
      </c>
      <c r="F8" s="3">
        <v>0</v>
      </c>
      <c r="G8" s="13">
        <v>0</v>
      </c>
      <c r="H8" s="11">
        <f t="shared" si="0"/>
        <v>0</v>
      </c>
      <c r="I8" s="3">
        <v>135000</v>
      </c>
      <c r="J8" s="13">
        <f>(I8/E8)*F8</f>
        <v>0</v>
      </c>
    </row>
    <row r="9" spans="1:10" ht="35" customHeight="1" x14ac:dyDescent="0.2">
      <c r="A9" s="2" t="s">
        <v>52</v>
      </c>
      <c r="B9" s="2" t="s">
        <v>45</v>
      </c>
      <c r="C9" s="2" t="s">
        <v>35</v>
      </c>
      <c r="D9" s="16" t="s">
        <v>39</v>
      </c>
      <c r="E9" s="3">
        <v>1000</v>
      </c>
      <c r="F9" s="3">
        <v>0</v>
      </c>
      <c r="G9" s="13">
        <v>0</v>
      </c>
      <c r="H9" s="11">
        <f t="shared" si="0"/>
        <v>0</v>
      </c>
      <c r="I9" s="3">
        <v>135000</v>
      </c>
      <c r="J9" s="13">
        <f>G9*I9</f>
        <v>0</v>
      </c>
    </row>
    <row r="10" spans="1:10" ht="35" customHeight="1" x14ac:dyDescent="0.2">
      <c r="A10" s="2" t="s">
        <v>52</v>
      </c>
      <c r="B10" s="2" t="s">
        <v>10</v>
      </c>
      <c r="C10" s="2" t="s">
        <v>35</v>
      </c>
      <c r="D10" s="16" t="s">
        <v>38</v>
      </c>
      <c r="E10" s="3">
        <v>500</v>
      </c>
      <c r="F10" s="3">
        <v>0</v>
      </c>
      <c r="G10" s="13">
        <v>0</v>
      </c>
      <c r="H10" s="11">
        <f t="shared" si="0"/>
        <v>0</v>
      </c>
      <c r="I10" s="3">
        <v>66000</v>
      </c>
      <c r="J10" s="13">
        <f>(I10/E10)*F10</f>
        <v>0</v>
      </c>
    </row>
    <row r="11" spans="1:10" ht="35" customHeight="1" x14ac:dyDescent="0.2">
      <c r="A11" s="2" t="s">
        <v>52</v>
      </c>
      <c r="B11" s="2" t="s">
        <v>45</v>
      </c>
      <c r="C11" s="2" t="s">
        <v>35</v>
      </c>
      <c r="D11" s="16" t="s">
        <v>38</v>
      </c>
      <c r="E11" s="3">
        <v>500</v>
      </c>
      <c r="F11" s="3">
        <v>0</v>
      </c>
      <c r="G11" s="13">
        <v>0</v>
      </c>
      <c r="H11" s="11">
        <f t="shared" si="0"/>
        <v>0</v>
      </c>
      <c r="I11" s="3">
        <v>66000</v>
      </c>
      <c r="J11" s="13">
        <f>G11*I11</f>
        <v>0</v>
      </c>
    </row>
    <row r="12" spans="1:10" ht="35" customHeight="1" x14ac:dyDescent="0.2">
      <c r="A12" s="2" t="s">
        <v>52</v>
      </c>
      <c r="B12" s="2" t="s">
        <v>10</v>
      </c>
      <c r="C12" s="2" t="s">
        <v>35</v>
      </c>
      <c r="D12" s="16" t="s">
        <v>37</v>
      </c>
      <c r="E12" s="3">
        <v>500</v>
      </c>
      <c r="F12" s="3">
        <v>0</v>
      </c>
      <c r="G12" s="13">
        <v>0</v>
      </c>
      <c r="H12" s="11">
        <f t="shared" si="0"/>
        <v>0</v>
      </c>
      <c r="I12" s="3">
        <v>61000</v>
      </c>
      <c r="J12" s="13">
        <f>(I12/E12)*F12</f>
        <v>0</v>
      </c>
    </row>
    <row r="13" spans="1:10" ht="35" customHeight="1" x14ac:dyDescent="0.2">
      <c r="A13" s="2" t="s">
        <v>52</v>
      </c>
      <c r="B13" s="2" t="s">
        <v>45</v>
      </c>
      <c r="C13" s="2" t="s">
        <v>35</v>
      </c>
      <c r="D13" s="16" t="s">
        <v>37</v>
      </c>
      <c r="E13" s="3">
        <v>500</v>
      </c>
      <c r="F13" s="3">
        <v>0</v>
      </c>
      <c r="G13" s="13">
        <v>0</v>
      </c>
      <c r="H13" s="11">
        <f t="shared" si="0"/>
        <v>0</v>
      </c>
      <c r="I13" s="3">
        <v>61000</v>
      </c>
      <c r="J13" s="13">
        <f>G13*I13</f>
        <v>0</v>
      </c>
    </row>
    <row r="14" spans="1:10" ht="35" customHeight="1" x14ac:dyDescent="0.2">
      <c r="A14" s="2" t="s">
        <v>52</v>
      </c>
      <c r="B14" s="2" t="s">
        <v>10</v>
      </c>
      <c r="C14" s="2" t="s">
        <v>11</v>
      </c>
      <c r="D14" s="16" t="s">
        <v>12</v>
      </c>
      <c r="E14" s="3">
        <v>100</v>
      </c>
      <c r="F14" s="3">
        <v>50</v>
      </c>
      <c r="G14" s="13">
        <v>1</v>
      </c>
      <c r="H14" s="11">
        <f t="shared" si="0"/>
        <v>20000</v>
      </c>
      <c r="I14" s="3">
        <v>40000</v>
      </c>
      <c r="J14" s="13">
        <f>H14</f>
        <v>20000</v>
      </c>
    </row>
    <row r="15" spans="1:10" ht="35" customHeight="1" x14ac:dyDescent="0.2">
      <c r="A15" s="2" t="s">
        <v>52</v>
      </c>
      <c r="B15" s="2" t="s">
        <v>10</v>
      </c>
      <c r="C15" s="2" t="s">
        <v>32</v>
      </c>
      <c r="D15" s="16" t="s">
        <v>12</v>
      </c>
      <c r="E15" s="3">
        <v>100</v>
      </c>
      <c r="F15" s="3">
        <v>0</v>
      </c>
      <c r="G15" s="13">
        <v>1</v>
      </c>
      <c r="H15" s="11">
        <f t="shared" si="0"/>
        <v>0</v>
      </c>
      <c r="I15" s="3">
        <v>40000</v>
      </c>
      <c r="J15" s="17"/>
    </row>
    <row r="16" spans="1:10" ht="35" customHeight="1" x14ac:dyDescent="0.2">
      <c r="A16" s="2" t="s">
        <v>52</v>
      </c>
      <c r="B16" s="2" t="s">
        <v>45</v>
      </c>
      <c r="C16" s="2" t="s">
        <v>11</v>
      </c>
      <c r="D16" s="16" t="s">
        <v>12</v>
      </c>
      <c r="E16" s="3">
        <v>100</v>
      </c>
      <c r="F16" s="3">
        <v>20.54</v>
      </c>
      <c r="G16" s="13">
        <v>1</v>
      </c>
      <c r="H16" s="11">
        <f t="shared" si="0"/>
        <v>8216</v>
      </c>
      <c r="I16" s="3">
        <v>40000</v>
      </c>
      <c r="J16" s="13">
        <f>H16</f>
        <v>8216</v>
      </c>
    </row>
    <row r="17" spans="1:10" ht="35" customHeight="1" x14ac:dyDescent="0.2">
      <c r="A17" s="2" t="s">
        <v>52</v>
      </c>
      <c r="B17" s="2" t="s">
        <v>45</v>
      </c>
      <c r="C17" s="2" t="s">
        <v>32</v>
      </c>
      <c r="D17" s="16" t="s">
        <v>12</v>
      </c>
      <c r="E17" s="3">
        <v>100</v>
      </c>
      <c r="F17" s="9">
        <v>0</v>
      </c>
      <c r="G17" s="13">
        <v>1</v>
      </c>
      <c r="H17" s="11">
        <f t="shared" si="0"/>
        <v>0</v>
      </c>
      <c r="I17" s="3">
        <v>40000</v>
      </c>
      <c r="J17" s="17"/>
    </row>
    <row r="18" spans="1:10" ht="35" customHeight="1" x14ac:dyDescent="0.2">
      <c r="A18" s="2" t="s">
        <v>52</v>
      </c>
      <c r="B18" s="2" t="s">
        <v>10</v>
      </c>
      <c r="C18" s="2" t="s">
        <v>11</v>
      </c>
      <c r="D18" s="16" t="s">
        <v>15</v>
      </c>
      <c r="E18" s="3">
        <v>1000</v>
      </c>
      <c r="F18" s="3">
        <v>0</v>
      </c>
      <c r="G18" s="13">
        <v>0</v>
      </c>
      <c r="H18" s="11">
        <f t="shared" si="0"/>
        <v>0</v>
      </c>
      <c r="I18" s="3">
        <v>20546.599999999999</v>
      </c>
      <c r="J18" s="13">
        <f t="shared" ref="J18:J26" si="1">G18*I18</f>
        <v>0</v>
      </c>
    </row>
    <row r="19" spans="1:10" ht="35" customHeight="1" x14ac:dyDescent="0.2">
      <c r="A19" s="2" t="s">
        <v>52</v>
      </c>
      <c r="B19" s="2" t="s">
        <v>10</v>
      </c>
      <c r="C19" s="2" t="s">
        <v>32</v>
      </c>
      <c r="D19" s="16" t="s">
        <v>15</v>
      </c>
      <c r="E19" s="3">
        <v>1000</v>
      </c>
      <c r="F19" s="3">
        <v>0</v>
      </c>
      <c r="G19" s="13">
        <v>0</v>
      </c>
      <c r="H19" s="11">
        <f t="shared" si="0"/>
        <v>0</v>
      </c>
      <c r="I19" s="3">
        <v>20546.599999999999</v>
      </c>
      <c r="J19" s="13">
        <f t="shared" si="1"/>
        <v>0</v>
      </c>
    </row>
    <row r="20" spans="1:10" ht="35" customHeight="1" x14ac:dyDescent="0.2">
      <c r="A20" s="2" t="s">
        <v>52</v>
      </c>
      <c r="B20" s="2" t="s">
        <v>45</v>
      </c>
      <c r="C20" s="2" t="s">
        <v>11</v>
      </c>
      <c r="D20" s="16" t="s">
        <v>15</v>
      </c>
      <c r="E20" s="3">
        <v>1000</v>
      </c>
      <c r="F20" s="3">
        <v>0</v>
      </c>
      <c r="G20" s="13">
        <v>0</v>
      </c>
      <c r="H20" s="9"/>
      <c r="I20" s="3">
        <v>20546.599999999999</v>
      </c>
      <c r="J20" s="13">
        <f t="shared" si="1"/>
        <v>0</v>
      </c>
    </row>
    <row r="21" spans="1:10" ht="35" customHeight="1" x14ac:dyDescent="0.2">
      <c r="A21" s="2" t="s">
        <v>52</v>
      </c>
      <c r="B21" s="2" t="s">
        <v>45</v>
      </c>
      <c r="C21" s="2" t="s">
        <v>32</v>
      </c>
      <c r="D21" s="16" t="s">
        <v>15</v>
      </c>
      <c r="E21" s="3">
        <v>1000</v>
      </c>
      <c r="F21" s="9">
        <v>0</v>
      </c>
      <c r="G21" s="13">
        <v>0</v>
      </c>
      <c r="H21" s="9">
        <f>F21*I21/E21</f>
        <v>0</v>
      </c>
      <c r="I21" s="3">
        <v>20546.599999999999</v>
      </c>
      <c r="J21" s="13">
        <f t="shared" si="1"/>
        <v>0</v>
      </c>
    </row>
    <row r="22" spans="1:10" ht="35" customHeight="1" x14ac:dyDescent="0.2">
      <c r="A22" s="2" t="s">
        <v>52</v>
      </c>
      <c r="B22" s="2" t="s">
        <v>10</v>
      </c>
      <c r="C22" s="2" t="s">
        <v>11</v>
      </c>
      <c r="D22" s="16" t="s">
        <v>13</v>
      </c>
      <c r="E22" s="3">
        <v>250</v>
      </c>
      <c r="F22" s="3">
        <v>0</v>
      </c>
      <c r="G22" s="13">
        <v>0</v>
      </c>
      <c r="H22" s="9">
        <f>F22*I22/E22</f>
        <v>0</v>
      </c>
      <c r="I22" s="3">
        <v>50000</v>
      </c>
      <c r="J22" s="13">
        <f t="shared" si="1"/>
        <v>0</v>
      </c>
    </row>
    <row r="23" spans="1:10" ht="35" customHeight="1" x14ac:dyDescent="0.2">
      <c r="A23" s="2" t="s">
        <v>52</v>
      </c>
      <c r="B23" s="2" t="s">
        <v>10</v>
      </c>
      <c r="C23" s="2" t="s">
        <v>32</v>
      </c>
      <c r="D23" s="16" t="s">
        <v>13</v>
      </c>
      <c r="E23" s="3">
        <v>250</v>
      </c>
      <c r="F23" s="3">
        <v>0</v>
      </c>
      <c r="G23" s="13">
        <v>0</v>
      </c>
      <c r="H23" s="9">
        <f>F23*I23/E23</f>
        <v>0</v>
      </c>
      <c r="I23" s="3">
        <v>50000</v>
      </c>
      <c r="J23" s="13">
        <f t="shared" si="1"/>
        <v>0</v>
      </c>
    </row>
    <row r="24" spans="1:10" ht="35" customHeight="1" x14ac:dyDescent="0.2">
      <c r="A24" s="2" t="s">
        <v>52</v>
      </c>
      <c r="B24" s="2" t="s">
        <v>45</v>
      </c>
      <c r="C24" s="2" t="s">
        <v>11</v>
      </c>
      <c r="D24" s="16" t="s">
        <v>13</v>
      </c>
      <c r="E24" s="3">
        <v>250</v>
      </c>
      <c r="F24" s="3">
        <v>0</v>
      </c>
      <c r="G24" s="13">
        <v>0</v>
      </c>
      <c r="H24" s="9"/>
      <c r="I24" s="3">
        <v>50000</v>
      </c>
      <c r="J24" s="13">
        <f t="shared" si="1"/>
        <v>0</v>
      </c>
    </row>
    <row r="25" spans="1:10" ht="35" customHeight="1" x14ac:dyDescent="0.2">
      <c r="A25" s="2" t="s">
        <v>52</v>
      </c>
      <c r="B25" s="2" t="s">
        <v>45</v>
      </c>
      <c r="C25" s="2" t="s">
        <v>32</v>
      </c>
      <c r="D25" s="16" t="s">
        <v>13</v>
      </c>
      <c r="E25" s="3">
        <v>250</v>
      </c>
      <c r="F25" s="9">
        <v>0</v>
      </c>
      <c r="G25" s="13">
        <v>0</v>
      </c>
      <c r="H25" s="9">
        <f>F25*I25/E25</f>
        <v>0</v>
      </c>
      <c r="I25" s="3">
        <v>50000</v>
      </c>
      <c r="J25" s="13">
        <f t="shared" si="1"/>
        <v>0</v>
      </c>
    </row>
    <row r="26" spans="1:10" ht="35" customHeight="1" x14ac:dyDescent="0.2">
      <c r="A26" s="2" t="s">
        <v>52</v>
      </c>
      <c r="B26" s="2" t="s">
        <v>10</v>
      </c>
      <c r="C26" s="2" t="s">
        <v>11</v>
      </c>
      <c r="D26" s="16" t="s">
        <v>14</v>
      </c>
      <c r="E26" s="3">
        <v>500</v>
      </c>
      <c r="F26" s="3">
        <v>100</v>
      </c>
      <c r="G26" s="13">
        <v>0</v>
      </c>
      <c r="H26" s="9">
        <f>F26*I26/E26</f>
        <v>20000</v>
      </c>
      <c r="I26" s="3">
        <v>100000</v>
      </c>
      <c r="J26" s="13">
        <f t="shared" si="1"/>
        <v>0</v>
      </c>
    </row>
    <row r="27" spans="1:10" ht="35" customHeight="1" x14ac:dyDescent="0.2">
      <c r="A27" s="2" t="s">
        <v>52</v>
      </c>
      <c r="B27" s="2" t="s">
        <v>10</v>
      </c>
      <c r="C27" s="2" t="s">
        <v>32</v>
      </c>
      <c r="D27" s="16" t="s">
        <v>14</v>
      </c>
      <c r="E27" s="3">
        <v>500</v>
      </c>
      <c r="F27" s="3">
        <v>0</v>
      </c>
      <c r="G27" s="13">
        <v>0</v>
      </c>
      <c r="H27" s="9">
        <f>F27*I27/E27</f>
        <v>0</v>
      </c>
      <c r="I27" s="3">
        <v>100000</v>
      </c>
      <c r="J27" s="13">
        <f>H27</f>
        <v>0</v>
      </c>
    </row>
    <row r="28" spans="1:10" ht="35" customHeight="1" x14ac:dyDescent="0.2">
      <c r="A28" s="2" t="s">
        <v>52</v>
      </c>
      <c r="B28" s="2" t="s">
        <v>45</v>
      </c>
      <c r="C28" s="2" t="s">
        <v>11</v>
      </c>
      <c r="D28" s="16" t="s">
        <v>14</v>
      </c>
      <c r="E28" s="3">
        <v>500</v>
      </c>
      <c r="F28" s="3">
        <v>0</v>
      </c>
      <c r="G28" s="13">
        <v>0</v>
      </c>
      <c r="H28" s="9"/>
      <c r="I28" s="3">
        <v>100000</v>
      </c>
      <c r="J28" s="13">
        <f>G28*I28</f>
        <v>0</v>
      </c>
    </row>
    <row r="29" spans="1:10" ht="35" customHeight="1" x14ac:dyDescent="0.2">
      <c r="A29" s="2" t="s">
        <v>52</v>
      </c>
      <c r="B29" s="2" t="s">
        <v>45</v>
      </c>
      <c r="C29" s="2" t="s">
        <v>32</v>
      </c>
      <c r="D29" s="16" t="s">
        <v>14</v>
      </c>
      <c r="E29" s="3">
        <v>500</v>
      </c>
      <c r="F29" s="3">
        <v>147</v>
      </c>
      <c r="G29" s="13">
        <v>0</v>
      </c>
      <c r="H29" s="9">
        <f>F29*I29/E29</f>
        <v>29400</v>
      </c>
      <c r="I29" s="3">
        <v>100000</v>
      </c>
      <c r="J29" s="13">
        <f>H29</f>
        <v>29400</v>
      </c>
    </row>
    <row r="30" spans="1:10" ht="35" customHeight="1" x14ac:dyDescent="0.2">
      <c r="A30" s="2" t="s">
        <v>52</v>
      </c>
      <c r="B30" s="2" t="s">
        <v>10</v>
      </c>
      <c r="C30" s="2" t="s">
        <v>35</v>
      </c>
      <c r="D30" s="16" t="s">
        <v>36</v>
      </c>
      <c r="E30" s="3">
        <v>500</v>
      </c>
      <c r="F30" s="3">
        <v>600</v>
      </c>
      <c r="G30" s="13">
        <v>1</v>
      </c>
      <c r="H30" s="9">
        <f>F30*I30/E30</f>
        <v>48000</v>
      </c>
      <c r="I30" s="3">
        <v>40000</v>
      </c>
      <c r="J30" s="13">
        <f>(I30/E30)*F30</f>
        <v>48000</v>
      </c>
    </row>
    <row r="31" spans="1:10" ht="35" customHeight="1" x14ac:dyDescent="0.2">
      <c r="A31" s="2" t="s">
        <v>52</v>
      </c>
      <c r="B31" s="2" t="s">
        <v>45</v>
      </c>
      <c r="C31" s="2" t="s">
        <v>35</v>
      </c>
      <c r="D31" s="16" t="s">
        <v>36</v>
      </c>
      <c r="E31" s="3">
        <v>500</v>
      </c>
      <c r="F31" s="3">
        <v>600</v>
      </c>
      <c r="G31" s="13">
        <v>1</v>
      </c>
      <c r="H31" s="9">
        <f>F31*I31/E31</f>
        <v>48000</v>
      </c>
      <c r="I31" s="3">
        <v>40000</v>
      </c>
      <c r="J31" s="13">
        <f>G31*I31</f>
        <v>40000</v>
      </c>
    </row>
    <row r="32" spans="1:10" ht="35" customHeight="1" x14ac:dyDescent="0.2">
      <c r="A32" s="2" t="s">
        <v>52</v>
      </c>
      <c r="B32" s="2" t="s">
        <v>10</v>
      </c>
      <c r="C32" s="2" t="s">
        <v>11</v>
      </c>
      <c r="D32" s="16" t="s">
        <v>30</v>
      </c>
      <c r="E32" s="3">
        <v>1</v>
      </c>
      <c r="F32" s="3">
        <v>0</v>
      </c>
      <c r="G32" s="17">
        <v>0</v>
      </c>
      <c r="H32" s="9">
        <f>F32*I32/E32</f>
        <v>0</v>
      </c>
      <c r="I32" s="3">
        <v>31000</v>
      </c>
      <c r="J32" s="17"/>
    </row>
    <row r="33" spans="1:10" ht="35" customHeight="1" x14ac:dyDescent="0.2">
      <c r="A33" s="2" t="s">
        <v>52</v>
      </c>
      <c r="B33" s="2" t="s">
        <v>10</v>
      </c>
      <c r="C33" s="2" t="s">
        <v>32</v>
      </c>
      <c r="D33" s="16" t="s">
        <v>30</v>
      </c>
      <c r="E33" s="3">
        <v>1</v>
      </c>
      <c r="F33" s="3">
        <v>0</v>
      </c>
      <c r="G33" s="17">
        <v>0</v>
      </c>
      <c r="H33" s="9">
        <f>F33*I33/E33</f>
        <v>0</v>
      </c>
      <c r="I33" s="3">
        <v>21000</v>
      </c>
      <c r="J33" s="13">
        <f>I33</f>
        <v>21000</v>
      </c>
    </row>
    <row r="34" spans="1:10" ht="35" customHeight="1" x14ac:dyDescent="0.2">
      <c r="A34" s="2" t="s">
        <v>52</v>
      </c>
      <c r="B34" s="2" t="s">
        <v>45</v>
      </c>
      <c r="C34" s="2" t="s">
        <v>11</v>
      </c>
      <c r="D34" s="16" t="s">
        <v>30</v>
      </c>
      <c r="E34" s="3">
        <v>1000</v>
      </c>
      <c r="F34" s="3">
        <v>1</v>
      </c>
      <c r="G34" s="17">
        <v>0</v>
      </c>
      <c r="H34" s="9"/>
      <c r="I34" s="3">
        <v>31000</v>
      </c>
      <c r="J34" s="17"/>
    </row>
    <row r="35" spans="1:10" ht="35" customHeight="1" x14ac:dyDescent="0.2">
      <c r="A35" s="2" t="s">
        <v>52</v>
      </c>
      <c r="B35" s="2" t="s">
        <v>10</v>
      </c>
      <c r="C35" s="2" t="s">
        <v>35</v>
      </c>
      <c r="D35" s="16" t="s">
        <v>43</v>
      </c>
      <c r="E35" s="3">
        <v>1</v>
      </c>
      <c r="F35" s="3">
        <v>1</v>
      </c>
      <c r="G35" s="13">
        <v>1</v>
      </c>
      <c r="H35" s="9"/>
      <c r="I35" s="3">
        <v>39000</v>
      </c>
      <c r="J35" s="13">
        <f>(I35/E35)*F35</f>
        <v>39000</v>
      </c>
    </row>
    <row r="36" spans="1:10" ht="35" customHeight="1" x14ac:dyDescent="0.2">
      <c r="A36" s="2" t="s">
        <v>52</v>
      </c>
      <c r="B36" s="2" t="s">
        <v>10</v>
      </c>
      <c r="C36" s="2" t="s">
        <v>11</v>
      </c>
      <c r="D36" s="16" t="s">
        <v>31</v>
      </c>
      <c r="E36" s="3">
        <v>1</v>
      </c>
      <c r="F36" s="3">
        <v>0</v>
      </c>
      <c r="G36" s="17">
        <v>0</v>
      </c>
      <c r="H36" s="9">
        <f>F36*I36/E36</f>
        <v>0</v>
      </c>
      <c r="I36" s="3">
        <v>20000</v>
      </c>
      <c r="J36" s="13">
        <f>I36</f>
        <v>20000</v>
      </c>
    </row>
    <row r="37" spans="1:10" ht="35" customHeight="1" x14ac:dyDescent="0.2">
      <c r="A37" s="2" t="s">
        <v>52</v>
      </c>
      <c r="B37" s="2" t="s">
        <v>10</v>
      </c>
      <c r="C37" s="2" t="s">
        <v>32</v>
      </c>
      <c r="D37" s="16" t="s">
        <v>31</v>
      </c>
      <c r="E37" s="3">
        <v>1</v>
      </c>
      <c r="F37" s="3">
        <v>0</v>
      </c>
      <c r="G37" s="17">
        <v>0</v>
      </c>
      <c r="H37" s="9">
        <f>F37*I37/E37</f>
        <v>0</v>
      </c>
      <c r="I37" s="3">
        <v>20000</v>
      </c>
      <c r="J37" s="17"/>
    </row>
    <row r="38" spans="1:10" ht="35" customHeight="1" x14ac:dyDescent="0.2">
      <c r="A38" s="2" t="s">
        <v>52</v>
      </c>
      <c r="B38" s="2" t="s">
        <v>10</v>
      </c>
      <c r="C38" s="2" t="s">
        <v>35</v>
      </c>
      <c r="D38" s="16" t="s">
        <v>31</v>
      </c>
      <c r="E38" s="3">
        <v>1</v>
      </c>
      <c r="F38" s="3">
        <v>0</v>
      </c>
      <c r="G38" s="17">
        <v>0</v>
      </c>
      <c r="H38" s="9"/>
      <c r="I38" s="3">
        <v>30000</v>
      </c>
      <c r="J38" s="13">
        <f>(I38/E38)*F38</f>
        <v>0</v>
      </c>
    </row>
    <row r="39" spans="1:10" ht="35" customHeight="1" x14ac:dyDescent="0.2">
      <c r="A39" s="2" t="s">
        <v>52</v>
      </c>
      <c r="B39" s="2" t="s">
        <v>45</v>
      </c>
      <c r="C39" s="2" t="s">
        <v>11</v>
      </c>
      <c r="D39" s="16" t="s">
        <v>31</v>
      </c>
      <c r="E39" s="3">
        <v>500</v>
      </c>
      <c r="F39" s="9">
        <v>0</v>
      </c>
      <c r="G39" s="17">
        <v>0</v>
      </c>
      <c r="H39" s="9">
        <f>I39</f>
        <v>30000</v>
      </c>
      <c r="I39" s="3">
        <v>30000</v>
      </c>
      <c r="J39" s="13">
        <f>I39</f>
        <v>30000</v>
      </c>
    </row>
    <row r="40" spans="1:10" ht="35" customHeight="1" x14ac:dyDescent="0.2">
      <c r="A40" s="7" t="s">
        <v>53</v>
      </c>
      <c r="B40" s="2" t="s">
        <v>10</v>
      </c>
      <c r="C40" s="2" t="s">
        <v>11</v>
      </c>
      <c r="D40" s="8" t="s">
        <v>16</v>
      </c>
      <c r="E40" s="3">
        <v>10</v>
      </c>
      <c r="F40" s="3">
        <v>0</v>
      </c>
      <c r="G40" s="13">
        <v>1</v>
      </c>
      <c r="H40" s="9">
        <f t="shared" ref="H40:H53" si="2">F40*I40/E40</f>
        <v>0</v>
      </c>
      <c r="I40" s="3">
        <v>1500</v>
      </c>
      <c r="J40" s="13">
        <f>G40*I40</f>
        <v>1500</v>
      </c>
    </row>
    <row r="41" spans="1:10" ht="35" customHeight="1" x14ac:dyDescent="0.2">
      <c r="A41" s="7" t="s">
        <v>53</v>
      </c>
      <c r="B41" s="2" t="s">
        <v>10</v>
      </c>
      <c r="C41" s="2" t="s">
        <v>32</v>
      </c>
      <c r="D41" s="8" t="s">
        <v>16</v>
      </c>
      <c r="E41" s="3">
        <v>10</v>
      </c>
      <c r="F41" s="3">
        <v>0</v>
      </c>
      <c r="G41" s="13">
        <v>1</v>
      </c>
      <c r="H41" s="9">
        <f t="shared" si="2"/>
        <v>0</v>
      </c>
      <c r="I41" s="3">
        <v>1500</v>
      </c>
      <c r="J41" s="13">
        <f>G41*I41</f>
        <v>1500</v>
      </c>
    </row>
    <row r="42" spans="1:10" ht="35" customHeight="1" x14ac:dyDescent="0.2">
      <c r="A42" s="7" t="s">
        <v>53</v>
      </c>
      <c r="B42" s="2" t="s">
        <v>10</v>
      </c>
      <c r="C42" s="2" t="s">
        <v>35</v>
      </c>
      <c r="D42" s="8" t="s">
        <v>16</v>
      </c>
      <c r="E42" s="3">
        <v>10</v>
      </c>
      <c r="F42" s="3">
        <v>30</v>
      </c>
      <c r="G42" s="13">
        <v>1</v>
      </c>
      <c r="H42" s="9">
        <f t="shared" si="2"/>
        <v>4500</v>
      </c>
      <c r="I42" s="3">
        <v>1500</v>
      </c>
      <c r="J42" s="13">
        <f>(I42/E42)*F42</f>
        <v>4500</v>
      </c>
    </row>
    <row r="43" spans="1:10" ht="35" customHeight="1" x14ac:dyDescent="0.2">
      <c r="A43" s="7" t="s">
        <v>53</v>
      </c>
      <c r="B43" s="2" t="s">
        <v>45</v>
      </c>
      <c r="C43" s="2" t="s">
        <v>11</v>
      </c>
      <c r="D43" s="8" t="s">
        <v>16</v>
      </c>
      <c r="E43" s="3">
        <v>10</v>
      </c>
      <c r="F43" s="3">
        <v>0.4</v>
      </c>
      <c r="G43" s="13">
        <v>1</v>
      </c>
      <c r="H43" s="9">
        <f t="shared" si="2"/>
        <v>60</v>
      </c>
      <c r="I43" s="3">
        <v>1500</v>
      </c>
      <c r="J43" s="13">
        <f>G43*I43</f>
        <v>1500</v>
      </c>
    </row>
    <row r="44" spans="1:10" ht="35" customHeight="1" x14ac:dyDescent="0.2">
      <c r="A44" s="7" t="s">
        <v>53</v>
      </c>
      <c r="B44" s="2" t="s">
        <v>45</v>
      </c>
      <c r="C44" s="2" t="s">
        <v>32</v>
      </c>
      <c r="D44" s="8" t="s">
        <v>16</v>
      </c>
      <c r="E44" s="3">
        <v>10</v>
      </c>
      <c r="F44" s="9">
        <v>0</v>
      </c>
      <c r="G44" s="13">
        <v>1</v>
      </c>
      <c r="H44" s="9">
        <f t="shared" si="2"/>
        <v>0</v>
      </c>
      <c r="I44" s="3">
        <v>1500</v>
      </c>
      <c r="J44" s="13">
        <f>G44*I44</f>
        <v>1500</v>
      </c>
    </row>
    <row r="45" spans="1:10" ht="35" customHeight="1" x14ac:dyDescent="0.2">
      <c r="A45" s="7" t="s">
        <v>53</v>
      </c>
      <c r="B45" s="2" t="s">
        <v>45</v>
      </c>
      <c r="C45" s="2" t="s">
        <v>35</v>
      </c>
      <c r="D45" s="8" t="s">
        <v>16</v>
      </c>
      <c r="E45" s="3">
        <v>10</v>
      </c>
      <c r="F45" s="3">
        <v>30</v>
      </c>
      <c r="G45" s="13">
        <v>1</v>
      </c>
      <c r="H45" s="9">
        <f t="shared" si="2"/>
        <v>4500</v>
      </c>
      <c r="I45" s="3">
        <v>1500</v>
      </c>
      <c r="J45" s="13">
        <f>G45*I45</f>
        <v>1500</v>
      </c>
    </row>
    <row r="46" spans="1:10" ht="35" customHeight="1" x14ac:dyDescent="0.2">
      <c r="A46" s="7" t="s">
        <v>53</v>
      </c>
      <c r="B46" s="2" t="s">
        <v>10</v>
      </c>
      <c r="C46" s="2" t="s">
        <v>11</v>
      </c>
      <c r="D46" s="8" t="s">
        <v>18</v>
      </c>
      <c r="E46" s="3">
        <v>10</v>
      </c>
      <c r="F46" s="3">
        <v>0</v>
      </c>
      <c r="G46" s="13">
        <v>1</v>
      </c>
      <c r="H46" s="9">
        <f t="shared" si="2"/>
        <v>0</v>
      </c>
      <c r="I46" s="3">
        <v>1500</v>
      </c>
      <c r="J46" s="13">
        <f>G46*I46</f>
        <v>1500</v>
      </c>
    </row>
    <row r="47" spans="1:10" ht="35" customHeight="1" x14ac:dyDescent="0.2">
      <c r="A47" s="7" t="s">
        <v>53</v>
      </c>
      <c r="B47" s="2" t="s">
        <v>10</v>
      </c>
      <c r="C47" s="2" t="s">
        <v>32</v>
      </c>
      <c r="D47" s="8" t="s">
        <v>18</v>
      </c>
      <c r="E47" s="3">
        <v>10</v>
      </c>
      <c r="F47" s="3">
        <v>0</v>
      </c>
      <c r="G47" s="13">
        <v>1</v>
      </c>
      <c r="H47" s="9">
        <f t="shared" si="2"/>
        <v>0</v>
      </c>
      <c r="I47" s="3">
        <v>1500</v>
      </c>
      <c r="J47" s="13">
        <f>G47*I47</f>
        <v>1500</v>
      </c>
    </row>
    <row r="48" spans="1:10" ht="35" customHeight="1" x14ac:dyDescent="0.2">
      <c r="A48" s="7" t="s">
        <v>53</v>
      </c>
      <c r="B48" s="2" t="s">
        <v>10</v>
      </c>
      <c r="C48" s="2" t="s">
        <v>35</v>
      </c>
      <c r="D48" s="8" t="s">
        <v>18</v>
      </c>
      <c r="E48" s="3">
        <v>10</v>
      </c>
      <c r="F48" s="3">
        <v>30</v>
      </c>
      <c r="G48" s="17">
        <v>0</v>
      </c>
      <c r="H48" s="9">
        <f t="shared" si="2"/>
        <v>4500</v>
      </c>
      <c r="I48" s="3">
        <v>1500</v>
      </c>
      <c r="J48" s="13">
        <f>(I48/E48)*F48</f>
        <v>4500</v>
      </c>
    </row>
    <row r="49" spans="1:10" ht="35" customHeight="1" x14ac:dyDescent="0.2">
      <c r="A49" s="7" t="s">
        <v>53</v>
      </c>
      <c r="B49" s="2" t="s">
        <v>45</v>
      </c>
      <c r="C49" s="2" t="s">
        <v>11</v>
      </c>
      <c r="D49" s="8" t="s">
        <v>18</v>
      </c>
      <c r="E49" s="3">
        <v>10</v>
      </c>
      <c r="F49" s="3">
        <v>1.57</v>
      </c>
      <c r="G49" s="13">
        <v>1</v>
      </c>
      <c r="H49" s="9">
        <f t="shared" si="2"/>
        <v>235.5</v>
      </c>
      <c r="I49" s="3">
        <v>1500</v>
      </c>
      <c r="J49" s="13">
        <f>G49*I49</f>
        <v>1500</v>
      </c>
    </row>
    <row r="50" spans="1:10" ht="35" customHeight="1" x14ac:dyDescent="0.2">
      <c r="A50" s="7" t="s">
        <v>53</v>
      </c>
      <c r="B50" s="2" t="s">
        <v>45</v>
      </c>
      <c r="C50" s="2" t="s">
        <v>32</v>
      </c>
      <c r="D50" s="8" t="s">
        <v>18</v>
      </c>
      <c r="E50" s="3">
        <v>10</v>
      </c>
      <c r="F50" s="3">
        <v>2.5</v>
      </c>
      <c r="G50" s="13">
        <v>1</v>
      </c>
      <c r="H50" s="9">
        <f t="shared" si="2"/>
        <v>375</v>
      </c>
      <c r="I50" s="3">
        <v>1500</v>
      </c>
      <c r="J50" s="13">
        <f>G50*I50</f>
        <v>1500</v>
      </c>
    </row>
    <row r="51" spans="1:10" ht="35" customHeight="1" x14ac:dyDescent="0.2">
      <c r="A51" s="7" t="s">
        <v>53</v>
      </c>
      <c r="B51" s="2" t="s">
        <v>45</v>
      </c>
      <c r="C51" s="2" t="s">
        <v>35</v>
      </c>
      <c r="D51" s="8" t="s">
        <v>18</v>
      </c>
      <c r="E51" s="3">
        <v>10</v>
      </c>
      <c r="F51" s="3">
        <v>30</v>
      </c>
      <c r="G51" s="17">
        <v>0</v>
      </c>
      <c r="H51" s="9">
        <f t="shared" si="2"/>
        <v>4500</v>
      </c>
      <c r="I51" s="3">
        <v>1500</v>
      </c>
      <c r="J51" s="13">
        <v>1500</v>
      </c>
    </row>
    <row r="52" spans="1:10" ht="35" customHeight="1" x14ac:dyDescent="0.2">
      <c r="A52" s="7" t="s">
        <v>53</v>
      </c>
      <c r="B52" s="2" t="s">
        <v>10</v>
      </c>
      <c r="C52" s="2" t="s">
        <v>11</v>
      </c>
      <c r="D52" s="8" t="s">
        <v>27</v>
      </c>
      <c r="E52" s="3">
        <v>10</v>
      </c>
      <c r="F52" s="3">
        <v>0</v>
      </c>
      <c r="G52" s="17">
        <v>0</v>
      </c>
      <c r="H52" s="9">
        <f t="shared" si="2"/>
        <v>0</v>
      </c>
      <c r="I52" s="3">
        <v>3000</v>
      </c>
      <c r="J52" s="13">
        <f>G52*I52</f>
        <v>0</v>
      </c>
    </row>
    <row r="53" spans="1:10" ht="35" customHeight="1" x14ac:dyDescent="0.2">
      <c r="A53" s="7" t="s">
        <v>53</v>
      </c>
      <c r="B53" s="2" t="s">
        <v>10</v>
      </c>
      <c r="C53" s="2" t="s">
        <v>32</v>
      </c>
      <c r="D53" s="8" t="s">
        <v>27</v>
      </c>
      <c r="E53" s="3">
        <v>10</v>
      </c>
      <c r="F53" s="3">
        <v>0</v>
      </c>
      <c r="G53" s="17">
        <v>0</v>
      </c>
      <c r="H53" s="9">
        <f t="shared" si="2"/>
        <v>0</v>
      </c>
      <c r="I53" s="3">
        <v>3000</v>
      </c>
      <c r="J53" s="13">
        <f>G53*I53</f>
        <v>0</v>
      </c>
    </row>
    <row r="54" spans="1:10" ht="35" customHeight="1" x14ac:dyDescent="0.2">
      <c r="A54" s="7" t="s">
        <v>53</v>
      </c>
      <c r="B54" s="2" t="s">
        <v>10</v>
      </c>
      <c r="C54" s="2" t="s">
        <v>35</v>
      </c>
      <c r="D54" s="8" t="s">
        <v>27</v>
      </c>
      <c r="E54" s="3">
        <v>10</v>
      </c>
      <c r="F54" s="3">
        <v>1</v>
      </c>
      <c r="G54" s="17">
        <v>0</v>
      </c>
      <c r="H54" s="9">
        <v>0</v>
      </c>
      <c r="I54" s="3">
        <v>3000</v>
      </c>
      <c r="J54" s="13">
        <f>(I54/E54)*F54</f>
        <v>300</v>
      </c>
    </row>
    <row r="55" spans="1:10" ht="35" customHeight="1" x14ac:dyDescent="0.2">
      <c r="A55" s="7" t="s">
        <v>53</v>
      </c>
      <c r="B55" s="2" t="s">
        <v>45</v>
      </c>
      <c r="C55" s="2" t="s">
        <v>11</v>
      </c>
      <c r="D55" s="8" t="s">
        <v>27</v>
      </c>
      <c r="E55" s="9">
        <v>0</v>
      </c>
      <c r="F55" s="3">
        <v>0</v>
      </c>
      <c r="G55" s="17">
        <v>0</v>
      </c>
      <c r="H55" s="9"/>
      <c r="I55" s="3">
        <v>3000</v>
      </c>
      <c r="J55" s="13">
        <f>G55*I55</f>
        <v>0</v>
      </c>
    </row>
    <row r="56" spans="1:10" ht="35" customHeight="1" x14ac:dyDescent="0.2">
      <c r="A56" s="7" t="s">
        <v>53</v>
      </c>
      <c r="B56" s="2" t="s">
        <v>45</v>
      </c>
      <c r="C56" s="2" t="s">
        <v>32</v>
      </c>
      <c r="D56" s="8" t="s">
        <v>27</v>
      </c>
      <c r="E56" s="9">
        <v>0</v>
      </c>
      <c r="F56" s="9">
        <v>0</v>
      </c>
      <c r="G56" s="17">
        <v>0</v>
      </c>
      <c r="H56" s="9"/>
      <c r="I56" s="3">
        <v>3000</v>
      </c>
      <c r="J56" s="13">
        <f>G56*I56</f>
        <v>0</v>
      </c>
    </row>
    <row r="57" spans="1:10" ht="35" customHeight="1" x14ac:dyDescent="0.2">
      <c r="A57" s="7" t="s">
        <v>53</v>
      </c>
      <c r="B57" s="2" t="s">
        <v>45</v>
      </c>
      <c r="C57" s="2" t="s">
        <v>35</v>
      </c>
      <c r="D57" s="8" t="s">
        <v>27</v>
      </c>
      <c r="E57" s="9">
        <v>0</v>
      </c>
      <c r="F57" s="3">
        <v>1</v>
      </c>
      <c r="G57" s="17">
        <v>0</v>
      </c>
      <c r="H57" s="9"/>
      <c r="I57" s="3">
        <v>3000</v>
      </c>
      <c r="J57" s="13">
        <f>G57*I57</f>
        <v>0</v>
      </c>
    </row>
    <row r="58" spans="1:10" ht="35" customHeight="1" x14ac:dyDescent="0.2">
      <c r="A58" s="7" t="s">
        <v>53</v>
      </c>
      <c r="B58" s="2" t="s">
        <v>10</v>
      </c>
      <c r="C58" s="2" t="s">
        <v>11</v>
      </c>
      <c r="D58" s="8" t="s">
        <v>22</v>
      </c>
      <c r="E58" s="3">
        <v>500</v>
      </c>
      <c r="F58" s="3">
        <v>0</v>
      </c>
      <c r="G58" s="13">
        <v>0</v>
      </c>
      <c r="H58" s="9">
        <f t="shared" ref="H58:H65" si="3">F58*I58/E58</f>
        <v>0</v>
      </c>
      <c r="I58" s="3">
        <v>10814</v>
      </c>
      <c r="J58" s="13">
        <f>G58*I58</f>
        <v>0</v>
      </c>
    </row>
    <row r="59" spans="1:10" ht="35" customHeight="1" x14ac:dyDescent="0.2">
      <c r="A59" s="7" t="s">
        <v>53</v>
      </c>
      <c r="B59" s="2" t="s">
        <v>10</v>
      </c>
      <c r="C59" s="2" t="s">
        <v>32</v>
      </c>
      <c r="D59" s="8" t="s">
        <v>22</v>
      </c>
      <c r="E59" s="3">
        <v>500</v>
      </c>
      <c r="F59" s="3">
        <v>0</v>
      </c>
      <c r="G59" s="17">
        <v>0</v>
      </c>
      <c r="H59" s="9">
        <f t="shared" si="3"/>
        <v>0</v>
      </c>
      <c r="I59" s="3">
        <v>10814</v>
      </c>
      <c r="J59" s="13">
        <f>G59*I59</f>
        <v>0</v>
      </c>
    </row>
    <row r="60" spans="1:10" ht="35" customHeight="1" x14ac:dyDescent="0.2">
      <c r="A60" s="7" t="s">
        <v>53</v>
      </c>
      <c r="B60" s="2" t="s">
        <v>10</v>
      </c>
      <c r="C60" s="2" t="s">
        <v>35</v>
      </c>
      <c r="D60" s="8" t="s">
        <v>22</v>
      </c>
      <c r="E60" s="3">
        <v>500</v>
      </c>
      <c r="F60" s="3">
        <v>250</v>
      </c>
      <c r="G60" s="17">
        <v>0</v>
      </c>
      <c r="H60" s="9">
        <f t="shared" si="3"/>
        <v>5407</v>
      </c>
      <c r="I60" s="3">
        <v>10814</v>
      </c>
      <c r="J60" s="13">
        <f>(I60/E60)*F60</f>
        <v>5407</v>
      </c>
    </row>
    <row r="61" spans="1:10" ht="35" customHeight="1" x14ac:dyDescent="0.2">
      <c r="A61" s="7" t="s">
        <v>53</v>
      </c>
      <c r="B61" s="2" t="s">
        <v>45</v>
      </c>
      <c r="C61" s="2" t="s">
        <v>11</v>
      </c>
      <c r="D61" s="8" t="s">
        <v>22</v>
      </c>
      <c r="E61" s="3">
        <v>500</v>
      </c>
      <c r="F61" s="3">
        <v>18</v>
      </c>
      <c r="G61" s="13">
        <v>0</v>
      </c>
      <c r="H61" s="9">
        <f t="shared" si="3"/>
        <v>389.30399999999997</v>
      </c>
      <c r="I61" s="3">
        <v>10814</v>
      </c>
      <c r="J61" s="13">
        <f>G61*I61</f>
        <v>0</v>
      </c>
    </row>
    <row r="62" spans="1:10" ht="35" customHeight="1" x14ac:dyDescent="0.2">
      <c r="A62" s="7" t="s">
        <v>53</v>
      </c>
      <c r="B62" s="2" t="s">
        <v>45</v>
      </c>
      <c r="C62" s="2" t="s">
        <v>32</v>
      </c>
      <c r="D62" s="8" t="s">
        <v>22</v>
      </c>
      <c r="E62" s="3">
        <v>500</v>
      </c>
      <c r="F62" s="3">
        <v>127</v>
      </c>
      <c r="G62" s="17">
        <v>0</v>
      </c>
      <c r="H62" s="9">
        <f t="shared" si="3"/>
        <v>2746.7559999999999</v>
      </c>
      <c r="I62" s="3">
        <v>10814</v>
      </c>
      <c r="J62" s="13">
        <f>G62*I62</f>
        <v>0</v>
      </c>
    </row>
    <row r="63" spans="1:10" ht="35" customHeight="1" x14ac:dyDescent="0.2">
      <c r="A63" s="7" t="s">
        <v>53</v>
      </c>
      <c r="B63" s="2" t="s">
        <v>45</v>
      </c>
      <c r="C63" s="2" t="s">
        <v>35</v>
      </c>
      <c r="D63" s="8" t="s">
        <v>22</v>
      </c>
      <c r="E63" s="3">
        <v>500</v>
      </c>
      <c r="F63" s="3">
        <v>250</v>
      </c>
      <c r="G63" s="17">
        <v>0</v>
      </c>
      <c r="H63" s="9">
        <f t="shared" si="3"/>
        <v>5407</v>
      </c>
      <c r="I63" s="3">
        <v>10814</v>
      </c>
      <c r="J63" s="13">
        <v>10814</v>
      </c>
    </row>
    <row r="64" spans="1:10" ht="35" customHeight="1" x14ac:dyDescent="0.2">
      <c r="A64" s="2" t="s">
        <v>52</v>
      </c>
      <c r="B64" s="2" t="s">
        <v>10</v>
      </c>
      <c r="C64" s="2" t="s">
        <v>11</v>
      </c>
      <c r="D64" s="16" t="s">
        <v>28</v>
      </c>
      <c r="E64" s="3">
        <v>10</v>
      </c>
      <c r="F64" s="3">
        <v>0</v>
      </c>
      <c r="G64" s="17">
        <v>0</v>
      </c>
      <c r="H64" s="9">
        <f t="shared" si="3"/>
        <v>0</v>
      </c>
      <c r="I64" s="3">
        <v>15000</v>
      </c>
      <c r="J64" s="13">
        <v>15000</v>
      </c>
    </row>
    <row r="65" spans="1:10" ht="35" customHeight="1" x14ac:dyDescent="0.2">
      <c r="A65" s="2" t="s">
        <v>52</v>
      </c>
      <c r="B65" s="2" t="s">
        <v>10</v>
      </c>
      <c r="C65" s="2" t="s">
        <v>32</v>
      </c>
      <c r="D65" s="16" t="s">
        <v>28</v>
      </c>
      <c r="E65" s="3">
        <v>10</v>
      </c>
      <c r="F65" s="3">
        <v>0</v>
      </c>
      <c r="G65" s="13">
        <v>1</v>
      </c>
      <c r="H65" s="9">
        <f t="shared" si="3"/>
        <v>0</v>
      </c>
      <c r="I65" s="3">
        <v>15000</v>
      </c>
      <c r="J65" s="13">
        <f>G65*I65</f>
        <v>15000</v>
      </c>
    </row>
    <row r="66" spans="1:10" ht="35" customHeight="1" x14ac:dyDescent="0.2">
      <c r="A66" s="2" t="s">
        <v>52</v>
      </c>
      <c r="B66" s="2" t="s">
        <v>45</v>
      </c>
      <c r="C66" s="2" t="s">
        <v>11</v>
      </c>
      <c r="D66" s="16" t="s">
        <v>28</v>
      </c>
      <c r="E66" s="3">
        <v>10</v>
      </c>
      <c r="F66" s="3">
        <v>0</v>
      </c>
      <c r="G66" s="17">
        <v>0</v>
      </c>
      <c r="H66" s="9">
        <v>15000</v>
      </c>
      <c r="I66" s="3">
        <v>15000</v>
      </c>
      <c r="J66" s="13">
        <v>15000</v>
      </c>
    </row>
    <row r="67" spans="1:10" ht="35" customHeight="1" x14ac:dyDescent="0.2">
      <c r="A67" s="2" t="s">
        <v>52</v>
      </c>
      <c r="B67" s="2" t="s">
        <v>45</v>
      </c>
      <c r="C67" s="2" t="s">
        <v>32</v>
      </c>
      <c r="D67" s="16" t="s">
        <v>28</v>
      </c>
      <c r="E67" s="3">
        <v>10</v>
      </c>
      <c r="F67" s="9">
        <v>0</v>
      </c>
      <c r="G67" s="13">
        <v>1</v>
      </c>
      <c r="H67" s="9">
        <v>15000</v>
      </c>
      <c r="I67" s="3">
        <v>15000</v>
      </c>
      <c r="J67" s="13">
        <f>G67*I67</f>
        <v>15000</v>
      </c>
    </row>
    <row r="68" spans="1:10" ht="35" customHeight="1" x14ac:dyDescent="0.2">
      <c r="A68" s="2" t="s">
        <v>52</v>
      </c>
      <c r="B68" s="2" t="s">
        <v>10</v>
      </c>
      <c r="C68" s="2" t="s">
        <v>35</v>
      </c>
      <c r="D68" s="16" t="s">
        <v>44</v>
      </c>
      <c r="E68" s="3">
        <v>10</v>
      </c>
      <c r="F68" s="3">
        <v>1</v>
      </c>
      <c r="G68" s="13">
        <v>1</v>
      </c>
      <c r="H68" s="9"/>
      <c r="I68" s="3">
        <v>20000</v>
      </c>
      <c r="J68" s="13">
        <f>(I68/E68)*F68</f>
        <v>2000</v>
      </c>
    </row>
    <row r="69" spans="1:10" ht="35" customHeight="1" x14ac:dyDescent="0.2">
      <c r="A69" s="2" t="s">
        <v>52</v>
      </c>
      <c r="B69" s="2" t="s">
        <v>45</v>
      </c>
      <c r="C69" s="2" t="s">
        <v>35</v>
      </c>
      <c r="D69" s="16" t="s">
        <v>44</v>
      </c>
      <c r="E69" s="3">
        <v>10</v>
      </c>
      <c r="F69" s="9">
        <v>0</v>
      </c>
      <c r="G69" s="13">
        <v>1</v>
      </c>
      <c r="H69" s="11">
        <v>20000</v>
      </c>
      <c r="I69" s="3">
        <v>20000</v>
      </c>
      <c r="J69" s="13">
        <f>G69*I69</f>
        <v>20000</v>
      </c>
    </row>
    <row r="70" spans="1:10" ht="35" customHeight="1" x14ac:dyDescent="0.2">
      <c r="A70" s="7" t="s">
        <v>53</v>
      </c>
      <c r="B70" s="2" t="s">
        <v>10</v>
      </c>
      <c r="C70" s="2" t="s">
        <v>11</v>
      </c>
      <c r="D70" s="8" t="s">
        <v>17</v>
      </c>
      <c r="E70" s="3">
        <v>10</v>
      </c>
      <c r="F70" s="3">
        <v>0</v>
      </c>
      <c r="G70" s="13">
        <v>1</v>
      </c>
      <c r="H70" s="11">
        <f t="shared" ref="H70:H91" si="4">F70*I70/E70</f>
        <v>0</v>
      </c>
      <c r="I70" s="3">
        <v>5700</v>
      </c>
      <c r="J70" s="13">
        <f>G70*I70</f>
        <v>5700</v>
      </c>
    </row>
    <row r="71" spans="1:10" ht="35" customHeight="1" x14ac:dyDescent="0.2">
      <c r="A71" s="7" t="s">
        <v>53</v>
      </c>
      <c r="B71" s="2" t="s">
        <v>10</v>
      </c>
      <c r="C71" s="2" t="s">
        <v>32</v>
      </c>
      <c r="D71" s="8" t="s">
        <v>17</v>
      </c>
      <c r="E71" s="3">
        <v>10</v>
      </c>
      <c r="F71" s="3">
        <v>0</v>
      </c>
      <c r="G71" s="13">
        <v>1</v>
      </c>
      <c r="H71" s="11">
        <f t="shared" si="4"/>
        <v>0</v>
      </c>
      <c r="I71" s="3">
        <v>5700</v>
      </c>
      <c r="J71" s="13">
        <f>G71*I71</f>
        <v>5700</v>
      </c>
    </row>
    <row r="72" spans="1:10" ht="35" customHeight="1" x14ac:dyDescent="0.2">
      <c r="A72" s="7" t="s">
        <v>53</v>
      </c>
      <c r="B72" s="2" t="s">
        <v>10</v>
      </c>
      <c r="C72" s="2" t="s">
        <v>35</v>
      </c>
      <c r="D72" s="8" t="s">
        <v>17</v>
      </c>
      <c r="E72" s="3">
        <v>10</v>
      </c>
      <c r="F72" s="3">
        <v>10</v>
      </c>
      <c r="G72" s="13">
        <v>1</v>
      </c>
      <c r="H72" s="11">
        <f t="shared" si="4"/>
        <v>5700</v>
      </c>
      <c r="I72" s="3">
        <v>5700</v>
      </c>
      <c r="J72" s="13">
        <f>(I72/E72)*F72</f>
        <v>5700</v>
      </c>
    </row>
    <row r="73" spans="1:10" ht="35" customHeight="1" x14ac:dyDescent="0.2">
      <c r="A73" s="7" t="s">
        <v>53</v>
      </c>
      <c r="B73" s="2" t="s">
        <v>45</v>
      </c>
      <c r="C73" s="2" t="s">
        <v>11</v>
      </c>
      <c r="D73" s="8" t="s">
        <v>17</v>
      </c>
      <c r="E73" s="3">
        <v>10</v>
      </c>
      <c r="F73" s="3">
        <v>0.3624</v>
      </c>
      <c r="G73" s="13">
        <v>1</v>
      </c>
      <c r="H73" s="11">
        <f t="shared" si="4"/>
        <v>206.56799999999998</v>
      </c>
      <c r="I73" s="3">
        <v>5700</v>
      </c>
      <c r="J73" s="13">
        <f>G73*I73</f>
        <v>5700</v>
      </c>
    </row>
    <row r="74" spans="1:10" ht="35" customHeight="1" x14ac:dyDescent="0.2">
      <c r="A74" s="7" t="s">
        <v>53</v>
      </c>
      <c r="B74" s="2" t="s">
        <v>45</v>
      </c>
      <c r="C74" s="2" t="s">
        <v>32</v>
      </c>
      <c r="D74" s="8" t="s">
        <v>17</v>
      </c>
      <c r="E74" s="3">
        <v>10</v>
      </c>
      <c r="F74" s="3">
        <v>2.4500000000000002</v>
      </c>
      <c r="G74" s="13">
        <v>1</v>
      </c>
      <c r="H74" s="11">
        <f t="shared" si="4"/>
        <v>1396.5000000000002</v>
      </c>
      <c r="I74" s="3">
        <v>5700</v>
      </c>
      <c r="J74" s="13">
        <f>G74*I74</f>
        <v>5700</v>
      </c>
    </row>
    <row r="75" spans="1:10" ht="35" customHeight="1" x14ac:dyDescent="0.2">
      <c r="A75" s="7" t="s">
        <v>53</v>
      </c>
      <c r="B75" s="2" t="s">
        <v>45</v>
      </c>
      <c r="C75" s="2" t="s">
        <v>35</v>
      </c>
      <c r="D75" s="8" t="s">
        <v>17</v>
      </c>
      <c r="E75" s="3">
        <v>10</v>
      </c>
      <c r="F75" s="3">
        <v>10</v>
      </c>
      <c r="G75" s="13">
        <v>1</v>
      </c>
      <c r="H75" s="11">
        <f t="shared" si="4"/>
        <v>5700</v>
      </c>
      <c r="I75" s="3">
        <v>5700</v>
      </c>
      <c r="J75" s="13">
        <f>G75*I75</f>
        <v>5700</v>
      </c>
    </row>
    <row r="76" spans="1:10" ht="35" customHeight="1" x14ac:dyDescent="0.2">
      <c r="A76" s="2" t="s">
        <v>52</v>
      </c>
      <c r="B76" s="2" t="s">
        <v>10</v>
      </c>
      <c r="C76" s="2" t="s">
        <v>35</v>
      </c>
      <c r="D76" s="16" t="s">
        <v>40</v>
      </c>
      <c r="E76" s="3">
        <v>20</v>
      </c>
      <c r="F76" s="3">
        <v>0</v>
      </c>
      <c r="G76" s="13">
        <v>1</v>
      </c>
      <c r="H76" s="11">
        <f t="shared" si="4"/>
        <v>0</v>
      </c>
      <c r="I76" s="3">
        <v>20000</v>
      </c>
      <c r="J76" s="13">
        <f>(I76/E76)*F76</f>
        <v>0</v>
      </c>
    </row>
    <row r="77" spans="1:10" ht="35" customHeight="1" x14ac:dyDescent="0.2">
      <c r="A77" s="2" t="s">
        <v>52</v>
      </c>
      <c r="B77" s="2" t="s">
        <v>45</v>
      </c>
      <c r="C77" s="2" t="s">
        <v>35</v>
      </c>
      <c r="D77" s="16" t="s">
        <v>40</v>
      </c>
      <c r="E77" s="3">
        <v>20</v>
      </c>
      <c r="F77" s="3">
        <v>0</v>
      </c>
      <c r="G77" s="13">
        <v>1</v>
      </c>
      <c r="H77" s="11">
        <f t="shared" si="4"/>
        <v>0</v>
      </c>
      <c r="I77" s="3">
        <v>20000</v>
      </c>
      <c r="J77" s="13">
        <f>G77*I77</f>
        <v>20000</v>
      </c>
    </row>
    <row r="78" spans="1:10" ht="35" customHeight="1" x14ac:dyDescent="0.2">
      <c r="A78" s="7" t="s">
        <v>53</v>
      </c>
      <c r="B78" s="2" t="s">
        <v>10</v>
      </c>
      <c r="C78" s="2" t="s">
        <v>11</v>
      </c>
      <c r="D78" s="8" t="s">
        <v>20</v>
      </c>
      <c r="E78" s="3">
        <v>10</v>
      </c>
      <c r="F78" s="3">
        <v>0</v>
      </c>
      <c r="G78" s="13">
        <v>0</v>
      </c>
      <c r="H78" s="11">
        <f t="shared" si="4"/>
        <v>0</v>
      </c>
      <c r="I78" s="3">
        <v>1800</v>
      </c>
      <c r="J78" s="13">
        <v>1800</v>
      </c>
    </row>
    <row r="79" spans="1:10" ht="35" customHeight="1" x14ac:dyDescent="0.2">
      <c r="A79" s="7" t="s">
        <v>53</v>
      </c>
      <c r="B79" s="2" t="s">
        <v>10</v>
      </c>
      <c r="C79" s="2" t="s">
        <v>32</v>
      </c>
      <c r="D79" s="8" t="s">
        <v>20</v>
      </c>
      <c r="E79" s="3">
        <v>10</v>
      </c>
      <c r="F79" s="3">
        <v>0</v>
      </c>
      <c r="G79" s="13">
        <v>0</v>
      </c>
      <c r="H79" s="11">
        <f t="shared" si="4"/>
        <v>0</v>
      </c>
      <c r="I79" s="3">
        <v>1800</v>
      </c>
      <c r="J79" s="13">
        <f>G79*I79</f>
        <v>0</v>
      </c>
    </row>
    <row r="80" spans="1:10" ht="35" customHeight="1" x14ac:dyDescent="0.2">
      <c r="A80" s="7" t="s">
        <v>53</v>
      </c>
      <c r="B80" s="2" t="s">
        <v>10</v>
      </c>
      <c r="C80" s="2" t="s">
        <v>35</v>
      </c>
      <c r="D80" s="8" t="s">
        <v>20</v>
      </c>
      <c r="E80" s="3">
        <v>10</v>
      </c>
      <c r="F80" s="3">
        <v>20</v>
      </c>
      <c r="G80" s="13">
        <v>0</v>
      </c>
      <c r="H80" s="11">
        <f t="shared" si="4"/>
        <v>3600</v>
      </c>
      <c r="I80" s="3">
        <v>1800</v>
      </c>
      <c r="J80" s="13">
        <f>(I80/E80)*F80</f>
        <v>3600</v>
      </c>
    </row>
    <row r="81" spans="1:10" ht="35" customHeight="1" x14ac:dyDescent="0.2">
      <c r="A81" s="7" t="s">
        <v>53</v>
      </c>
      <c r="B81" s="2" t="s">
        <v>45</v>
      </c>
      <c r="C81" s="2" t="s">
        <v>11</v>
      </c>
      <c r="D81" s="8" t="s">
        <v>20</v>
      </c>
      <c r="E81" s="3">
        <v>10</v>
      </c>
      <c r="F81" s="14">
        <v>2.0539999999999998</v>
      </c>
      <c r="G81" s="13">
        <v>0</v>
      </c>
      <c r="H81" s="11">
        <f t="shared" si="4"/>
        <v>369.71999999999997</v>
      </c>
      <c r="I81" s="3">
        <v>1800</v>
      </c>
      <c r="J81" s="13">
        <v>1800</v>
      </c>
    </row>
    <row r="82" spans="1:10" ht="35" customHeight="1" x14ac:dyDescent="0.2">
      <c r="A82" s="7" t="s">
        <v>53</v>
      </c>
      <c r="B82" s="2" t="s">
        <v>45</v>
      </c>
      <c r="C82" s="2" t="s">
        <v>32</v>
      </c>
      <c r="D82" s="8" t="s">
        <v>20</v>
      </c>
      <c r="E82" s="3">
        <v>10</v>
      </c>
      <c r="F82" s="3">
        <v>2.5</v>
      </c>
      <c r="G82" s="13">
        <v>0</v>
      </c>
      <c r="H82" s="11">
        <f t="shared" si="4"/>
        <v>450</v>
      </c>
      <c r="I82" s="3">
        <v>1800</v>
      </c>
      <c r="J82" s="13">
        <f>G82*I82</f>
        <v>0</v>
      </c>
    </row>
    <row r="83" spans="1:10" ht="35" customHeight="1" x14ac:dyDescent="0.2">
      <c r="A83" s="7" t="s">
        <v>53</v>
      </c>
      <c r="B83" s="2" t="s">
        <v>45</v>
      </c>
      <c r="C83" s="2" t="s">
        <v>35</v>
      </c>
      <c r="D83" s="8" t="s">
        <v>20</v>
      </c>
      <c r="E83" s="3">
        <v>10</v>
      </c>
      <c r="F83" s="3">
        <v>20</v>
      </c>
      <c r="G83" s="13">
        <v>0</v>
      </c>
      <c r="H83" s="11">
        <f t="shared" si="4"/>
        <v>3600</v>
      </c>
      <c r="I83" s="3">
        <v>1800</v>
      </c>
      <c r="J83" s="13">
        <v>1800</v>
      </c>
    </row>
    <row r="84" spans="1:10" ht="35" customHeight="1" x14ac:dyDescent="0.2">
      <c r="A84" s="2" t="s">
        <v>52</v>
      </c>
      <c r="B84" s="2" t="s">
        <v>10</v>
      </c>
      <c r="C84" s="2" t="s">
        <v>11</v>
      </c>
      <c r="D84" s="16" t="s">
        <v>21</v>
      </c>
      <c r="E84" s="3">
        <v>100</v>
      </c>
      <c r="F84" s="3">
        <v>0</v>
      </c>
      <c r="G84" s="13">
        <v>1</v>
      </c>
      <c r="H84" s="11">
        <f t="shared" si="4"/>
        <v>0</v>
      </c>
      <c r="I84" s="3">
        <v>80000</v>
      </c>
      <c r="J84" s="13">
        <f>H84</f>
        <v>0</v>
      </c>
    </row>
    <row r="85" spans="1:10" ht="35" customHeight="1" x14ac:dyDescent="0.2">
      <c r="A85" s="2" t="s">
        <v>52</v>
      </c>
      <c r="B85" s="2" t="s">
        <v>10</v>
      </c>
      <c r="C85" s="2" t="s">
        <v>32</v>
      </c>
      <c r="D85" s="16" t="s">
        <v>21</v>
      </c>
      <c r="E85" s="3">
        <v>100</v>
      </c>
      <c r="F85" s="3">
        <v>0</v>
      </c>
      <c r="G85" s="17">
        <v>0</v>
      </c>
      <c r="H85" s="11">
        <f t="shared" si="4"/>
        <v>0</v>
      </c>
      <c r="I85" s="3">
        <v>80000</v>
      </c>
      <c r="J85" s="13">
        <f>H85</f>
        <v>0</v>
      </c>
    </row>
    <row r="86" spans="1:10" ht="35" customHeight="1" x14ac:dyDescent="0.2">
      <c r="A86" s="2" t="s">
        <v>52</v>
      </c>
      <c r="B86" s="2" t="s">
        <v>45</v>
      </c>
      <c r="C86" s="2" t="s">
        <v>11</v>
      </c>
      <c r="D86" s="16" t="s">
        <v>21</v>
      </c>
      <c r="E86" s="3">
        <v>100</v>
      </c>
      <c r="F86" s="14">
        <v>10.148999999999999</v>
      </c>
      <c r="G86" s="13">
        <v>1</v>
      </c>
      <c r="H86" s="11">
        <f t="shared" si="4"/>
        <v>8119.1999999999989</v>
      </c>
      <c r="I86" s="3">
        <v>80000</v>
      </c>
      <c r="J86" s="13">
        <f>H86</f>
        <v>8119.1999999999989</v>
      </c>
    </row>
    <row r="87" spans="1:10" ht="35" customHeight="1" x14ac:dyDescent="0.2">
      <c r="A87" s="2" t="s">
        <v>52</v>
      </c>
      <c r="B87" s="2" t="s">
        <v>45</v>
      </c>
      <c r="C87" s="2" t="s">
        <v>32</v>
      </c>
      <c r="D87" s="16" t="s">
        <v>21</v>
      </c>
      <c r="E87" s="3">
        <v>100</v>
      </c>
      <c r="F87" s="3">
        <v>73.5</v>
      </c>
      <c r="G87" s="17">
        <v>0</v>
      </c>
      <c r="H87" s="11">
        <f t="shared" si="4"/>
        <v>58800</v>
      </c>
      <c r="I87" s="3">
        <v>80000</v>
      </c>
      <c r="J87" s="13">
        <f>H87</f>
        <v>58800</v>
      </c>
    </row>
    <row r="88" spans="1:10" ht="35" customHeight="1" x14ac:dyDescent="0.2">
      <c r="A88" s="2" t="s">
        <v>52</v>
      </c>
      <c r="B88" s="2" t="s">
        <v>10</v>
      </c>
      <c r="C88" s="2" t="s">
        <v>35</v>
      </c>
      <c r="D88" s="16" t="s">
        <v>41</v>
      </c>
      <c r="E88" s="3">
        <v>500</v>
      </c>
      <c r="F88" s="3">
        <v>200</v>
      </c>
      <c r="G88" s="17">
        <v>0</v>
      </c>
      <c r="H88" s="11">
        <f t="shared" si="4"/>
        <v>32000</v>
      </c>
      <c r="I88" s="3">
        <v>80000</v>
      </c>
      <c r="J88" s="13">
        <f>(I88/E88)*F88</f>
        <v>32000</v>
      </c>
    </row>
    <row r="89" spans="1:10" ht="35" customHeight="1" x14ac:dyDescent="0.2">
      <c r="A89" s="2" t="s">
        <v>52</v>
      </c>
      <c r="B89" s="2" t="s">
        <v>45</v>
      </c>
      <c r="C89" s="2" t="s">
        <v>35</v>
      </c>
      <c r="D89" s="16" t="s">
        <v>41</v>
      </c>
      <c r="E89" s="3">
        <v>500</v>
      </c>
      <c r="F89" s="3">
        <v>200</v>
      </c>
      <c r="G89" s="17">
        <v>0</v>
      </c>
      <c r="H89" s="11">
        <f t="shared" si="4"/>
        <v>32000</v>
      </c>
      <c r="I89" s="3">
        <v>80000</v>
      </c>
      <c r="J89" s="13">
        <v>80000</v>
      </c>
    </row>
    <row r="90" spans="1:10" ht="35" customHeight="1" x14ac:dyDescent="0.2">
      <c r="A90" s="7" t="s">
        <v>53</v>
      </c>
      <c r="B90" s="2" t="s">
        <v>10</v>
      </c>
      <c r="C90" s="2" t="s">
        <v>11</v>
      </c>
      <c r="D90" s="8" t="s">
        <v>25</v>
      </c>
      <c r="E90" s="3">
        <v>1</v>
      </c>
      <c r="F90" s="3">
        <v>0</v>
      </c>
      <c r="G90" s="17">
        <v>0</v>
      </c>
      <c r="H90" s="11">
        <f t="shared" si="4"/>
        <v>0</v>
      </c>
      <c r="I90" s="3">
        <v>25000</v>
      </c>
      <c r="J90" s="13">
        <f>G90*I90</f>
        <v>0</v>
      </c>
    </row>
    <row r="91" spans="1:10" ht="35" customHeight="1" x14ac:dyDescent="0.2">
      <c r="A91" s="7" t="s">
        <v>53</v>
      </c>
      <c r="B91" s="2" t="s">
        <v>10</v>
      </c>
      <c r="C91" s="2" t="s">
        <v>32</v>
      </c>
      <c r="D91" s="8" t="s">
        <v>25</v>
      </c>
      <c r="E91" s="3">
        <v>1</v>
      </c>
      <c r="F91" s="3">
        <v>0</v>
      </c>
      <c r="G91" s="17">
        <v>0</v>
      </c>
      <c r="H91" s="11">
        <f t="shared" si="4"/>
        <v>0</v>
      </c>
      <c r="I91" s="3">
        <v>25000</v>
      </c>
      <c r="J91" s="13">
        <f>G91*I91</f>
        <v>0</v>
      </c>
    </row>
    <row r="92" spans="1:10" ht="35" customHeight="1" x14ac:dyDescent="0.2">
      <c r="A92" s="7" t="s">
        <v>53</v>
      </c>
      <c r="B92" s="2" t="s">
        <v>10</v>
      </c>
      <c r="C92" s="2" t="s">
        <v>35</v>
      </c>
      <c r="D92" s="8" t="s">
        <v>25</v>
      </c>
      <c r="E92" s="3">
        <v>1</v>
      </c>
      <c r="F92" s="3">
        <v>0</v>
      </c>
      <c r="G92" s="17">
        <v>0</v>
      </c>
      <c r="H92" s="9">
        <v>0</v>
      </c>
      <c r="I92" s="3">
        <v>25000</v>
      </c>
      <c r="J92" s="13">
        <f>(I92/E92)*F92</f>
        <v>0</v>
      </c>
    </row>
    <row r="93" spans="1:10" ht="35" customHeight="1" x14ac:dyDescent="0.2">
      <c r="A93" s="7" t="s">
        <v>53</v>
      </c>
      <c r="B93" s="2" t="s">
        <v>45</v>
      </c>
      <c r="C93" s="2" t="s">
        <v>11</v>
      </c>
      <c r="D93" s="8" t="s">
        <v>25</v>
      </c>
      <c r="E93" s="9">
        <v>0</v>
      </c>
      <c r="F93" s="3">
        <v>1</v>
      </c>
      <c r="G93" s="17">
        <v>0</v>
      </c>
      <c r="H93" s="12"/>
      <c r="I93" s="3">
        <v>25000</v>
      </c>
      <c r="J93" s="13">
        <f>G93*I93</f>
        <v>0</v>
      </c>
    </row>
    <row r="94" spans="1:10" ht="35" customHeight="1" x14ac:dyDescent="0.2">
      <c r="A94" s="7" t="s">
        <v>53</v>
      </c>
      <c r="B94" s="2" t="s">
        <v>45</v>
      </c>
      <c r="C94" s="2" t="s">
        <v>32</v>
      </c>
      <c r="D94" s="8" t="s">
        <v>25</v>
      </c>
      <c r="E94" s="9">
        <v>0</v>
      </c>
      <c r="F94" s="3">
        <v>5</v>
      </c>
      <c r="G94" s="17">
        <v>0</v>
      </c>
      <c r="H94" s="9"/>
      <c r="I94" s="3">
        <v>25000</v>
      </c>
      <c r="J94" s="13">
        <f>G94*I94</f>
        <v>0</v>
      </c>
    </row>
    <row r="95" spans="1:10" ht="35" customHeight="1" x14ac:dyDescent="0.2">
      <c r="A95" s="7" t="s">
        <v>53</v>
      </c>
      <c r="B95" s="2" t="s">
        <v>45</v>
      </c>
      <c r="C95" s="2" t="s">
        <v>35</v>
      </c>
      <c r="D95" s="8" t="s">
        <v>25</v>
      </c>
      <c r="E95" s="9">
        <v>0</v>
      </c>
      <c r="F95" s="3">
        <v>0</v>
      </c>
      <c r="G95" s="17">
        <v>0</v>
      </c>
      <c r="H95" s="9"/>
      <c r="I95" s="3">
        <v>25000</v>
      </c>
      <c r="J95" s="13">
        <f>G95*I95</f>
        <v>0</v>
      </c>
    </row>
    <row r="96" spans="1:10" ht="35" customHeight="1" x14ac:dyDescent="0.2">
      <c r="A96" s="2" t="s">
        <v>52</v>
      </c>
      <c r="B96" s="2" t="s">
        <v>45</v>
      </c>
      <c r="C96" s="2" t="s">
        <v>32</v>
      </c>
      <c r="D96" s="16" t="s">
        <v>50</v>
      </c>
      <c r="E96" s="9">
        <v>0</v>
      </c>
      <c r="F96" s="9">
        <v>0</v>
      </c>
      <c r="G96" s="17">
        <v>0</v>
      </c>
      <c r="H96" s="12"/>
      <c r="I96" s="3">
        <v>31000</v>
      </c>
      <c r="J96" s="17"/>
    </row>
    <row r="97" spans="1:10" ht="35" customHeight="1" x14ac:dyDescent="0.2">
      <c r="A97" s="2" t="s">
        <v>52</v>
      </c>
      <c r="B97" s="2" t="s">
        <v>45</v>
      </c>
      <c r="C97" s="2" t="s">
        <v>35</v>
      </c>
      <c r="D97" s="16" t="s">
        <v>50</v>
      </c>
      <c r="E97" s="9">
        <v>0</v>
      </c>
      <c r="F97" s="9">
        <v>0</v>
      </c>
      <c r="G97" s="17">
        <v>0</v>
      </c>
      <c r="H97" s="9"/>
      <c r="I97" s="3">
        <v>31000</v>
      </c>
      <c r="J97" s="13">
        <f>G97*I97</f>
        <v>0</v>
      </c>
    </row>
    <row r="98" spans="1:10" ht="35" customHeight="1" x14ac:dyDescent="0.2">
      <c r="A98" s="2" t="s">
        <v>52</v>
      </c>
      <c r="B98" s="2" t="s">
        <v>45</v>
      </c>
      <c r="C98" s="2" t="s">
        <v>32</v>
      </c>
      <c r="D98" s="16" t="s">
        <v>51</v>
      </c>
      <c r="E98" s="9">
        <v>0</v>
      </c>
      <c r="F98" s="9">
        <v>0</v>
      </c>
      <c r="G98" s="17">
        <v>0</v>
      </c>
      <c r="H98" s="9"/>
      <c r="I98" s="3">
        <v>31000</v>
      </c>
      <c r="J98" s="17"/>
    </row>
    <row r="99" spans="1:10" ht="35" customHeight="1" x14ac:dyDescent="0.2">
      <c r="A99" s="2" t="s">
        <v>52</v>
      </c>
      <c r="B99" s="2" t="s">
        <v>45</v>
      </c>
      <c r="C99" s="2" t="s">
        <v>35</v>
      </c>
      <c r="D99" s="16" t="s">
        <v>51</v>
      </c>
      <c r="E99" s="9">
        <v>0</v>
      </c>
      <c r="F99" s="3">
        <v>1</v>
      </c>
      <c r="G99" s="13">
        <v>1</v>
      </c>
      <c r="H99" s="9"/>
      <c r="I99" s="3">
        <v>39000</v>
      </c>
      <c r="J99" s="13">
        <f>G99*I99</f>
        <v>39000</v>
      </c>
    </row>
    <row r="100" spans="1:10" ht="35" customHeight="1" x14ac:dyDescent="0.2">
      <c r="A100" s="2" t="s">
        <v>52</v>
      </c>
      <c r="B100" s="2" t="s">
        <v>45</v>
      </c>
      <c r="C100" s="2" t="s">
        <v>32</v>
      </c>
      <c r="D100" s="16" t="s">
        <v>48</v>
      </c>
      <c r="E100" s="9">
        <v>0</v>
      </c>
      <c r="F100" s="3">
        <v>1</v>
      </c>
      <c r="G100" s="17">
        <v>0</v>
      </c>
      <c r="H100" s="12"/>
      <c r="I100" s="3">
        <v>31000</v>
      </c>
      <c r="J100" s="13">
        <f>I100</f>
        <v>31000</v>
      </c>
    </row>
    <row r="101" spans="1:10" ht="35" customHeight="1" x14ac:dyDescent="0.2">
      <c r="A101" s="2" t="s">
        <v>52</v>
      </c>
      <c r="B101" s="2" t="s">
        <v>45</v>
      </c>
      <c r="C101" s="2" t="s">
        <v>35</v>
      </c>
      <c r="D101" s="16" t="s">
        <v>48</v>
      </c>
      <c r="E101" s="3">
        <v>1000</v>
      </c>
      <c r="F101" s="9">
        <v>0</v>
      </c>
      <c r="G101" s="13">
        <v>0</v>
      </c>
      <c r="H101" s="11">
        <v>31000</v>
      </c>
      <c r="I101" s="3">
        <v>31000</v>
      </c>
      <c r="J101" s="13">
        <f>G101*I101</f>
        <v>0</v>
      </c>
    </row>
    <row r="102" spans="1:10" ht="35" customHeight="1" x14ac:dyDescent="0.2">
      <c r="A102" s="2" t="s">
        <v>52</v>
      </c>
      <c r="B102" s="2" t="s">
        <v>45</v>
      </c>
      <c r="C102" s="2" t="s">
        <v>32</v>
      </c>
      <c r="D102" s="16" t="s">
        <v>49</v>
      </c>
      <c r="E102" s="9">
        <v>0</v>
      </c>
      <c r="F102" s="9">
        <v>0</v>
      </c>
      <c r="G102" s="17">
        <v>0</v>
      </c>
      <c r="H102" s="11">
        <v>30000</v>
      </c>
      <c r="I102" s="3">
        <v>30000</v>
      </c>
      <c r="J102" s="17"/>
    </row>
    <row r="103" spans="1:10" ht="35" customHeight="1" x14ac:dyDescent="0.2">
      <c r="A103" s="2" t="s">
        <v>52</v>
      </c>
      <c r="B103" s="2" t="s">
        <v>45</v>
      </c>
      <c r="C103" s="2" t="s">
        <v>35</v>
      </c>
      <c r="D103" s="16" t="s">
        <v>49</v>
      </c>
      <c r="E103" s="3">
        <v>500</v>
      </c>
      <c r="F103" s="9">
        <v>0</v>
      </c>
      <c r="G103" s="17">
        <v>0</v>
      </c>
      <c r="H103" s="9"/>
      <c r="I103" s="3">
        <v>30000</v>
      </c>
      <c r="J103" s="13">
        <f>G103*I103</f>
        <v>0</v>
      </c>
    </row>
    <row r="104" spans="1:10" ht="35" customHeight="1" x14ac:dyDescent="0.2">
      <c r="A104" s="7" t="s">
        <v>53</v>
      </c>
      <c r="B104" s="2" t="s">
        <v>10</v>
      </c>
      <c r="C104" s="2" t="s">
        <v>11</v>
      </c>
      <c r="D104" s="8" t="s">
        <v>19</v>
      </c>
      <c r="E104" s="3">
        <v>10</v>
      </c>
      <c r="F104" s="3">
        <v>0</v>
      </c>
      <c r="G104" s="13">
        <v>1</v>
      </c>
      <c r="H104" s="9">
        <f t="shared" ref="H104:H109" si="5">F104*I104/E104</f>
        <v>0</v>
      </c>
      <c r="I104" s="3">
        <v>1500</v>
      </c>
      <c r="J104" s="13">
        <f>G104*I104</f>
        <v>1500</v>
      </c>
    </row>
    <row r="105" spans="1:10" ht="35" customHeight="1" x14ac:dyDescent="0.2">
      <c r="A105" s="7" t="s">
        <v>53</v>
      </c>
      <c r="B105" s="2" t="s">
        <v>10</v>
      </c>
      <c r="C105" s="2" t="s">
        <v>32</v>
      </c>
      <c r="D105" s="8" t="s">
        <v>19</v>
      </c>
      <c r="E105" s="3">
        <v>10</v>
      </c>
      <c r="F105" s="3">
        <v>0</v>
      </c>
      <c r="G105" s="13">
        <v>1</v>
      </c>
      <c r="H105" s="11">
        <f t="shared" si="5"/>
        <v>0</v>
      </c>
      <c r="I105" s="3">
        <v>1500</v>
      </c>
      <c r="J105" s="13">
        <f>G105*I105</f>
        <v>1500</v>
      </c>
    </row>
    <row r="106" spans="1:10" ht="35" customHeight="1" x14ac:dyDescent="0.2">
      <c r="A106" s="7" t="s">
        <v>53</v>
      </c>
      <c r="B106" s="2" t="s">
        <v>10</v>
      </c>
      <c r="C106" s="2" t="s">
        <v>35</v>
      </c>
      <c r="D106" s="8" t="s">
        <v>19</v>
      </c>
      <c r="E106" s="3">
        <v>10</v>
      </c>
      <c r="F106" s="3">
        <v>12</v>
      </c>
      <c r="G106" s="13">
        <v>1</v>
      </c>
      <c r="H106" s="11">
        <f t="shared" si="5"/>
        <v>1800</v>
      </c>
      <c r="I106" s="3">
        <v>1500</v>
      </c>
      <c r="J106" s="13">
        <f>(I106/E106)*F106</f>
        <v>1800</v>
      </c>
    </row>
    <row r="107" spans="1:10" ht="35" customHeight="1" x14ac:dyDescent="0.2">
      <c r="A107" s="7" t="s">
        <v>53</v>
      </c>
      <c r="B107" s="2" t="s">
        <v>45</v>
      </c>
      <c r="C107" s="2" t="s">
        <v>11</v>
      </c>
      <c r="D107" s="8" t="s">
        <v>19</v>
      </c>
      <c r="E107" s="3">
        <v>10</v>
      </c>
      <c r="F107" s="15">
        <v>0.3624</v>
      </c>
      <c r="G107" s="13">
        <v>1</v>
      </c>
      <c r="H107" s="11">
        <f t="shared" si="5"/>
        <v>54.36</v>
      </c>
      <c r="I107" s="3">
        <v>1500</v>
      </c>
      <c r="J107" s="13">
        <f>G107*I107</f>
        <v>1500</v>
      </c>
    </row>
    <row r="108" spans="1:10" ht="35" customHeight="1" x14ac:dyDescent="0.2">
      <c r="A108" s="7" t="s">
        <v>53</v>
      </c>
      <c r="B108" s="2" t="s">
        <v>45</v>
      </c>
      <c r="C108" s="2" t="s">
        <v>32</v>
      </c>
      <c r="D108" s="8" t="s">
        <v>19</v>
      </c>
      <c r="E108" s="3">
        <v>10</v>
      </c>
      <c r="F108" s="3">
        <v>9.8000000000000007</v>
      </c>
      <c r="G108" s="13">
        <v>1</v>
      </c>
      <c r="H108" s="11">
        <f t="shared" si="5"/>
        <v>1470.0000000000002</v>
      </c>
      <c r="I108" s="3">
        <v>1500</v>
      </c>
      <c r="J108" s="13">
        <f>G108*I108</f>
        <v>1500</v>
      </c>
    </row>
    <row r="109" spans="1:10" ht="35" customHeight="1" x14ac:dyDescent="0.2">
      <c r="A109" s="7" t="s">
        <v>53</v>
      </c>
      <c r="B109" s="2" t="s">
        <v>45</v>
      </c>
      <c r="C109" s="2" t="s">
        <v>35</v>
      </c>
      <c r="D109" s="8" t="s">
        <v>19</v>
      </c>
      <c r="E109" s="3">
        <v>10</v>
      </c>
      <c r="F109" s="3">
        <v>12</v>
      </c>
      <c r="G109" s="13">
        <v>1</v>
      </c>
      <c r="H109" s="11">
        <f t="shared" si="5"/>
        <v>1800</v>
      </c>
      <c r="I109" s="3">
        <v>1500</v>
      </c>
      <c r="J109" s="13">
        <f>G109*I109</f>
        <v>1500</v>
      </c>
    </row>
    <row r="110" spans="1:10" ht="35" customHeight="1" x14ac:dyDescent="0.2">
      <c r="A110" s="2" t="s">
        <v>52</v>
      </c>
      <c r="B110" s="2" t="s">
        <v>10</v>
      </c>
      <c r="C110" s="2" t="s">
        <v>35</v>
      </c>
      <c r="D110" s="16" t="s">
        <v>42</v>
      </c>
      <c r="E110" s="3">
        <v>5</v>
      </c>
      <c r="F110" s="3">
        <v>1</v>
      </c>
      <c r="G110" s="17">
        <v>0</v>
      </c>
      <c r="H110" s="9"/>
      <c r="I110" s="3">
        <v>3000</v>
      </c>
      <c r="J110" s="13">
        <f>(I110/E110)*F110</f>
        <v>600</v>
      </c>
    </row>
    <row r="111" spans="1:10" ht="35" customHeight="1" x14ac:dyDescent="0.2">
      <c r="A111" s="2" t="s">
        <v>52</v>
      </c>
      <c r="B111" s="2" t="s">
        <v>45</v>
      </c>
      <c r="C111" s="2" t="s">
        <v>35</v>
      </c>
      <c r="D111" s="16" t="s">
        <v>42</v>
      </c>
      <c r="E111" s="9">
        <v>0</v>
      </c>
      <c r="F111" s="3">
        <v>1</v>
      </c>
      <c r="G111" s="17">
        <v>0</v>
      </c>
      <c r="H111" s="9"/>
      <c r="I111" s="3">
        <v>3000</v>
      </c>
      <c r="J111" s="13">
        <f>G111*I111</f>
        <v>0</v>
      </c>
    </row>
    <row r="112" spans="1:10" ht="35" customHeight="1" x14ac:dyDescent="0.2">
      <c r="A112" s="7" t="s">
        <v>53</v>
      </c>
      <c r="B112" s="2" t="s">
        <v>10</v>
      </c>
      <c r="C112" s="2" t="s">
        <v>11</v>
      </c>
      <c r="D112" s="8" t="s">
        <v>26</v>
      </c>
      <c r="E112" s="3">
        <v>5</v>
      </c>
      <c r="F112" s="3">
        <v>0</v>
      </c>
      <c r="G112" s="17">
        <v>0</v>
      </c>
      <c r="H112" s="9">
        <f>F112*I112/E112</f>
        <v>0</v>
      </c>
      <c r="I112" s="3">
        <v>2000</v>
      </c>
      <c r="J112" s="13">
        <f>G112*I112</f>
        <v>0</v>
      </c>
    </row>
    <row r="113" spans="1:10" ht="35" customHeight="1" x14ac:dyDescent="0.2">
      <c r="A113" s="7" t="s">
        <v>53</v>
      </c>
      <c r="B113" s="2" t="s">
        <v>10</v>
      </c>
      <c r="C113" s="2" t="s">
        <v>32</v>
      </c>
      <c r="D113" s="8" t="s">
        <v>26</v>
      </c>
      <c r="E113" s="3">
        <v>5</v>
      </c>
      <c r="F113" s="3">
        <v>0</v>
      </c>
      <c r="G113" s="17">
        <v>0</v>
      </c>
      <c r="H113" s="9">
        <f>F113*I113/E113</f>
        <v>0</v>
      </c>
      <c r="I113" s="3">
        <v>2000</v>
      </c>
      <c r="J113" s="13">
        <f>G113*I113</f>
        <v>0</v>
      </c>
    </row>
    <row r="114" spans="1:10" ht="35" customHeight="1" x14ac:dyDescent="0.2">
      <c r="A114" s="7" t="s">
        <v>53</v>
      </c>
      <c r="B114" s="2" t="s">
        <v>10</v>
      </c>
      <c r="C114" s="2" t="s">
        <v>35</v>
      </c>
      <c r="D114" s="8" t="s">
        <v>26</v>
      </c>
      <c r="E114" s="3">
        <v>5</v>
      </c>
      <c r="F114" s="3">
        <v>1</v>
      </c>
      <c r="G114" s="17">
        <v>0</v>
      </c>
      <c r="H114" s="9">
        <v>0</v>
      </c>
      <c r="I114" s="3">
        <v>2000</v>
      </c>
      <c r="J114" s="13">
        <f>(I114/E114)*F114</f>
        <v>400</v>
      </c>
    </row>
    <row r="115" spans="1:10" ht="35" customHeight="1" x14ac:dyDescent="0.2">
      <c r="A115" s="7" t="s">
        <v>53</v>
      </c>
      <c r="B115" s="2" t="s">
        <v>45</v>
      </c>
      <c r="C115" s="2" t="s">
        <v>11</v>
      </c>
      <c r="D115" s="8" t="s">
        <v>26</v>
      </c>
      <c r="E115" s="9">
        <v>0</v>
      </c>
      <c r="F115" s="3">
        <v>0</v>
      </c>
      <c r="G115" s="17">
        <v>0</v>
      </c>
      <c r="H115" s="9"/>
      <c r="I115" s="3">
        <v>2000</v>
      </c>
      <c r="J115" s="13">
        <f>G115*I115</f>
        <v>0</v>
      </c>
    </row>
    <row r="116" spans="1:10" ht="35" customHeight="1" x14ac:dyDescent="0.2">
      <c r="A116" s="7" t="s">
        <v>53</v>
      </c>
      <c r="B116" s="2" t="s">
        <v>45</v>
      </c>
      <c r="C116" s="2" t="s">
        <v>32</v>
      </c>
      <c r="D116" s="8" t="s">
        <v>26</v>
      </c>
      <c r="E116" s="9">
        <v>0</v>
      </c>
      <c r="F116" s="9">
        <v>0</v>
      </c>
      <c r="G116" s="17">
        <v>0</v>
      </c>
      <c r="H116" s="9"/>
      <c r="I116" s="3">
        <v>2000</v>
      </c>
      <c r="J116" s="13">
        <f>G116*I116</f>
        <v>0</v>
      </c>
    </row>
    <row r="117" spans="1:10" ht="35" customHeight="1" x14ac:dyDescent="0.2">
      <c r="A117" s="7" t="s">
        <v>53</v>
      </c>
      <c r="B117" s="2" t="s">
        <v>45</v>
      </c>
      <c r="C117" s="2" t="s">
        <v>35</v>
      </c>
      <c r="D117" s="8" t="s">
        <v>26</v>
      </c>
      <c r="E117" s="9">
        <v>0</v>
      </c>
      <c r="F117" s="3">
        <v>1</v>
      </c>
      <c r="G117" s="17">
        <v>0</v>
      </c>
      <c r="H117" s="9"/>
      <c r="I117" s="3">
        <v>2000</v>
      </c>
      <c r="J117" s="13">
        <f>G117*I117</f>
        <v>0</v>
      </c>
    </row>
    <row r="118" spans="1:10" ht="35" customHeight="1" x14ac:dyDescent="0.2">
      <c r="A118" s="7" t="s">
        <v>53</v>
      </c>
      <c r="B118" s="2" t="s">
        <v>10</v>
      </c>
      <c r="C118" s="2" t="s">
        <v>11</v>
      </c>
      <c r="D118" s="8" t="s">
        <v>24</v>
      </c>
      <c r="E118" s="3">
        <v>1</v>
      </c>
      <c r="F118" s="3">
        <v>0</v>
      </c>
      <c r="G118" s="17">
        <v>0</v>
      </c>
      <c r="H118" s="9">
        <f>F118*I118/E118</f>
        <v>0</v>
      </c>
      <c r="I118" s="3">
        <v>23000</v>
      </c>
      <c r="J118" s="13">
        <v>23000</v>
      </c>
    </row>
    <row r="119" spans="1:10" ht="35" customHeight="1" x14ac:dyDescent="0.2">
      <c r="A119" s="7" t="s">
        <v>53</v>
      </c>
      <c r="B119" s="2" t="s">
        <v>10</v>
      </c>
      <c r="C119" s="2" t="s">
        <v>32</v>
      </c>
      <c r="D119" s="8" t="s">
        <v>24</v>
      </c>
      <c r="E119" s="3">
        <v>1</v>
      </c>
      <c r="F119" s="3">
        <v>0</v>
      </c>
      <c r="G119" s="17">
        <v>0</v>
      </c>
      <c r="H119" s="9">
        <f>F119*I119/E119</f>
        <v>0</v>
      </c>
      <c r="I119" s="3">
        <v>23000</v>
      </c>
      <c r="J119" s="13">
        <v>23000</v>
      </c>
    </row>
    <row r="120" spans="1:10" ht="35" customHeight="1" x14ac:dyDescent="0.2">
      <c r="A120" s="7" t="s">
        <v>53</v>
      </c>
      <c r="B120" s="2" t="s">
        <v>10</v>
      </c>
      <c r="C120" s="2" t="s">
        <v>35</v>
      </c>
      <c r="D120" s="8" t="s">
        <v>24</v>
      </c>
      <c r="E120" s="3">
        <v>1</v>
      </c>
      <c r="F120" s="3">
        <v>1</v>
      </c>
      <c r="G120" s="17">
        <v>0</v>
      </c>
      <c r="H120" s="9">
        <v>0</v>
      </c>
      <c r="I120" s="3">
        <v>23000</v>
      </c>
      <c r="J120" s="13">
        <f>(I120/E120)*F120</f>
        <v>23000</v>
      </c>
    </row>
    <row r="121" spans="1:10" ht="35" customHeight="1" x14ac:dyDescent="0.2">
      <c r="A121" s="7" t="s">
        <v>53</v>
      </c>
      <c r="B121" s="2" t="s">
        <v>45</v>
      </c>
      <c r="C121" s="2" t="s">
        <v>11</v>
      </c>
      <c r="D121" s="8" t="s">
        <v>24</v>
      </c>
      <c r="E121" s="9">
        <v>0</v>
      </c>
      <c r="F121" s="3">
        <v>1</v>
      </c>
      <c r="G121" s="17">
        <v>0</v>
      </c>
      <c r="H121" s="9">
        <v>23000</v>
      </c>
      <c r="I121" s="3">
        <v>23000</v>
      </c>
      <c r="J121" s="13">
        <v>23000</v>
      </c>
    </row>
    <row r="122" spans="1:10" ht="35" customHeight="1" x14ac:dyDescent="0.2">
      <c r="A122" s="7" t="s">
        <v>53</v>
      </c>
      <c r="B122" s="2" t="s">
        <v>45</v>
      </c>
      <c r="C122" s="2" t="s">
        <v>32</v>
      </c>
      <c r="D122" s="8" t="s">
        <v>24</v>
      </c>
      <c r="E122" s="9">
        <v>0</v>
      </c>
      <c r="F122" s="9">
        <v>0</v>
      </c>
      <c r="G122" s="17">
        <v>0</v>
      </c>
      <c r="H122" s="9">
        <v>23000</v>
      </c>
      <c r="I122" s="3">
        <v>23000</v>
      </c>
      <c r="J122" s="13">
        <v>23000</v>
      </c>
    </row>
    <row r="123" spans="1:10" ht="35" customHeight="1" x14ac:dyDescent="0.2">
      <c r="A123" s="7" t="s">
        <v>53</v>
      </c>
      <c r="B123" s="2" t="s">
        <v>45</v>
      </c>
      <c r="C123" s="2" t="s">
        <v>35</v>
      </c>
      <c r="D123" s="8" t="s">
        <v>24</v>
      </c>
      <c r="E123" s="9">
        <v>0</v>
      </c>
      <c r="F123" s="3">
        <v>1</v>
      </c>
      <c r="G123" s="17">
        <v>0</v>
      </c>
      <c r="H123" s="9">
        <v>23000</v>
      </c>
      <c r="I123" s="3">
        <v>23000</v>
      </c>
      <c r="J123" s="13">
        <v>23000</v>
      </c>
    </row>
    <row r="124" spans="1:10" ht="35" customHeight="1" x14ac:dyDescent="0.2">
      <c r="A124" s="2" t="s">
        <v>52</v>
      </c>
      <c r="B124" s="2" t="s">
        <v>10</v>
      </c>
      <c r="C124" s="2" t="s">
        <v>32</v>
      </c>
      <c r="D124" s="16" t="s">
        <v>33</v>
      </c>
      <c r="E124" s="3">
        <v>1</v>
      </c>
      <c r="F124" s="3">
        <v>0</v>
      </c>
      <c r="G124" s="13">
        <v>1</v>
      </c>
      <c r="H124" s="9">
        <f>F124*I124/E124</f>
        <v>0</v>
      </c>
      <c r="I124" s="3">
        <v>13000</v>
      </c>
      <c r="J124" s="17"/>
    </row>
    <row r="125" spans="1:10" ht="35" customHeight="1" x14ac:dyDescent="0.2">
      <c r="A125" s="2" t="s">
        <v>52</v>
      </c>
      <c r="B125" s="2" t="s">
        <v>10</v>
      </c>
      <c r="C125" s="2" t="s">
        <v>35</v>
      </c>
      <c r="D125" s="16" t="s">
        <v>33</v>
      </c>
      <c r="E125" s="3">
        <v>1</v>
      </c>
      <c r="F125" s="3">
        <v>1</v>
      </c>
      <c r="G125" s="13">
        <v>1</v>
      </c>
      <c r="H125" s="9"/>
      <c r="I125" s="3">
        <v>13000</v>
      </c>
      <c r="J125" s="13">
        <f>(I125/E125)*F125</f>
        <v>13000</v>
      </c>
    </row>
    <row r="126" spans="1:10" ht="35" customHeight="1" x14ac:dyDescent="0.2">
      <c r="A126" s="2" t="s">
        <v>52</v>
      </c>
      <c r="B126" s="2" t="s">
        <v>45</v>
      </c>
      <c r="C126" s="2" t="s">
        <v>32</v>
      </c>
      <c r="D126" s="16" t="s">
        <v>33</v>
      </c>
      <c r="E126" s="9">
        <v>0</v>
      </c>
      <c r="F126" s="9">
        <v>0</v>
      </c>
      <c r="G126" s="13">
        <v>1</v>
      </c>
      <c r="H126" s="9"/>
      <c r="I126" s="3">
        <v>13000</v>
      </c>
      <c r="J126" s="17"/>
    </row>
    <row r="127" spans="1:10" ht="35" customHeight="1" x14ac:dyDescent="0.2">
      <c r="A127" s="2" t="s">
        <v>52</v>
      </c>
      <c r="B127" s="2" t="s">
        <v>45</v>
      </c>
      <c r="C127" s="2" t="s">
        <v>35</v>
      </c>
      <c r="D127" s="16" t="s">
        <v>33</v>
      </c>
      <c r="E127" s="9">
        <v>0</v>
      </c>
      <c r="F127" s="3">
        <v>1</v>
      </c>
      <c r="G127" s="13">
        <v>1</v>
      </c>
      <c r="H127" s="9">
        <v>13000</v>
      </c>
      <c r="I127" s="3">
        <v>13000</v>
      </c>
      <c r="J127" s="13">
        <v>13000</v>
      </c>
    </row>
    <row r="128" spans="1:10" ht="35" customHeight="1" x14ac:dyDescent="0.2">
      <c r="A128" s="2" t="s">
        <v>52</v>
      </c>
      <c r="B128" s="2" t="s">
        <v>10</v>
      </c>
      <c r="C128" s="2" t="s">
        <v>11</v>
      </c>
      <c r="D128" s="16" t="s">
        <v>23</v>
      </c>
      <c r="E128" s="3">
        <v>1</v>
      </c>
      <c r="F128" s="3">
        <v>0</v>
      </c>
      <c r="G128" s="13">
        <v>0</v>
      </c>
      <c r="H128" s="11">
        <f>F128*I128/E128</f>
        <v>0</v>
      </c>
      <c r="I128" s="3">
        <v>13000</v>
      </c>
      <c r="J128" s="13">
        <v>13000</v>
      </c>
    </row>
    <row r="129" spans="1:10" ht="35" customHeight="1" x14ac:dyDescent="0.2">
      <c r="A129" s="2" t="s">
        <v>52</v>
      </c>
      <c r="B129" s="2" t="s">
        <v>10</v>
      </c>
      <c r="C129" s="2" t="s">
        <v>32</v>
      </c>
      <c r="D129" s="16" t="s">
        <v>23</v>
      </c>
      <c r="E129" s="3">
        <v>1</v>
      </c>
      <c r="F129" s="3">
        <v>0</v>
      </c>
      <c r="G129" s="13">
        <v>1</v>
      </c>
      <c r="H129" s="11">
        <f>F129*I129/E129</f>
        <v>0</v>
      </c>
      <c r="I129" s="3">
        <v>13000</v>
      </c>
      <c r="J129" s="13">
        <f>G129*I129</f>
        <v>13000</v>
      </c>
    </row>
    <row r="130" spans="1:10" ht="35" customHeight="1" x14ac:dyDescent="0.2">
      <c r="A130" s="2" t="s">
        <v>52</v>
      </c>
      <c r="B130" s="2" t="s">
        <v>45</v>
      </c>
      <c r="C130" s="2" t="s">
        <v>11</v>
      </c>
      <c r="D130" s="16" t="s">
        <v>23</v>
      </c>
      <c r="E130" s="9">
        <v>0</v>
      </c>
      <c r="F130" s="3">
        <v>1</v>
      </c>
      <c r="G130" s="17">
        <v>0</v>
      </c>
      <c r="H130" s="11">
        <v>13000</v>
      </c>
      <c r="I130" s="3">
        <v>13000</v>
      </c>
      <c r="J130" s="13">
        <v>13000</v>
      </c>
    </row>
    <row r="131" spans="1:10" ht="35" customHeight="1" x14ac:dyDescent="0.2">
      <c r="A131" s="2" t="s">
        <v>52</v>
      </c>
      <c r="B131" s="2" t="s">
        <v>45</v>
      </c>
      <c r="C131" s="2" t="s">
        <v>32</v>
      </c>
      <c r="D131" s="16" t="s">
        <v>23</v>
      </c>
      <c r="E131" s="9">
        <v>0</v>
      </c>
      <c r="F131" s="9">
        <v>0</v>
      </c>
      <c r="G131" s="13">
        <v>1</v>
      </c>
      <c r="H131" s="11">
        <v>13000</v>
      </c>
      <c r="I131" s="3">
        <v>13000</v>
      </c>
      <c r="J131" s="13">
        <f>G131*I131</f>
        <v>13000</v>
      </c>
    </row>
  </sheetData>
  <autoFilter ref="A1:J131" xr:uid="{5BBC9B2B-3985-1A42-8090-3659CE45B12A}"/>
  <sortState xmlns:xlrd2="http://schemas.microsoft.com/office/spreadsheetml/2017/richdata2" ref="A2:J131">
    <sortCondition ref="D2:D13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3F74-57E6-BA4B-91B6-E24FDD90E3FF}">
  <sheetPr filterMode="1"/>
  <dimension ref="A1:H37"/>
  <sheetViews>
    <sheetView zoomScale="120" zoomScaleNormal="120" workbookViewId="0">
      <selection activeCell="F28" sqref="F28"/>
    </sheetView>
  </sheetViews>
  <sheetFormatPr baseColWidth="10" defaultColWidth="21.5" defaultRowHeight="36" customHeight="1" x14ac:dyDescent="0.2"/>
  <cols>
    <col min="1" max="1" width="21.5" style="19"/>
    <col min="2" max="2" width="53.5" style="19" customWidth="1"/>
    <col min="3" max="5" width="21.5" style="19"/>
    <col min="6" max="6" width="21.5" style="20"/>
    <col min="7" max="7" width="21.5" style="19"/>
    <col min="8" max="8" width="21.5" style="20"/>
    <col min="9" max="16384" width="21.5" style="19"/>
  </cols>
  <sheetData>
    <row r="1" spans="1:6" ht="36" customHeight="1" x14ac:dyDescent="0.2">
      <c r="A1" s="4" t="s">
        <v>1</v>
      </c>
      <c r="B1" s="4" t="s">
        <v>116</v>
      </c>
      <c r="C1" s="4" t="s">
        <v>117</v>
      </c>
      <c r="D1" s="4" t="s">
        <v>118</v>
      </c>
      <c r="E1" s="4"/>
    </row>
    <row r="2" spans="1:6" ht="36" hidden="1" customHeight="1" x14ac:dyDescent="0.2">
      <c r="A2" s="19" t="s">
        <v>10</v>
      </c>
      <c r="B2" s="35" t="s">
        <v>119</v>
      </c>
      <c r="C2" s="35">
        <v>1500000</v>
      </c>
    </row>
    <row r="3" spans="1:6" ht="36" hidden="1" customHeight="1" x14ac:dyDescent="0.2">
      <c r="A3" s="19" t="s">
        <v>10</v>
      </c>
      <c r="B3" s="19" t="s">
        <v>120</v>
      </c>
    </row>
    <row r="4" spans="1:6" ht="36" hidden="1" customHeight="1" x14ac:dyDescent="0.2">
      <c r="A4" s="19" t="s">
        <v>10</v>
      </c>
      <c r="B4" s="33" t="s">
        <v>119</v>
      </c>
    </row>
    <row r="5" spans="1:6" ht="36" hidden="1" customHeight="1" x14ac:dyDescent="0.2">
      <c r="A5" s="19" t="s">
        <v>10</v>
      </c>
      <c r="B5" s="19" t="s">
        <v>121</v>
      </c>
    </row>
    <row r="6" spans="1:6" ht="36" hidden="1" customHeight="1" x14ac:dyDescent="0.2">
      <c r="A6" s="19" t="s">
        <v>10</v>
      </c>
      <c r="B6" s="19" t="s">
        <v>122</v>
      </c>
      <c r="C6" s="19">
        <v>0.08</v>
      </c>
      <c r="D6" s="19">
        <f>+$C$2*C6</f>
        <v>120000</v>
      </c>
      <c r="F6" s="20">
        <f t="shared" ref="F6:F14" si="0">C6*100</f>
        <v>8</v>
      </c>
    </row>
    <row r="7" spans="1:6" ht="36" hidden="1" customHeight="1" x14ac:dyDescent="0.2">
      <c r="A7" s="19" t="s">
        <v>10</v>
      </c>
      <c r="B7" s="19" t="s">
        <v>123</v>
      </c>
      <c r="C7" s="19">
        <v>0.08</v>
      </c>
      <c r="D7" s="19">
        <f t="shared" ref="D7:D15" si="1">+$C$2*C7</f>
        <v>120000</v>
      </c>
      <c r="F7" s="20">
        <f t="shared" si="0"/>
        <v>8</v>
      </c>
    </row>
    <row r="8" spans="1:6" ht="36" hidden="1" customHeight="1" x14ac:dyDescent="0.2">
      <c r="A8" s="19" t="s">
        <v>10</v>
      </c>
      <c r="B8" s="19" t="s">
        <v>124</v>
      </c>
      <c r="C8" s="19">
        <v>0.04</v>
      </c>
      <c r="D8" s="19">
        <f t="shared" si="1"/>
        <v>60000</v>
      </c>
      <c r="F8" s="20">
        <f t="shared" si="0"/>
        <v>4</v>
      </c>
    </row>
    <row r="9" spans="1:6" ht="36" hidden="1" customHeight="1" x14ac:dyDescent="0.2">
      <c r="A9" s="19" t="s">
        <v>10</v>
      </c>
      <c r="B9" s="19" t="s">
        <v>125</v>
      </c>
      <c r="C9" s="19">
        <v>0.01</v>
      </c>
      <c r="D9" s="19">
        <f t="shared" si="1"/>
        <v>15000</v>
      </c>
      <c r="F9" s="20">
        <f t="shared" si="0"/>
        <v>1</v>
      </c>
    </row>
    <row r="10" spans="1:6" ht="36" hidden="1" customHeight="1" x14ac:dyDescent="0.2">
      <c r="A10" s="19" t="s">
        <v>10</v>
      </c>
      <c r="B10" s="19" t="s">
        <v>126</v>
      </c>
      <c r="C10" s="19">
        <v>8.5000000000000006E-2</v>
      </c>
      <c r="D10" s="19">
        <f t="shared" si="1"/>
        <v>127500.00000000001</v>
      </c>
      <c r="F10" s="20">
        <f t="shared" si="0"/>
        <v>8.5</v>
      </c>
    </row>
    <row r="11" spans="1:6" ht="36" hidden="1" customHeight="1" x14ac:dyDescent="0.2">
      <c r="A11" s="19" t="s">
        <v>10</v>
      </c>
      <c r="B11" s="19" t="s">
        <v>127</v>
      </c>
      <c r="C11" s="19">
        <v>0.12</v>
      </c>
      <c r="D11" s="19">
        <f t="shared" si="1"/>
        <v>180000</v>
      </c>
      <c r="F11" s="20">
        <f t="shared" si="0"/>
        <v>12</v>
      </c>
    </row>
    <row r="12" spans="1:6" ht="36" hidden="1" customHeight="1" x14ac:dyDescent="0.2">
      <c r="A12" s="19" t="s">
        <v>10</v>
      </c>
      <c r="B12" s="19" t="s">
        <v>128</v>
      </c>
      <c r="C12" s="34">
        <v>2.4E-2</v>
      </c>
      <c r="D12" s="19">
        <f t="shared" si="1"/>
        <v>36000</v>
      </c>
      <c r="F12" s="20">
        <f t="shared" si="0"/>
        <v>2.4</v>
      </c>
    </row>
    <row r="13" spans="1:6" ht="36" hidden="1" customHeight="1" x14ac:dyDescent="0.2">
      <c r="A13" s="19" t="s">
        <v>10</v>
      </c>
      <c r="B13" s="19" t="s">
        <v>129</v>
      </c>
      <c r="C13" s="19">
        <v>0.04</v>
      </c>
      <c r="D13" s="19">
        <f t="shared" si="1"/>
        <v>60000</v>
      </c>
      <c r="F13" s="20">
        <f t="shared" si="0"/>
        <v>4</v>
      </c>
    </row>
    <row r="14" spans="1:6" ht="36" hidden="1" customHeight="1" x14ac:dyDescent="0.2">
      <c r="A14" s="19" t="s">
        <v>10</v>
      </c>
      <c r="B14" s="19" t="s">
        <v>130</v>
      </c>
      <c r="C14" s="19">
        <v>0.02</v>
      </c>
      <c r="D14" s="19">
        <f t="shared" si="1"/>
        <v>30000</v>
      </c>
      <c r="F14" s="20">
        <f t="shared" si="0"/>
        <v>2</v>
      </c>
    </row>
    <row r="15" spans="1:6" ht="36" hidden="1" customHeight="1" x14ac:dyDescent="0.2">
      <c r="A15" s="19" t="s">
        <v>10</v>
      </c>
      <c r="B15" s="19" t="s">
        <v>131</v>
      </c>
      <c r="C15" s="19">
        <v>0.03</v>
      </c>
      <c r="D15" s="19">
        <f t="shared" si="1"/>
        <v>45000</v>
      </c>
      <c r="F15" s="20">
        <f>C15*100</f>
        <v>3</v>
      </c>
    </row>
    <row r="16" spans="1:6" ht="36" hidden="1" customHeight="1" x14ac:dyDescent="0.2">
      <c r="A16" s="19" t="s">
        <v>10</v>
      </c>
      <c r="B16" s="19" t="s">
        <v>135</v>
      </c>
      <c r="D16" s="19">
        <v>117000</v>
      </c>
    </row>
    <row r="17" spans="1:6" ht="36" hidden="1" customHeight="1" x14ac:dyDescent="0.2">
      <c r="A17" s="19" t="s">
        <v>10</v>
      </c>
      <c r="B17" s="19" t="s">
        <v>136</v>
      </c>
      <c r="D17" s="19">
        <f>SUM(D6:D16)</f>
        <v>910500</v>
      </c>
    </row>
    <row r="18" spans="1:6" ht="36" hidden="1" customHeight="1" x14ac:dyDescent="0.2">
      <c r="A18" s="19" t="s">
        <v>10</v>
      </c>
      <c r="B18" s="19" t="s">
        <v>137</v>
      </c>
      <c r="D18" s="19">
        <f>+D17+C2</f>
        <v>2410500</v>
      </c>
    </row>
    <row r="19" spans="1:6" ht="36" hidden="1" customHeight="1" x14ac:dyDescent="0.2">
      <c r="A19" s="19" t="s">
        <v>10</v>
      </c>
      <c r="B19" s="19" t="s">
        <v>134</v>
      </c>
      <c r="D19" s="19" t="e">
        <f>+D18/#REF!</f>
        <v>#REF!</v>
      </c>
    </row>
    <row r="20" spans="1:6" ht="36" customHeight="1" x14ac:dyDescent="0.2">
      <c r="A20" s="19" t="s">
        <v>45</v>
      </c>
      <c r="B20" s="35" t="s">
        <v>119</v>
      </c>
      <c r="C20" s="35">
        <v>1500000</v>
      </c>
    </row>
    <row r="21" spans="1:6" ht="36" customHeight="1" x14ac:dyDescent="0.2">
      <c r="A21" s="19" t="s">
        <v>45</v>
      </c>
      <c r="B21" s="19" t="s">
        <v>120</v>
      </c>
    </row>
    <row r="22" spans="1:6" ht="36" customHeight="1" x14ac:dyDescent="0.2">
      <c r="A22" s="19" t="s">
        <v>45</v>
      </c>
      <c r="B22" s="19" t="s">
        <v>119</v>
      </c>
    </row>
    <row r="23" spans="1:6" ht="36" customHeight="1" x14ac:dyDescent="0.2">
      <c r="A23" s="19" t="s">
        <v>45</v>
      </c>
      <c r="B23" s="19" t="s">
        <v>121</v>
      </c>
    </row>
    <row r="24" spans="1:6" ht="36" customHeight="1" x14ac:dyDescent="0.2">
      <c r="A24" s="19" t="s">
        <v>45</v>
      </c>
      <c r="B24" s="19" t="s">
        <v>122</v>
      </c>
      <c r="C24" s="19">
        <v>0.08</v>
      </c>
      <c r="D24" s="19">
        <f>+$C$20*C24</f>
        <v>120000</v>
      </c>
      <c r="F24" s="20">
        <f>C24*100</f>
        <v>8</v>
      </c>
    </row>
    <row r="25" spans="1:6" ht="36" customHeight="1" x14ac:dyDescent="0.2">
      <c r="A25" s="19" t="s">
        <v>45</v>
      </c>
      <c r="B25" s="19" t="s">
        <v>123</v>
      </c>
      <c r="C25" s="19">
        <v>0.08</v>
      </c>
      <c r="D25" s="19">
        <f t="shared" ref="D25:D33" si="2">+$C$20*C25</f>
        <v>120000</v>
      </c>
      <c r="F25" s="20">
        <f t="shared" ref="F25:F33" si="3">C25*100</f>
        <v>8</v>
      </c>
    </row>
    <row r="26" spans="1:6" ht="36" customHeight="1" x14ac:dyDescent="0.2">
      <c r="A26" s="19" t="s">
        <v>45</v>
      </c>
      <c r="B26" s="19" t="s">
        <v>124</v>
      </c>
      <c r="C26" s="19">
        <v>0.04</v>
      </c>
      <c r="D26" s="19">
        <f t="shared" si="2"/>
        <v>60000</v>
      </c>
      <c r="F26" s="20">
        <f t="shared" si="3"/>
        <v>4</v>
      </c>
    </row>
    <row r="27" spans="1:6" ht="36" customHeight="1" x14ac:dyDescent="0.2">
      <c r="A27" s="19" t="s">
        <v>45</v>
      </c>
      <c r="B27" s="19" t="s">
        <v>125</v>
      </c>
      <c r="C27" s="19">
        <v>0.01</v>
      </c>
      <c r="D27" s="19">
        <f t="shared" si="2"/>
        <v>15000</v>
      </c>
      <c r="F27" s="20">
        <f t="shared" si="3"/>
        <v>1</v>
      </c>
    </row>
    <row r="28" spans="1:6" ht="36" customHeight="1" x14ac:dyDescent="0.2">
      <c r="A28" s="19" t="s">
        <v>45</v>
      </c>
      <c r="B28" s="19" t="s">
        <v>126</v>
      </c>
      <c r="C28" s="19">
        <v>8.5000000000000006E-2</v>
      </c>
      <c r="D28" s="19">
        <f t="shared" si="2"/>
        <v>127500.00000000001</v>
      </c>
      <c r="F28" s="20">
        <f t="shared" si="3"/>
        <v>8.5</v>
      </c>
    </row>
    <row r="29" spans="1:6" ht="36" customHeight="1" x14ac:dyDescent="0.2">
      <c r="A29" s="19" t="s">
        <v>45</v>
      </c>
      <c r="B29" s="19" t="s">
        <v>127</v>
      </c>
      <c r="C29" s="19">
        <v>0.12</v>
      </c>
      <c r="D29" s="19">
        <f t="shared" si="2"/>
        <v>180000</v>
      </c>
      <c r="F29" s="20">
        <f t="shared" si="3"/>
        <v>12</v>
      </c>
    </row>
    <row r="30" spans="1:6" ht="36" customHeight="1" x14ac:dyDescent="0.2">
      <c r="A30" s="19" t="s">
        <v>45</v>
      </c>
      <c r="B30" s="19" t="s">
        <v>128</v>
      </c>
      <c r="C30" s="19">
        <v>2.4E-2</v>
      </c>
      <c r="D30" s="19">
        <f t="shared" si="2"/>
        <v>36000</v>
      </c>
      <c r="F30" s="20">
        <f t="shared" si="3"/>
        <v>2.4</v>
      </c>
    </row>
    <row r="31" spans="1:6" ht="36" customHeight="1" x14ac:dyDescent="0.2">
      <c r="A31" s="19" t="s">
        <v>45</v>
      </c>
      <c r="B31" s="19" t="s">
        <v>129</v>
      </c>
      <c r="C31" s="19">
        <v>0.04</v>
      </c>
      <c r="D31" s="19">
        <f t="shared" si="2"/>
        <v>60000</v>
      </c>
      <c r="F31" s="20">
        <f t="shared" si="3"/>
        <v>4</v>
      </c>
    </row>
    <row r="32" spans="1:6" ht="36" customHeight="1" x14ac:dyDescent="0.2">
      <c r="A32" s="19" t="s">
        <v>45</v>
      </c>
      <c r="B32" s="19" t="s">
        <v>130</v>
      </c>
      <c r="C32" s="19">
        <v>0.02</v>
      </c>
      <c r="D32" s="19">
        <f t="shared" si="2"/>
        <v>30000</v>
      </c>
      <c r="F32" s="20">
        <f t="shared" si="3"/>
        <v>2</v>
      </c>
    </row>
    <row r="33" spans="1:6" ht="36" customHeight="1" x14ac:dyDescent="0.2">
      <c r="A33" s="19" t="s">
        <v>45</v>
      </c>
      <c r="B33" s="19" t="s">
        <v>131</v>
      </c>
      <c r="C33" s="19">
        <v>0.03</v>
      </c>
      <c r="D33" s="19">
        <f t="shared" si="2"/>
        <v>45000</v>
      </c>
      <c r="F33" s="20">
        <f t="shared" si="3"/>
        <v>3</v>
      </c>
    </row>
    <row r="34" spans="1:6" ht="36" customHeight="1" x14ac:dyDescent="0.2">
      <c r="A34" s="19" t="s">
        <v>45</v>
      </c>
      <c r="B34" s="19" t="s">
        <v>135</v>
      </c>
      <c r="D34" s="19">
        <v>117000</v>
      </c>
    </row>
    <row r="35" spans="1:6" ht="36" customHeight="1" x14ac:dyDescent="0.2">
      <c r="A35" s="19" t="s">
        <v>45</v>
      </c>
      <c r="B35" s="19" t="s">
        <v>136</v>
      </c>
      <c r="D35" s="19">
        <f>SUM(D24:D34)</f>
        <v>910500</v>
      </c>
    </row>
    <row r="36" spans="1:6" ht="36" customHeight="1" x14ac:dyDescent="0.2">
      <c r="A36" s="19" t="s">
        <v>45</v>
      </c>
      <c r="B36" s="19" t="s">
        <v>137</v>
      </c>
      <c r="D36" s="19">
        <f>+D35+C20</f>
        <v>2410500</v>
      </c>
    </row>
    <row r="37" spans="1:6" ht="36" customHeight="1" x14ac:dyDescent="0.2">
      <c r="A37" s="19" t="s">
        <v>45</v>
      </c>
      <c r="B37" s="19" t="s">
        <v>134</v>
      </c>
      <c r="D37" s="19" t="e">
        <f>+D36/#REF!</f>
        <v>#REF!</v>
      </c>
    </row>
  </sheetData>
  <autoFilter ref="A1:D37" xr:uid="{C3C53F74-57E6-BA4B-91B6-E24FDD90E3FF}">
    <filterColumn colId="0">
      <filters>
        <filter val="Automatica"/>
      </filters>
    </filterColumn>
  </autoFilter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C153-9898-EB45-BA41-FE52A4EE17A4}">
  <dimension ref="A1:E3"/>
  <sheetViews>
    <sheetView workbookViewId="0">
      <selection activeCell="D4" sqref="D4"/>
    </sheetView>
  </sheetViews>
  <sheetFormatPr baseColWidth="10" defaultColWidth="21.33203125" defaultRowHeight="36" customHeight="1" x14ac:dyDescent="0.2"/>
  <cols>
    <col min="1" max="1" width="32.6640625" style="19" customWidth="1"/>
    <col min="2" max="2" width="18.6640625" style="19" customWidth="1"/>
    <col min="3" max="3" width="12.1640625" style="19" customWidth="1"/>
    <col min="4" max="4" width="48.83203125" style="19" customWidth="1"/>
    <col min="5" max="16384" width="21.33203125" style="19"/>
  </cols>
  <sheetData>
    <row r="1" spans="1:5" ht="36" customHeight="1" x14ac:dyDescent="0.2">
      <c r="A1" s="19" t="s">
        <v>108</v>
      </c>
      <c r="B1" s="19" t="s">
        <v>112</v>
      </c>
      <c r="C1" s="19" t="s">
        <v>109</v>
      </c>
      <c r="D1" s="19" t="s">
        <v>106</v>
      </c>
      <c r="E1" s="19" t="s">
        <v>107</v>
      </c>
    </row>
    <row r="2" spans="1:5" ht="36" customHeight="1" x14ac:dyDescent="0.2">
      <c r="A2" s="19" t="s">
        <v>110</v>
      </c>
      <c r="B2" s="19" t="s">
        <v>10</v>
      </c>
      <c r="C2" s="19" t="s">
        <v>111</v>
      </c>
      <c r="D2" s="19" t="s">
        <v>114</v>
      </c>
      <c r="E2" s="19">
        <v>300</v>
      </c>
    </row>
    <row r="3" spans="1:5" ht="36" customHeight="1" x14ac:dyDescent="0.2">
      <c r="A3" s="19" t="s">
        <v>110</v>
      </c>
      <c r="B3" s="19" t="s">
        <v>10</v>
      </c>
      <c r="C3" s="19" t="s">
        <v>113</v>
      </c>
      <c r="D3" s="19" t="s">
        <v>115</v>
      </c>
      <c r="E3" s="1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88E9-97FE-E243-804C-28102CF15A3B}">
  <dimension ref="A1:J131"/>
  <sheetViews>
    <sheetView topLeftCell="D1" zoomScale="120" zoomScaleNormal="120" workbookViewId="0">
      <pane ySplit="1" topLeftCell="A112" activePane="bottomLeft" state="frozen"/>
      <selection activeCell="D1" sqref="D1"/>
      <selection pane="bottomLeft" activeCell="A131" sqref="A131"/>
    </sheetView>
  </sheetViews>
  <sheetFormatPr baseColWidth="10" defaultColWidth="17.1640625" defaultRowHeight="35" customHeight="1" x14ac:dyDescent="0.2"/>
  <cols>
    <col min="1" max="1" width="17.1640625" style="2"/>
    <col min="2" max="2" width="17" style="2" customWidth="1"/>
    <col min="3" max="3" width="16.6640625" style="2" customWidth="1"/>
    <col min="4" max="4" width="63" style="1" customWidth="1"/>
    <col min="5" max="10" width="17.1640625" style="3"/>
    <col min="11" max="16384" width="17.1640625" style="1"/>
  </cols>
  <sheetData>
    <row r="1" spans="1:10" ht="68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35" customHeight="1" x14ac:dyDescent="0.2">
      <c r="A2" s="2" t="s">
        <v>52</v>
      </c>
      <c r="B2" s="2" t="s">
        <v>10</v>
      </c>
      <c r="C2" s="2" t="s">
        <v>11</v>
      </c>
      <c r="D2" s="1" t="s">
        <v>12</v>
      </c>
      <c r="E2" s="3">
        <v>100</v>
      </c>
      <c r="F2" s="3">
        <v>50</v>
      </c>
      <c r="G2" s="3">
        <v>1</v>
      </c>
      <c r="H2" s="3">
        <f>F2*I2/E2</f>
        <v>20000</v>
      </c>
      <c r="I2" s="3">
        <v>40000</v>
      </c>
      <c r="J2" s="3">
        <f>H2</f>
        <v>20000</v>
      </c>
    </row>
    <row r="3" spans="1:10" ht="35" customHeight="1" x14ac:dyDescent="0.2">
      <c r="A3" s="2" t="s">
        <v>52</v>
      </c>
      <c r="B3" s="2" t="s">
        <v>10</v>
      </c>
      <c r="C3" s="2" t="s">
        <v>11</v>
      </c>
      <c r="D3" s="1" t="s">
        <v>13</v>
      </c>
      <c r="E3" s="3">
        <v>250</v>
      </c>
      <c r="F3" s="3">
        <v>0</v>
      </c>
      <c r="G3" s="3">
        <v>0</v>
      </c>
      <c r="H3" s="3">
        <f t="shared" ref="H3:H5" si="0">F3*I3/E3</f>
        <v>0</v>
      </c>
      <c r="I3" s="3">
        <v>50000</v>
      </c>
      <c r="J3" s="3">
        <f t="shared" ref="J3:J17" si="1">G3*I3</f>
        <v>0</v>
      </c>
    </row>
    <row r="4" spans="1:10" ht="35" customHeight="1" x14ac:dyDescent="0.2">
      <c r="A4" s="2" t="s">
        <v>52</v>
      </c>
      <c r="B4" s="2" t="s">
        <v>10</v>
      </c>
      <c r="C4" s="2" t="s">
        <v>11</v>
      </c>
      <c r="D4" s="1" t="s">
        <v>14</v>
      </c>
      <c r="E4" s="3">
        <v>500</v>
      </c>
      <c r="F4" s="3">
        <v>100</v>
      </c>
      <c r="G4" s="3">
        <v>0</v>
      </c>
      <c r="H4" s="3">
        <f t="shared" si="0"/>
        <v>20000</v>
      </c>
      <c r="I4" s="3">
        <v>100000</v>
      </c>
      <c r="J4" s="3">
        <f>G4*I4</f>
        <v>0</v>
      </c>
    </row>
    <row r="5" spans="1:10" ht="35" customHeight="1" x14ac:dyDescent="0.2">
      <c r="A5" s="2" t="s">
        <v>52</v>
      </c>
      <c r="B5" s="2" t="s">
        <v>10</v>
      </c>
      <c r="C5" s="2" t="s">
        <v>11</v>
      </c>
      <c r="D5" s="1" t="s">
        <v>15</v>
      </c>
      <c r="E5" s="3">
        <v>1000</v>
      </c>
      <c r="F5" s="3">
        <v>0</v>
      </c>
      <c r="G5" s="3">
        <v>0</v>
      </c>
      <c r="H5" s="3">
        <f t="shared" si="0"/>
        <v>0</v>
      </c>
      <c r="I5" s="3">
        <v>20546.599999999999</v>
      </c>
      <c r="J5" s="3">
        <f t="shared" si="1"/>
        <v>0</v>
      </c>
    </row>
    <row r="6" spans="1:10" ht="35" customHeight="1" x14ac:dyDescent="0.2">
      <c r="A6" s="2" t="s">
        <v>52</v>
      </c>
      <c r="B6" s="2" t="s">
        <v>10</v>
      </c>
      <c r="C6" s="2" t="s">
        <v>11</v>
      </c>
      <c r="D6" s="1" t="s">
        <v>16</v>
      </c>
      <c r="E6" s="3">
        <v>10</v>
      </c>
      <c r="F6" s="3">
        <v>0</v>
      </c>
      <c r="G6" s="3">
        <v>1</v>
      </c>
      <c r="H6" s="3">
        <f>F6*I6/E6</f>
        <v>0</v>
      </c>
      <c r="I6" s="3">
        <v>1500</v>
      </c>
      <c r="J6" s="3">
        <f t="shared" si="1"/>
        <v>1500</v>
      </c>
    </row>
    <row r="7" spans="1:10" ht="35" customHeight="1" x14ac:dyDescent="0.2">
      <c r="A7" s="2" t="s">
        <v>52</v>
      </c>
      <c r="B7" s="2" t="s">
        <v>10</v>
      </c>
      <c r="C7" s="2" t="s">
        <v>11</v>
      </c>
      <c r="D7" s="1" t="s">
        <v>17</v>
      </c>
      <c r="E7" s="3">
        <v>10</v>
      </c>
      <c r="F7" s="3">
        <v>0</v>
      </c>
      <c r="G7" s="3">
        <v>1</v>
      </c>
      <c r="H7" s="3">
        <f>F7*I7/E7</f>
        <v>0</v>
      </c>
      <c r="I7" s="3">
        <v>5700</v>
      </c>
      <c r="J7" s="3">
        <f t="shared" si="1"/>
        <v>5700</v>
      </c>
    </row>
    <row r="8" spans="1:10" ht="35" customHeight="1" x14ac:dyDescent="0.2">
      <c r="A8" s="2" t="s">
        <v>52</v>
      </c>
      <c r="B8" s="2" t="s">
        <v>10</v>
      </c>
      <c r="C8" s="2" t="s">
        <v>11</v>
      </c>
      <c r="D8" s="1" t="s">
        <v>18</v>
      </c>
      <c r="E8" s="3">
        <v>10</v>
      </c>
      <c r="F8" s="3">
        <v>0</v>
      </c>
      <c r="G8" s="3">
        <v>1</v>
      </c>
      <c r="H8" s="3">
        <f>F8*I8/E8</f>
        <v>0</v>
      </c>
      <c r="I8" s="3">
        <v>1500</v>
      </c>
      <c r="J8" s="3">
        <f t="shared" si="1"/>
        <v>1500</v>
      </c>
    </row>
    <row r="9" spans="1:10" ht="35" customHeight="1" x14ac:dyDescent="0.2">
      <c r="A9" s="2" t="s">
        <v>52</v>
      </c>
      <c r="B9" s="2" t="s">
        <v>10</v>
      </c>
      <c r="C9" s="2" t="s">
        <v>11</v>
      </c>
      <c r="D9" s="1" t="s">
        <v>19</v>
      </c>
      <c r="E9" s="3">
        <v>10</v>
      </c>
      <c r="F9" s="3">
        <v>0</v>
      </c>
      <c r="G9" s="3">
        <v>1</v>
      </c>
      <c r="H9" s="3">
        <f>F9*I9/E9</f>
        <v>0</v>
      </c>
      <c r="I9" s="3">
        <v>1500</v>
      </c>
      <c r="J9" s="3">
        <f t="shared" si="1"/>
        <v>1500</v>
      </c>
    </row>
    <row r="10" spans="1:10" ht="35" customHeight="1" x14ac:dyDescent="0.2">
      <c r="A10" s="2" t="s">
        <v>52</v>
      </c>
      <c r="B10" s="2" t="s">
        <v>10</v>
      </c>
      <c r="C10" s="2" t="s">
        <v>11</v>
      </c>
      <c r="D10" s="1" t="s">
        <v>20</v>
      </c>
      <c r="E10" s="3">
        <v>10</v>
      </c>
      <c r="F10" s="3">
        <v>0</v>
      </c>
      <c r="G10" s="3">
        <v>0</v>
      </c>
      <c r="H10" s="3">
        <f>F10*I10/E10</f>
        <v>0</v>
      </c>
      <c r="I10" s="3">
        <v>1800</v>
      </c>
      <c r="J10" s="3">
        <v>1800</v>
      </c>
    </row>
    <row r="11" spans="1:10" ht="35" customHeight="1" x14ac:dyDescent="0.2">
      <c r="A11" s="2" t="s">
        <v>52</v>
      </c>
      <c r="B11" s="2" t="s">
        <v>10</v>
      </c>
      <c r="C11" s="2" t="s">
        <v>11</v>
      </c>
      <c r="D11" s="1" t="s">
        <v>21</v>
      </c>
      <c r="E11" s="3">
        <v>100</v>
      </c>
      <c r="F11" s="3">
        <v>0</v>
      </c>
      <c r="G11" s="3">
        <v>1</v>
      </c>
      <c r="H11" s="3">
        <f t="shared" ref="H11" si="2">F11*I11/E11</f>
        <v>0</v>
      </c>
      <c r="I11" s="3">
        <v>80000</v>
      </c>
      <c r="J11" s="3">
        <f>H11</f>
        <v>0</v>
      </c>
    </row>
    <row r="12" spans="1:10" ht="35" customHeight="1" x14ac:dyDescent="0.2">
      <c r="A12" s="2" t="s">
        <v>52</v>
      </c>
      <c r="B12" s="2" t="s">
        <v>10</v>
      </c>
      <c r="C12" s="2" t="s">
        <v>11</v>
      </c>
      <c r="D12" s="1" t="s">
        <v>22</v>
      </c>
      <c r="E12" s="3">
        <v>500</v>
      </c>
      <c r="F12" s="3">
        <v>0</v>
      </c>
      <c r="G12" s="3">
        <v>0</v>
      </c>
      <c r="H12" s="3">
        <f>F12*I12/E12</f>
        <v>0</v>
      </c>
      <c r="I12" s="3">
        <v>10814</v>
      </c>
      <c r="J12" s="3">
        <f t="shared" si="1"/>
        <v>0</v>
      </c>
    </row>
    <row r="13" spans="1:10" ht="35" customHeight="1" x14ac:dyDescent="0.2">
      <c r="A13" s="2" t="s">
        <v>52</v>
      </c>
      <c r="B13" s="2" t="s">
        <v>10</v>
      </c>
      <c r="C13" s="2" t="s">
        <v>11</v>
      </c>
      <c r="D13" s="1" t="s">
        <v>23</v>
      </c>
      <c r="E13" s="3">
        <v>1</v>
      </c>
      <c r="F13" s="3">
        <v>0</v>
      </c>
      <c r="G13" s="3">
        <v>0</v>
      </c>
      <c r="H13" s="3">
        <f>F13*I13/E13</f>
        <v>0</v>
      </c>
      <c r="I13" s="3">
        <v>13000</v>
      </c>
      <c r="J13" s="3">
        <v>13000</v>
      </c>
    </row>
    <row r="14" spans="1:10" ht="35" customHeight="1" x14ac:dyDescent="0.2">
      <c r="A14" s="2" t="s">
        <v>52</v>
      </c>
      <c r="B14" s="2" t="s">
        <v>10</v>
      </c>
      <c r="C14" s="2" t="s">
        <v>11</v>
      </c>
      <c r="D14" s="1" t="s">
        <v>24</v>
      </c>
      <c r="E14" s="3">
        <v>1</v>
      </c>
      <c r="F14" s="3">
        <v>0</v>
      </c>
      <c r="H14" s="3">
        <f t="shared" ref="H14:H20" si="3">F14*I14/E14</f>
        <v>0</v>
      </c>
      <c r="I14" s="3">
        <v>23000</v>
      </c>
      <c r="J14" s="3">
        <v>23000</v>
      </c>
    </row>
    <row r="15" spans="1:10" ht="35" customHeight="1" x14ac:dyDescent="0.2">
      <c r="A15" s="2" t="s">
        <v>52</v>
      </c>
      <c r="B15" s="2" t="s">
        <v>10</v>
      </c>
      <c r="C15" s="2" t="s">
        <v>11</v>
      </c>
      <c r="D15" s="1" t="s">
        <v>25</v>
      </c>
      <c r="E15" s="3">
        <v>1</v>
      </c>
      <c r="F15" s="3">
        <v>0</v>
      </c>
      <c r="H15" s="3">
        <f t="shared" si="3"/>
        <v>0</v>
      </c>
      <c r="I15" s="3">
        <v>25000</v>
      </c>
      <c r="J15" s="3">
        <f t="shared" si="1"/>
        <v>0</v>
      </c>
    </row>
    <row r="16" spans="1:10" ht="35" customHeight="1" x14ac:dyDescent="0.2">
      <c r="A16" s="2" t="s">
        <v>52</v>
      </c>
      <c r="B16" s="2" t="s">
        <v>10</v>
      </c>
      <c r="C16" s="2" t="s">
        <v>11</v>
      </c>
      <c r="D16" s="1" t="s">
        <v>26</v>
      </c>
      <c r="E16" s="3">
        <v>5</v>
      </c>
      <c r="F16" s="3">
        <v>0</v>
      </c>
      <c r="H16" s="3">
        <f t="shared" si="3"/>
        <v>0</v>
      </c>
      <c r="I16" s="3">
        <v>2000</v>
      </c>
      <c r="J16" s="3">
        <f t="shared" si="1"/>
        <v>0</v>
      </c>
    </row>
    <row r="17" spans="1:10" ht="35" customHeight="1" x14ac:dyDescent="0.2">
      <c r="A17" s="2" t="s">
        <v>52</v>
      </c>
      <c r="B17" s="2" t="s">
        <v>10</v>
      </c>
      <c r="C17" s="2" t="s">
        <v>11</v>
      </c>
      <c r="D17" s="1" t="s">
        <v>27</v>
      </c>
      <c r="E17" s="3">
        <v>10</v>
      </c>
      <c r="F17" s="3">
        <v>0</v>
      </c>
      <c r="H17" s="3">
        <f t="shared" si="3"/>
        <v>0</v>
      </c>
      <c r="I17" s="3">
        <v>3000</v>
      </c>
      <c r="J17" s="3">
        <f t="shared" si="1"/>
        <v>0</v>
      </c>
    </row>
    <row r="18" spans="1:10" ht="35" customHeight="1" x14ac:dyDescent="0.2">
      <c r="A18" s="2" t="s">
        <v>52</v>
      </c>
      <c r="B18" s="2" t="s">
        <v>10</v>
      </c>
      <c r="C18" s="2" t="s">
        <v>11</v>
      </c>
      <c r="D18" s="1" t="s">
        <v>28</v>
      </c>
      <c r="E18" s="3">
        <v>10</v>
      </c>
      <c r="F18" s="3">
        <v>0</v>
      </c>
      <c r="H18" s="3">
        <f t="shared" si="3"/>
        <v>0</v>
      </c>
      <c r="I18" s="3">
        <v>15000</v>
      </c>
      <c r="J18" s="3">
        <v>15000</v>
      </c>
    </row>
    <row r="19" spans="1:10" ht="35" customHeight="1" x14ac:dyDescent="0.2">
      <c r="A19" s="2" t="s">
        <v>52</v>
      </c>
      <c r="B19" s="2" t="s">
        <v>10</v>
      </c>
      <c r="C19" s="2" t="s">
        <v>11</v>
      </c>
      <c r="D19" s="1" t="s">
        <v>29</v>
      </c>
      <c r="E19" s="3">
        <v>500</v>
      </c>
      <c r="F19" s="3">
        <v>0</v>
      </c>
      <c r="H19" s="3">
        <f t="shared" si="3"/>
        <v>0</v>
      </c>
      <c r="I19" s="3">
        <v>4000</v>
      </c>
      <c r="J19" s="3">
        <v>4000</v>
      </c>
    </row>
    <row r="20" spans="1:10" ht="35" customHeight="1" x14ac:dyDescent="0.2">
      <c r="A20" s="2" t="s">
        <v>52</v>
      </c>
      <c r="B20" s="2" t="s">
        <v>10</v>
      </c>
      <c r="C20" s="2" t="s">
        <v>11</v>
      </c>
      <c r="D20" s="1" t="s">
        <v>30</v>
      </c>
      <c r="E20" s="3">
        <v>1</v>
      </c>
      <c r="F20" s="3">
        <v>0</v>
      </c>
      <c r="H20" s="3">
        <f t="shared" si="3"/>
        <v>0</v>
      </c>
      <c r="I20" s="3">
        <v>31000</v>
      </c>
    </row>
    <row r="21" spans="1:10" ht="35" customHeight="1" x14ac:dyDescent="0.2">
      <c r="A21" s="2" t="s">
        <v>52</v>
      </c>
      <c r="B21" s="2" t="s">
        <v>10</v>
      </c>
      <c r="C21" s="2" t="s">
        <v>11</v>
      </c>
      <c r="D21" s="1" t="s">
        <v>31</v>
      </c>
      <c r="E21" s="3">
        <v>1</v>
      </c>
      <c r="F21" s="3">
        <v>0</v>
      </c>
      <c r="H21" s="3">
        <f>F21*I21/E21</f>
        <v>0</v>
      </c>
      <c r="I21" s="3">
        <v>20000</v>
      </c>
      <c r="J21" s="3">
        <f>I21</f>
        <v>20000</v>
      </c>
    </row>
    <row r="22" spans="1:10" ht="35" customHeight="1" x14ac:dyDescent="0.2">
      <c r="A22" s="2" t="s">
        <v>52</v>
      </c>
      <c r="B22" s="2" t="s">
        <v>10</v>
      </c>
      <c r="C22" s="2" t="s">
        <v>32</v>
      </c>
      <c r="D22" s="1" t="s">
        <v>12</v>
      </c>
      <c r="E22" s="3">
        <v>100</v>
      </c>
      <c r="F22" s="3">
        <v>0</v>
      </c>
      <c r="G22" s="3">
        <v>1</v>
      </c>
      <c r="H22" s="3">
        <f t="shared" ref="H22:H42" si="4">F22*I22/E22</f>
        <v>0</v>
      </c>
      <c r="I22" s="3">
        <v>40000</v>
      </c>
    </row>
    <row r="23" spans="1:10" ht="35" customHeight="1" x14ac:dyDescent="0.2">
      <c r="A23" s="2" t="s">
        <v>52</v>
      </c>
      <c r="B23" s="2" t="s">
        <v>10</v>
      </c>
      <c r="C23" s="2" t="s">
        <v>32</v>
      </c>
      <c r="D23" s="1" t="s">
        <v>13</v>
      </c>
      <c r="E23" s="3">
        <v>250</v>
      </c>
      <c r="F23" s="3">
        <v>0</v>
      </c>
      <c r="G23" s="3">
        <v>0</v>
      </c>
      <c r="H23" s="3">
        <f t="shared" si="4"/>
        <v>0</v>
      </c>
      <c r="I23" s="3">
        <v>50000</v>
      </c>
      <c r="J23" s="3">
        <f t="shared" ref="J23:J42" si="5">G23*I23</f>
        <v>0</v>
      </c>
    </row>
    <row r="24" spans="1:10" ht="35" customHeight="1" x14ac:dyDescent="0.2">
      <c r="A24" s="2" t="s">
        <v>52</v>
      </c>
      <c r="B24" s="2" t="s">
        <v>10</v>
      </c>
      <c r="C24" s="2" t="s">
        <v>32</v>
      </c>
      <c r="D24" s="1" t="s">
        <v>14</v>
      </c>
      <c r="E24" s="3">
        <v>500</v>
      </c>
      <c r="F24" s="3">
        <v>0</v>
      </c>
      <c r="G24" s="3">
        <v>0</v>
      </c>
      <c r="H24" s="3">
        <f t="shared" si="4"/>
        <v>0</v>
      </c>
      <c r="I24" s="3">
        <v>100000</v>
      </c>
      <c r="J24" s="3">
        <f>H24</f>
        <v>0</v>
      </c>
    </row>
    <row r="25" spans="1:10" ht="35" customHeight="1" x14ac:dyDescent="0.2">
      <c r="A25" s="2" t="s">
        <v>52</v>
      </c>
      <c r="B25" s="2" t="s">
        <v>10</v>
      </c>
      <c r="C25" s="2" t="s">
        <v>32</v>
      </c>
      <c r="D25" s="1" t="s">
        <v>15</v>
      </c>
      <c r="E25" s="3">
        <v>1000</v>
      </c>
      <c r="F25" s="3">
        <v>0</v>
      </c>
      <c r="G25" s="3">
        <v>0</v>
      </c>
      <c r="H25" s="3">
        <f t="shared" si="4"/>
        <v>0</v>
      </c>
      <c r="I25" s="3">
        <v>20546.599999999999</v>
      </c>
      <c r="J25" s="3">
        <f t="shared" si="5"/>
        <v>0</v>
      </c>
    </row>
    <row r="26" spans="1:10" ht="35" customHeight="1" x14ac:dyDescent="0.2">
      <c r="A26" s="2" t="s">
        <v>52</v>
      </c>
      <c r="B26" s="2" t="s">
        <v>10</v>
      </c>
      <c r="C26" s="2" t="s">
        <v>32</v>
      </c>
      <c r="D26" s="1" t="s">
        <v>16</v>
      </c>
      <c r="E26" s="3">
        <v>10</v>
      </c>
      <c r="F26" s="3">
        <v>0</v>
      </c>
      <c r="G26" s="3">
        <v>1</v>
      </c>
      <c r="H26" s="3">
        <f t="shared" si="4"/>
        <v>0</v>
      </c>
      <c r="I26" s="3">
        <v>1500</v>
      </c>
      <c r="J26" s="3">
        <f t="shared" si="5"/>
        <v>1500</v>
      </c>
    </row>
    <row r="27" spans="1:10" ht="35" customHeight="1" x14ac:dyDescent="0.2">
      <c r="A27" s="2" t="s">
        <v>52</v>
      </c>
      <c r="B27" s="2" t="s">
        <v>10</v>
      </c>
      <c r="C27" s="2" t="s">
        <v>32</v>
      </c>
      <c r="D27" s="1" t="s">
        <v>17</v>
      </c>
      <c r="E27" s="3">
        <v>10</v>
      </c>
      <c r="F27" s="3">
        <v>0</v>
      </c>
      <c r="G27" s="3">
        <v>1</v>
      </c>
      <c r="H27" s="3">
        <f t="shared" si="4"/>
        <v>0</v>
      </c>
      <c r="I27" s="3">
        <v>5700</v>
      </c>
      <c r="J27" s="3">
        <f t="shared" si="5"/>
        <v>5700</v>
      </c>
    </row>
    <row r="28" spans="1:10" ht="35" customHeight="1" x14ac:dyDescent="0.2">
      <c r="A28" s="2" t="s">
        <v>52</v>
      </c>
      <c r="B28" s="2" t="s">
        <v>10</v>
      </c>
      <c r="C28" s="2" t="s">
        <v>32</v>
      </c>
      <c r="D28" s="1" t="s">
        <v>18</v>
      </c>
      <c r="E28" s="3">
        <v>10</v>
      </c>
      <c r="F28" s="3">
        <v>0</v>
      </c>
      <c r="G28" s="3">
        <v>1</v>
      </c>
      <c r="H28" s="3">
        <f t="shared" si="4"/>
        <v>0</v>
      </c>
      <c r="I28" s="3">
        <v>1500</v>
      </c>
      <c r="J28" s="3">
        <f t="shared" si="5"/>
        <v>1500</v>
      </c>
    </row>
    <row r="29" spans="1:10" ht="35" customHeight="1" x14ac:dyDescent="0.2">
      <c r="A29" s="2" t="s">
        <v>52</v>
      </c>
      <c r="B29" s="2" t="s">
        <v>10</v>
      </c>
      <c r="C29" s="2" t="s">
        <v>32</v>
      </c>
      <c r="D29" s="1" t="s">
        <v>19</v>
      </c>
      <c r="E29" s="3">
        <v>10</v>
      </c>
      <c r="F29" s="3">
        <v>0</v>
      </c>
      <c r="G29" s="3">
        <v>1</v>
      </c>
      <c r="H29" s="3">
        <f t="shared" si="4"/>
        <v>0</v>
      </c>
      <c r="I29" s="3">
        <v>1500</v>
      </c>
      <c r="J29" s="3">
        <f t="shared" si="5"/>
        <v>1500</v>
      </c>
    </row>
    <row r="30" spans="1:10" ht="35" customHeight="1" x14ac:dyDescent="0.2">
      <c r="A30" s="2" t="s">
        <v>52</v>
      </c>
      <c r="B30" s="2" t="s">
        <v>10</v>
      </c>
      <c r="C30" s="2" t="s">
        <v>32</v>
      </c>
      <c r="D30" s="1" t="s">
        <v>20</v>
      </c>
      <c r="E30" s="3">
        <v>10</v>
      </c>
      <c r="F30" s="3">
        <v>0</v>
      </c>
      <c r="G30" s="3">
        <v>0</v>
      </c>
      <c r="H30" s="3">
        <f t="shared" si="4"/>
        <v>0</v>
      </c>
      <c r="I30" s="3">
        <v>1800</v>
      </c>
      <c r="J30" s="3">
        <f t="shared" si="5"/>
        <v>0</v>
      </c>
    </row>
    <row r="31" spans="1:10" ht="35" customHeight="1" x14ac:dyDescent="0.2">
      <c r="A31" s="2" t="s">
        <v>52</v>
      </c>
      <c r="B31" s="2" t="s">
        <v>10</v>
      </c>
      <c r="C31" s="2" t="s">
        <v>32</v>
      </c>
      <c r="D31" s="1" t="s">
        <v>21</v>
      </c>
      <c r="E31" s="3">
        <v>100</v>
      </c>
      <c r="F31" s="3">
        <v>0</v>
      </c>
      <c r="H31" s="3">
        <f t="shared" si="4"/>
        <v>0</v>
      </c>
      <c r="I31" s="3">
        <v>80000</v>
      </c>
      <c r="J31" s="3">
        <f>H31</f>
        <v>0</v>
      </c>
    </row>
    <row r="32" spans="1:10" ht="35" customHeight="1" x14ac:dyDescent="0.2">
      <c r="A32" s="2" t="s">
        <v>52</v>
      </c>
      <c r="B32" s="2" t="s">
        <v>10</v>
      </c>
      <c r="C32" s="2" t="s">
        <v>32</v>
      </c>
      <c r="D32" s="1" t="s">
        <v>22</v>
      </c>
      <c r="E32" s="3">
        <v>500</v>
      </c>
      <c r="F32" s="3">
        <v>0</v>
      </c>
      <c r="H32" s="3">
        <f t="shared" si="4"/>
        <v>0</v>
      </c>
      <c r="I32" s="3">
        <v>10814</v>
      </c>
      <c r="J32" s="3">
        <f t="shared" si="5"/>
        <v>0</v>
      </c>
    </row>
    <row r="33" spans="1:10" ht="35" customHeight="1" x14ac:dyDescent="0.2">
      <c r="A33" s="2" t="s">
        <v>52</v>
      </c>
      <c r="B33" s="2" t="s">
        <v>10</v>
      </c>
      <c r="C33" s="2" t="s">
        <v>32</v>
      </c>
      <c r="D33" s="1" t="s">
        <v>23</v>
      </c>
      <c r="E33" s="3">
        <v>1</v>
      </c>
      <c r="F33" s="3">
        <v>0</v>
      </c>
      <c r="G33" s="3">
        <v>1</v>
      </c>
      <c r="H33" s="3">
        <f t="shared" si="4"/>
        <v>0</v>
      </c>
      <c r="I33" s="3">
        <v>13000</v>
      </c>
      <c r="J33" s="3">
        <f t="shared" si="5"/>
        <v>13000</v>
      </c>
    </row>
    <row r="34" spans="1:10" ht="35" customHeight="1" x14ac:dyDescent="0.2">
      <c r="A34" s="2" t="s">
        <v>52</v>
      </c>
      <c r="B34" s="2" t="s">
        <v>10</v>
      </c>
      <c r="C34" s="2" t="s">
        <v>32</v>
      </c>
      <c r="D34" s="1" t="s">
        <v>33</v>
      </c>
      <c r="E34" s="3">
        <v>1</v>
      </c>
      <c r="F34" s="3">
        <v>0</v>
      </c>
      <c r="G34" s="3">
        <v>1</v>
      </c>
      <c r="H34" s="3">
        <f t="shared" si="4"/>
        <v>0</v>
      </c>
      <c r="I34" s="3">
        <v>13000</v>
      </c>
    </row>
    <row r="35" spans="1:10" ht="35" customHeight="1" x14ac:dyDescent="0.2">
      <c r="A35" s="2" t="s">
        <v>52</v>
      </c>
      <c r="B35" s="2" t="s">
        <v>10</v>
      </c>
      <c r="C35" s="2" t="s">
        <v>32</v>
      </c>
      <c r="D35" s="1" t="s">
        <v>24</v>
      </c>
      <c r="E35" s="3">
        <v>1</v>
      </c>
      <c r="F35" s="3">
        <v>0</v>
      </c>
      <c r="H35" s="3">
        <f t="shared" si="4"/>
        <v>0</v>
      </c>
      <c r="I35" s="3">
        <v>23000</v>
      </c>
      <c r="J35" s="3">
        <v>23000</v>
      </c>
    </row>
    <row r="36" spans="1:10" ht="35" customHeight="1" x14ac:dyDescent="0.2">
      <c r="A36" s="2" t="s">
        <v>52</v>
      </c>
      <c r="B36" s="2" t="s">
        <v>10</v>
      </c>
      <c r="C36" s="2" t="s">
        <v>32</v>
      </c>
      <c r="D36" s="1" t="s">
        <v>25</v>
      </c>
      <c r="E36" s="3">
        <v>1</v>
      </c>
      <c r="F36" s="3">
        <v>0</v>
      </c>
      <c r="H36" s="3">
        <f t="shared" si="4"/>
        <v>0</v>
      </c>
      <c r="I36" s="3">
        <v>25000</v>
      </c>
      <c r="J36" s="3">
        <f t="shared" si="5"/>
        <v>0</v>
      </c>
    </row>
    <row r="37" spans="1:10" ht="35" customHeight="1" x14ac:dyDescent="0.2">
      <c r="A37" s="2" t="s">
        <v>52</v>
      </c>
      <c r="B37" s="2" t="s">
        <v>10</v>
      </c>
      <c r="C37" s="2" t="s">
        <v>32</v>
      </c>
      <c r="D37" s="1" t="s">
        <v>26</v>
      </c>
      <c r="E37" s="3">
        <v>5</v>
      </c>
      <c r="F37" s="3">
        <v>0</v>
      </c>
      <c r="H37" s="3">
        <f t="shared" si="4"/>
        <v>0</v>
      </c>
      <c r="I37" s="3">
        <v>2000</v>
      </c>
      <c r="J37" s="3">
        <f t="shared" si="5"/>
        <v>0</v>
      </c>
    </row>
    <row r="38" spans="1:10" ht="35" customHeight="1" x14ac:dyDescent="0.2">
      <c r="A38" s="2" t="s">
        <v>52</v>
      </c>
      <c r="B38" s="2" t="s">
        <v>10</v>
      </c>
      <c r="C38" s="2" t="s">
        <v>32</v>
      </c>
      <c r="D38" s="1" t="s">
        <v>27</v>
      </c>
      <c r="E38" s="3">
        <v>10</v>
      </c>
      <c r="F38" s="3">
        <v>0</v>
      </c>
      <c r="H38" s="3">
        <f t="shared" si="4"/>
        <v>0</v>
      </c>
      <c r="I38" s="3">
        <v>3000</v>
      </c>
      <c r="J38" s="3">
        <f t="shared" si="5"/>
        <v>0</v>
      </c>
    </row>
    <row r="39" spans="1:10" ht="35" customHeight="1" x14ac:dyDescent="0.2">
      <c r="A39" s="2" t="s">
        <v>52</v>
      </c>
      <c r="B39" s="2" t="s">
        <v>10</v>
      </c>
      <c r="C39" s="2" t="s">
        <v>32</v>
      </c>
      <c r="D39" s="1" t="s">
        <v>28</v>
      </c>
      <c r="E39" s="3">
        <v>10</v>
      </c>
      <c r="F39" s="3">
        <v>0</v>
      </c>
      <c r="G39" s="3">
        <v>1</v>
      </c>
      <c r="H39" s="3">
        <f t="shared" si="4"/>
        <v>0</v>
      </c>
      <c r="I39" s="3">
        <v>15000</v>
      </c>
      <c r="J39" s="3">
        <f t="shared" si="5"/>
        <v>15000</v>
      </c>
    </row>
    <row r="40" spans="1:10" ht="35" customHeight="1" x14ac:dyDescent="0.2">
      <c r="A40" s="2" t="s">
        <v>52</v>
      </c>
      <c r="B40" s="2" t="s">
        <v>10</v>
      </c>
      <c r="C40" s="2" t="s">
        <v>32</v>
      </c>
      <c r="D40" s="1" t="s">
        <v>30</v>
      </c>
      <c r="E40" s="3">
        <v>1</v>
      </c>
      <c r="F40" s="3">
        <v>0</v>
      </c>
      <c r="H40" s="3">
        <f t="shared" si="4"/>
        <v>0</v>
      </c>
      <c r="I40" s="3">
        <v>21000</v>
      </c>
      <c r="J40" s="3">
        <f>I40</f>
        <v>21000</v>
      </c>
    </row>
    <row r="41" spans="1:10" ht="35" customHeight="1" x14ac:dyDescent="0.2">
      <c r="A41" s="2" t="s">
        <v>52</v>
      </c>
      <c r="B41" s="2" t="s">
        <v>10</v>
      </c>
      <c r="C41" s="2" t="s">
        <v>32</v>
      </c>
      <c r="D41" s="1" t="s">
        <v>31</v>
      </c>
      <c r="E41" s="3">
        <v>1</v>
      </c>
      <c r="F41" s="3">
        <v>0</v>
      </c>
      <c r="H41" s="3">
        <f t="shared" si="4"/>
        <v>0</v>
      </c>
      <c r="I41" s="3">
        <v>20000</v>
      </c>
    </row>
    <row r="42" spans="1:10" ht="35" customHeight="1" x14ac:dyDescent="0.2">
      <c r="A42" s="2" t="s">
        <v>52</v>
      </c>
      <c r="B42" s="2" t="s">
        <v>10</v>
      </c>
      <c r="C42" s="2" t="s">
        <v>32</v>
      </c>
      <c r="D42" s="1" t="s">
        <v>34</v>
      </c>
      <c r="E42" s="3">
        <v>500</v>
      </c>
      <c r="F42" s="3">
        <v>0</v>
      </c>
      <c r="G42" s="3">
        <v>1</v>
      </c>
      <c r="H42" s="3">
        <f t="shared" si="4"/>
        <v>0</v>
      </c>
      <c r="I42" s="3">
        <v>4000</v>
      </c>
      <c r="J42" s="3">
        <f t="shared" si="5"/>
        <v>4000</v>
      </c>
    </row>
    <row r="43" spans="1:10" ht="35" customHeight="1" x14ac:dyDescent="0.2">
      <c r="A43" s="2" t="s">
        <v>52</v>
      </c>
      <c r="B43" s="2" t="s">
        <v>10</v>
      </c>
      <c r="C43" s="2" t="s">
        <v>35</v>
      </c>
      <c r="D43" s="1" t="s">
        <v>36</v>
      </c>
      <c r="E43" s="3">
        <v>500</v>
      </c>
      <c r="F43" s="3">
        <v>600</v>
      </c>
      <c r="G43" s="3">
        <v>1</v>
      </c>
      <c r="H43" s="3">
        <f>F43*I43/E43</f>
        <v>48000</v>
      </c>
      <c r="I43" s="3">
        <v>40000</v>
      </c>
      <c r="J43" s="3">
        <f>(I43/E43)*F43</f>
        <v>48000</v>
      </c>
    </row>
    <row r="44" spans="1:10" ht="35" customHeight="1" x14ac:dyDescent="0.2">
      <c r="A44" s="2" t="s">
        <v>52</v>
      </c>
      <c r="B44" s="2" t="s">
        <v>10</v>
      </c>
      <c r="C44" s="2" t="s">
        <v>35</v>
      </c>
      <c r="D44" s="1" t="s">
        <v>37</v>
      </c>
      <c r="E44" s="3">
        <v>500</v>
      </c>
      <c r="F44" s="3">
        <v>0</v>
      </c>
      <c r="G44" s="3">
        <v>0</v>
      </c>
      <c r="H44" s="3">
        <f t="shared" ref="H44:H54" si="6">F44*I44/E44</f>
        <v>0</v>
      </c>
      <c r="I44" s="3">
        <v>61000</v>
      </c>
      <c r="J44" s="3">
        <f t="shared" ref="J44:J64" si="7">(I44/E44)*F44</f>
        <v>0</v>
      </c>
    </row>
    <row r="45" spans="1:10" ht="35" customHeight="1" x14ac:dyDescent="0.2">
      <c r="A45" s="2" t="s">
        <v>52</v>
      </c>
      <c r="B45" s="2" t="s">
        <v>10</v>
      </c>
      <c r="C45" s="2" t="s">
        <v>35</v>
      </c>
      <c r="D45" s="1" t="s">
        <v>38</v>
      </c>
      <c r="E45" s="3">
        <v>500</v>
      </c>
      <c r="F45" s="3">
        <v>0</v>
      </c>
      <c r="G45" s="3">
        <v>0</v>
      </c>
      <c r="H45" s="3">
        <f t="shared" si="6"/>
        <v>0</v>
      </c>
      <c r="I45" s="3">
        <v>66000</v>
      </c>
      <c r="J45" s="3">
        <f t="shared" si="7"/>
        <v>0</v>
      </c>
    </row>
    <row r="46" spans="1:10" ht="35" customHeight="1" x14ac:dyDescent="0.2">
      <c r="A46" s="2" t="s">
        <v>52</v>
      </c>
      <c r="B46" s="2" t="s">
        <v>10</v>
      </c>
      <c r="C46" s="2" t="s">
        <v>35</v>
      </c>
      <c r="D46" s="1" t="s">
        <v>39</v>
      </c>
      <c r="E46" s="3">
        <v>1000</v>
      </c>
      <c r="F46" s="3">
        <v>0</v>
      </c>
      <c r="G46" s="3">
        <v>0</v>
      </c>
      <c r="H46" s="3">
        <f t="shared" si="6"/>
        <v>0</v>
      </c>
      <c r="I46" s="3">
        <v>135000</v>
      </c>
      <c r="J46" s="3">
        <f t="shared" si="7"/>
        <v>0</v>
      </c>
    </row>
    <row r="47" spans="1:10" ht="35" customHeight="1" x14ac:dyDescent="0.2">
      <c r="A47" s="2" t="s">
        <v>52</v>
      </c>
      <c r="B47" s="2" t="s">
        <v>10</v>
      </c>
      <c r="C47" s="2" t="s">
        <v>35</v>
      </c>
      <c r="D47" s="1" t="s">
        <v>16</v>
      </c>
      <c r="E47" s="3">
        <v>10</v>
      </c>
      <c r="F47" s="3">
        <v>30</v>
      </c>
      <c r="G47" s="3">
        <v>1</v>
      </c>
      <c r="H47" s="3">
        <f t="shared" si="6"/>
        <v>4500</v>
      </c>
      <c r="I47" s="3">
        <v>1500</v>
      </c>
      <c r="J47" s="3">
        <f t="shared" si="7"/>
        <v>4500</v>
      </c>
    </row>
    <row r="48" spans="1:10" ht="35" customHeight="1" x14ac:dyDescent="0.2">
      <c r="A48" s="2" t="s">
        <v>52</v>
      </c>
      <c r="B48" s="2" t="s">
        <v>10</v>
      </c>
      <c r="C48" s="2" t="s">
        <v>35</v>
      </c>
      <c r="D48" s="1" t="s">
        <v>17</v>
      </c>
      <c r="E48" s="3">
        <v>10</v>
      </c>
      <c r="F48" s="3">
        <v>10</v>
      </c>
      <c r="G48" s="3">
        <v>1</v>
      </c>
      <c r="H48" s="3">
        <f t="shared" si="6"/>
        <v>5700</v>
      </c>
      <c r="I48" s="3">
        <v>5700</v>
      </c>
      <c r="J48" s="3">
        <f t="shared" si="7"/>
        <v>5700</v>
      </c>
    </row>
    <row r="49" spans="1:10" ht="35" customHeight="1" x14ac:dyDescent="0.2">
      <c r="A49" s="2" t="s">
        <v>52</v>
      </c>
      <c r="B49" s="2" t="s">
        <v>10</v>
      </c>
      <c r="C49" s="2" t="s">
        <v>35</v>
      </c>
      <c r="D49" s="1" t="s">
        <v>40</v>
      </c>
      <c r="E49" s="3">
        <v>20</v>
      </c>
      <c r="F49" s="3">
        <v>0</v>
      </c>
      <c r="G49" s="3">
        <v>1</v>
      </c>
      <c r="H49" s="3">
        <f t="shared" si="6"/>
        <v>0</v>
      </c>
      <c r="I49" s="3">
        <v>20000</v>
      </c>
      <c r="J49" s="3">
        <f t="shared" si="7"/>
        <v>0</v>
      </c>
    </row>
    <row r="50" spans="1:10" ht="35" customHeight="1" x14ac:dyDescent="0.2">
      <c r="A50" s="2" t="s">
        <v>52</v>
      </c>
      <c r="B50" s="2" t="s">
        <v>10</v>
      </c>
      <c r="C50" s="2" t="s">
        <v>35</v>
      </c>
      <c r="D50" s="1" t="s">
        <v>18</v>
      </c>
      <c r="E50" s="3">
        <v>10</v>
      </c>
      <c r="F50" s="3">
        <v>30</v>
      </c>
      <c r="H50" s="3">
        <f t="shared" si="6"/>
        <v>4500</v>
      </c>
      <c r="I50" s="3">
        <v>1500</v>
      </c>
      <c r="J50" s="3">
        <f t="shared" si="7"/>
        <v>4500</v>
      </c>
    </row>
    <row r="51" spans="1:10" ht="35" customHeight="1" x14ac:dyDescent="0.2">
      <c r="A51" s="2" t="s">
        <v>52</v>
      </c>
      <c r="B51" s="2" t="s">
        <v>10</v>
      </c>
      <c r="C51" s="2" t="s">
        <v>35</v>
      </c>
      <c r="D51" s="1" t="s">
        <v>19</v>
      </c>
      <c r="E51" s="3">
        <v>10</v>
      </c>
      <c r="F51" s="3">
        <v>12</v>
      </c>
      <c r="G51" s="3">
        <v>1</v>
      </c>
      <c r="H51" s="3">
        <f t="shared" si="6"/>
        <v>1800</v>
      </c>
      <c r="I51" s="3">
        <v>1500</v>
      </c>
      <c r="J51" s="3">
        <f t="shared" si="7"/>
        <v>1800</v>
      </c>
    </row>
    <row r="52" spans="1:10" ht="35" customHeight="1" x14ac:dyDescent="0.2">
      <c r="A52" s="2" t="s">
        <v>52</v>
      </c>
      <c r="B52" s="2" t="s">
        <v>10</v>
      </c>
      <c r="C52" s="2" t="s">
        <v>35</v>
      </c>
      <c r="D52" s="1" t="s">
        <v>20</v>
      </c>
      <c r="E52" s="3">
        <v>10</v>
      </c>
      <c r="F52" s="3">
        <v>20</v>
      </c>
      <c r="G52" s="3">
        <v>0</v>
      </c>
      <c r="H52" s="3">
        <f t="shared" si="6"/>
        <v>3600</v>
      </c>
      <c r="I52" s="3">
        <v>1800</v>
      </c>
      <c r="J52" s="3">
        <f t="shared" si="7"/>
        <v>3600</v>
      </c>
    </row>
    <row r="53" spans="1:10" ht="35" customHeight="1" x14ac:dyDescent="0.2">
      <c r="A53" s="2" t="s">
        <v>52</v>
      </c>
      <c r="B53" s="2" t="s">
        <v>10</v>
      </c>
      <c r="C53" s="2" t="s">
        <v>35</v>
      </c>
      <c r="D53" s="1" t="s">
        <v>41</v>
      </c>
      <c r="E53" s="3">
        <v>500</v>
      </c>
      <c r="F53" s="3">
        <v>200</v>
      </c>
      <c r="H53" s="3">
        <f t="shared" si="6"/>
        <v>32000</v>
      </c>
      <c r="I53" s="3">
        <v>80000</v>
      </c>
      <c r="J53" s="3">
        <f t="shared" si="7"/>
        <v>32000</v>
      </c>
    </row>
    <row r="54" spans="1:10" ht="35" customHeight="1" x14ac:dyDescent="0.2">
      <c r="A54" s="2" t="s">
        <v>52</v>
      </c>
      <c r="B54" s="2" t="s">
        <v>10</v>
      </c>
      <c r="C54" s="2" t="s">
        <v>35</v>
      </c>
      <c r="D54" s="1" t="s">
        <v>22</v>
      </c>
      <c r="E54" s="3">
        <v>500</v>
      </c>
      <c r="F54" s="3">
        <v>250</v>
      </c>
      <c r="H54" s="3">
        <f t="shared" si="6"/>
        <v>5407</v>
      </c>
      <c r="I54" s="3">
        <v>10814</v>
      </c>
      <c r="J54" s="3">
        <f t="shared" si="7"/>
        <v>5407</v>
      </c>
    </row>
    <row r="55" spans="1:10" ht="35" customHeight="1" x14ac:dyDescent="0.2">
      <c r="A55" s="2" t="s">
        <v>52</v>
      </c>
      <c r="B55" s="2" t="s">
        <v>10</v>
      </c>
      <c r="C55" s="2" t="s">
        <v>35</v>
      </c>
      <c r="D55" s="1" t="s">
        <v>33</v>
      </c>
      <c r="E55" s="3">
        <v>1</v>
      </c>
      <c r="F55" s="3">
        <v>1</v>
      </c>
      <c r="G55" s="3">
        <v>1</v>
      </c>
      <c r="I55" s="3">
        <v>13000</v>
      </c>
      <c r="J55" s="3">
        <f t="shared" si="7"/>
        <v>13000</v>
      </c>
    </row>
    <row r="56" spans="1:10" ht="35" customHeight="1" x14ac:dyDescent="0.2">
      <c r="A56" s="2" t="s">
        <v>52</v>
      </c>
      <c r="B56" s="2" t="s">
        <v>10</v>
      </c>
      <c r="C56" s="2" t="s">
        <v>35</v>
      </c>
      <c r="D56" s="1" t="s">
        <v>24</v>
      </c>
      <c r="E56" s="3">
        <v>1</v>
      </c>
      <c r="F56" s="3">
        <v>1</v>
      </c>
      <c r="I56" s="3">
        <v>23000</v>
      </c>
      <c r="J56" s="3">
        <f t="shared" si="7"/>
        <v>23000</v>
      </c>
    </row>
    <row r="57" spans="1:10" ht="35" customHeight="1" x14ac:dyDescent="0.2">
      <c r="A57" s="2" t="s">
        <v>52</v>
      </c>
      <c r="B57" s="2" t="s">
        <v>10</v>
      </c>
      <c r="C57" s="2" t="s">
        <v>35</v>
      </c>
      <c r="D57" s="1" t="s">
        <v>25</v>
      </c>
      <c r="E57" s="3">
        <v>1</v>
      </c>
      <c r="F57" s="3">
        <v>0</v>
      </c>
      <c r="I57" s="3">
        <v>25000</v>
      </c>
      <c r="J57" s="3">
        <f>(I57/E57)*F57</f>
        <v>0</v>
      </c>
    </row>
    <row r="58" spans="1:10" ht="35" customHeight="1" x14ac:dyDescent="0.2">
      <c r="A58" s="2" t="s">
        <v>52</v>
      </c>
      <c r="B58" s="2" t="s">
        <v>10</v>
      </c>
      <c r="C58" s="2" t="s">
        <v>35</v>
      </c>
      <c r="D58" s="1" t="s">
        <v>26</v>
      </c>
      <c r="E58" s="3">
        <v>5</v>
      </c>
      <c r="F58" s="3">
        <v>1</v>
      </c>
      <c r="I58" s="3">
        <v>2000</v>
      </c>
      <c r="J58" s="3">
        <f t="shared" si="7"/>
        <v>400</v>
      </c>
    </row>
    <row r="59" spans="1:10" ht="35" customHeight="1" x14ac:dyDescent="0.2">
      <c r="A59" s="2" t="s">
        <v>52</v>
      </c>
      <c r="B59" s="2" t="s">
        <v>10</v>
      </c>
      <c r="C59" s="2" t="s">
        <v>35</v>
      </c>
      <c r="D59" s="1" t="s">
        <v>42</v>
      </c>
      <c r="E59" s="3">
        <v>5</v>
      </c>
      <c r="F59" s="3">
        <v>1</v>
      </c>
      <c r="I59" s="3">
        <v>3000</v>
      </c>
      <c r="J59" s="3">
        <f t="shared" si="7"/>
        <v>600</v>
      </c>
    </row>
    <row r="60" spans="1:10" ht="35" customHeight="1" x14ac:dyDescent="0.2">
      <c r="A60" s="2" t="s">
        <v>52</v>
      </c>
      <c r="B60" s="2" t="s">
        <v>10</v>
      </c>
      <c r="C60" s="2" t="s">
        <v>35</v>
      </c>
      <c r="D60" s="1" t="s">
        <v>27</v>
      </c>
      <c r="E60" s="3">
        <v>10</v>
      </c>
      <c r="F60" s="3">
        <v>1</v>
      </c>
      <c r="I60" s="3">
        <v>3000</v>
      </c>
      <c r="J60" s="3">
        <f t="shared" si="7"/>
        <v>300</v>
      </c>
    </row>
    <row r="61" spans="1:10" ht="35" customHeight="1" x14ac:dyDescent="0.2">
      <c r="A61" s="2" t="s">
        <v>52</v>
      </c>
      <c r="B61" s="2" t="s">
        <v>10</v>
      </c>
      <c r="C61" s="2" t="s">
        <v>35</v>
      </c>
      <c r="D61" s="1" t="s">
        <v>43</v>
      </c>
      <c r="E61" s="3">
        <v>1</v>
      </c>
      <c r="F61" s="3">
        <v>1</v>
      </c>
      <c r="G61" s="3">
        <v>1</v>
      </c>
      <c r="I61" s="3">
        <v>39000</v>
      </c>
      <c r="J61" s="3">
        <f t="shared" si="7"/>
        <v>39000</v>
      </c>
    </row>
    <row r="62" spans="1:10" ht="35" customHeight="1" x14ac:dyDescent="0.2">
      <c r="A62" s="2" t="s">
        <v>52</v>
      </c>
      <c r="B62" s="2" t="s">
        <v>10</v>
      </c>
      <c r="C62" s="2" t="s">
        <v>35</v>
      </c>
      <c r="D62" s="1" t="s">
        <v>31</v>
      </c>
      <c r="E62" s="3">
        <v>1</v>
      </c>
      <c r="F62" s="3">
        <v>0</v>
      </c>
      <c r="I62" s="3">
        <v>30000</v>
      </c>
      <c r="J62" s="3">
        <f t="shared" si="7"/>
        <v>0</v>
      </c>
    </row>
    <row r="63" spans="1:10" ht="35" customHeight="1" x14ac:dyDescent="0.2">
      <c r="A63" s="2" t="s">
        <v>52</v>
      </c>
      <c r="B63" s="2" t="s">
        <v>10</v>
      </c>
      <c r="C63" s="2" t="s">
        <v>35</v>
      </c>
      <c r="D63" s="1" t="s">
        <v>44</v>
      </c>
      <c r="E63" s="3">
        <v>10</v>
      </c>
      <c r="F63" s="3">
        <v>1</v>
      </c>
      <c r="G63" s="3">
        <v>1</v>
      </c>
      <c r="I63" s="3">
        <v>20000</v>
      </c>
      <c r="J63" s="3">
        <f t="shared" si="7"/>
        <v>2000</v>
      </c>
    </row>
    <row r="64" spans="1:10" ht="35" customHeight="1" x14ac:dyDescent="0.2">
      <c r="A64" s="2" t="s">
        <v>52</v>
      </c>
      <c r="B64" s="2" t="s">
        <v>10</v>
      </c>
      <c r="C64" s="2" t="s">
        <v>35</v>
      </c>
      <c r="D64" s="1" t="s">
        <v>29</v>
      </c>
      <c r="E64" s="3">
        <v>500</v>
      </c>
      <c r="F64" s="3">
        <v>100</v>
      </c>
      <c r="G64" s="3">
        <v>1</v>
      </c>
      <c r="H64" s="3">
        <f>F64*I64/E64</f>
        <v>800</v>
      </c>
      <c r="I64" s="3">
        <v>4000</v>
      </c>
      <c r="J64" s="3">
        <f t="shared" si="7"/>
        <v>800</v>
      </c>
    </row>
    <row r="65" spans="1:10" ht="35" customHeight="1" x14ac:dyDescent="0.2">
      <c r="A65" s="2" t="s">
        <v>52</v>
      </c>
      <c r="B65" s="2" t="s">
        <v>45</v>
      </c>
      <c r="C65" s="2" t="s">
        <v>11</v>
      </c>
      <c r="D65" s="1" t="s">
        <v>12</v>
      </c>
      <c r="E65" s="3">
        <v>100</v>
      </c>
      <c r="F65" s="3">
        <v>20.54</v>
      </c>
      <c r="G65" s="3">
        <v>1</v>
      </c>
      <c r="H65" s="3">
        <f>F65*I65/E65</f>
        <v>8216</v>
      </c>
      <c r="I65" s="3">
        <v>40000</v>
      </c>
      <c r="J65" s="3">
        <f>H65</f>
        <v>8216</v>
      </c>
    </row>
    <row r="66" spans="1:10" ht="35" customHeight="1" x14ac:dyDescent="0.2">
      <c r="A66" s="2" t="s">
        <v>52</v>
      </c>
      <c r="B66" s="2" t="s">
        <v>45</v>
      </c>
      <c r="C66" s="2" t="s">
        <v>11</v>
      </c>
      <c r="D66" s="1" t="s">
        <v>13</v>
      </c>
      <c r="E66" s="3">
        <v>250</v>
      </c>
      <c r="F66" s="3">
        <v>0</v>
      </c>
      <c r="G66" s="3">
        <v>0</v>
      </c>
      <c r="I66" s="3">
        <v>50000</v>
      </c>
      <c r="J66" s="3">
        <f t="shared" ref="J66:J72" si="8">G66*I66</f>
        <v>0</v>
      </c>
    </row>
    <row r="67" spans="1:10" ht="35" customHeight="1" x14ac:dyDescent="0.2">
      <c r="A67" s="2" t="s">
        <v>52</v>
      </c>
      <c r="B67" s="2" t="s">
        <v>45</v>
      </c>
      <c r="C67" s="2" t="s">
        <v>11</v>
      </c>
      <c r="D67" s="1" t="s">
        <v>14</v>
      </c>
      <c r="E67" s="3">
        <v>500</v>
      </c>
      <c r="F67" s="3">
        <v>0</v>
      </c>
      <c r="G67" s="3">
        <v>0</v>
      </c>
      <c r="I67" s="3">
        <v>100000</v>
      </c>
      <c r="J67" s="3">
        <f t="shared" si="8"/>
        <v>0</v>
      </c>
    </row>
    <row r="68" spans="1:10" ht="35" customHeight="1" x14ac:dyDescent="0.2">
      <c r="A68" s="2" t="s">
        <v>52</v>
      </c>
      <c r="B68" s="2" t="s">
        <v>45</v>
      </c>
      <c r="C68" s="2" t="s">
        <v>11</v>
      </c>
      <c r="D68" s="1" t="s">
        <v>15</v>
      </c>
      <c r="E68" s="3">
        <v>1000</v>
      </c>
      <c r="F68" s="3">
        <v>0</v>
      </c>
      <c r="G68" s="3">
        <v>0</v>
      </c>
      <c r="I68" s="3">
        <v>20546.599999999999</v>
      </c>
      <c r="J68" s="3">
        <f t="shared" si="8"/>
        <v>0</v>
      </c>
    </row>
    <row r="69" spans="1:10" ht="35" customHeight="1" x14ac:dyDescent="0.2">
      <c r="A69" s="2" t="s">
        <v>52</v>
      </c>
      <c r="B69" s="2" t="s">
        <v>45</v>
      </c>
      <c r="C69" s="2" t="s">
        <v>11</v>
      </c>
      <c r="D69" s="1" t="s">
        <v>16</v>
      </c>
      <c r="E69" s="3">
        <v>10</v>
      </c>
      <c r="F69" s="3">
        <v>0.4</v>
      </c>
      <c r="G69" s="3">
        <v>1</v>
      </c>
      <c r="H69" s="3">
        <f>F69*I69/E69</f>
        <v>60</v>
      </c>
      <c r="I69" s="3">
        <v>1500</v>
      </c>
      <c r="J69" s="3">
        <f t="shared" si="8"/>
        <v>1500</v>
      </c>
    </row>
    <row r="70" spans="1:10" ht="35" customHeight="1" x14ac:dyDescent="0.2">
      <c r="A70" s="2" t="s">
        <v>52</v>
      </c>
      <c r="B70" s="2" t="s">
        <v>45</v>
      </c>
      <c r="C70" s="2" t="s">
        <v>11</v>
      </c>
      <c r="D70" s="1" t="s">
        <v>17</v>
      </c>
      <c r="E70" s="3">
        <v>10</v>
      </c>
      <c r="F70" s="3">
        <v>0.3624</v>
      </c>
      <c r="G70" s="3">
        <v>1</v>
      </c>
      <c r="H70" s="3">
        <f>F70*I70/E70</f>
        <v>206.56799999999998</v>
      </c>
      <c r="I70" s="3">
        <v>5700</v>
      </c>
      <c r="J70" s="3">
        <f t="shared" si="8"/>
        <v>5700</v>
      </c>
    </row>
    <row r="71" spans="1:10" ht="35" customHeight="1" x14ac:dyDescent="0.2">
      <c r="A71" s="2" t="s">
        <v>52</v>
      </c>
      <c r="B71" s="2" t="s">
        <v>45</v>
      </c>
      <c r="C71" s="2" t="s">
        <v>11</v>
      </c>
      <c r="D71" s="1" t="s">
        <v>18</v>
      </c>
      <c r="E71" s="3">
        <v>10</v>
      </c>
      <c r="F71" s="3">
        <v>1.57</v>
      </c>
      <c r="G71" s="3">
        <v>1</v>
      </c>
      <c r="H71" s="3">
        <f>F71*I71/E71</f>
        <v>235.5</v>
      </c>
      <c r="I71" s="3">
        <v>1500</v>
      </c>
      <c r="J71" s="3">
        <f t="shared" si="8"/>
        <v>1500</v>
      </c>
    </row>
    <row r="72" spans="1:10" ht="35" customHeight="1" x14ac:dyDescent="0.2">
      <c r="A72" s="2" t="s">
        <v>52</v>
      </c>
      <c r="B72" s="2" t="s">
        <v>45</v>
      </c>
      <c r="C72" s="2" t="s">
        <v>11</v>
      </c>
      <c r="D72" s="1" t="s">
        <v>19</v>
      </c>
      <c r="E72" s="3">
        <v>10</v>
      </c>
      <c r="F72" s="3">
        <v>0.3624</v>
      </c>
      <c r="G72" s="3">
        <v>1</v>
      </c>
      <c r="H72" s="3">
        <f>F72*I72/E72</f>
        <v>54.36</v>
      </c>
      <c r="I72" s="3">
        <v>1500</v>
      </c>
      <c r="J72" s="3">
        <f t="shared" si="8"/>
        <v>1500</v>
      </c>
    </row>
    <row r="73" spans="1:10" ht="35" customHeight="1" x14ac:dyDescent="0.2">
      <c r="A73" s="2" t="s">
        <v>52</v>
      </c>
      <c r="B73" s="2" t="s">
        <v>45</v>
      </c>
      <c r="C73" s="2" t="s">
        <v>11</v>
      </c>
      <c r="D73" s="1" t="s">
        <v>20</v>
      </c>
      <c r="E73" s="3">
        <v>10</v>
      </c>
      <c r="F73" s="3">
        <v>2.0539999999999998</v>
      </c>
      <c r="G73" s="3">
        <v>0</v>
      </c>
      <c r="H73" s="3">
        <f>F73*I73/E73</f>
        <v>369.71999999999997</v>
      </c>
      <c r="I73" s="3">
        <v>1800</v>
      </c>
      <c r="J73" s="3">
        <v>1800</v>
      </c>
    </row>
    <row r="74" spans="1:10" ht="35" customHeight="1" x14ac:dyDescent="0.2">
      <c r="A74" s="2" t="s">
        <v>52</v>
      </c>
      <c r="B74" s="2" t="s">
        <v>45</v>
      </c>
      <c r="C74" s="2" t="s">
        <v>11</v>
      </c>
      <c r="D74" s="1" t="s">
        <v>21</v>
      </c>
      <c r="E74" s="3">
        <v>100</v>
      </c>
      <c r="F74" s="3">
        <v>10.148999999999999</v>
      </c>
      <c r="G74" s="3">
        <v>1</v>
      </c>
      <c r="H74" s="3">
        <f t="shared" ref="H74" si="9">F74*I74/E74</f>
        <v>8119.1999999999989</v>
      </c>
      <c r="I74" s="3">
        <v>80000</v>
      </c>
      <c r="J74" s="3">
        <f>H74</f>
        <v>8119.1999999999989</v>
      </c>
    </row>
    <row r="75" spans="1:10" ht="35" customHeight="1" x14ac:dyDescent="0.2">
      <c r="A75" s="2" t="s">
        <v>52</v>
      </c>
      <c r="B75" s="2" t="s">
        <v>45</v>
      </c>
      <c r="C75" s="2" t="s">
        <v>11</v>
      </c>
      <c r="D75" s="1" t="s">
        <v>22</v>
      </c>
      <c r="E75" s="3">
        <v>500</v>
      </c>
      <c r="F75" s="3">
        <v>18</v>
      </c>
      <c r="G75" s="3">
        <v>0</v>
      </c>
      <c r="H75" s="3">
        <f>F75*I75/E75</f>
        <v>389.30399999999997</v>
      </c>
      <c r="I75" s="3">
        <v>10814</v>
      </c>
      <c r="J75" s="3">
        <f t="shared" ref="J75" si="10">G75*I75</f>
        <v>0</v>
      </c>
    </row>
    <row r="76" spans="1:10" ht="35" customHeight="1" x14ac:dyDescent="0.2">
      <c r="A76" s="2" t="s">
        <v>52</v>
      </c>
      <c r="B76" s="2" t="s">
        <v>45</v>
      </c>
      <c r="C76" s="2" t="s">
        <v>11</v>
      </c>
      <c r="D76" s="1" t="s">
        <v>23</v>
      </c>
      <c r="E76" s="3" t="s">
        <v>46</v>
      </c>
      <c r="F76" s="3">
        <v>1</v>
      </c>
      <c r="H76" s="3">
        <v>13000</v>
      </c>
      <c r="I76" s="3">
        <v>13000</v>
      </c>
      <c r="J76" s="3">
        <v>13000</v>
      </c>
    </row>
    <row r="77" spans="1:10" ht="35" customHeight="1" x14ac:dyDescent="0.2">
      <c r="A77" s="2" t="s">
        <v>52</v>
      </c>
      <c r="B77" s="2" t="s">
        <v>45</v>
      </c>
      <c r="C77" s="2" t="s">
        <v>11</v>
      </c>
      <c r="D77" s="1" t="s">
        <v>24</v>
      </c>
      <c r="F77" s="3">
        <v>1</v>
      </c>
      <c r="H77" s="3">
        <v>23000</v>
      </c>
      <c r="I77" s="3">
        <v>23000</v>
      </c>
      <c r="J77" s="3">
        <v>23000</v>
      </c>
    </row>
    <row r="78" spans="1:10" ht="35" customHeight="1" x14ac:dyDescent="0.2">
      <c r="A78" s="2" t="s">
        <v>52</v>
      </c>
      <c r="B78" s="2" t="s">
        <v>45</v>
      </c>
      <c r="C78" s="2" t="s">
        <v>11</v>
      </c>
      <c r="D78" s="1" t="s">
        <v>25</v>
      </c>
      <c r="F78" s="3">
        <v>1</v>
      </c>
      <c r="I78" s="3">
        <v>25000</v>
      </c>
      <c r="J78" s="3">
        <f t="shared" ref="J78:J80" si="11">G78*I78</f>
        <v>0</v>
      </c>
    </row>
    <row r="79" spans="1:10" ht="35" customHeight="1" x14ac:dyDescent="0.2">
      <c r="A79" s="2" t="s">
        <v>52</v>
      </c>
      <c r="B79" s="2" t="s">
        <v>45</v>
      </c>
      <c r="C79" s="2" t="s">
        <v>11</v>
      </c>
      <c r="D79" s="1" t="s">
        <v>26</v>
      </c>
      <c r="F79" s="3">
        <v>0</v>
      </c>
      <c r="I79" s="3">
        <v>2000</v>
      </c>
      <c r="J79" s="3">
        <f t="shared" si="11"/>
        <v>0</v>
      </c>
    </row>
    <row r="80" spans="1:10" ht="35" customHeight="1" x14ac:dyDescent="0.2">
      <c r="A80" s="2" t="s">
        <v>52</v>
      </c>
      <c r="B80" s="2" t="s">
        <v>45</v>
      </c>
      <c r="C80" s="2" t="s">
        <v>11</v>
      </c>
      <c r="D80" s="1" t="s">
        <v>27</v>
      </c>
      <c r="F80" s="3">
        <v>0</v>
      </c>
      <c r="I80" s="3">
        <v>3000</v>
      </c>
      <c r="J80" s="3">
        <f t="shared" si="11"/>
        <v>0</v>
      </c>
    </row>
    <row r="81" spans="1:10" ht="35" customHeight="1" x14ac:dyDescent="0.2">
      <c r="A81" s="2" t="s">
        <v>52</v>
      </c>
      <c r="B81" s="2" t="s">
        <v>45</v>
      </c>
      <c r="C81" s="2" t="s">
        <v>11</v>
      </c>
      <c r="D81" s="1" t="s">
        <v>28</v>
      </c>
      <c r="E81" s="3">
        <v>10</v>
      </c>
      <c r="F81" s="3">
        <v>0</v>
      </c>
      <c r="H81" s="3">
        <v>15000</v>
      </c>
      <c r="I81" s="3">
        <v>15000</v>
      </c>
      <c r="J81" s="3">
        <v>15000</v>
      </c>
    </row>
    <row r="82" spans="1:10" ht="35" customHeight="1" x14ac:dyDescent="0.2">
      <c r="A82" s="2" t="s">
        <v>52</v>
      </c>
      <c r="B82" s="2" t="s">
        <v>45</v>
      </c>
      <c r="C82" s="2" t="s">
        <v>11</v>
      </c>
      <c r="D82" s="1" t="s">
        <v>29</v>
      </c>
      <c r="E82" s="3">
        <v>500</v>
      </c>
      <c r="F82" s="3">
        <v>100</v>
      </c>
      <c r="H82" s="3">
        <f>F82*I82/E82</f>
        <v>800</v>
      </c>
      <c r="I82" s="3">
        <v>4000</v>
      </c>
      <c r="J82" s="3">
        <v>4000</v>
      </c>
    </row>
    <row r="83" spans="1:10" ht="35" customHeight="1" x14ac:dyDescent="0.2">
      <c r="A83" s="2" t="s">
        <v>52</v>
      </c>
      <c r="B83" s="2" t="s">
        <v>45</v>
      </c>
      <c r="C83" s="2" t="s">
        <v>11</v>
      </c>
      <c r="D83" s="1" t="s">
        <v>30</v>
      </c>
      <c r="E83" s="3">
        <v>1000</v>
      </c>
      <c r="F83" s="3">
        <v>1</v>
      </c>
      <c r="I83" s="3">
        <v>31000</v>
      </c>
    </row>
    <row r="84" spans="1:10" ht="35" customHeight="1" x14ac:dyDescent="0.2">
      <c r="A84" s="2" t="s">
        <v>52</v>
      </c>
      <c r="B84" s="2" t="s">
        <v>45</v>
      </c>
      <c r="C84" s="2" t="s">
        <v>11</v>
      </c>
      <c r="D84" s="1" t="s">
        <v>31</v>
      </c>
      <c r="E84" s="3">
        <v>500</v>
      </c>
      <c r="H84" s="3">
        <f>I84</f>
        <v>30000</v>
      </c>
      <c r="I84" s="3">
        <v>30000</v>
      </c>
      <c r="J84" s="3">
        <f>I84</f>
        <v>30000</v>
      </c>
    </row>
    <row r="85" spans="1:10" ht="35" customHeight="1" x14ac:dyDescent="0.2">
      <c r="A85" s="2" t="s">
        <v>52</v>
      </c>
      <c r="B85" s="2" t="s">
        <v>45</v>
      </c>
      <c r="C85" s="2" t="s">
        <v>32</v>
      </c>
      <c r="D85" s="1" t="s">
        <v>12</v>
      </c>
      <c r="E85" s="3">
        <v>100</v>
      </c>
      <c r="G85" s="3">
        <v>1</v>
      </c>
      <c r="H85" s="3">
        <f t="shared" ref="H85:H95" si="12">F85*I85/E85</f>
        <v>0</v>
      </c>
      <c r="I85" s="3">
        <v>40000</v>
      </c>
    </row>
    <row r="86" spans="1:10" ht="35" customHeight="1" x14ac:dyDescent="0.2">
      <c r="A86" s="2" t="s">
        <v>52</v>
      </c>
      <c r="B86" s="2" t="s">
        <v>45</v>
      </c>
      <c r="C86" s="2" t="s">
        <v>32</v>
      </c>
      <c r="D86" s="1" t="s">
        <v>13</v>
      </c>
      <c r="E86" s="3">
        <v>250</v>
      </c>
      <c r="G86" s="3">
        <v>0</v>
      </c>
      <c r="H86" s="3">
        <f t="shared" si="12"/>
        <v>0</v>
      </c>
      <c r="I86" s="3">
        <v>50000</v>
      </c>
      <c r="J86" s="3">
        <f t="shared" ref="J86" si="13">G86*I86</f>
        <v>0</v>
      </c>
    </row>
    <row r="87" spans="1:10" ht="35" customHeight="1" x14ac:dyDescent="0.2">
      <c r="A87" s="2" t="s">
        <v>52</v>
      </c>
      <c r="B87" s="2" t="s">
        <v>45</v>
      </c>
      <c r="C87" s="2" t="s">
        <v>32</v>
      </c>
      <c r="D87" s="1" t="s">
        <v>14</v>
      </c>
      <c r="E87" s="3">
        <v>500</v>
      </c>
      <c r="F87" s="3">
        <v>147</v>
      </c>
      <c r="G87" s="3">
        <v>0</v>
      </c>
      <c r="H87" s="3">
        <f t="shared" si="12"/>
        <v>29400</v>
      </c>
      <c r="I87" s="3">
        <v>100000</v>
      </c>
      <c r="J87" s="3">
        <f>H87</f>
        <v>29400</v>
      </c>
    </row>
    <row r="88" spans="1:10" ht="35" customHeight="1" x14ac:dyDescent="0.2">
      <c r="A88" s="2" t="s">
        <v>52</v>
      </c>
      <c r="B88" s="2" t="s">
        <v>45</v>
      </c>
      <c r="C88" s="2" t="s">
        <v>32</v>
      </c>
      <c r="D88" s="1" t="s">
        <v>15</v>
      </c>
      <c r="E88" s="3">
        <v>1000</v>
      </c>
      <c r="G88" s="3">
        <v>0</v>
      </c>
      <c r="H88" s="3">
        <f t="shared" si="12"/>
        <v>0</v>
      </c>
      <c r="I88" s="3">
        <v>20546.599999999999</v>
      </c>
      <c r="J88" s="3">
        <f t="shared" ref="J88:J93" si="14">G88*I88</f>
        <v>0</v>
      </c>
    </row>
    <row r="89" spans="1:10" ht="35" customHeight="1" x14ac:dyDescent="0.2">
      <c r="A89" s="2" t="s">
        <v>52</v>
      </c>
      <c r="B89" s="2" t="s">
        <v>45</v>
      </c>
      <c r="C89" s="2" t="s">
        <v>32</v>
      </c>
      <c r="D89" s="1" t="s">
        <v>16</v>
      </c>
      <c r="E89" s="3">
        <v>10</v>
      </c>
      <c r="G89" s="3">
        <v>1</v>
      </c>
      <c r="H89" s="3">
        <f t="shared" si="12"/>
        <v>0</v>
      </c>
      <c r="I89" s="3">
        <v>1500</v>
      </c>
      <c r="J89" s="3">
        <f t="shared" si="14"/>
        <v>1500</v>
      </c>
    </row>
    <row r="90" spans="1:10" ht="35" customHeight="1" x14ac:dyDescent="0.2">
      <c r="A90" s="2" t="s">
        <v>52</v>
      </c>
      <c r="B90" s="2" t="s">
        <v>45</v>
      </c>
      <c r="C90" s="2" t="s">
        <v>32</v>
      </c>
      <c r="D90" s="1" t="s">
        <v>17</v>
      </c>
      <c r="E90" s="3">
        <v>10</v>
      </c>
      <c r="F90" s="3">
        <v>2.4500000000000002</v>
      </c>
      <c r="G90" s="3">
        <v>1</v>
      </c>
      <c r="H90" s="3">
        <f t="shared" si="12"/>
        <v>1396.5000000000002</v>
      </c>
      <c r="I90" s="3">
        <v>5700</v>
      </c>
      <c r="J90" s="3">
        <f t="shared" si="14"/>
        <v>5700</v>
      </c>
    </row>
    <row r="91" spans="1:10" ht="35" customHeight="1" x14ac:dyDescent="0.2">
      <c r="A91" s="2" t="s">
        <v>52</v>
      </c>
      <c r="B91" s="2" t="s">
        <v>45</v>
      </c>
      <c r="C91" s="2" t="s">
        <v>32</v>
      </c>
      <c r="D91" s="1" t="s">
        <v>18</v>
      </c>
      <c r="E91" s="3">
        <v>10</v>
      </c>
      <c r="F91" s="3">
        <v>2.5</v>
      </c>
      <c r="G91" s="3">
        <v>1</v>
      </c>
      <c r="H91" s="3">
        <f t="shared" si="12"/>
        <v>375</v>
      </c>
      <c r="I91" s="3">
        <v>1500</v>
      </c>
      <c r="J91" s="3">
        <f t="shared" si="14"/>
        <v>1500</v>
      </c>
    </row>
    <row r="92" spans="1:10" ht="35" customHeight="1" x14ac:dyDescent="0.2">
      <c r="A92" s="2" t="s">
        <v>52</v>
      </c>
      <c r="B92" s="2" t="s">
        <v>45</v>
      </c>
      <c r="C92" s="2" t="s">
        <v>32</v>
      </c>
      <c r="D92" s="1" t="s">
        <v>19</v>
      </c>
      <c r="E92" s="3">
        <v>10</v>
      </c>
      <c r="F92" s="3">
        <v>9.8000000000000007</v>
      </c>
      <c r="G92" s="3">
        <v>1</v>
      </c>
      <c r="H92" s="3">
        <f t="shared" si="12"/>
        <v>1470.0000000000002</v>
      </c>
      <c r="I92" s="3">
        <v>1500</v>
      </c>
      <c r="J92" s="3">
        <f t="shared" si="14"/>
        <v>1500</v>
      </c>
    </row>
    <row r="93" spans="1:10" ht="35" customHeight="1" x14ac:dyDescent="0.2">
      <c r="A93" s="2" t="s">
        <v>52</v>
      </c>
      <c r="B93" s="2" t="s">
        <v>45</v>
      </c>
      <c r="C93" s="2" t="s">
        <v>32</v>
      </c>
      <c r="D93" s="1" t="s">
        <v>20</v>
      </c>
      <c r="E93" s="3">
        <v>10</v>
      </c>
      <c r="F93" s="3">
        <v>2.5</v>
      </c>
      <c r="G93" s="3">
        <v>0</v>
      </c>
      <c r="H93" s="3">
        <f t="shared" si="12"/>
        <v>450</v>
      </c>
      <c r="I93" s="3">
        <v>1800</v>
      </c>
      <c r="J93" s="3">
        <f t="shared" si="14"/>
        <v>0</v>
      </c>
    </row>
    <row r="94" spans="1:10" ht="35" customHeight="1" x14ac:dyDescent="0.2">
      <c r="A94" s="2" t="s">
        <v>52</v>
      </c>
      <c r="B94" s="2" t="s">
        <v>45</v>
      </c>
      <c r="C94" s="2" t="s">
        <v>32</v>
      </c>
      <c r="D94" s="1" t="s">
        <v>21</v>
      </c>
      <c r="E94" s="3">
        <v>100</v>
      </c>
      <c r="F94" s="3">
        <v>73.5</v>
      </c>
      <c r="H94" s="3">
        <f t="shared" si="12"/>
        <v>58800</v>
      </c>
      <c r="I94" s="3">
        <v>80000</v>
      </c>
      <c r="J94" s="3">
        <f>H94</f>
        <v>58800</v>
      </c>
    </row>
    <row r="95" spans="1:10" ht="35" customHeight="1" x14ac:dyDescent="0.2">
      <c r="A95" s="2" t="s">
        <v>52</v>
      </c>
      <c r="B95" s="2" t="s">
        <v>45</v>
      </c>
      <c r="C95" s="2" t="s">
        <v>32</v>
      </c>
      <c r="D95" s="1" t="s">
        <v>22</v>
      </c>
      <c r="E95" s="3">
        <v>500</v>
      </c>
      <c r="F95" s="3">
        <v>127</v>
      </c>
      <c r="H95" s="3">
        <f t="shared" si="12"/>
        <v>2746.7559999999999</v>
      </c>
      <c r="I95" s="3">
        <v>10814</v>
      </c>
      <c r="J95" s="3">
        <f t="shared" ref="J95:J96" si="15">G95*I95</f>
        <v>0</v>
      </c>
    </row>
    <row r="96" spans="1:10" ht="35" customHeight="1" x14ac:dyDescent="0.2">
      <c r="A96" s="2" t="s">
        <v>52</v>
      </c>
      <c r="B96" s="2" t="s">
        <v>45</v>
      </c>
      <c r="C96" s="2" t="s">
        <v>32</v>
      </c>
      <c r="D96" s="1" t="s">
        <v>23</v>
      </c>
      <c r="E96" s="3" t="s">
        <v>47</v>
      </c>
      <c r="G96" s="3">
        <v>1</v>
      </c>
      <c r="H96" s="3">
        <v>13000</v>
      </c>
      <c r="I96" s="3">
        <v>13000</v>
      </c>
      <c r="J96" s="3">
        <f t="shared" si="15"/>
        <v>13000</v>
      </c>
    </row>
    <row r="97" spans="1:10" ht="35" customHeight="1" x14ac:dyDescent="0.2">
      <c r="A97" s="2" t="s">
        <v>52</v>
      </c>
      <c r="B97" s="2" t="s">
        <v>45</v>
      </c>
      <c r="C97" s="2" t="s">
        <v>32</v>
      </c>
      <c r="D97" s="1" t="s">
        <v>33</v>
      </c>
      <c r="E97" s="3" t="s">
        <v>47</v>
      </c>
      <c r="G97" s="3">
        <v>1</v>
      </c>
      <c r="I97" s="3">
        <v>13000</v>
      </c>
    </row>
    <row r="98" spans="1:10" ht="35" customHeight="1" x14ac:dyDescent="0.2">
      <c r="A98" s="2" t="s">
        <v>52</v>
      </c>
      <c r="B98" s="2" t="s">
        <v>45</v>
      </c>
      <c r="C98" s="2" t="s">
        <v>32</v>
      </c>
      <c r="D98" s="1" t="s">
        <v>24</v>
      </c>
      <c r="E98" s="3" t="s">
        <v>47</v>
      </c>
      <c r="H98" s="3">
        <v>23000</v>
      </c>
      <c r="I98" s="3">
        <v>23000</v>
      </c>
      <c r="J98" s="3">
        <v>23000</v>
      </c>
    </row>
    <row r="99" spans="1:10" ht="35" customHeight="1" x14ac:dyDescent="0.2">
      <c r="A99" s="2" t="s">
        <v>52</v>
      </c>
      <c r="B99" s="2" t="s">
        <v>45</v>
      </c>
      <c r="C99" s="2" t="s">
        <v>32</v>
      </c>
      <c r="D99" s="1" t="s">
        <v>25</v>
      </c>
      <c r="E99" s="3" t="s">
        <v>47</v>
      </c>
      <c r="F99" s="3">
        <v>5</v>
      </c>
      <c r="I99" s="3">
        <v>25000</v>
      </c>
      <c r="J99" s="3">
        <f t="shared" ref="J99:J102" si="16">G99*I99</f>
        <v>0</v>
      </c>
    </row>
    <row r="100" spans="1:10" ht="35" customHeight="1" x14ac:dyDescent="0.2">
      <c r="A100" s="2" t="s">
        <v>52</v>
      </c>
      <c r="B100" s="2" t="s">
        <v>45</v>
      </c>
      <c r="C100" s="2" t="s">
        <v>32</v>
      </c>
      <c r="D100" s="1" t="s">
        <v>26</v>
      </c>
      <c r="E100" s="3" t="s">
        <v>47</v>
      </c>
      <c r="I100" s="3">
        <v>2000</v>
      </c>
      <c r="J100" s="3">
        <f t="shared" si="16"/>
        <v>0</v>
      </c>
    </row>
    <row r="101" spans="1:10" ht="35" customHeight="1" x14ac:dyDescent="0.2">
      <c r="A101" s="2" t="s">
        <v>52</v>
      </c>
      <c r="B101" s="2" t="s">
        <v>45</v>
      </c>
      <c r="C101" s="2" t="s">
        <v>32</v>
      </c>
      <c r="D101" s="1" t="s">
        <v>27</v>
      </c>
      <c r="E101" s="3" t="s">
        <v>47</v>
      </c>
      <c r="I101" s="3">
        <v>3000</v>
      </c>
      <c r="J101" s="3">
        <f t="shared" si="16"/>
        <v>0</v>
      </c>
    </row>
    <row r="102" spans="1:10" ht="35" customHeight="1" x14ac:dyDescent="0.2">
      <c r="A102" s="2" t="s">
        <v>52</v>
      </c>
      <c r="B102" s="2" t="s">
        <v>45</v>
      </c>
      <c r="C102" s="2" t="s">
        <v>32</v>
      </c>
      <c r="D102" s="1" t="s">
        <v>28</v>
      </c>
      <c r="E102" s="3">
        <v>10</v>
      </c>
      <c r="G102" s="3">
        <v>1</v>
      </c>
      <c r="H102" s="3">
        <v>15000</v>
      </c>
      <c r="I102" s="3">
        <v>15000</v>
      </c>
      <c r="J102" s="3">
        <f t="shared" si="16"/>
        <v>15000</v>
      </c>
    </row>
    <row r="103" spans="1:10" ht="35" customHeight="1" x14ac:dyDescent="0.2">
      <c r="A103" s="2" t="s">
        <v>52</v>
      </c>
      <c r="B103" s="2" t="s">
        <v>45</v>
      </c>
      <c r="C103" s="2" t="s">
        <v>32</v>
      </c>
      <c r="D103" s="1" t="s">
        <v>48</v>
      </c>
      <c r="F103" s="3">
        <v>1</v>
      </c>
      <c r="I103" s="3">
        <v>31000</v>
      </c>
      <c r="J103" s="3">
        <f>I103</f>
        <v>31000</v>
      </c>
    </row>
    <row r="104" spans="1:10" ht="35" customHeight="1" x14ac:dyDescent="0.2">
      <c r="A104" s="2" t="s">
        <v>52</v>
      </c>
      <c r="B104" s="2" t="s">
        <v>45</v>
      </c>
      <c r="C104" s="2" t="s">
        <v>32</v>
      </c>
      <c r="D104" s="1" t="s">
        <v>49</v>
      </c>
      <c r="H104" s="3">
        <v>30000</v>
      </c>
      <c r="I104" s="3">
        <v>30000</v>
      </c>
    </row>
    <row r="105" spans="1:10" ht="35" customHeight="1" x14ac:dyDescent="0.2">
      <c r="A105" s="2" t="s">
        <v>52</v>
      </c>
      <c r="B105" s="2" t="s">
        <v>45</v>
      </c>
      <c r="C105" s="2" t="s">
        <v>32</v>
      </c>
      <c r="D105" s="1" t="s">
        <v>50</v>
      </c>
      <c r="I105" s="3">
        <v>31000</v>
      </c>
    </row>
    <row r="106" spans="1:10" ht="35" customHeight="1" x14ac:dyDescent="0.2">
      <c r="A106" s="2" t="s">
        <v>52</v>
      </c>
      <c r="B106" s="2" t="s">
        <v>45</v>
      </c>
      <c r="C106" s="2" t="s">
        <v>32</v>
      </c>
      <c r="D106" s="1" t="s">
        <v>51</v>
      </c>
      <c r="I106" s="3">
        <v>31000</v>
      </c>
    </row>
    <row r="107" spans="1:10" ht="35" customHeight="1" x14ac:dyDescent="0.2">
      <c r="A107" s="2" t="s">
        <v>52</v>
      </c>
      <c r="B107" s="2" t="s">
        <v>45</v>
      </c>
      <c r="C107" s="2" t="s">
        <v>32</v>
      </c>
      <c r="D107" s="1" t="s">
        <v>34</v>
      </c>
      <c r="E107" s="3">
        <v>500</v>
      </c>
      <c r="F107" s="3">
        <v>98.37</v>
      </c>
      <c r="G107" s="3">
        <v>1</v>
      </c>
      <c r="H107" s="3">
        <f>F107*I107/E107</f>
        <v>786.96</v>
      </c>
      <c r="I107" s="3">
        <v>4000</v>
      </c>
      <c r="J107" s="3">
        <f t="shared" ref="J107" si="17">G107*I107</f>
        <v>4000</v>
      </c>
    </row>
    <row r="108" spans="1:10" ht="35" customHeight="1" x14ac:dyDescent="0.2">
      <c r="A108" s="2" t="s">
        <v>52</v>
      </c>
      <c r="B108" s="2" t="s">
        <v>45</v>
      </c>
      <c r="C108" s="2" t="s">
        <v>35</v>
      </c>
      <c r="D108" s="1" t="s">
        <v>36</v>
      </c>
      <c r="E108" s="3">
        <v>500</v>
      </c>
      <c r="F108" s="3">
        <v>600</v>
      </c>
      <c r="G108" s="3">
        <v>1</v>
      </c>
      <c r="H108" s="3">
        <f>F108*I108/E108</f>
        <v>48000</v>
      </c>
      <c r="I108" s="3">
        <v>40000</v>
      </c>
      <c r="J108" s="3">
        <f>G108*I108</f>
        <v>40000</v>
      </c>
    </row>
    <row r="109" spans="1:10" ht="35" customHeight="1" x14ac:dyDescent="0.2">
      <c r="A109" s="2" t="s">
        <v>52</v>
      </c>
      <c r="B109" s="2" t="s">
        <v>45</v>
      </c>
      <c r="C109" s="2" t="s">
        <v>35</v>
      </c>
      <c r="D109" s="1" t="s">
        <v>37</v>
      </c>
      <c r="E109" s="3">
        <v>500</v>
      </c>
      <c r="F109" s="3">
        <v>0</v>
      </c>
      <c r="G109" s="3">
        <v>0</v>
      </c>
      <c r="H109" s="3">
        <f t="shared" ref="H109:H119" si="18">F109*I109/E109</f>
        <v>0</v>
      </c>
      <c r="I109" s="3">
        <v>61000</v>
      </c>
      <c r="J109" s="3">
        <f t="shared" ref="J109:J114" si="19">G109*I109</f>
        <v>0</v>
      </c>
    </row>
    <row r="110" spans="1:10" ht="35" customHeight="1" x14ac:dyDescent="0.2">
      <c r="A110" s="2" t="s">
        <v>52</v>
      </c>
      <c r="B110" s="2" t="s">
        <v>45</v>
      </c>
      <c r="C110" s="2" t="s">
        <v>35</v>
      </c>
      <c r="D110" s="1" t="s">
        <v>38</v>
      </c>
      <c r="E110" s="3">
        <v>500</v>
      </c>
      <c r="F110" s="3">
        <v>0</v>
      </c>
      <c r="G110" s="3">
        <v>0</v>
      </c>
      <c r="H110" s="3">
        <f t="shared" si="18"/>
        <v>0</v>
      </c>
      <c r="I110" s="3">
        <v>66000</v>
      </c>
      <c r="J110" s="3">
        <f t="shared" si="19"/>
        <v>0</v>
      </c>
    </row>
    <row r="111" spans="1:10" ht="35" customHeight="1" x14ac:dyDescent="0.2">
      <c r="A111" s="2" t="s">
        <v>52</v>
      </c>
      <c r="B111" s="2" t="s">
        <v>45</v>
      </c>
      <c r="C111" s="2" t="s">
        <v>35</v>
      </c>
      <c r="D111" s="1" t="s">
        <v>39</v>
      </c>
      <c r="E111" s="3">
        <v>1000</v>
      </c>
      <c r="F111" s="3">
        <v>0</v>
      </c>
      <c r="G111" s="3">
        <v>0</v>
      </c>
      <c r="H111" s="3">
        <f t="shared" si="18"/>
        <v>0</v>
      </c>
      <c r="I111" s="3">
        <v>135000</v>
      </c>
      <c r="J111" s="3">
        <f t="shared" si="19"/>
        <v>0</v>
      </c>
    </row>
    <row r="112" spans="1:10" ht="35" customHeight="1" x14ac:dyDescent="0.2">
      <c r="A112" s="2" t="s">
        <v>52</v>
      </c>
      <c r="B112" s="2" t="s">
        <v>45</v>
      </c>
      <c r="C112" s="2" t="s">
        <v>35</v>
      </c>
      <c r="D112" s="1" t="s">
        <v>16</v>
      </c>
      <c r="E112" s="3">
        <v>10</v>
      </c>
      <c r="F112" s="3">
        <v>30</v>
      </c>
      <c r="G112" s="3">
        <v>1</v>
      </c>
      <c r="H112" s="3">
        <f t="shared" si="18"/>
        <v>4500</v>
      </c>
      <c r="I112" s="3">
        <v>1500</v>
      </c>
      <c r="J112" s="3">
        <f t="shared" si="19"/>
        <v>1500</v>
      </c>
    </row>
    <row r="113" spans="1:10" ht="35" customHeight="1" x14ac:dyDescent="0.2">
      <c r="A113" s="2" t="s">
        <v>52</v>
      </c>
      <c r="B113" s="2" t="s">
        <v>45</v>
      </c>
      <c r="C113" s="2" t="s">
        <v>35</v>
      </c>
      <c r="D113" s="1" t="s">
        <v>17</v>
      </c>
      <c r="E113" s="3">
        <v>10</v>
      </c>
      <c r="F113" s="3">
        <v>10</v>
      </c>
      <c r="G113" s="3">
        <v>1</v>
      </c>
      <c r="H113" s="3">
        <f t="shared" si="18"/>
        <v>5700</v>
      </c>
      <c r="I113" s="3">
        <v>5700</v>
      </c>
      <c r="J113" s="3">
        <f t="shared" si="19"/>
        <v>5700</v>
      </c>
    </row>
    <row r="114" spans="1:10" ht="35" customHeight="1" x14ac:dyDescent="0.2">
      <c r="A114" s="2" t="s">
        <v>52</v>
      </c>
      <c r="B114" s="2" t="s">
        <v>45</v>
      </c>
      <c r="C114" s="2" t="s">
        <v>35</v>
      </c>
      <c r="D114" s="1" t="s">
        <v>40</v>
      </c>
      <c r="E114" s="3">
        <v>20</v>
      </c>
      <c r="F114" s="3">
        <v>0</v>
      </c>
      <c r="G114" s="3">
        <v>1</v>
      </c>
      <c r="H114" s="3">
        <f t="shared" si="18"/>
        <v>0</v>
      </c>
      <c r="I114" s="3">
        <v>20000</v>
      </c>
      <c r="J114" s="3">
        <f t="shared" si="19"/>
        <v>20000</v>
      </c>
    </row>
    <row r="115" spans="1:10" ht="35" customHeight="1" x14ac:dyDescent="0.2">
      <c r="A115" s="2" t="s">
        <v>52</v>
      </c>
      <c r="B115" s="2" t="s">
        <v>45</v>
      </c>
      <c r="C115" s="2" t="s">
        <v>35</v>
      </c>
      <c r="D115" s="1" t="s">
        <v>18</v>
      </c>
      <c r="E115" s="3">
        <v>10</v>
      </c>
      <c r="F115" s="3">
        <v>30</v>
      </c>
      <c r="H115" s="3">
        <f t="shared" si="18"/>
        <v>4500</v>
      </c>
      <c r="I115" s="3">
        <v>1500</v>
      </c>
      <c r="J115" s="3">
        <v>1500</v>
      </c>
    </row>
    <row r="116" spans="1:10" ht="35" customHeight="1" x14ac:dyDescent="0.2">
      <c r="A116" s="2" t="s">
        <v>52</v>
      </c>
      <c r="B116" s="2" t="s">
        <v>45</v>
      </c>
      <c r="C116" s="2" t="s">
        <v>35</v>
      </c>
      <c r="D116" s="1" t="s">
        <v>19</v>
      </c>
      <c r="E116" s="3">
        <v>10</v>
      </c>
      <c r="F116" s="3">
        <v>12</v>
      </c>
      <c r="G116" s="3">
        <v>1</v>
      </c>
      <c r="H116" s="3">
        <f t="shared" si="18"/>
        <v>1800</v>
      </c>
      <c r="I116" s="3">
        <v>1500</v>
      </c>
      <c r="J116" s="3">
        <f t="shared" ref="J116" si="20">G116*I116</f>
        <v>1500</v>
      </c>
    </row>
    <row r="117" spans="1:10" ht="35" customHeight="1" x14ac:dyDescent="0.2">
      <c r="A117" s="2" t="s">
        <v>52</v>
      </c>
      <c r="B117" s="2" t="s">
        <v>45</v>
      </c>
      <c r="C117" s="2" t="s">
        <v>35</v>
      </c>
      <c r="D117" s="1" t="s">
        <v>20</v>
      </c>
      <c r="E117" s="3">
        <v>10</v>
      </c>
      <c r="F117" s="3">
        <v>20</v>
      </c>
      <c r="G117" s="3">
        <v>0</v>
      </c>
      <c r="H117" s="3">
        <f t="shared" si="18"/>
        <v>3600</v>
      </c>
      <c r="I117" s="3">
        <v>1800</v>
      </c>
      <c r="J117" s="3">
        <v>1800</v>
      </c>
    </row>
    <row r="118" spans="1:10" ht="35" customHeight="1" x14ac:dyDescent="0.2">
      <c r="A118" s="2" t="s">
        <v>52</v>
      </c>
      <c r="B118" s="2" t="s">
        <v>45</v>
      </c>
      <c r="C118" s="2" t="s">
        <v>35</v>
      </c>
      <c r="D118" s="1" t="s">
        <v>41</v>
      </c>
      <c r="E118" s="3">
        <v>500</v>
      </c>
      <c r="F118" s="3">
        <v>200</v>
      </c>
      <c r="H118" s="3">
        <f t="shared" si="18"/>
        <v>32000</v>
      </c>
      <c r="I118" s="3">
        <v>80000</v>
      </c>
      <c r="J118" s="3">
        <v>80000</v>
      </c>
    </row>
    <row r="119" spans="1:10" ht="35" customHeight="1" x14ac:dyDescent="0.2">
      <c r="A119" s="2" t="s">
        <v>52</v>
      </c>
      <c r="B119" s="2" t="s">
        <v>45</v>
      </c>
      <c r="C119" s="2" t="s">
        <v>35</v>
      </c>
      <c r="D119" s="1" t="s">
        <v>22</v>
      </c>
      <c r="E119" s="3">
        <v>500</v>
      </c>
      <c r="F119" s="3">
        <v>250</v>
      </c>
      <c r="H119" s="3">
        <f t="shared" si="18"/>
        <v>5407</v>
      </c>
      <c r="I119" s="3">
        <v>10814</v>
      </c>
      <c r="J119" s="3">
        <v>10814</v>
      </c>
    </row>
    <row r="120" spans="1:10" ht="35" customHeight="1" x14ac:dyDescent="0.2">
      <c r="A120" s="2" t="s">
        <v>52</v>
      </c>
      <c r="B120" s="2" t="s">
        <v>45</v>
      </c>
      <c r="C120" s="2" t="s">
        <v>35</v>
      </c>
      <c r="D120" s="1" t="s">
        <v>33</v>
      </c>
      <c r="F120" s="3">
        <v>1</v>
      </c>
      <c r="G120" s="3">
        <v>1</v>
      </c>
      <c r="H120" s="3">
        <v>13000</v>
      </c>
      <c r="I120" s="3">
        <v>13000</v>
      </c>
      <c r="J120" s="3">
        <v>13000</v>
      </c>
    </row>
    <row r="121" spans="1:10" ht="35" customHeight="1" x14ac:dyDescent="0.2">
      <c r="A121" s="2" t="s">
        <v>52</v>
      </c>
      <c r="B121" s="2" t="s">
        <v>45</v>
      </c>
      <c r="C121" s="2" t="s">
        <v>35</v>
      </c>
      <c r="D121" s="1" t="s">
        <v>24</v>
      </c>
      <c r="F121" s="3">
        <v>1</v>
      </c>
      <c r="H121" s="3">
        <v>23000</v>
      </c>
      <c r="I121" s="3">
        <v>23000</v>
      </c>
      <c r="J121" s="3">
        <v>23000</v>
      </c>
    </row>
    <row r="122" spans="1:10" ht="35" customHeight="1" x14ac:dyDescent="0.2">
      <c r="A122" s="2" t="s">
        <v>52</v>
      </c>
      <c r="B122" s="2" t="s">
        <v>45</v>
      </c>
      <c r="C122" s="2" t="s">
        <v>35</v>
      </c>
      <c r="D122" s="1" t="s">
        <v>25</v>
      </c>
      <c r="F122" s="3">
        <v>0</v>
      </c>
      <c r="I122" s="3">
        <v>25000</v>
      </c>
      <c r="J122" s="3">
        <f t="shared" ref="J122:J125" si="21">G122*I122</f>
        <v>0</v>
      </c>
    </row>
    <row r="123" spans="1:10" ht="35" customHeight="1" x14ac:dyDescent="0.2">
      <c r="A123" s="2" t="s">
        <v>52</v>
      </c>
      <c r="B123" s="2" t="s">
        <v>45</v>
      </c>
      <c r="C123" s="2" t="s">
        <v>35</v>
      </c>
      <c r="D123" s="1" t="s">
        <v>26</v>
      </c>
      <c r="F123" s="3">
        <v>1</v>
      </c>
      <c r="I123" s="3">
        <v>2000</v>
      </c>
      <c r="J123" s="3">
        <f t="shared" si="21"/>
        <v>0</v>
      </c>
    </row>
    <row r="124" spans="1:10" ht="35" customHeight="1" x14ac:dyDescent="0.2">
      <c r="A124" s="2" t="s">
        <v>52</v>
      </c>
      <c r="B124" s="2" t="s">
        <v>45</v>
      </c>
      <c r="C124" s="2" t="s">
        <v>35</v>
      </c>
      <c r="D124" s="1" t="s">
        <v>42</v>
      </c>
      <c r="F124" s="3">
        <v>1</v>
      </c>
      <c r="I124" s="3">
        <v>3000</v>
      </c>
      <c r="J124" s="3">
        <f t="shared" si="21"/>
        <v>0</v>
      </c>
    </row>
    <row r="125" spans="1:10" ht="35" customHeight="1" x14ac:dyDescent="0.2">
      <c r="A125" s="2" t="s">
        <v>52</v>
      </c>
      <c r="B125" s="2" t="s">
        <v>45</v>
      </c>
      <c r="C125" s="2" t="s">
        <v>35</v>
      </c>
      <c r="D125" s="1" t="s">
        <v>27</v>
      </c>
      <c r="F125" s="3">
        <v>1</v>
      </c>
      <c r="I125" s="3">
        <v>3000</v>
      </c>
      <c r="J125" s="3">
        <f t="shared" si="21"/>
        <v>0</v>
      </c>
    </row>
    <row r="126" spans="1:10" ht="35" customHeight="1" x14ac:dyDescent="0.2">
      <c r="A126" s="2" t="s">
        <v>52</v>
      </c>
      <c r="B126" s="2" t="s">
        <v>45</v>
      </c>
      <c r="C126" s="2" t="s">
        <v>35</v>
      </c>
      <c r="D126" s="1" t="s">
        <v>48</v>
      </c>
      <c r="E126" s="3">
        <v>1000</v>
      </c>
      <c r="G126" s="3">
        <v>0</v>
      </c>
      <c r="H126" s="3">
        <v>31000</v>
      </c>
      <c r="I126" s="3">
        <v>31000</v>
      </c>
      <c r="J126" s="3">
        <f>G126*I126</f>
        <v>0</v>
      </c>
    </row>
    <row r="127" spans="1:10" ht="35" customHeight="1" x14ac:dyDescent="0.2">
      <c r="A127" s="2" t="s">
        <v>52</v>
      </c>
      <c r="B127" s="2" t="s">
        <v>45</v>
      </c>
      <c r="C127" s="2" t="s">
        <v>35</v>
      </c>
      <c r="D127" s="1" t="s">
        <v>49</v>
      </c>
      <c r="E127" s="3">
        <v>500</v>
      </c>
      <c r="I127" s="3">
        <v>30000</v>
      </c>
      <c r="J127" s="3">
        <f t="shared" ref="J127:J131" si="22">G127*I127</f>
        <v>0</v>
      </c>
    </row>
    <row r="128" spans="1:10" ht="35" customHeight="1" x14ac:dyDescent="0.2">
      <c r="A128" s="2" t="s">
        <v>52</v>
      </c>
      <c r="B128" s="2" t="s">
        <v>45</v>
      </c>
      <c r="C128" s="2" t="s">
        <v>35</v>
      </c>
      <c r="D128" s="1" t="s">
        <v>50</v>
      </c>
      <c r="I128" s="3">
        <v>31000</v>
      </c>
      <c r="J128" s="3">
        <f t="shared" si="22"/>
        <v>0</v>
      </c>
    </row>
    <row r="129" spans="1:10" ht="35" customHeight="1" x14ac:dyDescent="0.2">
      <c r="A129" s="2" t="s">
        <v>52</v>
      </c>
      <c r="B129" s="2" t="s">
        <v>45</v>
      </c>
      <c r="C129" s="2" t="s">
        <v>35</v>
      </c>
      <c r="D129" s="1" t="s">
        <v>51</v>
      </c>
      <c r="F129" s="3">
        <v>1</v>
      </c>
      <c r="G129" s="3">
        <v>1</v>
      </c>
      <c r="I129" s="3">
        <v>39000</v>
      </c>
      <c r="J129" s="3">
        <f t="shared" si="22"/>
        <v>39000</v>
      </c>
    </row>
    <row r="130" spans="1:10" ht="35" customHeight="1" x14ac:dyDescent="0.2">
      <c r="A130" s="2" t="s">
        <v>52</v>
      </c>
      <c r="B130" s="2" t="s">
        <v>45</v>
      </c>
      <c r="C130" s="2" t="s">
        <v>35</v>
      </c>
      <c r="D130" s="1" t="s">
        <v>44</v>
      </c>
      <c r="E130" s="3">
        <v>10</v>
      </c>
      <c r="G130" s="3">
        <v>1</v>
      </c>
      <c r="H130" s="3">
        <v>20000</v>
      </c>
      <c r="I130" s="3">
        <v>20000</v>
      </c>
      <c r="J130" s="3">
        <f t="shared" si="22"/>
        <v>20000</v>
      </c>
    </row>
    <row r="131" spans="1:10" ht="35" customHeight="1" x14ac:dyDescent="0.2">
      <c r="A131" s="2" t="s">
        <v>52</v>
      </c>
      <c r="B131" s="2" t="s">
        <v>45</v>
      </c>
      <c r="C131" s="2" t="s">
        <v>35</v>
      </c>
      <c r="D131" s="1" t="s">
        <v>29</v>
      </c>
      <c r="E131" s="3">
        <v>500</v>
      </c>
      <c r="F131" s="3">
        <v>100</v>
      </c>
      <c r="G131" s="3">
        <v>1</v>
      </c>
      <c r="H131" s="3">
        <f t="shared" ref="H131" si="23">F131*I131/E131</f>
        <v>800</v>
      </c>
      <c r="I131" s="3">
        <v>4000</v>
      </c>
      <c r="J131" s="3">
        <f t="shared" si="22"/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1D1-24E1-7641-9933-4A01D133C4FC}">
  <dimension ref="A1:E11"/>
  <sheetViews>
    <sheetView workbookViewId="0">
      <selection activeCell="E8" sqref="E8"/>
    </sheetView>
  </sheetViews>
  <sheetFormatPr baseColWidth="10" defaultColWidth="21.5" defaultRowHeight="36" customHeight="1" x14ac:dyDescent="0.2"/>
  <cols>
    <col min="1" max="1" width="21.5" style="19"/>
    <col min="2" max="2" width="53.5" style="19" customWidth="1"/>
    <col min="3" max="5" width="21.5" style="20"/>
    <col min="6" max="16384" width="21.5" style="19"/>
  </cols>
  <sheetData>
    <row r="1" spans="1:5" ht="36" customHeight="1" x14ac:dyDescent="0.2">
      <c r="A1" s="4" t="s">
        <v>1</v>
      </c>
      <c r="B1" s="4" t="s">
        <v>54</v>
      </c>
      <c r="C1" s="6" t="s">
        <v>6</v>
      </c>
      <c r="D1" s="6" t="s">
        <v>55</v>
      </c>
      <c r="E1" s="6" t="s">
        <v>56</v>
      </c>
    </row>
    <row r="2" spans="1:5" ht="36" customHeight="1" x14ac:dyDescent="0.2">
      <c r="A2" s="19" t="s">
        <v>45</v>
      </c>
      <c r="B2" s="23" t="s">
        <v>58</v>
      </c>
      <c r="C2" s="20">
        <v>2</v>
      </c>
      <c r="D2" s="20">
        <v>4000</v>
      </c>
      <c r="E2" s="28">
        <f t="shared" ref="E2:E11" si="0">D2*C2</f>
        <v>8000</v>
      </c>
    </row>
    <row r="3" spans="1:5" ht="36" customHeight="1" x14ac:dyDescent="0.2">
      <c r="A3" s="19" t="s">
        <v>10</v>
      </c>
      <c r="B3" s="23" t="s">
        <v>58</v>
      </c>
      <c r="C3" s="20">
        <v>2</v>
      </c>
      <c r="D3" s="20">
        <v>4000</v>
      </c>
      <c r="E3" s="29">
        <f t="shared" si="0"/>
        <v>8000</v>
      </c>
    </row>
    <row r="4" spans="1:5" ht="36" customHeight="1" x14ac:dyDescent="0.2">
      <c r="A4" s="19" t="s">
        <v>45</v>
      </c>
      <c r="B4" s="23" t="s">
        <v>61</v>
      </c>
      <c r="C4" s="20">
        <v>2</v>
      </c>
      <c r="D4" s="20">
        <v>300</v>
      </c>
      <c r="E4" s="28">
        <f t="shared" si="0"/>
        <v>600</v>
      </c>
    </row>
    <row r="5" spans="1:5" ht="36" customHeight="1" x14ac:dyDescent="0.2">
      <c r="A5" s="19" t="s">
        <v>10</v>
      </c>
      <c r="B5" s="23" t="s">
        <v>61</v>
      </c>
      <c r="C5" s="20">
        <v>2</v>
      </c>
      <c r="D5" s="20">
        <v>300</v>
      </c>
      <c r="E5" s="29">
        <f t="shared" si="0"/>
        <v>600</v>
      </c>
    </row>
    <row r="6" spans="1:5" ht="36" customHeight="1" x14ac:dyDescent="0.2">
      <c r="A6" s="19" t="s">
        <v>45</v>
      </c>
      <c r="B6" s="23" t="s">
        <v>59</v>
      </c>
      <c r="C6" s="20">
        <v>2</v>
      </c>
      <c r="D6" s="20">
        <v>300</v>
      </c>
      <c r="E6" s="28">
        <f t="shared" si="0"/>
        <v>600</v>
      </c>
    </row>
    <row r="7" spans="1:5" ht="36" customHeight="1" x14ac:dyDescent="0.2">
      <c r="A7" s="19" t="s">
        <v>10</v>
      </c>
      <c r="B7" s="23" t="s">
        <v>59</v>
      </c>
      <c r="C7" s="20">
        <v>2</v>
      </c>
      <c r="D7" s="20">
        <v>300</v>
      </c>
      <c r="E7" s="29">
        <f t="shared" si="0"/>
        <v>600</v>
      </c>
    </row>
    <row r="8" spans="1:5" ht="36" customHeight="1" x14ac:dyDescent="0.2">
      <c r="A8" s="19" t="s">
        <v>45</v>
      </c>
      <c r="B8" s="23" t="s">
        <v>57</v>
      </c>
      <c r="C8" s="20">
        <v>2</v>
      </c>
      <c r="D8" s="20">
        <v>500</v>
      </c>
      <c r="E8" s="28">
        <f t="shared" si="0"/>
        <v>1000</v>
      </c>
    </row>
    <row r="9" spans="1:5" ht="36" customHeight="1" x14ac:dyDescent="0.2">
      <c r="A9" s="19" t="s">
        <v>10</v>
      </c>
      <c r="B9" s="23" t="s">
        <v>57</v>
      </c>
      <c r="C9" s="20">
        <v>4</v>
      </c>
      <c r="D9" s="20">
        <v>1000</v>
      </c>
      <c r="E9" s="29">
        <f t="shared" si="0"/>
        <v>4000</v>
      </c>
    </row>
    <row r="10" spans="1:5" ht="36" customHeight="1" x14ac:dyDescent="0.2">
      <c r="A10" s="19" t="s">
        <v>45</v>
      </c>
      <c r="B10" s="23" t="s">
        <v>60</v>
      </c>
      <c r="C10" s="20">
        <v>2</v>
      </c>
      <c r="D10" s="20">
        <v>100</v>
      </c>
      <c r="E10" s="28">
        <f t="shared" si="0"/>
        <v>200</v>
      </c>
    </row>
    <row r="11" spans="1:5" ht="36" customHeight="1" x14ac:dyDescent="0.2">
      <c r="A11" s="19" t="s">
        <v>10</v>
      </c>
      <c r="B11" s="23" t="s">
        <v>60</v>
      </c>
      <c r="C11" s="20">
        <v>2</v>
      </c>
      <c r="D11" s="20">
        <v>100</v>
      </c>
      <c r="E11" s="29">
        <f t="shared" si="0"/>
        <v>200</v>
      </c>
    </row>
  </sheetData>
  <autoFilter ref="A1:E11" xr:uid="{B8F511D1-24E1-7641-9933-4A01D133C4FC}">
    <sortState xmlns:xlrd2="http://schemas.microsoft.com/office/spreadsheetml/2017/richdata2" ref="A2:E11">
      <sortCondition ref="B2:B11"/>
      <sortCondition ref="A2:A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1B38-8483-E94A-84DF-36B838F6C2D2}">
  <dimension ref="A1:E11"/>
  <sheetViews>
    <sheetView zoomScale="120" zoomScaleNormal="120" workbookViewId="0">
      <selection activeCell="B6" sqref="B2:B6"/>
    </sheetView>
  </sheetViews>
  <sheetFormatPr baseColWidth="10" defaultColWidth="21.5" defaultRowHeight="36" customHeight="1" x14ac:dyDescent="0.2"/>
  <cols>
    <col min="1" max="1" width="21.5" style="19"/>
    <col min="2" max="2" width="66.6640625" style="19" customWidth="1"/>
    <col min="3" max="16384" width="21.5" style="19"/>
  </cols>
  <sheetData>
    <row r="1" spans="1:5" ht="36" customHeight="1" x14ac:dyDescent="0.2">
      <c r="A1" s="4" t="s">
        <v>1</v>
      </c>
      <c r="B1" s="4" t="s">
        <v>54</v>
      </c>
      <c r="C1" s="4" t="s">
        <v>6</v>
      </c>
      <c r="D1" s="4" t="s">
        <v>55</v>
      </c>
      <c r="E1" s="4" t="s">
        <v>56</v>
      </c>
    </row>
    <row r="2" spans="1:5" ht="36" customHeight="1" x14ac:dyDescent="0.2">
      <c r="A2" s="19" t="s">
        <v>10</v>
      </c>
      <c r="B2" s="23" t="s">
        <v>62</v>
      </c>
      <c r="C2" s="19">
        <v>0.08</v>
      </c>
      <c r="D2" s="19">
        <v>9000</v>
      </c>
      <c r="E2" s="28">
        <f>D2*C2</f>
        <v>720</v>
      </c>
    </row>
    <row r="3" spans="1:5" ht="36" customHeight="1" x14ac:dyDescent="0.2">
      <c r="A3" s="19" t="s">
        <v>10</v>
      </c>
      <c r="B3" s="23" t="s">
        <v>63</v>
      </c>
      <c r="C3" s="19">
        <v>0.1</v>
      </c>
      <c r="D3" s="19">
        <v>1000</v>
      </c>
      <c r="E3" s="28">
        <f t="shared" ref="E3:E6" si="0">D3*C3</f>
        <v>100</v>
      </c>
    </row>
    <row r="4" spans="1:5" ht="36" customHeight="1" x14ac:dyDescent="0.2">
      <c r="A4" s="19" t="s">
        <v>10</v>
      </c>
      <c r="B4" s="23" t="s">
        <v>64</v>
      </c>
      <c r="C4" s="19">
        <v>0.15</v>
      </c>
      <c r="D4" s="19">
        <v>1200</v>
      </c>
      <c r="E4" s="28">
        <f t="shared" si="0"/>
        <v>180</v>
      </c>
    </row>
    <row r="5" spans="1:5" ht="36" customHeight="1" x14ac:dyDescent="0.2">
      <c r="A5" s="19" t="s">
        <v>10</v>
      </c>
      <c r="B5" s="23" t="s">
        <v>65</v>
      </c>
      <c r="C5" s="19">
        <f>1/200</f>
        <v>5.0000000000000001E-3</v>
      </c>
      <c r="D5" s="19">
        <v>70479</v>
      </c>
      <c r="E5" s="28">
        <f t="shared" si="0"/>
        <v>352.39499999999998</v>
      </c>
    </row>
    <row r="6" spans="1:5" ht="36" customHeight="1" x14ac:dyDescent="0.2">
      <c r="A6" s="19" t="s">
        <v>10</v>
      </c>
      <c r="B6" s="23" t="s">
        <v>66</v>
      </c>
      <c r="C6" s="19">
        <f>1/200</f>
        <v>5.0000000000000001E-3</v>
      </c>
      <c r="D6" s="19">
        <v>55000</v>
      </c>
      <c r="E6" s="28">
        <f t="shared" si="0"/>
        <v>275</v>
      </c>
    </row>
    <row r="7" spans="1:5" ht="36" customHeight="1" x14ac:dyDescent="0.2">
      <c r="A7" s="19" t="s">
        <v>45</v>
      </c>
      <c r="B7" s="23" t="s">
        <v>62</v>
      </c>
      <c r="C7" s="19">
        <v>0</v>
      </c>
      <c r="D7" s="19">
        <v>9000</v>
      </c>
      <c r="E7" s="28">
        <f>D7*C7</f>
        <v>0</v>
      </c>
    </row>
    <row r="8" spans="1:5" ht="36" customHeight="1" x14ac:dyDescent="0.2">
      <c r="A8" s="19" t="s">
        <v>45</v>
      </c>
      <c r="B8" s="23" t="s">
        <v>67</v>
      </c>
      <c r="C8" s="19">
        <v>1</v>
      </c>
      <c r="D8" s="19">
        <v>1000</v>
      </c>
      <c r="E8" s="28">
        <f t="shared" ref="E8:E11" si="1">D8*C8</f>
        <v>1000</v>
      </c>
    </row>
    <row r="9" spans="1:5" ht="36" customHeight="1" x14ac:dyDescent="0.2">
      <c r="A9" s="19" t="s">
        <v>45</v>
      </c>
      <c r="B9" s="23" t="s">
        <v>64</v>
      </c>
      <c r="C9" s="19">
        <v>0</v>
      </c>
      <c r="D9" s="19">
        <v>1200</v>
      </c>
      <c r="E9" s="28">
        <f t="shared" si="1"/>
        <v>0</v>
      </c>
    </row>
    <row r="10" spans="1:5" ht="36" customHeight="1" x14ac:dyDescent="0.2">
      <c r="A10" s="19" t="s">
        <v>45</v>
      </c>
      <c r="B10" s="23" t="s">
        <v>68</v>
      </c>
      <c r="C10" s="19">
        <f>1/200</f>
        <v>5.0000000000000001E-3</v>
      </c>
      <c r="D10" s="19">
        <v>70479</v>
      </c>
      <c r="E10" s="28">
        <f t="shared" si="1"/>
        <v>352.39499999999998</v>
      </c>
    </row>
    <row r="11" spans="1:5" ht="36" customHeight="1" x14ac:dyDescent="0.2">
      <c r="A11" s="19" t="s">
        <v>45</v>
      </c>
      <c r="B11" s="23" t="s">
        <v>69</v>
      </c>
      <c r="C11" s="19">
        <f>1/200</f>
        <v>5.0000000000000001E-3</v>
      </c>
      <c r="D11" s="19">
        <v>55000</v>
      </c>
      <c r="E11" s="28">
        <f t="shared" si="1"/>
        <v>275</v>
      </c>
    </row>
  </sheetData>
  <autoFilter ref="A1:E11" xr:uid="{31FE1B38-8483-E94A-84DF-36B838F6C2D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1345-3878-B446-B48F-DA99C9C97147}">
  <dimension ref="A1:E31"/>
  <sheetViews>
    <sheetView tabSelected="1" zoomScaleNormal="100" workbookViewId="0">
      <selection activeCell="B32" sqref="B32"/>
    </sheetView>
  </sheetViews>
  <sheetFormatPr baseColWidth="10" defaultColWidth="21.5" defaultRowHeight="36" customHeight="1" x14ac:dyDescent="0.2"/>
  <cols>
    <col min="1" max="1" width="21.5" style="19"/>
    <col min="2" max="2" width="53.5" style="19" customWidth="1"/>
    <col min="3" max="3" width="21.5" style="20"/>
    <col min="4" max="4" width="21.5" style="22"/>
    <col min="5" max="5" width="21.5" style="24"/>
    <col min="6" max="16384" width="21.5" style="19"/>
  </cols>
  <sheetData>
    <row r="1" spans="1:5" ht="36" customHeight="1" x14ac:dyDescent="0.2">
      <c r="A1" s="4" t="s">
        <v>1</v>
      </c>
      <c r="B1" s="4" t="s">
        <v>54</v>
      </c>
      <c r="C1" s="6" t="s">
        <v>6</v>
      </c>
      <c r="D1" s="21" t="s">
        <v>55</v>
      </c>
      <c r="E1" s="26" t="s">
        <v>56</v>
      </c>
    </row>
    <row r="2" spans="1:5" ht="36" customHeight="1" x14ac:dyDescent="0.2">
      <c r="A2" s="19" t="s">
        <v>45</v>
      </c>
      <c r="B2" s="23" t="s">
        <v>86</v>
      </c>
      <c r="C2" s="20">
        <v>2</v>
      </c>
      <c r="D2" s="22">
        <v>400</v>
      </c>
      <c r="E2" s="24">
        <f t="shared" ref="E2:E31" si="0">C2*D2</f>
        <v>800</v>
      </c>
    </row>
    <row r="3" spans="1:5" ht="36" customHeight="1" x14ac:dyDescent="0.2">
      <c r="A3" s="19" t="s">
        <v>10</v>
      </c>
      <c r="B3" s="23" t="s">
        <v>81</v>
      </c>
      <c r="C3" s="20">
        <v>10</v>
      </c>
      <c r="D3" s="22">
        <v>400</v>
      </c>
      <c r="E3" s="24">
        <f t="shared" si="0"/>
        <v>4000</v>
      </c>
    </row>
    <row r="4" spans="1:5" ht="36" customHeight="1" x14ac:dyDescent="0.2">
      <c r="A4" s="19" t="s">
        <v>10</v>
      </c>
      <c r="B4" s="23" t="s">
        <v>84</v>
      </c>
      <c r="C4" s="25">
        <f>1/60</f>
        <v>1.6666666666666666E-2</v>
      </c>
      <c r="D4" s="22">
        <v>1500</v>
      </c>
      <c r="E4" s="24">
        <f t="shared" si="0"/>
        <v>25</v>
      </c>
    </row>
    <row r="5" spans="1:5" ht="36" customHeight="1" x14ac:dyDescent="0.2">
      <c r="A5" s="19" t="s">
        <v>45</v>
      </c>
      <c r="B5" s="23" t="s">
        <v>84</v>
      </c>
      <c r="C5" s="25">
        <f>1/60</f>
        <v>1.6666666666666666E-2</v>
      </c>
      <c r="D5" s="22">
        <v>1500</v>
      </c>
      <c r="E5" s="24">
        <f t="shared" si="0"/>
        <v>25</v>
      </c>
    </row>
    <row r="6" spans="1:5" ht="36" customHeight="1" x14ac:dyDescent="0.2">
      <c r="A6" s="19" t="s">
        <v>10</v>
      </c>
      <c r="B6" s="23" t="s">
        <v>83</v>
      </c>
      <c r="C6" s="20">
        <v>0.5</v>
      </c>
      <c r="D6" s="22">
        <v>500</v>
      </c>
      <c r="E6" s="24">
        <f t="shared" si="0"/>
        <v>250</v>
      </c>
    </row>
    <row r="7" spans="1:5" ht="36" customHeight="1" x14ac:dyDescent="0.2">
      <c r="A7" s="19" t="s">
        <v>45</v>
      </c>
      <c r="B7" s="23" t="s">
        <v>83</v>
      </c>
      <c r="C7" s="20">
        <v>0.5</v>
      </c>
      <c r="D7" s="22">
        <v>500</v>
      </c>
      <c r="E7" s="24">
        <f t="shared" si="0"/>
        <v>250</v>
      </c>
    </row>
    <row r="8" spans="1:5" ht="36" customHeight="1" x14ac:dyDescent="0.2">
      <c r="A8" s="19" t="s">
        <v>10</v>
      </c>
      <c r="B8" s="23" t="s">
        <v>82</v>
      </c>
      <c r="C8" s="20">
        <v>0.1</v>
      </c>
      <c r="D8" s="22">
        <v>500</v>
      </c>
      <c r="E8" s="24">
        <f t="shared" si="0"/>
        <v>50</v>
      </c>
    </row>
    <row r="9" spans="1:5" ht="36" customHeight="1" x14ac:dyDescent="0.2">
      <c r="A9" s="19" t="s">
        <v>45</v>
      </c>
      <c r="B9" s="23" t="s">
        <v>82</v>
      </c>
      <c r="C9" s="20">
        <v>0.1</v>
      </c>
      <c r="D9" s="22">
        <v>500</v>
      </c>
      <c r="E9" s="24">
        <f t="shared" si="0"/>
        <v>50</v>
      </c>
    </row>
    <row r="10" spans="1:5" ht="36" customHeight="1" x14ac:dyDescent="0.2">
      <c r="A10" s="19" t="s">
        <v>10</v>
      </c>
      <c r="B10" s="23" t="s">
        <v>75</v>
      </c>
      <c r="C10" s="20">
        <v>4</v>
      </c>
      <c r="D10" s="22">
        <v>2500</v>
      </c>
      <c r="E10" s="24">
        <f t="shared" si="0"/>
        <v>10000</v>
      </c>
    </row>
    <row r="11" spans="1:5" ht="36" customHeight="1" x14ac:dyDescent="0.2">
      <c r="A11" s="19" t="s">
        <v>45</v>
      </c>
      <c r="B11" s="23" t="s">
        <v>75</v>
      </c>
      <c r="C11" s="20">
        <v>0</v>
      </c>
      <c r="D11" s="22">
        <v>2500</v>
      </c>
      <c r="E11" s="24">
        <f t="shared" si="0"/>
        <v>0</v>
      </c>
    </row>
    <row r="12" spans="1:5" ht="36" customHeight="1" x14ac:dyDescent="0.2">
      <c r="A12" s="19" t="s">
        <v>10</v>
      </c>
      <c r="B12" s="23" t="s">
        <v>76</v>
      </c>
      <c r="C12" s="20">
        <v>1</v>
      </c>
      <c r="D12" s="22">
        <v>2000</v>
      </c>
      <c r="E12" s="24">
        <f t="shared" si="0"/>
        <v>2000</v>
      </c>
    </row>
    <row r="13" spans="1:5" ht="36" customHeight="1" x14ac:dyDescent="0.2">
      <c r="A13" s="19" t="s">
        <v>45</v>
      </c>
      <c r="B13" s="23" t="s">
        <v>76</v>
      </c>
      <c r="C13" s="20">
        <v>1</v>
      </c>
      <c r="D13" s="22">
        <v>2000</v>
      </c>
      <c r="E13" s="24">
        <f t="shared" si="0"/>
        <v>2000</v>
      </c>
    </row>
    <row r="14" spans="1:5" ht="36" customHeight="1" x14ac:dyDescent="0.2">
      <c r="A14" s="19" t="s">
        <v>10</v>
      </c>
      <c r="B14" s="23" t="s">
        <v>80</v>
      </c>
      <c r="C14" s="20">
        <v>0.05</v>
      </c>
      <c r="D14" s="22">
        <v>8000</v>
      </c>
      <c r="E14" s="24">
        <f t="shared" si="0"/>
        <v>400</v>
      </c>
    </row>
    <row r="15" spans="1:5" ht="36" customHeight="1" x14ac:dyDescent="0.2">
      <c r="A15" s="19" t="s">
        <v>45</v>
      </c>
      <c r="B15" s="23" t="s">
        <v>80</v>
      </c>
      <c r="C15" s="20">
        <v>0.05</v>
      </c>
      <c r="D15" s="22">
        <v>8000</v>
      </c>
      <c r="E15" s="24">
        <f t="shared" si="0"/>
        <v>400</v>
      </c>
    </row>
    <row r="16" spans="1:5" ht="36" customHeight="1" x14ac:dyDescent="0.2">
      <c r="A16" s="19" t="s">
        <v>10</v>
      </c>
      <c r="B16" s="23" t="s">
        <v>78</v>
      </c>
      <c r="C16" s="20">
        <v>1</v>
      </c>
      <c r="D16" s="22">
        <v>5000</v>
      </c>
      <c r="E16" s="24">
        <f t="shared" si="0"/>
        <v>5000</v>
      </c>
    </row>
    <row r="17" spans="1:5" ht="36" customHeight="1" x14ac:dyDescent="0.2">
      <c r="A17" s="19" t="s">
        <v>45</v>
      </c>
      <c r="B17" s="23" t="s">
        <v>78</v>
      </c>
      <c r="C17" s="20">
        <v>1</v>
      </c>
      <c r="D17" s="22">
        <v>5000</v>
      </c>
      <c r="E17" s="24">
        <f t="shared" si="0"/>
        <v>5000</v>
      </c>
    </row>
    <row r="18" spans="1:5" ht="36" customHeight="1" x14ac:dyDescent="0.2">
      <c r="A18" s="19" t="s">
        <v>45</v>
      </c>
      <c r="B18" s="23" t="s">
        <v>85</v>
      </c>
      <c r="C18" s="20">
        <v>2</v>
      </c>
      <c r="D18" s="27">
        <v>400</v>
      </c>
      <c r="E18" s="24">
        <f t="shared" si="0"/>
        <v>800</v>
      </c>
    </row>
    <row r="19" spans="1:5" ht="36" customHeight="1" x14ac:dyDescent="0.2">
      <c r="A19" s="19" t="s">
        <v>10</v>
      </c>
      <c r="B19" s="23" t="s">
        <v>77</v>
      </c>
      <c r="C19" s="20">
        <v>3</v>
      </c>
      <c r="D19" s="22">
        <v>200</v>
      </c>
      <c r="E19" s="24">
        <f t="shared" si="0"/>
        <v>600</v>
      </c>
    </row>
    <row r="20" spans="1:5" ht="36" customHeight="1" x14ac:dyDescent="0.2">
      <c r="A20" s="19" t="s">
        <v>10</v>
      </c>
      <c r="B20" s="23" t="s">
        <v>70</v>
      </c>
      <c r="C20" s="20">
        <v>1</v>
      </c>
      <c r="D20" s="22">
        <v>400</v>
      </c>
      <c r="E20" s="24">
        <f t="shared" si="0"/>
        <v>400</v>
      </c>
    </row>
    <row r="21" spans="1:5" ht="36" customHeight="1" x14ac:dyDescent="0.2">
      <c r="A21" s="19" t="s">
        <v>45</v>
      </c>
      <c r="B21" s="23" t="s">
        <v>70</v>
      </c>
      <c r="C21" s="20">
        <v>1</v>
      </c>
      <c r="D21" s="22">
        <v>400</v>
      </c>
      <c r="E21" s="24">
        <f t="shared" si="0"/>
        <v>400</v>
      </c>
    </row>
    <row r="22" spans="1:5" ht="36" customHeight="1" x14ac:dyDescent="0.2">
      <c r="A22" s="19" t="s">
        <v>10</v>
      </c>
      <c r="B22" s="23" t="s">
        <v>72</v>
      </c>
      <c r="C22" s="20">
        <v>2</v>
      </c>
      <c r="D22" s="22">
        <v>400</v>
      </c>
      <c r="E22" s="24">
        <f t="shared" si="0"/>
        <v>800</v>
      </c>
    </row>
    <row r="23" spans="1:5" ht="36" customHeight="1" x14ac:dyDescent="0.2">
      <c r="A23" s="19" t="s">
        <v>45</v>
      </c>
      <c r="B23" s="23" t="s">
        <v>72</v>
      </c>
      <c r="C23" s="20">
        <v>0</v>
      </c>
      <c r="D23" s="22">
        <v>400</v>
      </c>
      <c r="E23" s="24">
        <f t="shared" si="0"/>
        <v>0</v>
      </c>
    </row>
    <row r="24" spans="1:5" ht="36" customHeight="1" x14ac:dyDescent="0.2">
      <c r="A24" s="19" t="s">
        <v>10</v>
      </c>
      <c r="B24" s="23" t="s">
        <v>73</v>
      </c>
      <c r="C24" s="20">
        <v>3</v>
      </c>
      <c r="D24" s="22">
        <v>500</v>
      </c>
      <c r="E24" s="24">
        <f t="shared" si="0"/>
        <v>1500</v>
      </c>
    </row>
    <row r="25" spans="1:5" ht="36" customHeight="1" x14ac:dyDescent="0.2">
      <c r="A25" s="19" t="s">
        <v>45</v>
      </c>
      <c r="B25" s="23" t="s">
        <v>73</v>
      </c>
      <c r="C25" s="20">
        <v>0</v>
      </c>
      <c r="D25" s="22">
        <v>500</v>
      </c>
      <c r="E25" s="24">
        <f t="shared" si="0"/>
        <v>0</v>
      </c>
    </row>
    <row r="26" spans="1:5" ht="36" customHeight="1" x14ac:dyDescent="0.2">
      <c r="A26" s="19" t="s">
        <v>10</v>
      </c>
      <c r="B26" s="23" t="s">
        <v>71</v>
      </c>
      <c r="C26" s="20">
        <v>1</v>
      </c>
      <c r="D26" s="22">
        <v>400</v>
      </c>
      <c r="E26" s="24">
        <f t="shared" si="0"/>
        <v>400</v>
      </c>
    </row>
    <row r="27" spans="1:5" ht="36" customHeight="1" x14ac:dyDescent="0.2">
      <c r="A27" s="19" t="s">
        <v>45</v>
      </c>
      <c r="B27" s="23" t="s">
        <v>71</v>
      </c>
      <c r="C27" s="20">
        <v>1</v>
      </c>
      <c r="D27" s="22">
        <v>400</v>
      </c>
      <c r="E27" s="24">
        <f t="shared" si="0"/>
        <v>400</v>
      </c>
    </row>
    <row r="28" spans="1:5" ht="36" customHeight="1" x14ac:dyDescent="0.2">
      <c r="A28" s="19" t="s">
        <v>10</v>
      </c>
      <c r="B28" s="23" t="s">
        <v>74</v>
      </c>
      <c r="C28" s="20">
        <v>3</v>
      </c>
      <c r="D28" s="22">
        <v>2000</v>
      </c>
      <c r="E28" s="24">
        <f t="shared" si="0"/>
        <v>6000</v>
      </c>
    </row>
    <row r="29" spans="1:5" ht="36" customHeight="1" x14ac:dyDescent="0.2">
      <c r="A29" s="19" t="s">
        <v>45</v>
      </c>
      <c r="B29" s="23" t="s">
        <v>74</v>
      </c>
      <c r="C29" s="20">
        <v>0</v>
      </c>
      <c r="D29" s="22">
        <v>2000</v>
      </c>
      <c r="E29" s="24">
        <f t="shared" si="0"/>
        <v>0</v>
      </c>
    </row>
    <row r="30" spans="1:5" ht="36" customHeight="1" x14ac:dyDescent="0.2">
      <c r="A30" s="19" t="s">
        <v>10</v>
      </c>
      <c r="B30" s="23" t="s">
        <v>79</v>
      </c>
      <c r="C30" s="20">
        <v>1</v>
      </c>
      <c r="D30" s="22">
        <v>1000</v>
      </c>
      <c r="E30" s="24">
        <f t="shared" si="0"/>
        <v>1000</v>
      </c>
    </row>
    <row r="31" spans="1:5" ht="36" customHeight="1" x14ac:dyDescent="0.2">
      <c r="A31" s="19" t="s">
        <v>45</v>
      </c>
      <c r="B31" s="23" t="s">
        <v>79</v>
      </c>
      <c r="C31" s="20">
        <v>1</v>
      </c>
      <c r="D31" s="22">
        <v>1000</v>
      </c>
      <c r="E31" s="24">
        <f t="shared" si="0"/>
        <v>1000</v>
      </c>
    </row>
  </sheetData>
  <autoFilter ref="A1:E31" xr:uid="{5A341345-3878-B446-B48F-DA99C9C97147}">
    <sortState xmlns:xlrd2="http://schemas.microsoft.com/office/spreadsheetml/2017/richdata2" ref="A2:E31">
      <sortCondition ref="B2:B31"/>
      <sortCondition descending="1" ref="A2:A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826D-9DEC-DA4B-9B02-01FF4F24E128}">
  <dimension ref="A1:F4"/>
  <sheetViews>
    <sheetView zoomScale="120" zoomScaleNormal="120" workbookViewId="0">
      <selection activeCell="B8" sqref="B8"/>
    </sheetView>
  </sheetViews>
  <sheetFormatPr baseColWidth="10" defaultColWidth="21.5" defaultRowHeight="36" customHeight="1" x14ac:dyDescent="0.2"/>
  <cols>
    <col min="1" max="1" width="21.5" style="19"/>
    <col min="2" max="2" width="53.5" style="19" customWidth="1"/>
    <col min="3" max="16384" width="21.5" style="19"/>
  </cols>
  <sheetData>
    <row r="1" spans="1:6" ht="36" customHeight="1" x14ac:dyDescent="0.2">
      <c r="A1" s="4" t="s">
        <v>1</v>
      </c>
      <c r="B1" s="4" t="s">
        <v>54</v>
      </c>
      <c r="C1" s="4" t="s">
        <v>6</v>
      </c>
      <c r="D1" s="4" t="s">
        <v>55</v>
      </c>
      <c r="E1" s="4" t="s">
        <v>56</v>
      </c>
    </row>
    <row r="2" spans="1:6" ht="36" customHeight="1" x14ac:dyDescent="0.2">
      <c r="A2" s="19" t="s">
        <v>45</v>
      </c>
      <c r="B2" s="23" t="s">
        <v>138</v>
      </c>
      <c r="C2" s="19">
        <v>1</v>
      </c>
      <c r="D2" s="19">
        <v>1000</v>
      </c>
      <c r="E2" s="19">
        <f>D2*C2</f>
        <v>1000</v>
      </c>
    </row>
    <row r="3" spans="1:6" ht="36" customHeight="1" x14ac:dyDescent="0.2">
      <c r="A3" s="19" t="s">
        <v>45</v>
      </c>
      <c r="B3" s="23" t="s">
        <v>139</v>
      </c>
      <c r="C3" s="19">
        <v>0</v>
      </c>
      <c r="D3" s="22">
        <v>290000</v>
      </c>
      <c r="E3" s="19">
        <f>D3*C3</f>
        <v>0</v>
      </c>
    </row>
    <row r="4" spans="1:6" ht="36" customHeight="1" x14ac:dyDescent="0.2">
      <c r="A4" s="19" t="s">
        <v>45</v>
      </c>
      <c r="B4" s="23" t="s">
        <v>140</v>
      </c>
      <c r="C4" s="19" t="e">
        <f>1/#REF!</f>
        <v>#REF!</v>
      </c>
      <c r="D4" s="22">
        <v>343000</v>
      </c>
      <c r="E4" s="19" t="e">
        <f>D4*C4</f>
        <v>#REF!</v>
      </c>
      <c r="F4" s="19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391E-2B0E-174F-A3FC-08EA83684FEA}">
  <dimension ref="A1:E23"/>
  <sheetViews>
    <sheetView zoomScale="120" zoomScaleNormal="120" workbookViewId="0">
      <selection activeCell="B1" sqref="B1"/>
    </sheetView>
  </sheetViews>
  <sheetFormatPr baseColWidth="10" defaultColWidth="21.5" defaultRowHeight="36" customHeight="1" x14ac:dyDescent="0.2"/>
  <cols>
    <col min="1" max="1" width="21.5" style="19"/>
    <col min="2" max="2" width="71.1640625" style="19" customWidth="1"/>
    <col min="3" max="3" width="21.5" style="20"/>
    <col min="4" max="4" width="27.5" style="22" customWidth="1"/>
    <col min="5" max="5" width="21.5" style="22"/>
    <col min="6" max="16384" width="21.5" style="19"/>
  </cols>
  <sheetData>
    <row r="1" spans="1:5" ht="36" customHeight="1" x14ac:dyDescent="0.2">
      <c r="A1" s="4" t="s">
        <v>1</v>
      </c>
      <c r="B1" s="4" t="s">
        <v>54</v>
      </c>
      <c r="C1" s="6" t="s">
        <v>6</v>
      </c>
      <c r="D1" s="21" t="s">
        <v>55</v>
      </c>
      <c r="E1" s="21" t="s">
        <v>56</v>
      </c>
    </row>
    <row r="2" spans="1:5" ht="36" customHeight="1" x14ac:dyDescent="0.2">
      <c r="A2" s="19" t="s">
        <v>45</v>
      </c>
      <c r="B2" s="19" t="s">
        <v>93</v>
      </c>
      <c r="C2" s="20">
        <v>10</v>
      </c>
      <c r="D2" s="22">
        <v>400000</v>
      </c>
      <c r="E2" s="22">
        <f t="shared" ref="E2:E23" si="0">C2*D2</f>
        <v>4000000</v>
      </c>
    </row>
    <row r="3" spans="1:5" ht="36" customHeight="1" x14ac:dyDescent="0.2">
      <c r="A3" s="19" t="s">
        <v>10</v>
      </c>
      <c r="B3" s="23" t="s">
        <v>93</v>
      </c>
      <c r="C3" s="20">
        <v>10</v>
      </c>
      <c r="D3" s="22">
        <v>400000</v>
      </c>
      <c r="E3" s="22">
        <f t="shared" si="0"/>
        <v>4000000</v>
      </c>
    </row>
    <row r="4" spans="1:5" ht="36" customHeight="1" x14ac:dyDescent="0.2">
      <c r="A4" s="19" t="s">
        <v>45</v>
      </c>
      <c r="B4" s="19" t="s">
        <v>96</v>
      </c>
      <c r="C4" s="20">
        <v>5</v>
      </c>
      <c r="D4" s="22">
        <v>400000</v>
      </c>
      <c r="E4" s="22">
        <f t="shared" si="0"/>
        <v>2000000</v>
      </c>
    </row>
    <row r="5" spans="1:5" ht="36" customHeight="1" x14ac:dyDescent="0.2">
      <c r="A5" s="19" t="s">
        <v>10</v>
      </c>
      <c r="B5" s="23" t="s">
        <v>96</v>
      </c>
      <c r="C5" s="20">
        <v>5</v>
      </c>
      <c r="D5" s="22">
        <v>400000</v>
      </c>
      <c r="E5" s="22">
        <f t="shared" si="0"/>
        <v>2000000</v>
      </c>
    </row>
    <row r="6" spans="1:5" ht="36" customHeight="1" x14ac:dyDescent="0.2">
      <c r="A6" s="19" t="s">
        <v>45</v>
      </c>
      <c r="B6" s="19" t="s">
        <v>92</v>
      </c>
      <c r="C6" s="20">
        <v>3</v>
      </c>
      <c r="D6" s="22">
        <v>2500000</v>
      </c>
      <c r="E6" s="22">
        <f t="shared" si="0"/>
        <v>7500000</v>
      </c>
    </row>
    <row r="7" spans="1:5" ht="36" customHeight="1" x14ac:dyDescent="0.2">
      <c r="A7" s="19" t="s">
        <v>10</v>
      </c>
      <c r="B7" s="23" t="s">
        <v>92</v>
      </c>
      <c r="C7" s="20">
        <v>3</v>
      </c>
      <c r="D7" s="22">
        <v>2500000</v>
      </c>
      <c r="E7" s="22">
        <f t="shared" si="0"/>
        <v>7500000</v>
      </c>
    </row>
    <row r="8" spans="1:5" ht="36" customHeight="1" x14ac:dyDescent="0.2">
      <c r="A8" s="19" t="s">
        <v>45</v>
      </c>
      <c r="B8" s="19" t="s">
        <v>98</v>
      </c>
      <c r="C8" s="20">
        <v>1</v>
      </c>
      <c r="D8" s="22">
        <v>5000000</v>
      </c>
      <c r="E8" s="22">
        <f t="shared" si="0"/>
        <v>5000000</v>
      </c>
    </row>
    <row r="9" spans="1:5" ht="36" customHeight="1" x14ac:dyDescent="0.2">
      <c r="A9" s="19" t="s">
        <v>10</v>
      </c>
      <c r="B9" s="23" t="s">
        <v>94</v>
      </c>
      <c r="C9" s="20">
        <v>1</v>
      </c>
      <c r="D9" s="22">
        <v>5000000</v>
      </c>
      <c r="E9" s="22">
        <f t="shared" si="0"/>
        <v>5000000</v>
      </c>
    </row>
    <row r="10" spans="1:5" ht="36" customHeight="1" x14ac:dyDescent="0.2">
      <c r="A10" s="19" t="s">
        <v>45</v>
      </c>
      <c r="B10" s="19" t="s">
        <v>90</v>
      </c>
      <c r="C10" s="20">
        <v>1</v>
      </c>
      <c r="D10" s="22">
        <v>1000000</v>
      </c>
      <c r="E10" s="22">
        <f t="shared" si="0"/>
        <v>1000000</v>
      </c>
    </row>
    <row r="11" spans="1:5" ht="36" customHeight="1" x14ac:dyDescent="0.2">
      <c r="A11" s="19" t="s">
        <v>10</v>
      </c>
      <c r="B11" s="23" t="s">
        <v>90</v>
      </c>
      <c r="C11" s="20">
        <v>1</v>
      </c>
      <c r="D11" s="22">
        <v>1000000</v>
      </c>
      <c r="E11" s="22">
        <f t="shared" si="0"/>
        <v>1000000</v>
      </c>
    </row>
    <row r="12" spans="1:5" ht="36" customHeight="1" x14ac:dyDescent="0.2">
      <c r="A12" s="19" t="s">
        <v>45</v>
      </c>
      <c r="B12" s="19" t="s">
        <v>89</v>
      </c>
      <c r="C12" s="20">
        <v>6</v>
      </c>
      <c r="D12" s="22">
        <v>1000000</v>
      </c>
      <c r="E12" s="22">
        <f t="shared" si="0"/>
        <v>6000000</v>
      </c>
    </row>
    <row r="13" spans="1:5" ht="36" customHeight="1" x14ac:dyDescent="0.2">
      <c r="A13" s="19" t="s">
        <v>10</v>
      </c>
      <c r="B13" s="23" t="s">
        <v>89</v>
      </c>
      <c r="C13" s="20">
        <v>6</v>
      </c>
      <c r="D13" s="22">
        <v>1000000</v>
      </c>
      <c r="E13" s="22">
        <f t="shared" si="0"/>
        <v>6000000</v>
      </c>
    </row>
    <row r="14" spans="1:5" ht="36" customHeight="1" x14ac:dyDescent="0.2">
      <c r="A14" s="19" t="s">
        <v>45</v>
      </c>
      <c r="B14" s="19" t="s">
        <v>91</v>
      </c>
      <c r="C14" s="20">
        <v>6</v>
      </c>
      <c r="D14" s="22">
        <v>2000000</v>
      </c>
      <c r="E14" s="22">
        <f t="shared" si="0"/>
        <v>12000000</v>
      </c>
    </row>
    <row r="15" spans="1:5" ht="36" customHeight="1" x14ac:dyDescent="0.2">
      <c r="A15" s="19" t="s">
        <v>10</v>
      </c>
      <c r="B15" s="23" t="s">
        <v>91</v>
      </c>
      <c r="C15" s="20">
        <v>6</v>
      </c>
      <c r="D15" s="22">
        <v>2000000</v>
      </c>
      <c r="E15" s="22">
        <f t="shared" si="0"/>
        <v>12000000</v>
      </c>
    </row>
    <row r="16" spans="1:5" ht="36" customHeight="1" x14ac:dyDescent="0.2">
      <c r="A16" s="19" t="s">
        <v>45</v>
      </c>
      <c r="B16" s="19" t="s">
        <v>97</v>
      </c>
      <c r="C16" s="20">
        <v>1</v>
      </c>
      <c r="D16" s="22">
        <v>10000000</v>
      </c>
      <c r="E16" s="22">
        <f t="shared" si="0"/>
        <v>10000000</v>
      </c>
    </row>
    <row r="17" spans="1:5" ht="36" customHeight="1" x14ac:dyDescent="0.2">
      <c r="A17" s="19" t="s">
        <v>10</v>
      </c>
      <c r="B17" s="23" t="s">
        <v>97</v>
      </c>
      <c r="C17" s="20">
        <v>1</v>
      </c>
      <c r="D17" s="22">
        <v>10000000</v>
      </c>
      <c r="E17" s="22">
        <f t="shared" si="0"/>
        <v>10000000</v>
      </c>
    </row>
    <row r="18" spans="1:5" ht="36" customHeight="1" x14ac:dyDescent="0.2">
      <c r="A18" s="19" t="s">
        <v>45</v>
      </c>
      <c r="B18" s="19" t="s">
        <v>95</v>
      </c>
      <c r="C18" s="20">
        <v>2</v>
      </c>
      <c r="D18" s="22">
        <v>2000000</v>
      </c>
      <c r="E18" s="22">
        <f t="shared" si="0"/>
        <v>4000000</v>
      </c>
    </row>
    <row r="19" spans="1:5" ht="36" customHeight="1" x14ac:dyDescent="0.2">
      <c r="A19" s="19" t="s">
        <v>10</v>
      </c>
      <c r="B19" s="23" t="s">
        <v>95</v>
      </c>
      <c r="C19" s="20">
        <v>2</v>
      </c>
      <c r="D19" s="22">
        <v>2000000</v>
      </c>
      <c r="E19" s="22">
        <f t="shared" si="0"/>
        <v>4000000</v>
      </c>
    </row>
    <row r="20" spans="1:5" ht="36" customHeight="1" x14ac:dyDescent="0.2">
      <c r="A20" s="19" t="s">
        <v>45</v>
      </c>
      <c r="B20" s="19" t="s">
        <v>88</v>
      </c>
      <c r="C20" s="20">
        <v>12</v>
      </c>
      <c r="D20" s="22">
        <v>4000000</v>
      </c>
      <c r="E20" s="22">
        <f t="shared" si="0"/>
        <v>48000000</v>
      </c>
    </row>
    <row r="21" spans="1:5" ht="36" customHeight="1" x14ac:dyDescent="0.2">
      <c r="A21" s="19" t="s">
        <v>10</v>
      </c>
      <c r="B21" s="23" t="s">
        <v>88</v>
      </c>
      <c r="C21" s="20">
        <v>12</v>
      </c>
      <c r="D21" s="22">
        <v>4000000</v>
      </c>
      <c r="E21" s="22">
        <f t="shared" si="0"/>
        <v>48000000</v>
      </c>
    </row>
    <row r="22" spans="1:5" ht="36" customHeight="1" x14ac:dyDescent="0.2">
      <c r="A22" s="19" t="s">
        <v>45</v>
      </c>
      <c r="B22" s="19" t="s">
        <v>87</v>
      </c>
      <c r="C22" s="20">
        <v>1</v>
      </c>
      <c r="D22" s="22">
        <v>10000000</v>
      </c>
      <c r="E22" s="22">
        <f t="shared" si="0"/>
        <v>10000000</v>
      </c>
    </row>
    <row r="23" spans="1:5" ht="36" customHeight="1" x14ac:dyDescent="0.2">
      <c r="A23" s="19" t="s">
        <v>10</v>
      </c>
      <c r="B23" s="23" t="s">
        <v>87</v>
      </c>
      <c r="C23" s="20">
        <v>1</v>
      </c>
      <c r="D23" s="22">
        <v>10000000</v>
      </c>
      <c r="E23" s="22">
        <f t="shared" si="0"/>
        <v>10000000</v>
      </c>
    </row>
  </sheetData>
  <autoFilter ref="A1:E23" xr:uid="{7B7F391E-2B0E-174F-A3FC-08EA83684FEA}">
    <sortState xmlns:xlrd2="http://schemas.microsoft.com/office/spreadsheetml/2017/richdata2" ref="A2:E23">
      <sortCondition ref="B2:B23"/>
      <sortCondition ref="A2:A23"/>
    </sortState>
  </autoFilter>
  <sortState xmlns:xlrd2="http://schemas.microsoft.com/office/spreadsheetml/2017/richdata2" ref="A2:E23">
    <sortCondition ref="B2:B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24B0-4C4D-974D-85D6-A1A9307E7454}">
  <dimension ref="A1:E11"/>
  <sheetViews>
    <sheetView zoomScale="120" zoomScaleNormal="120" workbookViewId="0">
      <selection activeCell="E10" sqref="E10"/>
    </sheetView>
  </sheetViews>
  <sheetFormatPr baseColWidth="10" defaultColWidth="21.5" defaultRowHeight="36" customHeight="1" x14ac:dyDescent="0.2"/>
  <cols>
    <col min="1" max="1" width="21.5" style="19"/>
    <col min="2" max="2" width="53.5" style="19" customWidth="1"/>
    <col min="3" max="4" width="21.5" style="20"/>
    <col min="5" max="16384" width="21.5" style="19"/>
  </cols>
  <sheetData>
    <row r="1" spans="1:5" ht="36" customHeight="1" x14ac:dyDescent="0.2">
      <c r="A1" s="4" t="s">
        <v>1</v>
      </c>
      <c r="B1" s="4" t="s">
        <v>54</v>
      </c>
      <c r="C1" s="6" t="s">
        <v>99</v>
      </c>
      <c r="D1" s="6" t="s">
        <v>100</v>
      </c>
      <c r="E1" s="4"/>
    </row>
    <row r="2" spans="1:5" ht="36" customHeight="1" x14ac:dyDescent="0.2">
      <c r="A2" s="19" t="s">
        <v>45</v>
      </c>
      <c r="B2" s="23" t="s">
        <v>101</v>
      </c>
      <c r="C2" s="19">
        <v>2388262</v>
      </c>
      <c r="D2" s="19" t="e">
        <f t="shared" ref="D2:D11" si="0">C2/$E$4/C$3</f>
        <v>#DIV/0!</v>
      </c>
    </row>
    <row r="3" spans="1:5" ht="36" customHeight="1" x14ac:dyDescent="0.2">
      <c r="A3" s="19" t="s">
        <v>10</v>
      </c>
      <c r="B3" s="23" t="s">
        <v>101</v>
      </c>
      <c r="C3" s="20">
        <v>2388262</v>
      </c>
      <c r="D3" s="29" t="e">
        <f t="shared" si="0"/>
        <v>#DIV/0!</v>
      </c>
    </row>
    <row r="4" spans="1:5" ht="36" customHeight="1" x14ac:dyDescent="0.2">
      <c r="A4" s="19" t="s">
        <v>45</v>
      </c>
      <c r="B4" s="23" t="s">
        <v>105</v>
      </c>
      <c r="C4" s="19">
        <v>63000</v>
      </c>
      <c r="D4" s="19" t="e">
        <f t="shared" si="0"/>
        <v>#DIV/0!</v>
      </c>
    </row>
    <row r="5" spans="1:5" ht="36" customHeight="1" x14ac:dyDescent="0.2">
      <c r="A5" s="19" t="s">
        <v>10</v>
      </c>
      <c r="B5" s="23" t="s">
        <v>105</v>
      </c>
      <c r="C5" s="20">
        <v>63000</v>
      </c>
      <c r="D5" s="29" t="e">
        <f t="shared" si="0"/>
        <v>#DIV/0!</v>
      </c>
    </row>
    <row r="6" spans="1:5" ht="36" customHeight="1" x14ac:dyDescent="0.2">
      <c r="A6" s="19" t="s">
        <v>45</v>
      </c>
      <c r="B6" s="23" t="s">
        <v>102</v>
      </c>
      <c r="C6" s="19">
        <v>6775276.5</v>
      </c>
      <c r="D6" s="19" t="e">
        <f t="shared" si="0"/>
        <v>#DIV/0!</v>
      </c>
    </row>
    <row r="7" spans="1:5" ht="36" customHeight="1" x14ac:dyDescent="0.2">
      <c r="A7" s="19" t="s">
        <v>10</v>
      </c>
      <c r="B7" s="23" t="s">
        <v>102</v>
      </c>
      <c r="C7" s="20">
        <v>6775276.5</v>
      </c>
      <c r="D7" s="29" t="e">
        <f t="shared" si="0"/>
        <v>#DIV/0!</v>
      </c>
    </row>
    <row r="8" spans="1:5" ht="36" customHeight="1" x14ac:dyDescent="0.2">
      <c r="A8" s="19" t="s">
        <v>45</v>
      </c>
      <c r="B8" s="23" t="s">
        <v>103</v>
      </c>
      <c r="C8" s="19">
        <v>4783964.3999999994</v>
      </c>
      <c r="D8" s="19" t="e">
        <f t="shared" si="0"/>
        <v>#DIV/0!</v>
      </c>
    </row>
    <row r="9" spans="1:5" ht="36" customHeight="1" x14ac:dyDescent="0.2">
      <c r="A9" s="19" t="s">
        <v>10</v>
      </c>
      <c r="B9" s="23" t="s">
        <v>103</v>
      </c>
      <c r="C9" s="20">
        <v>4783964.3999999994</v>
      </c>
      <c r="D9" s="29" t="e">
        <f t="shared" si="0"/>
        <v>#DIV/0!</v>
      </c>
    </row>
    <row r="10" spans="1:5" ht="36" customHeight="1" x14ac:dyDescent="0.2">
      <c r="A10" s="19" t="s">
        <v>45</v>
      </c>
      <c r="B10" s="23" t="s">
        <v>104</v>
      </c>
      <c r="C10" s="19">
        <v>6688000</v>
      </c>
      <c r="D10" s="19" t="e">
        <f t="shared" si="0"/>
        <v>#DIV/0!</v>
      </c>
    </row>
    <row r="11" spans="1:5" ht="36" customHeight="1" x14ac:dyDescent="0.2">
      <c r="A11" s="19" t="s">
        <v>10</v>
      </c>
      <c r="B11" s="23" t="s">
        <v>104</v>
      </c>
      <c r="C11" s="20">
        <v>6688000</v>
      </c>
      <c r="D11" s="29" t="e">
        <f t="shared" si="0"/>
        <v>#DIV/0!</v>
      </c>
    </row>
  </sheetData>
  <autoFilter ref="A1:D11" xr:uid="{112324B0-4C4D-974D-85D6-A1A9307E7454}"/>
  <sortState xmlns:xlrd2="http://schemas.microsoft.com/office/spreadsheetml/2017/richdata2" ref="A2:D11">
    <sortCondition ref="B2:B11"/>
    <sortCondition ref="A2:A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A88B-5FC5-AA40-A7C0-87EACFE43D21}">
  <dimension ref="A1:G35"/>
  <sheetViews>
    <sheetView topLeftCell="A9" zoomScale="130" zoomScaleNormal="130" workbookViewId="0">
      <selection activeCell="D34" sqref="D34"/>
    </sheetView>
  </sheetViews>
  <sheetFormatPr baseColWidth="10" defaultColWidth="21.5" defaultRowHeight="36" customHeight="1" x14ac:dyDescent="0.2"/>
  <cols>
    <col min="1" max="1" width="21.5" style="19"/>
    <col min="2" max="2" width="53.5" style="19" customWidth="1"/>
    <col min="3" max="6" width="21.5" style="19"/>
    <col min="7" max="7" width="21.5" style="20"/>
    <col min="8" max="16384" width="21.5" style="19"/>
  </cols>
  <sheetData>
    <row r="1" spans="1:7" ht="36" customHeight="1" x14ac:dyDescent="0.2">
      <c r="A1" s="4" t="s">
        <v>1</v>
      </c>
      <c r="B1" s="4" t="s">
        <v>116</v>
      </c>
      <c r="C1" s="4" t="s">
        <v>117</v>
      </c>
      <c r="D1" s="4" t="s">
        <v>118</v>
      </c>
      <c r="E1" s="4"/>
    </row>
    <row r="2" spans="1:7" ht="36" customHeight="1" x14ac:dyDescent="0.2">
      <c r="A2" s="19" t="s">
        <v>10</v>
      </c>
      <c r="B2" s="35" t="s">
        <v>119</v>
      </c>
      <c r="C2" s="19">
        <v>3800000</v>
      </c>
    </row>
    <row r="3" spans="1:7" ht="36" customHeight="1" x14ac:dyDescent="0.2">
      <c r="A3" s="19" t="s">
        <v>10</v>
      </c>
      <c r="B3" s="35" t="s">
        <v>120</v>
      </c>
    </row>
    <row r="4" spans="1:7" ht="36" customHeight="1" x14ac:dyDescent="0.2">
      <c r="A4" s="19" t="s">
        <v>10</v>
      </c>
      <c r="B4" s="33" t="s">
        <v>119</v>
      </c>
    </row>
    <row r="5" spans="1:7" ht="36" customHeight="1" x14ac:dyDescent="0.2">
      <c r="A5" s="19" t="s">
        <v>10</v>
      </c>
      <c r="B5" s="35" t="s">
        <v>121</v>
      </c>
    </row>
    <row r="6" spans="1:7" ht="36" customHeight="1" x14ac:dyDescent="0.2">
      <c r="A6" s="19" t="s">
        <v>10</v>
      </c>
      <c r="B6" s="30" t="s">
        <v>122</v>
      </c>
      <c r="C6" s="30">
        <v>0.08</v>
      </c>
      <c r="D6" s="30">
        <f>+$C$2*C6</f>
        <v>304000</v>
      </c>
      <c r="G6" s="20">
        <f t="shared" ref="G6:G15" si="0">C6*100</f>
        <v>8</v>
      </c>
    </row>
    <row r="7" spans="1:7" ht="36" customHeight="1" x14ac:dyDescent="0.2">
      <c r="A7" s="19" t="s">
        <v>10</v>
      </c>
      <c r="B7" s="30" t="s">
        <v>123</v>
      </c>
      <c r="C7" s="30">
        <v>0.08</v>
      </c>
      <c r="D7" s="30">
        <f t="shared" ref="D7:D15" si="1">+$C$2*C7</f>
        <v>304000</v>
      </c>
      <c r="G7" s="20">
        <f t="shared" si="0"/>
        <v>8</v>
      </c>
    </row>
    <row r="8" spans="1:7" ht="36" customHeight="1" x14ac:dyDescent="0.2">
      <c r="A8" s="19" t="s">
        <v>10</v>
      </c>
      <c r="B8" s="30" t="s">
        <v>124</v>
      </c>
      <c r="C8" s="30">
        <v>0.04</v>
      </c>
      <c r="D8" s="30">
        <f t="shared" si="1"/>
        <v>152000</v>
      </c>
      <c r="G8" s="20">
        <f t="shared" si="0"/>
        <v>4</v>
      </c>
    </row>
    <row r="9" spans="1:7" ht="36" customHeight="1" x14ac:dyDescent="0.2">
      <c r="A9" s="19" t="s">
        <v>10</v>
      </c>
      <c r="B9" s="30" t="s">
        <v>125</v>
      </c>
      <c r="C9" s="30">
        <v>0.01</v>
      </c>
      <c r="D9" s="30">
        <f t="shared" si="1"/>
        <v>38000</v>
      </c>
      <c r="G9" s="20">
        <f t="shared" si="0"/>
        <v>1</v>
      </c>
    </row>
    <row r="10" spans="1:7" ht="36" customHeight="1" x14ac:dyDescent="0.2">
      <c r="A10" s="19" t="s">
        <v>10</v>
      </c>
      <c r="B10" s="30" t="s">
        <v>126</v>
      </c>
      <c r="C10" s="30">
        <v>8.5000000000000006E-2</v>
      </c>
      <c r="D10" s="30">
        <f t="shared" si="1"/>
        <v>323000</v>
      </c>
      <c r="G10" s="20">
        <f t="shared" si="0"/>
        <v>8.5</v>
      </c>
    </row>
    <row r="11" spans="1:7" ht="36" customHeight="1" x14ac:dyDescent="0.2">
      <c r="A11" s="19" t="s">
        <v>10</v>
      </c>
      <c r="B11" s="30" t="s">
        <v>127</v>
      </c>
      <c r="C11" s="30">
        <v>0.12</v>
      </c>
      <c r="D11" s="30">
        <f t="shared" si="1"/>
        <v>456000</v>
      </c>
      <c r="G11" s="20">
        <f t="shared" si="0"/>
        <v>12</v>
      </c>
    </row>
    <row r="12" spans="1:7" ht="36" customHeight="1" x14ac:dyDescent="0.2">
      <c r="A12" s="19" t="s">
        <v>10</v>
      </c>
      <c r="B12" s="30" t="s">
        <v>128</v>
      </c>
      <c r="C12" s="30">
        <v>0.02</v>
      </c>
      <c r="D12" s="30">
        <f t="shared" si="1"/>
        <v>76000</v>
      </c>
      <c r="G12" s="20">
        <f t="shared" si="0"/>
        <v>2</v>
      </c>
    </row>
    <row r="13" spans="1:7" ht="36" customHeight="1" x14ac:dyDescent="0.2">
      <c r="A13" s="19" t="s">
        <v>10</v>
      </c>
      <c r="B13" s="30" t="s">
        <v>129</v>
      </c>
      <c r="C13" s="30">
        <v>0.04</v>
      </c>
      <c r="D13" s="30">
        <f t="shared" si="1"/>
        <v>152000</v>
      </c>
      <c r="G13" s="20">
        <f t="shared" si="0"/>
        <v>4</v>
      </c>
    </row>
    <row r="14" spans="1:7" ht="36" customHeight="1" x14ac:dyDescent="0.2">
      <c r="A14" s="19" t="s">
        <v>10</v>
      </c>
      <c r="B14" s="30" t="s">
        <v>130</v>
      </c>
      <c r="C14" s="30">
        <v>0.02</v>
      </c>
      <c r="D14" s="30">
        <f t="shared" si="1"/>
        <v>76000</v>
      </c>
      <c r="G14" s="20">
        <f t="shared" si="0"/>
        <v>2</v>
      </c>
    </row>
    <row r="15" spans="1:7" ht="36" customHeight="1" x14ac:dyDescent="0.2">
      <c r="A15" s="19" t="s">
        <v>10</v>
      </c>
      <c r="B15" s="30" t="s">
        <v>131</v>
      </c>
      <c r="C15" s="30">
        <v>0.03</v>
      </c>
      <c r="D15" s="30">
        <f t="shared" si="1"/>
        <v>114000</v>
      </c>
      <c r="G15" s="20">
        <f t="shared" si="0"/>
        <v>3</v>
      </c>
    </row>
    <row r="16" spans="1:7" ht="36" customHeight="1" x14ac:dyDescent="0.2">
      <c r="A16" s="19" t="s">
        <v>10</v>
      </c>
      <c r="B16" s="19" t="s">
        <v>132</v>
      </c>
      <c r="D16" s="19">
        <f>SUM(D6:D15)</f>
        <v>1995000</v>
      </c>
    </row>
    <row r="17" spans="1:7" ht="36" customHeight="1" x14ac:dyDescent="0.2">
      <c r="A17" s="19" t="s">
        <v>10</v>
      </c>
      <c r="B17" s="19" t="s">
        <v>133</v>
      </c>
      <c r="D17" s="19">
        <f>+D16+C2</f>
        <v>5795000</v>
      </c>
    </row>
    <row r="18" spans="1:7" ht="36" customHeight="1" x14ac:dyDescent="0.2">
      <c r="A18" s="19" t="s">
        <v>10</v>
      </c>
      <c r="B18" s="19" t="s">
        <v>134</v>
      </c>
    </row>
    <row r="19" spans="1:7" ht="36" customHeight="1" x14ac:dyDescent="0.2">
      <c r="A19" s="19" t="s">
        <v>45</v>
      </c>
      <c r="B19" s="35" t="s">
        <v>119</v>
      </c>
      <c r="C19" s="19">
        <v>4000000</v>
      </c>
    </row>
    <row r="20" spans="1:7" ht="36" customHeight="1" x14ac:dyDescent="0.2">
      <c r="A20" s="19" t="s">
        <v>45</v>
      </c>
      <c r="B20" s="35" t="s">
        <v>120</v>
      </c>
    </row>
    <row r="21" spans="1:7" ht="36" customHeight="1" x14ac:dyDescent="0.2">
      <c r="A21" s="19" t="s">
        <v>45</v>
      </c>
      <c r="B21" s="19" t="s">
        <v>119</v>
      </c>
    </row>
    <row r="22" spans="1:7" ht="36" customHeight="1" x14ac:dyDescent="0.2">
      <c r="A22" s="19" t="s">
        <v>45</v>
      </c>
      <c r="B22" s="35" t="s">
        <v>121</v>
      </c>
    </row>
    <row r="23" spans="1:7" ht="36" customHeight="1" x14ac:dyDescent="0.2">
      <c r="A23" s="19" t="s">
        <v>45</v>
      </c>
      <c r="B23" s="32" t="s">
        <v>122</v>
      </c>
      <c r="C23" s="31">
        <v>0.08</v>
      </c>
      <c r="D23" s="31">
        <f>+$C$19*C23</f>
        <v>320000</v>
      </c>
      <c r="G23" s="20">
        <f>C23*100</f>
        <v>8</v>
      </c>
    </row>
    <row r="24" spans="1:7" ht="36" customHeight="1" x14ac:dyDescent="0.2">
      <c r="A24" s="19" t="s">
        <v>45</v>
      </c>
      <c r="B24" s="32" t="s">
        <v>123</v>
      </c>
      <c r="C24" s="31">
        <v>0.08</v>
      </c>
      <c r="D24" s="31">
        <f t="shared" ref="D24:D32" si="2">+$C$19*C24</f>
        <v>320000</v>
      </c>
      <c r="G24" s="20">
        <f t="shared" ref="G24:G32" si="3">C24*100</f>
        <v>8</v>
      </c>
    </row>
    <row r="25" spans="1:7" ht="36" customHeight="1" x14ac:dyDescent="0.2">
      <c r="A25" s="19" t="s">
        <v>45</v>
      </c>
      <c r="B25" s="32" t="s">
        <v>124</v>
      </c>
      <c r="C25" s="31">
        <v>0.04</v>
      </c>
      <c r="D25" s="31">
        <f t="shared" si="2"/>
        <v>160000</v>
      </c>
      <c r="G25" s="20">
        <f t="shared" si="3"/>
        <v>4</v>
      </c>
    </row>
    <row r="26" spans="1:7" ht="36" customHeight="1" x14ac:dyDescent="0.2">
      <c r="A26" s="19" t="s">
        <v>45</v>
      </c>
      <c r="B26" s="32" t="s">
        <v>125</v>
      </c>
      <c r="C26" s="31">
        <v>0.01</v>
      </c>
      <c r="D26" s="31">
        <f t="shared" si="2"/>
        <v>40000</v>
      </c>
      <c r="G26" s="20">
        <f t="shared" si="3"/>
        <v>1</v>
      </c>
    </row>
    <row r="27" spans="1:7" ht="36" customHeight="1" x14ac:dyDescent="0.2">
      <c r="A27" s="19" t="s">
        <v>45</v>
      </c>
      <c r="B27" s="36" t="s">
        <v>126</v>
      </c>
      <c r="C27" s="31">
        <v>8.5000000000000006E-2</v>
      </c>
      <c r="D27" s="31">
        <f t="shared" si="2"/>
        <v>340000</v>
      </c>
      <c r="G27" s="20">
        <f t="shared" si="3"/>
        <v>8.5</v>
      </c>
    </row>
    <row r="28" spans="1:7" ht="36" customHeight="1" x14ac:dyDescent="0.2">
      <c r="A28" s="19" t="s">
        <v>45</v>
      </c>
      <c r="B28" s="36" t="s">
        <v>127</v>
      </c>
      <c r="C28" s="31">
        <v>0.12</v>
      </c>
      <c r="D28" s="31">
        <f t="shared" si="2"/>
        <v>480000</v>
      </c>
      <c r="G28" s="20">
        <f t="shared" si="3"/>
        <v>12</v>
      </c>
    </row>
    <row r="29" spans="1:7" ht="36" customHeight="1" x14ac:dyDescent="0.2">
      <c r="A29" s="19" t="s">
        <v>45</v>
      </c>
      <c r="B29" s="36" t="s">
        <v>128</v>
      </c>
      <c r="C29" s="31">
        <v>0.02</v>
      </c>
      <c r="D29" s="31">
        <f t="shared" si="2"/>
        <v>80000</v>
      </c>
      <c r="G29" s="20">
        <f t="shared" si="3"/>
        <v>2</v>
      </c>
    </row>
    <row r="30" spans="1:7" ht="36" customHeight="1" x14ac:dyDescent="0.2">
      <c r="A30" s="19" t="s">
        <v>45</v>
      </c>
      <c r="B30" s="36" t="s">
        <v>129</v>
      </c>
      <c r="C30" s="31">
        <v>0.04</v>
      </c>
      <c r="D30" s="31">
        <f t="shared" si="2"/>
        <v>160000</v>
      </c>
      <c r="G30" s="20">
        <f t="shared" si="3"/>
        <v>4</v>
      </c>
    </row>
    <row r="31" spans="1:7" ht="36" customHeight="1" x14ac:dyDescent="0.2">
      <c r="A31" s="19" t="s">
        <v>45</v>
      </c>
      <c r="B31" s="36" t="s">
        <v>130</v>
      </c>
      <c r="C31" s="31">
        <v>0.02</v>
      </c>
      <c r="D31" s="31">
        <f t="shared" si="2"/>
        <v>80000</v>
      </c>
      <c r="G31" s="20">
        <f t="shared" si="3"/>
        <v>2</v>
      </c>
    </row>
    <row r="32" spans="1:7" ht="36" customHeight="1" x14ac:dyDescent="0.2">
      <c r="A32" s="19" t="s">
        <v>45</v>
      </c>
      <c r="B32" s="36" t="s">
        <v>131</v>
      </c>
      <c r="C32" s="31">
        <v>0.03</v>
      </c>
      <c r="D32" s="31">
        <f t="shared" si="2"/>
        <v>120000</v>
      </c>
      <c r="G32" s="20">
        <f t="shared" si="3"/>
        <v>3</v>
      </c>
    </row>
    <row r="33" spans="1:4" ht="36" customHeight="1" x14ac:dyDescent="0.2">
      <c r="A33" s="19" t="s">
        <v>45</v>
      </c>
      <c r="B33" s="19" t="s">
        <v>132</v>
      </c>
      <c r="D33" s="19">
        <f>SUM(D12:D32)</f>
        <v>10308000</v>
      </c>
    </row>
    <row r="34" spans="1:4" ht="36" customHeight="1" x14ac:dyDescent="0.2">
      <c r="A34" s="19" t="s">
        <v>45</v>
      </c>
      <c r="B34" s="19" t="s">
        <v>133</v>
      </c>
      <c r="D34" s="19">
        <f>+D33+C19</f>
        <v>14308000</v>
      </c>
    </row>
    <row r="35" spans="1:4" ht="36" customHeight="1" x14ac:dyDescent="0.2">
      <c r="A35" s="19" t="s">
        <v>45</v>
      </c>
      <c r="B35" s="19" t="s">
        <v>134</v>
      </c>
    </row>
  </sheetData>
  <autoFilter ref="A1:D35" xr:uid="{B5E5A88B-5FC5-AA40-A7C0-87EACFE43D21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SANDBOX</vt:lpstr>
      <vt:lpstr>COPIA ORIGINAL</vt:lpstr>
      <vt:lpstr>Materiales Protección personal</vt:lpstr>
      <vt:lpstr>Materiales para Higiene y Limpi</vt:lpstr>
      <vt:lpstr>Equipo de Trabajo Estéril</vt:lpstr>
      <vt:lpstr>Equipos Automatizada</vt:lpstr>
      <vt:lpstr>Costos de Mantenimiento</vt:lpstr>
      <vt:lpstr>Costos de producción</vt:lpstr>
      <vt:lpstr>Químico Farmacéutico</vt:lpstr>
      <vt:lpstr>Auxiliar de farmacia</vt:lpstr>
      <vt:lpstr>Constantes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Varela Badilla</dc:creator>
  <cp:lastModifiedBy>Joseph Varela</cp:lastModifiedBy>
  <dcterms:created xsi:type="dcterms:W3CDTF">2025-06-26T18:56:31Z</dcterms:created>
  <dcterms:modified xsi:type="dcterms:W3CDTF">2025-06-28T04:49:55Z</dcterms:modified>
</cp:coreProperties>
</file>