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66925"/>
  <mc:AlternateContent xmlns:mc="http://schemas.openxmlformats.org/markup-compatibility/2006">
    <mc:Choice Requires="x15">
      <x15ac:absPath xmlns:x15ac="http://schemas.microsoft.com/office/spreadsheetml/2010/11/ac" url="https://liuonline.sharepoint.com/sites/Team_TDDC88_2020_C3/Delade dokument/General/Testing/"/>
    </mc:Choice>
  </mc:AlternateContent>
  <xr:revisionPtr revIDLastSave="5750" documentId="13_ncr:1_{A0514D26-C929-4294-9AAC-4690E7805D99}" xr6:coauthVersionLast="45" xr6:coauthVersionMax="45" xr10:uidLastSave="{60463472-9FAD-F24C-961B-B6394020A781}"/>
  <bookViews>
    <workbookView xWindow="0" yWindow="0" windowWidth="28800" windowHeight="18000" firstSheet="1" activeTab="3" xr2:uid="{00000000-000D-0000-FFFF-FFFF00000000}"/>
  </bookViews>
  <sheets>
    <sheet name="Revision history" sheetId="3" r:id="rId1"/>
    <sheet name="Metrics" sheetId="7" r:id="rId2"/>
    <sheet name="Admin Functional Requirements" sheetId="4" r:id="rId3"/>
    <sheet name="Functional Requirements" sheetId="1" r:id="rId4"/>
    <sheet name="Interface" sheetId="6" r:id="rId5"/>
    <sheet name="Non-Functional Requirements" sheetId="2" r:id="rId6"/>
    <sheet name="Requirements for future develop" sheetId="5" r:id="rId7"/>
    <sheet name="Bugs" sheetId="8" r:id="rId8"/>
  </sheets>
  <definedNames>
    <definedName name="_xlnm._FilterDatabase" localSheetId="3" hidden="1">'Functional Requirements'!$B$2:$J$2</definedName>
    <definedName name="_xlnm._FilterDatabase" localSheetId="5" hidden="1">'Non-Functional Requirements'!$A$2:$H$3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6" l="1"/>
  <c r="D11" i="7"/>
  <c r="D20" i="7" s="1"/>
  <c r="G3" i="7"/>
  <c r="G2" i="7"/>
  <c r="D24" i="7"/>
  <c r="D10" i="7"/>
  <c r="D9" i="7"/>
  <c r="D28" i="7"/>
  <c r="D29" i="7"/>
  <c r="D33" i="7"/>
  <c r="D34" i="7"/>
  <c r="D35" i="7" l="1"/>
  <c r="D30" i="7"/>
  <c r="D23" i="7"/>
  <c r="D25" i="7" s="1"/>
  <c r="C34" i="7"/>
  <c r="C29" i="7"/>
  <c r="C28" i="7" l="1"/>
  <c r="C30" i="7" s="1"/>
  <c r="C33" i="7"/>
  <c r="C35" i="7" s="1"/>
  <c r="C24" i="7"/>
  <c r="C10" i="7"/>
  <c r="C9" i="7"/>
  <c r="C45" i="7"/>
  <c r="C40" i="7"/>
  <c r="C20" i="7"/>
  <c r="C23" i="7" l="1"/>
  <c r="C25" i="7" s="1"/>
  <c r="J5" i="6" l="1"/>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G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tc={34ADA1B0-DDE8-465F-AA32-CD436F5978EB}</author>
    <author>tc={9798CCE1-80DA-4AA7-9989-63F24A06DD8B}</author>
    <author>tc={C8BAB7DD-3BE5-4F49-9965-BAD393D8CD53}</author>
    <author>tc={163CFA47-4A39-DD47-8F51-6E2F422DACAE}</author>
    <author>tc={74DB0C7E-C4B7-4849-9224-D7C133E4F808}</author>
    <author>tc={9FFF02D4-DC90-BF40-8269-B640DF725DE2}</author>
    <author>tc={11C9EB21-3F71-4742-9FD9-A572A315ECCD}</author>
    <author>tc={8410277D-0015-8444-B07E-129AEBB8A479}</author>
    <author>tc={7E940993-9DE4-6342-ADB6-85324C9CBA0E}</author>
    <author>tc={DB8340B3-6FBD-B846-8ED3-E7A192E4150E}</author>
    <author>tc={39C87B59-7659-46ED-AF2E-A56DA65FB607}</author>
  </authors>
  <commentList>
    <comment ref="C14" authorId="0" shapeId="0" xr:uid="{34ADA1B0-DDE8-465F-AA32-CD436F5978EB}">
      <text>
        <t>[Trådad kommentar]
I din version av Excel kan du läsa den här trådade kommentaren, men eventuella ändringar i den tas bort om filen öppnas i en senare version av Excel. Läs mer: https://go.microsoft.com/fwlink/?linkid=870924
Kommentar:
    Behåll? / Ta bort??</t>
      </text>
    </comment>
    <comment ref="D15" authorId="1" shapeId="0" xr:uid="{9798CCE1-80DA-4AA7-9989-63F24A06DD8B}">
      <text>
        <t>[Trådad kommentar]
I din version av Excel kan du läsa den här trådade kommentaren, men eventuella ändringar i den tas bort om filen öppnas i en senare version av Excel. Läs mer: https://go.microsoft.com/fwlink/?linkid=870924
Kommentar:
    Strider direkt mot FR037
Svar:
    FR037 handlar om att få tillgång till patientinformation för patienter som man inte har ansvar för. FR029 berör patienter som man har ansvar för.
Svar:
    Also, kontaktinformation är inte "känslig" info, vilket FR037 handlar om.</t>
      </text>
    </comment>
    <comment ref="F17" authorId="2" shapeId="0" xr:uid="{C8BAB7DD-3BE5-4F49-9965-BAD393D8CD53}">
      <text>
        <t>[Trådad kommentar]
I din version av Excel kan du läsa den här trådade kommentaren, men eventuella ändringar i den tas bort om filen öppnas i en senare version av Excel. Läs mer: https://go.microsoft.com/fwlink/?linkid=870924
Kommentar:
    Patient borde ha ID? Typ: User clicks on a patient with ID "AllpatientsPatient$&lt;X&gt;$" where X = Pnumber of patient. (som i FR082)
Svar:
    Eller som i FR035? "User clicks on a patient with ID "patient$&lt;X&gt;$", X=unique patient"
Svar:
    X = Personal identity number of patient</t>
      </text>
    </comment>
    <comment ref="F29" authorId="3" shapeId="0" xr:uid="{163CFA47-4A39-DD47-8F51-6E2F422DACAE}">
      <text>
        <t xml:space="preserve">[Trådad kommentar]
I din version av Excel kan du läsa den här trådade kommentaren, men eventuella ändringar i den tas bort om filen öppnas i en senare version av Excel. Läs mer: https://go.microsoft.com/fwlink/?linkid=870924
Kommentar:
    Samma problem som kommentaren jag la på FR025
Svar:
    Ser annorlunda ut i appen. Gamla description input: Click on one of the column titles ('colNamn', 'colPersonnummer', 'colPrioritet', 'colDiagnos', 'colSenastUppdaterad', 'colTeam'). 
</t>
      </text>
    </comment>
    <comment ref="E30" authorId="4" shapeId="0" xr:uid="{74DB0C7E-C4B7-4849-9224-D7C133E4F808}">
      <text>
        <t>[Trådad kommentar]
I din version av Excel kan du läsa den här trådade kommentaren, men eventuella ändringar i den tas bort om filen öppnas i en senare version av Excel. Läs mer: https://go.microsoft.com/fwlink/?linkid=870924
Kommentar:
    operation not department? är det ens ett precondition? om patienten inte är i departement så borde väl fr033 eller nåt sånt gälla?</t>
      </text>
    </comment>
    <comment ref="F30" authorId="5" shapeId="0" xr:uid="{9FFF02D4-DC90-BF40-8269-B640DF725DE2}">
      <text>
        <t xml:space="preserve">[Trådad kommentar]
I din version av Excel kan du läsa den här trådade kommentaren, men eventuella ändringar i den tas bort om filen öppnas i en senare version av Excel. Läs mer: https://go.microsoft.com/fwlink/?linkid=870924
Kommentar:
    ev. ID = ”patient&lt;X&gt;” where X = personal number of patient
</t>
      </text>
    </comment>
    <comment ref="C37" authorId="6" shapeId="0" xr:uid="{11C9EB21-3F71-4742-9FD9-A572A315ECCD}">
      <text>
        <t>[Trådad kommentar]
I din version av Excel kan du läsa den här trådade kommentaren, men eventuella ändringar i den tas bort om filen öppnas i en senare version av Excel. Läs mer: https://go.microsoft.com/fwlink/?linkid=870924
Kommentar:
    Samma här som FR026</t>
      </text>
    </comment>
    <comment ref="F38" authorId="7" shapeId="0" xr:uid="{8410277D-0015-8444-B07E-129AEBB8A479}">
      <text>
        <t xml:space="preserve">[Trådad kommentar]
I din version av Excel kan du läsa den här trådade kommentaren, men eventuella ändringar i den tas bort om filen öppnas i en senare version av Excel. Läs mer: https://go.microsoft.com/fwlink/?linkid=870924
Kommentar:
Svar:
    Ser annorlunda ut i appen. Gamla description input: Click on one of the column titles ('colNamn', 'colPersonnummer', 'colPrioritet', 'colDiagnos', 'colSenastUppdaterad', 'colTeam'). 
</t>
      </text>
    </comment>
    <comment ref="I50" authorId="8" shapeId="0" xr:uid="{7E940993-9DE4-6342-ADB6-85324C9CBA0E}">
      <text>
        <t>[Trådad kommentar]
I din version av Excel kan du läsa den här trådade kommentaren, men eventuella ändringar i den tas bort om filen öppnas i en senare version av Excel. Läs mer: https://go.microsoft.com/fwlink/?linkid=870924
Kommentar:
    Sorteringsfunktionen ser annorlunda ut i prototypen nu.</t>
      </text>
    </comment>
    <comment ref="F51" authorId="9" shapeId="0" xr:uid="{DB8340B3-6FBD-B846-8ED3-E7A192E4150E}">
      <text>
        <t xml:space="preserve">[Trådad kommentar]
I din version av Excel kan du läsa den här trådade kommentaren, men eventuella ändringar i den tas bort om filen öppnas i en senare version av Excel. Läs mer: https://go.microsoft.com/fwlink/?linkid=870924
Kommentar:
    Samma problem som kommentaren jag la på FR025
Svar:
    Ser annorlunda ut i appen. Gamla description input: Click on one of the column titles ('colNamn', 'colPersonnummer', 'colPrioritet', 'colDiagnos', 'colSenastUppdaterad', 'colTeam'). 
</t>
      </text>
    </comment>
    <comment ref="I55" authorId="10" shapeId="0" xr:uid="{39C87B59-7659-46ED-AF2E-A56DA65FB607}">
      <text>
        <t>[Trådad kommentar]
I din version av Excel kan du läsa den här trådade kommentaren, men eventuella ändringar i den tas bort om filen öppnas i en senare version av Excel. Läs mer: https://go.microsoft.com/fwlink/?linkid=870924
Kommentar:
    Sorteringsfunktionen ser annorlunda ut i prototypen nu.</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tc={3737608E-882C-4547-9465-01817F632565}</author>
    <author>tc={09245BAE-3161-456E-A913-02879FFE1752}</author>
    <author>tc={58FF1997-0C9E-4B73-8022-F2DA617EBB25}</author>
  </authors>
  <commentList>
    <comment ref="H2" authorId="0" shapeId="0" xr:uid="{3737608E-882C-4547-9465-01817F632565}">
      <text>
        <t>[Trådad kommentar]
I din version av Excel kan du läsa den här trådade kommentaren, men eventuella ändringar i den tas bort om filen öppnas i en senare version av Excel. Läs mer: https://go.microsoft.com/fwlink/?linkid=870924
Kommentar:
    NB! All requirements must be fulfilled!</t>
      </text>
    </comment>
    <comment ref="G24" authorId="1" shapeId="0" xr:uid="{09245BAE-3161-456E-A913-02879FFE1752}">
      <text>
        <t>[Trådad kommentar]
I din version av Excel kan du läsa den här trådade kommentaren, men eventuella ändringar i den tas bort om filen öppnas i en senare version av Excel. Läs mer: https://go.microsoft.com/fwlink/?linkid=870924
Kommentar:
    Under UI?</t>
      </text>
    </comment>
    <comment ref="G25" authorId="2" shapeId="0" xr:uid="{58FF1997-0C9E-4B73-8022-F2DA617EBB25}">
      <text>
        <t>[Trådad kommentar]
I din version av Excel kan du läsa den här trådade kommentaren, men eventuella ändringar i den tas bort om filen öppnas i en senare version av Excel. Läs mer: https://go.microsoft.com/fwlink/?linkid=870924
Kommentar:
    Under UI?</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tc={1F817971-C9EC-F44E-9EE4-B6957123628A}</author>
  </authors>
  <commentList>
    <comment ref="D9" authorId="0" shapeId="0" xr:uid="{1F817971-C9EC-F44E-9EE4-B6957123628A}">
      <text>
        <t xml:space="preserve">[Trådad kommentar]
I din version av Excel kan du läsa den här trådade kommentaren, men eventuella ändringar i den tas bort om filen öppnas i en senare version av Excel. Läs mer: https://go.microsoft.com/fwlink/?linkid=870924
Kommentar:
    ta bort
</t>
      </text>
    </comment>
  </commentList>
</comments>
</file>

<file path=xl/sharedStrings.xml><?xml version="1.0" encoding="utf-8"?>
<sst xmlns="http://schemas.openxmlformats.org/spreadsheetml/2006/main" count="2529" uniqueCount="1126">
  <si>
    <t xml:space="preserve">Revision History </t>
  </si>
  <si>
    <t>Revised on</t>
  </si>
  <si>
    <t>Version</t>
  </si>
  <si>
    <t>Description</t>
  </si>
  <si>
    <t>Author</t>
  </si>
  <si>
    <t>1.0</t>
  </si>
  <si>
    <t>Initial Version</t>
  </si>
  <si>
    <t>Sara Lindholm</t>
  </si>
  <si>
    <t>1.1</t>
  </si>
  <si>
    <t>Requirements worked over and reduced in number.</t>
  </si>
  <si>
    <t>1.2</t>
  </si>
  <si>
    <t>Requirements updated on quality coordinator's feedback</t>
  </si>
  <si>
    <t>1.3</t>
  </si>
  <si>
    <t>Revised with regard to feedback from Erik S (Region Östergötland)</t>
  </si>
  <si>
    <t>Emma Johansson</t>
  </si>
  <si>
    <t>12 oktober 2020</t>
  </si>
  <si>
    <t>1.4</t>
  </si>
  <si>
    <t>Categories and feedback from Hjalmar Svensson added</t>
  </si>
  <si>
    <t>Patrick Asman</t>
  </si>
  <si>
    <t>1.5</t>
  </si>
  <si>
    <t>Requirments from the interview with Eva added</t>
  </si>
  <si>
    <t>1.6</t>
  </si>
  <si>
    <t xml:space="preserve">Added input/action/output descriptions to requirements and split up some requirements that were to broad </t>
  </si>
  <si>
    <t>1.7</t>
  </si>
  <si>
    <t xml:space="preserve">Added requirement title, preconditions to FR. </t>
  </si>
  <si>
    <t>Sara Lindholm, Patrick Asman, Jacob Rhan, Hjalmar Svensson</t>
  </si>
  <si>
    <t>1.8</t>
  </si>
  <si>
    <t xml:space="preserve">Added more description to requriements. New requirements has been added. Admin requirements have been moved to new tab in excelfile. </t>
  </si>
  <si>
    <t>1.9</t>
  </si>
  <si>
    <t>Add Metrics tab with formulas for Testing Metrics</t>
  </si>
  <si>
    <t>Testing Metrics</t>
  </si>
  <si>
    <t>Current Number of Functional Requirements</t>
  </si>
  <si>
    <t>Descriptions of the Metrics used can be found in the Software Quality Assurance Plan</t>
  </si>
  <si>
    <t>Current Number of Interface Objects</t>
  </si>
  <si>
    <t>Current Number of Test Cases (integration and interface)</t>
  </si>
  <si>
    <t>Not finished!</t>
  </si>
  <si>
    <t>Test Iteration</t>
  </si>
  <si>
    <t>Date</t>
  </si>
  <si>
    <t>Scope of test</t>
  </si>
  <si>
    <t>Number of Admin Functional Requirements Included</t>
  </si>
  <si>
    <t>Number of Functional Requirements Included</t>
  </si>
  <si>
    <t>Number of Interface Objects Included</t>
  </si>
  <si>
    <t>Total Number of Requirements</t>
  </si>
  <si>
    <t>Total number of Interface Objects</t>
  </si>
  <si>
    <t>Total Number of Test Cases</t>
  </si>
  <si>
    <t>Interface coverage</t>
  </si>
  <si>
    <t>Objects covered by interface tests</t>
  </si>
  <si>
    <t>Number of Objects Covered</t>
  </si>
  <si>
    <t>Total Number of Objects</t>
  </si>
  <si>
    <t>Metric Value</t>
  </si>
  <si>
    <t>Requirement coverage</t>
  </si>
  <si>
    <t>Number of Requirements Covered</t>
  </si>
  <si>
    <t>Passed Test Cases Percentage</t>
  </si>
  <si>
    <t>Number of Passed Tests</t>
  </si>
  <si>
    <t>Total Number of Tests Excecuted</t>
  </si>
  <si>
    <t>Failed Test Cases Percentage</t>
  </si>
  <si>
    <t>Number of Failed Tests</t>
  </si>
  <si>
    <t>Bugs per Test Case Percentage</t>
  </si>
  <si>
    <t>Number of Test Cases with Reported Bugs</t>
  </si>
  <si>
    <t>Total Number of Tests Cases</t>
  </si>
  <si>
    <t>Fixed Bugs Percentage</t>
  </si>
  <si>
    <t>Number of Fixed Bugs</t>
  </si>
  <si>
    <t>Total Number of Bugs Reported</t>
  </si>
  <si>
    <t>Admin Functional Requirements</t>
  </si>
  <si>
    <t xml:space="preserve">Requirement ID </t>
  </si>
  <si>
    <t>Requirement Title</t>
  </si>
  <si>
    <t>Requirement Statement</t>
  </si>
  <si>
    <t>Precondition/Background</t>
  </si>
  <si>
    <t>Must (M)/Want (W)</t>
  </si>
  <si>
    <t>Comments</t>
  </si>
  <si>
    <t>Category</t>
  </si>
  <si>
    <t>Priority</t>
  </si>
  <si>
    <t>Test</t>
  </si>
  <si>
    <t>Test Case ID</t>
  </si>
  <si>
    <t>Test Case</t>
  </si>
  <si>
    <t>Test 1: 2020-11-30</t>
  </si>
  <si>
    <t>Test 1 Result</t>
  </si>
  <si>
    <t>Test 2: (2020-12-08)</t>
  </si>
  <si>
    <t>Test 2: Result</t>
  </si>
  <si>
    <t>ID added ? (Y/N)</t>
  </si>
  <si>
    <t>FR006</t>
  </si>
  <si>
    <t>Configure values for the rule engines priority</t>
  </si>
  <si>
    <t>Admin shall configure at what level (based on health care status, health data etc) a measurement shall be to trigger a priority level change about the patient</t>
  </si>
  <si>
    <t>Input: Enter limit values for different measurements in text fields with specific IDs and click "save"-button with ID = "patientViewAdminBtnValue".
Action: System saves and sets patient specific prioritization limits.
Output: Settings displayed (in a pop-up?)</t>
  </si>
  <si>
    <t>M</t>
  </si>
  <si>
    <t>https://wikidiff.com/configurate/configure</t>
  </si>
  <si>
    <t>Admin/Patient/Admin</t>
  </si>
  <si>
    <t>High</t>
  </si>
  <si>
    <t>Manuellt</t>
  </si>
  <si>
    <t>TCFR006</t>
  </si>
  <si>
    <t>Fail: ID is correct but functionality does not work</t>
  </si>
  <si>
    <t>Fail</t>
  </si>
  <si>
    <t>Yes (already there)</t>
  </si>
  <si>
    <t>FR007</t>
  </si>
  <si>
    <t>Accessing activity log</t>
  </si>
  <si>
    <t>Input: Click on ”Admin” tab with ID: "patientViewAdminTabBtn"
Action: Load activity log from database
Output: Display activity log</t>
  </si>
  <si>
    <t>Medium</t>
  </si>
  <si>
    <t>Automatisk</t>
  </si>
  <si>
    <t>TCFR007</t>
  </si>
  <si>
    <t xml:space="preserve">1) Navigate to patient view.
2) Click on "patientViewAdminTabBtn".
3) Make sure that the activity log is displayed. </t>
  </si>
  <si>
    <t>Fail: Wrong Id, but functionality works</t>
  </si>
  <si>
    <t xml:space="preserve">Yes </t>
  </si>
  <si>
    <t>FR008</t>
  </si>
  <si>
    <t>Search in activity log</t>
  </si>
  <si>
    <t>Input: Text string (search parameter) in searchbox with ID = "patientViewAdminActivityField".
Action: System checks for activities or users that matches text string 
Output: Displays activities and/or users that matches search parameter.</t>
  </si>
  <si>
    <t>Low</t>
  </si>
  <si>
    <t>TCFR008</t>
  </si>
  <si>
    <t>1) Navigate to patient view.
2) Click on "patientViewAdminTabBtn".
3) Put a text string in the activity log searchbox.
4) Make sure the results contain your string.</t>
  </si>
  <si>
    <t>Fail: No activity log</t>
  </si>
  <si>
    <t>Yes</t>
  </si>
  <si>
    <t>FR009</t>
  </si>
  <si>
    <t>Filter in activity log</t>
  </si>
  <si>
    <t xml:space="preserve">Filter-button with ID ="patientAdminFilterBtn" has been pressed and system currently displays "Filter" window (ID = "patientAdminFilterWindow"). </t>
  </si>
  <si>
    <t>Input: Check boxes containing different options (Nya mätvärden, Besökare, Ändringar gjorda) selected and "save"-button with ID = "activityLogSave" pressed. 
Action: System filter activites based on filter settings.
Output: Window closes and displays activities that matches filter in the activity log</t>
  </si>
  <si>
    <t>TCFR009</t>
  </si>
  <si>
    <t>1) Click "patientAdminFilterBtn".
2) Choose different check boxes.
3) Click "activtyLogSave".
4) Make sure that the activty log is displayed according to chosen filter options.
B: 
1) Click "patientAdminFilterBtn".
2) Choose no check boxes.
3) Click "activtyLogSave".
4) See what happens.</t>
  </si>
  <si>
    <t>No. Filter functionality is missing.</t>
  </si>
  <si>
    <t>FR053</t>
  </si>
  <si>
    <t>Create new view</t>
  </si>
  <si>
    <t>The admin shall be able to customize and save views of the system (e.g. diabetes over 30 years, a view that filter out all diabetes patients that are older than 30 years)</t>
  </si>
  <si>
    <t>Input: Button with ID = "overviewNewViewBtn" is pressed 
Action: System loading new window with customization settings
Output: Pop-up window with ID "overviewNewViewPopupWindow" is displayed</t>
  </si>
  <si>
    <t>Admin/Översikt/Alla-Patienter</t>
  </si>
  <si>
    <t>automatisk</t>
  </si>
  <si>
    <t>TCFR053</t>
  </si>
  <si>
    <t>1) Press new view button with ID "adminOverviewAllPatientsNewViewBtn"".
2)Confirm that popup window has ID "adminOverviewAllPatientsNewViewPopupWindow".</t>
  </si>
  <si>
    <t>Failed: Functionality not developed</t>
  </si>
  <si>
    <t>Pass: IDs are correct are functionality is working</t>
  </si>
  <si>
    <t>Pass</t>
  </si>
  <si>
    <t>Yes: New IDs though (same in mina patienter, alla patienter and notislogg)popup  = "overviewNewViewPopupWindow", button = "overviewNewViewBtn"</t>
  </si>
  <si>
    <t>FR054</t>
  </si>
  <si>
    <t>Create new customized view based on age</t>
  </si>
  <si>
    <t>FR053 is fulfilled</t>
  </si>
  <si>
    <t>Input: Minimum age and maximum age in text fields with ID = "min-age" &amp; "max-age" and presses button "OK" with ID = "okView".
Action: System generates new view based on age settings and saves to database.
Output: System displays a pop-up window with ID = "overviewConfirmView"</t>
  </si>
  <si>
    <t>TCFR054</t>
  </si>
  <si>
    <t>1) Input in minage field and maxage field, press OK button with ID "okView".
2) Check that popup window with ID 'adminOverviewAllPatientsConfirmView' is rendered.</t>
  </si>
  <si>
    <t>FR055</t>
  </si>
  <si>
    <t>Create new customized view based on gender</t>
  </si>
  <si>
    <t>Input: Click on dropdown menu "Kön" with ID = "gender" and choose between "Alla" (value = "all"), "Man" (value = "male") or "Kvinna" (value = "female") and presses button "OK" with ID = "okView".
Action: System generates new view based on gender settings and saves to database.
Output: System displays a pop-up window with ID = "overviewConfirmView"</t>
  </si>
  <si>
    <t>TCFR055</t>
  </si>
  <si>
    <t>1a) Choose ID "all" in the dropdown menu with ID "gender"
1b)Choose ID "male" in the dropdown menu with ID "gender"
1c) Choose ID "female" in the dropdown menu with ID "gender"
2)press OK button with ID "okView".
3) Check that popup window with ID 'adminOverviewAllPatientsConfirmView' is rendered.</t>
  </si>
  <si>
    <t>FR056</t>
  </si>
  <si>
    <t>Create new customized view based on team</t>
  </si>
  <si>
    <t>Input: Click on dropdown menu "Team" with ID = "teammenu" and choose between "Alla" (value = "all"),  or "Team&lt;x&gt;" (value = "team&lt;x&gt;"), where x is a unique integer, and presses button "OK" with ID = "okView".
Action: System generates new view based on team settings and saves to database.
Output: System displays a pop-up window with ID = "overviewConfirmView"</t>
  </si>
  <si>
    <t>TCFR056</t>
  </si>
  <si>
    <t>1a) Choose ID "all" in the dropdown menu with ID "teammenu"
1b)Choose ID "team1" in the dropdown menu with ID "teammenu"
1c) Choose ID "team2" in the dropdown menu with ID "teammenu"
2)press OK button with ID "okView".
3) Check that popup window with ID 'adminOverviewAllPatientsConfirmView' is rendered.</t>
  </si>
  <si>
    <t>FR057</t>
  </si>
  <si>
    <t>Create new customized view based on department</t>
  </si>
  <si>
    <t>Input: Click on dropdownmenu with ID = "departmentMenu" and choose between "Alla" (value = 'all'), Department 1 (value = 'Department1) or Department 2 (value = 'Department2') and presses button "OK" with ID = "okView".
Action: System generates new view based on age settings and saves to database.
Output: System displays a pop-up window with ID = "overviewConfirmView"</t>
  </si>
  <si>
    <t>TCFR057</t>
  </si>
  <si>
    <t>1a) Choose ID "all" in the dropdown menu with ID "departmentMenu"
1b)Choose ID "Department1" in the dropdown menu with ID "departmentMenu"
1c) Choose ID "Department2" in the dropdown menu with ID "departmentMenu"
2)press OK button with ID "okView".
3) Check that popup window with ID 'adminOverviewAllPatientsConfirmView' is rendered.</t>
  </si>
  <si>
    <t>FR058</t>
  </si>
  <si>
    <t xml:space="preserve">Create new customized view based on priority </t>
  </si>
  <si>
    <t>Input: Priority level selected in checkboxes (Low, Medium, High) and presses button "OK" with ID = "okView".
Action: System generates new view based on priority settings and saves to database.
Output: System displays a pop-up window with ID = "overviewConfirmView"</t>
  </si>
  <si>
    <t>TCFR058</t>
  </si>
  <si>
    <t>1a) Choose checkbox with ID "low"
1b) Choose checkbox with ID "Medium"
1c) Choose checkbox with ID "High"
2)press OK button with ID "okView".
3) Check that popup window with ID 'adminOverviewAllPatientsConfirmView' is rendered.</t>
  </si>
  <si>
    <t>FR059</t>
  </si>
  <si>
    <t xml:space="preserve">Create new customized view based on diagnosis </t>
  </si>
  <si>
    <t xml:space="preserve">Input: Diagnosis in text field with ID "customizeViewDiagnosis" OR click on the diagnosis  checkbox with ID = "diagnosisName" and press button "OK" with ID = "okView".
Action: System generates new view based on diagnosis settings and saves to database.
Output: System displays a pop-up window with ID = 'overviewConfirmView' </t>
  </si>
  <si>
    <t>TCFR059</t>
  </si>
  <si>
    <t>1a) Write a diagnosis in thestfield with ID "customizeViewDiagnosis"
1b) click on a diagnosis with checkbox ID "&lt;diagnosis&gt;" where diagnosis is a diagnosis in our system.
2)press OK button with ID "okView".
3) Check that popup window with ID 'adminOverviewAllPatientsConfirmView' is rendered.</t>
  </si>
  <si>
    <t>FR060</t>
  </si>
  <si>
    <t>Confirm created view</t>
  </si>
  <si>
    <t>FR053-FR059, FR092 are fulfilled</t>
  </si>
  <si>
    <t>Input: Title of new view in text field with ID "saveNewView", the selected user group in drop-down menu with ID "viewAvailableFor" and sign button with ID "confirmCustomizedView"
Action: System generates new view based on previously selected settings and saves to database.
Output: New view available for all users in the chosen user group.</t>
  </si>
  <si>
    <t>TCFR060</t>
  </si>
  <si>
    <t>1) Title the view by inputting text in textfield with ID "AdminAllpatientsSaveNewView".
2) Choose user group "Alla".
3) Click button "confirmCustomizedView"
4) Check manually that view function works. 
B: 5) Log out as admin.
6) Log in as regular user.
7) Make sure that the admin created view is available in Alla-Patienter.</t>
  </si>
  <si>
    <t>FR061</t>
  </si>
  <si>
    <t>Customization of overview dashboard</t>
  </si>
  <si>
    <t xml:space="preserve">The "Översiktsinställningar" shall be customizable only by the administrator. </t>
  </si>
  <si>
    <t>FR091 is fulfilled</t>
  </si>
  <si>
    <t>Input: Choose between different checkboxes of display columns (Namn, Personnummer, Priority, Diagnos, Senast Uppdaterad, Uppdaterad av, Team). Click on save-button with ID = "adminFilterSave".
Action: The system generates and saves display-settings. 
Output: Overview dashboard updated according to selected settings.</t>
  </si>
  <si>
    <t>TCFR061</t>
  </si>
  <si>
    <t>1) Click on the settings-button for the view.
2) Choose between the different checkboxes.
3) Make sure that the list of patients contains the correct columns chosen.</t>
  </si>
  <si>
    <t>FR091</t>
  </si>
  <si>
    <t>Overview dashboard settings</t>
  </si>
  <si>
    <t>Input: Click on the settings button with ID ="adminOverviewCustomizeSettingsDashboardBtn"
Action: System generates popup window
Output: System displays customization popup window with ID = "adminOverviewCustomizeSettingsPopupWindow"</t>
  </si>
  <si>
    <t>TCFR091</t>
  </si>
  <si>
    <t>1. Click on "adminOverviewAllPatientsCustomizeSettingsDashboardBtn".
2. Make sure that "adminOverviewAllPatientsCustomizeSettingsPopupWindow" is displayed.</t>
  </si>
  <si>
    <t>Yes. New ID:s, removed "AllPatients"-part from ID. e.g. "adminOverviewCustomizeSettingsPopupWindow"</t>
  </si>
  <si>
    <t>FR092</t>
  </si>
  <si>
    <t>Create new customized view based on operation</t>
  </si>
  <si>
    <t xml:space="preserve">Input: Click on dropdownmenu with ID = "operationMenu" and choose between "Alla" (value = 'all'), Operation 1 (value = 'Operation1) or Operation 2 (value = 'Operation2') and presses button "OK" with ID = "okView".
Action: System generates new view based on operation settings and saves to database.
Output: System displays a pop-up window with ID = 'overviewConfirmView' </t>
  </si>
  <si>
    <t>1a) Choose ID "all" in the dropdown menu with ID "operationMenu"
1b)Choose ID "Operation1" in the dropdown menu with ID "operationmenu"
1c) Choose ID "Operation2" in the dropdown menu with ID "operationmenu"
2)press OK button with ID "okView".
3) Check that popup window with ID 'adminAllPatientsViewConfirm' is rendered.</t>
  </si>
  <si>
    <t>Fail: missing operation option</t>
  </si>
  <si>
    <t>No. Functionality missing (no dropdown menu)</t>
  </si>
  <si>
    <t>FR003</t>
  </si>
  <si>
    <t>Requirments from interview with Henrik</t>
  </si>
  <si>
    <t>Admin/Översikt/Mina-Patienter</t>
  </si>
  <si>
    <t>TCFR003</t>
  </si>
  <si>
    <t>1) Press new view button with ID "adminOverviewMyPatientsNewViewBtn"".
2)Confirm that popup window has ID "adminOverviewMyPatientsNewViewPopupWindow".</t>
  </si>
  <si>
    <t xml:space="preserve">Fail: new view button has no ID. 
Popup window has no ID
</t>
  </si>
  <si>
    <t>Yes: New IDs though (same in mina patienter, alla patienter and notislogg)popup  = "adminOverviewNewViewPopupWindow", button = "adminOverviewNewViewBtn"</t>
  </si>
  <si>
    <t>FR004</t>
  </si>
  <si>
    <t>FR090 is fulfilled</t>
  </si>
  <si>
    <t>TCRF004</t>
  </si>
  <si>
    <t xml:space="preserve">Fail: save button no ID
correct columns displayed, but when no columns selected patients still in list?
</t>
  </si>
  <si>
    <t>FR038</t>
  </si>
  <si>
    <t>FR003 is fulfilled</t>
  </si>
  <si>
    <t>manuellt</t>
  </si>
  <si>
    <t>TCFR038</t>
  </si>
  <si>
    <t>1) Input in minage field and maxage field, press OK button with ID "okView".
2) Check that popup window with ID 'adminOverviewMyPatientsConfirmView' is rendered.</t>
  </si>
  <si>
    <t>FR039</t>
  </si>
  <si>
    <t>TCFR039</t>
  </si>
  <si>
    <t>1a) Choose ID "all" in the dropdown menu with ID "gender"
1b)Choose ID "male" in the dropdown menu with ID "gender"
1c) Choose ID "female" in the dropdown menu with ID "gender"
2)press OK button with ID "okView".
3) Check that popup window with ID 'adminOverviewMyPatientsConfirmView' is rendered.</t>
  </si>
  <si>
    <t>FR040</t>
  </si>
  <si>
    <t>TCFR040</t>
  </si>
  <si>
    <t>1a) Choose ID "all" in the dropdown menu with ID "teammenu"
1b)Choose ID "team1" in the dropdown menu with ID "teammenu"
1c) Choose ID "team2" in the dropdown menu with ID "teammenu"
2)press OK button with ID "okView".
3) Check that popup window with ID 'adminOverviewMyPatientsConfirmView' is rendered.</t>
  </si>
  <si>
    <t>FR041</t>
  </si>
  <si>
    <t>TCFR041</t>
  </si>
  <si>
    <t>1a) Choose ID "all" in the dropdown menu with ID "departmentMenu"
1b)Choose ID "Department1" in the dropdown menu with ID "departmentMenu"
1c) Choose ID "Department2" in the dropdown menu with ID "departmentMenu"
2)press OK button with ID "okView".
3) Check that popup window with ID 'adminOverviewMyPatientsConfirmView' is rendered.</t>
  </si>
  <si>
    <t>FR042</t>
  </si>
  <si>
    <t>TCFR042</t>
  </si>
  <si>
    <t>1a) Choose checkbox with ID "low"
1b) Choose checkbox with ID "Medium"
1c) Choose checkbox with ID "High"
2)press OK button with ID "okView".
3) Check that popup window with ID 'adminOverviewMyPatientsConfirmView' is rendered.</t>
  </si>
  <si>
    <t>FR043</t>
  </si>
  <si>
    <t>Manual</t>
  </si>
  <si>
    <t>TCFR043</t>
  </si>
  <si>
    <t>1a) Write a diagnosis in thestfield with ID "customizeViewDiagnosis"
1b) click on a diagnosis with checkbox ID "&lt;diagnosis&gt;" where diagnosis is a diagnosis in our system.
2)press OK button with ID "okView".
3) Check that popup window with ID 'adminOverviewMyPatientsConfirmView' is rendered.</t>
  </si>
  <si>
    <t>FR044</t>
  </si>
  <si>
    <t>FR003, FR038-FR043 are fulfilled.</t>
  </si>
  <si>
    <t>TCFR044</t>
  </si>
  <si>
    <t>1) Title the view by inputting text in textfield with ID "saveNewView".
2) Click button "confirmCustmoizedView"
3) Check manually that view function works. 
B: 4) Log out as admin.
5) Log in as regular user.
6) Make sure that the admin created view is available in my patients.</t>
  </si>
  <si>
    <t>FR090</t>
  </si>
  <si>
    <t>TCFR090</t>
  </si>
  <si>
    <t>1. Click on "adminOverviewMyPatientsCustomizeSettingsDashboardBtn".
2. Make sure that "adminOverviewMyPatientsCustomizeSettingsPopupWindow" is displayed.</t>
  </si>
  <si>
    <t xml:space="preserve">Fail: settings button has no ID
popup window no ID 
</t>
  </si>
  <si>
    <t>Yes. New ID:s, removed "MyPatients"-part from ID. e.g. "adminOverviewCustomizeSettingsPopupWindow"</t>
  </si>
  <si>
    <t>FR001</t>
  </si>
  <si>
    <t>Admin/Översikt/Notislogg</t>
  </si>
  <si>
    <t>TCFR001</t>
  </si>
  <si>
    <t>1) Press new view button with ID "adminOverviewNotisNewViewBtn"".
2)Confirm that popup window has ID "adminOverviewNotisNewViewPopupWindow".</t>
  </si>
  <si>
    <t xml:space="preserve">[FAILED], ID: "adminOverviewNotisNewViewBtn" &amp; "adminOverviewNotisNewViewPopupWindow" missing. </t>
  </si>
  <si>
    <t>FR002</t>
  </si>
  <si>
    <t>FR089 is fulfilled</t>
  </si>
  <si>
    <t>Input: Choose between different checkboxes of display columns with ID:(Namn, Personnummer, Priority, Diagnos, Senast Uppdaterad, Uppdaterad av, Team). Click on save-button with ID = "adminFilterSave".
Action: The system generates and saves display-settings. 
Output: Overview dashboard updated according to selected settings.</t>
  </si>
  <si>
    <t>TCFR002</t>
  </si>
  <si>
    <t>Failed: Functionality not developed.</t>
  </si>
  <si>
    <t>No (see FR089)</t>
  </si>
  <si>
    <t>FR046</t>
  </si>
  <si>
    <t>FR001 is fulfilled</t>
  </si>
  <si>
    <t>automatic</t>
  </si>
  <si>
    <t>TCFR046</t>
  </si>
  <si>
    <t>1) Input in minage field and maxage field, press OK button with ID "okView".
2) Check that popup window with ID 'adminOverviewNotisConfirmView' is rendered.</t>
  </si>
  <si>
    <t>FR047</t>
  </si>
  <si>
    <t>TCFR047</t>
  </si>
  <si>
    <t>1a) Choose ID "all" in the dropdown menu with ID "gender"
1b)Choose ID "male" in the dropdown menu with ID "gender"
1c) Choose ID "female" in the dropdown menu with ID "gender"
2)press OK button with ID "okView".
3) Check that popup window with ID 'adminOverviewNotisConfirmView' is rendered.</t>
  </si>
  <si>
    <t>FR048</t>
  </si>
  <si>
    <t>TCFR048</t>
  </si>
  <si>
    <t>1a) Choose ID "all" in the dropdown menu with ID "teammenu"
1b)Choose ID "team1" in the dropdown menu with ID "teammenu"
1c) Choose ID "team2" in the dropdown menu with ID "teammenu"
2)press OK button with ID "okView".
3) Check that popup window with ID 'adminOverviewNotisConfirmView' is rendered.</t>
  </si>
  <si>
    <t>FR049</t>
  </si>
  <si>
    <t>TCFR049</t>
  </si>
  <si>
    <t>1a) Choose ID "all" in the dropdown menu with ID "departmentMenu"
1b)Choose ID "Department1" in the dropdown menu with ID "departmentMenu"
1c) Choose ID "Department2" in the dropdown menu with ID "departmentMenu"
2)press OK button with ID "okView".
3) Check that popup window with ID 'adminOverviewNotisConfirmView' is rendered.</t>
  </si>
  <si>
    <t>FR050</t>
  </si>
  <si>
    <t>TCFR050</t>
  </si>
  <si>
    <t>1a) Choose checkbox with ID "low"
1b) Choose checkbox with ID "Medium"
1c) Choose checkbox with ID "High"
2)press OK button with ID "okView".
3) Check that popup window with ID 'adminOverviewNotisConfirmView' is rendered.</t>
  </si>
  <si>
    <t>FR051</t>
  </si>
  <si>
    <t>TCFR051</t>
  </si>
  <si>
    <t>1a) Write a diagnosis in thestfield with ID "customizeViewDiagnosis"
1b) click on a diagnosis with checkbox ID "&lt;diagnosis&gt;" where diagnosis is a diagnosis in our system.
2)press OK button with ID "okView".
3) Check that popup window with ID 'adminOverviewNotisConfirmView' is rendered.</t>
  </si>
  <si>
    <t>FR052</t>
  </si>
  <si>
    <t>FR001, FR0046-Fr0051 are fulfilled</t>
  </si>
  <si>
    <t>TCFR052</t>
  </si>
  <si>
    <t>1) Title the view by inputting text in textfield with ID "saveNewView".
2) Click button "confirmCustmoizedView"
3) Check manually that view function works. 
B: 4) Log out as admin.
5) Log in as regular user.
6) Make sure that the admin created view is available in Notislogg.</t>
  </si>
  <si>
    <t>FR089</t>
  </si>
  <si>
    <t>TCFR089</t>
  </si>
  <si>
    <t>1. Click on "adminOverviewNotisCustomizeSettingsDashboardBtn".
2. Make sure that "adminOverviewNotisCustomizeSettingsPopupWindow" is displayed.</t>
  </si>
  <si>
    <t>No. Functionality missing (no button)</t>
  </si>
  <si>
    <t>Functional Requirements</t>
  </si>
  <si>
    <t>Test Case Description</t>
  </si>
  <si>
    <t>Test 1:  2020-11-30</t>
  </si>
  <si>
    <t>Test 1: Result</t>
  </si>
  <si>
    <t>Test 2: 2020-12-08</t>
  </si>
  <si>
    <t>ID added? (Y/N)</t>
  </si>
  <si>
    <t>Kolumn1</t>
  </si>
  <si>
    <t>FR005</t>
  </si>
  <si>
    <t>Switch to Home view</t>
  </si>
  <si>
    <t>The user shall be able to switch to Overview view.</t>
  </si>
  <si>
    <t>Input: User clicks on the Home button with ID = "patientHomeButton".
Action: System loading Home view.
Output: System displays Home/Mina patienter.</t>
  </si>
  <si>
    <t>Patient</t>
  </si>
  <si>
    <t>TCFR005</t>
  </si>
  <si>
    <t>1) Click Homebutton with ID "patientHomeButton"
2) Check that Home/Mypatients is Rendered</t>
  </si>
  <si>
    <t>/PA/Done [FAILED], Home button with ID = "patientHomeButton" missing, Home/Mypatients not rendered.</t>
  </si>
  <si>
    <t>Test 2 (2/12): PASS! Home-button now has id "patientHomeButton" and you are directed to Home/Mina patienter by clicking it.</t>
  </si>
  <si>
    <t>YES</t>
  </si>
  <si>
    <t>JR</t>
  </si>
  <si>
    <t>FR010</t>
  </si>
  <si>
    <t>Add calendar activity</t>
  </si>
  <si>
    <t xml:space="preserve">The user shall be able to add activities to a patient's calendar. </t>
  </si>
  <si>
    <t>Input: Click on a date in calendar, click "Add Activity"-button with ID = "patientCalendarAddActivityBtn", write a title and description in text fields with IDs, and click save-button with ID = "patientCalendarSaveActivityBtn". 
Action: Adds activity in calendar.
Output: The chosen date is marked and the activity is added to the chosen date.</t>
  </si>
  <si>
    <t>Requirments from the interview with Eva</t>
  </si>
  <si>
    <t>Patient/Kalender</t>
  </si>
  <si>
    <t>SKIP</t>
  </si>
  <si>
    <t>TCFR010</t>
  </si>
  <si>
    <t>Functionality not implemented</t>
  </si>
  <si>
    <t>FR011</t>
  </si>
  <si>
    <t>Detailed graph and list of measurement</t>
  </si>
  <si>
    <t xml:space="preserve">In the view of the individual patient's measured data the user of the system shall be able to zoom in and out in the view. </t>
  </si>
  <si>
    <t>Input: Click on a measurement value in a graph. Each graph and measurement value point shall have its own ID.
Action: Load diagram and list of measurements
Output: Display diagram and list of measurements</t>
  </si>
  <si>
    <t>Patient/Mätvärden</t>
  </si>
  <si>
    <t>TCFR011</t>
  </si>
  <si>
    <t xml:space="preserve">1) Navigate from patient/overview to patient/measurements
2) Click on a measurement value
3) Locate the graph and the list of measurements
</t>
  </si>
  <si>
    <t>/PA/done [PASSED]</t>
  </si>
  <si>
    <t>NO, "mätvärden" dont work in this branch</t>
  </si>
  <si>
    <t>FR012</t>
  </si>
  <si>
    <t>Add patient's measurement value</t>
  </si>
  <si>
    <t xml:space="preserve">The user shall be able to update a patients measured values. </t>
  </si>
  <si>
    <t>Input: Add measurement in text fields with ID = "patientMeasurementsNewValueField", and click "Bekräfta"-button with ID = "addNewMeasurement".
Action: System stores measured value in database and updates the patient profile. 
Output: Displays confirmation message (ID = "patientMeasurementConfirmationMessage") and updated patient information.</t>
  </si>
  <si>
    <t xml:space="preserve">Patient/Mätvärden </t>
  </si>
  <si>
    <t>TCFR012</t>
  </si>
  <si>
    <t xml:space="preserve">1) Navigate from Patient/Overview to Patient/Measurement
2) Locate and click on measurement value in a graph
3) Fill in the text-fields with a date and and a new measurement value
4) Click the “Bekräfta”button
</t>
  </si>
  <si>
    <t>fail: not developed</t>
  </si>
  <si>
    <t xml:space="preserve">Fail: ID on buttons but not text fields and functionality not developed </t>
  </si>
  <si>
    <t>FR013</t>
  </si>
  <si>
    <t>Accept patients meassurement values</t>
  </si>
  <si>
    <t xml:space="preserve">The user shall be able to accept or deny unexpected measured values submitted by a patient. </t>
  </si>
  <si>
    <t xml:space="preserve">User has clicked on the notification symbol and system currently displays the "Uppmärksammat värde" window (ID = "patientMeasurementsUnexpectedValue"). </t>
  </si>
  <si>
    <t>Input: Click "Godkänn mätvärde"-button with ID = "PatientMeasurementSignBtn" to accept the changed measurement value.
Action: System stores measured value in database.
Output: Updated patient profile.</t>
  </si>
  <si>
    <t>TCFR013</t>
  </si>
  <si>
    <t xml:space="preserve">
1) Click on the notification symbol in Patient/Measurements
2) A pop-up window should appear, click on the “Bekräfta”-button
3) Check to see if notification symbol is no longer present and check to see if the patient’s measurements have been updated
</t>
  </si>
  <si>
    <t>Fail: "Uppmärksammat värde"-window has incorrect id.
"Godkänn mätvärde"-button does not have an ID.
Functionality: Nothing changes.</t>
  </si>
  <si>
    <t>Fail: Functionality does not seem to be developed. No notification symbols are shown.</t>
  </si>
  <si>
    <t>FR014</t>
  </si>
  <si>
    <t>Deny patients measurement values</t>
  </si>
  <si>
    <t>Input: Deny unexpected measurement value by clicking "Avbryt"-button with ID = "PatientMeasurementCancelBtn".
Action: System remove measured value from patient profile.
Output: Displays changes and updated patient information.</t>
  </si>
  <si>
    <t>TCFR014</t>
  </si>
  <si>
    <t xml:space="preserve">1) Click on the notification symbol in Patient/Measurements
2) A pop-up window should appear, click on the “Deny”-button
3) Check to see if notification symbol is no longer present and check to see if the specific measurement has been deleted
</t>
  </si>
  <si>
    <t xml:space="preserve">Fail: "uppmärksammat värde"-window does not have an ID.
Not developed. "Avbryt"-button incorrect ID and nothing happened. </t>
  </si>
  <si>
    <t>FR015</t>
  </si>
  <si>
    <t>Log users accessing patient information</t>
  </si>
  <si>
    <t>The system shall log users accessing patient information.</t>
  </si>
  <si>
    <t>Var ligger denna aktivitetslogg? ( ͡ʘ ͜ʖ ͡ʘ)</t>
  </si>
  <si>
    <t>Input: Patient profile page is accessed by user
Action: System logs user ID, date and activity as "Besökte", saves to database and updates activity log.
Output: Updated activity log with information regarding user, date and activity.</t>
  </si>
  <si>
    <t>System</t>
  </si>
  <si>
    <t>TCFR015</t>
  </si>
  <si>
    <t xml:space="preserve">1) Access acitivity log by pressing </t>
  </si>
  <si>
    <t>/PA/DONE [FAILED], admin page not rendered.</t>
  </si>
  <si>
    <t>FR016</t>
  </si>
  <si>
    <t>Log users updating patient information</t>
  </si>
  <si>
    <t>The system shall log users updating patient information.</t>
  </si>
  <si>
    <t>Fråga Filip Eriksson NU! ( ͡ʘ ͜ʖ ͡ʘ)</t>
  </si>
  <si>
    <t>Input: Patient information (measurements, diagnosis) is updated by user by text string in text fields with IDs.
Action: System logs user ID, date and activity as [activity] with new measurements or information, saves to database and updates activity log.
Output: Updated activity log with information regarding user, date and activity.</t>
  </si>
  <si>
    <t>Man/Skip</t>
  </si>
  <si>
    <t>FR017</t>
  </si>
  <si>
    <t>Not submitted data notification</t>
  </si>
  <si>
    <t>The system shall notify the user if patients have not submitted medical data according to their individual health care plan.</t>
  </si>
  <si>
    <t>Time limit for measurement is set for a specific patient.
Fråga Filip Eriksson NU!</t>
  </si>
  <si>
    <t>Input: Time limit, according to individual health care plan, expires.
Action: Notification printing and sending to responsible user(s).
Output: The system sends notification to user and updates "Notislogg".</t>
  </si>
  <si>
    <t>FR018</t>
  </si>
  <si>
    <t>Limit notification</t>
  </si>
  <si>
    <t>The system shall send a notification when a patient measurement exceeds limit value.</t>
  </si>
  <si>
    <t>FR006 (Admin specific) is fulfilled and the input exceeds the limit.
Fråga Filip Eriksson NU!</t>
  </si>
  <si>
    <t>Input: Patient measurement exceeds the set limit for that specific patient. 
Action: Notification regarding reached limit printing and sending to responsible user(s).
Output: The system sends "Uppmärksammat mätvärde"-notification to user and updates "Notislogg".</t>
  </si>
  <si>
    <t>FR019</t>
  </si>
  <si>
    <t>Log out</t>
  </si>
  <si>
    <t>The user shall be able to log out of the system.</t>
  </si>
  <si>
    <t>User is logged in to the system</t>
  </si>
  <si>
    <t>Input: User clicks on the log out button with ID = "LogOutBtn".
Action: System logs out user and loads start page.
Output: System displays start page.</t>
  </si>
  <si>
    <t>Auto</t>
  </si>
  <si>
    <t>TCFR019</t>
  </si>
  <si>
    <t xml:space="preserve">1) Log in
2) Navigate to any page
3) Click logout button
4) Make sure that you are logged out and the login button displayed
4) Make sure that “logged in”-functions are not available
Should be tested from various pages/tabs
</t>
  </si>
  <si>
    <t>PASS: Functionality is tested in the pipeline tests.</t>
  </si>
  <si>
    <t>FR020</t>
  </si>
  <si>
    <t>System help</t>
  </si>
  <si>
    <t>The system shall provide the user with instructions on how to use the system. For example, if a field is to be filled in, there is information about what is to be specified in the field.</t>
  </si>
  <si>
    <t>A help-button shall be available in all views.
Fråga Filip/Skip (help-btn ids) ( ͡ʘ ͜ʖ ͡ʘ)</t>
  </si>
  <si>
    <t>Input: User clicks on button "Help" with ID = "helpBtn".
Action: Loading instruction information message regarding a specific view/function.
Output: The system displays insturctional information message (ID = "helpMessageWindow" regarding a specific view/function.</t>
  </si>
  <si>
    <t>W</t>
  </si>
  <si>
    <t>No, button don't exsist</t>
  </si>
  <si>
    <t>FR021</t>
  </si>
  <si>
    <t>Check patient contact alternatives</t>
  </si>
  <si>
    <t>The user of the system shall be presented with communication information (i.e. chat, telephone number, contact information) when notified about a patient</t>
  </si>
  <si>
    <t xml:space="preserve">User has clicked on the notification symbol and system currently displays the "Uppmärksammat värde"- window (Id = "unexpectedValueBtn"). </t>
  </si>
  <si>
    <t>Input: Click on the "Gå till patientens kontaktuppgifter"-button with ID ="PatientContactBtn".
Action: The system loads contact information about the patient.
Output: Display patient's contact information.</t>
  </si>
  <si>
    <t>TCFR021</t>
  </si>
  <si>
    <t>1) Click on notification symbol
2) Click "Gå till patientens kontaktuppgifter"
3) Make sure patients contact information is rendered.</t>
  </si>
  <si>
    <t>/PA/Done [FAILED], patient  contact information not rendered, ID: “PatientContactBtn” missing</t>
  </si>
  <si>
    <t xml:space="preserve">Fail: missing functionality </t>
  </si>
  <si>
    <t>FR045</t>
  </si>
  <si>
    <t>Log in</t>
  </si>
  <si>
    <t>Input: Username in text field with ID "email" and password in text field with ID "password". Click login-button ("login-btn").
Action: System verifies correct log in credentials, logs in user and loads HOME page OR system denies incorrect login credentials and the user is not logged in.
Output: System displays start page if log in credentials are correct and verified, else the system displays a warning stating that credentials are incorrect.</t>
  </si>
  <si>
    <t>Automatic</t>
  </si>
  <si>
    <t>TCFR045</t>
  </si>
  <si>
    <t>1) Type in email-adress and password in textfields "username" and "password".
2) Click login-button "btn-login". 
B: 1) Try entering incorrect login credentials and clicking "enterLoginKeys" multiple times to see what happens.</t>
  </si>
  <si>
    <t>Manual testing ok!</t>
  </si>
  <si>
    <t>NO, couldent find the HTML code, just the JS code.
Edit: They have the correct Ids already. We changed the req according to the source code.</t>
  </si>
  <si>
    <t>FR032</t>
  </si>
  <si>
    <t>Active choice of accessing patient information outside of user's operation</t>
  </si>
  <si>
    <t>The user shall be given a choice between accessing patient data outside of user's unit or not before getting access to said data.</t>
  </si>
  <si>
    <t xml:space="preserve">User in a certain unit tries to access patient information about a patient not in user's operation. </t>
  </si>
  <si>
    <t>Input: Click on a patient in overview
Action: The system verifies that the chosen patient is outside of user's unit and checks if user wants to access patient data.
Output: Display popup with ID "allPatientsPopup" with message checking if user wants to access data, bekräfta with ID 'PatientPopupBekräfta" or cancel with ID "PatientPopuptillbaka".</t>
  </si>
  <si>
    <t>Comments from Hjalmar Svensson (tester)</t>
  </si>
  <si>
    <t>Översikt/Alla-Patienter</t>
  </si>
  <si>
    <t>TCFR032</t>
  </si>
  <si>
    <t xml:space="preserve">1. Click on patient.
2. Make sure that "allPatientsPopup" is displayed.
3. Click on "Tillbaka".
B: 1. Click on patient.
2. Make sure that "allPatientsPopup" is displayed.
3. Click "Bekräfta". 
</t>
  </si>
  <si>
    <t>Failed: Popup is not named "allPatientsPopup" and buttons are not named PatientPopupBekräfta or PatientPopuptillbaka.
Functionality seems to work fine.</t>
  </si>
  <si>
    <t>Fail: missing functionality</t>
  </si>
  <si>
    <t>No. Cannot access patients outside operation, functionality missing from "Alla Patienter"</t>
  </si>
  <si>
    <t>FR033</t>
  </si>
  <si>
    <t>Accessing patient information outside of user's operation</t>
  </si>
  <si>
    <t>The user shall only get access to patient data of patient outside of user's unit if the user chooses to access it.</t>
  </si>
  <si>
    <t xml:space="preserve">FR032, User in a certain unit tries to access patient information about a patient not in user's operation. </t>
  </si>
  <si>
    <t>Input: Click on "Bekräfta" button with ID = "accessPatientConfirmBtn" to access patient data OR click on "Avbryt" with ID="accesPatientCancelBtn".
Action: The system confirms that data shall be displayed and loads patient page OR the operation is cancelled.
Output: The system displays patient data and logs the access in activity log OR the view stays on "Alla Patienter".</t>
  </si>
  <si>
    <t>TCFR033</t>
  </si>
  <si>
    <t xml:space="preserve">1. Click on patient.
2. Make sure that "allPatientsPopup" is displayed.
3. Click on "Tillbaka".
B: 1. Click on patient.
2. Make sure that "allPatientsPopup" is displayed.
3. Click "Bekräfta". 
4. Make sure you have accessed the correct patient.
</t>
  </si>
  <si>
    <t>FR070</t>
  </si>
  <si>
    <t>TCFR070</t>
  </si>
  <si>
    <t>1) Press new view button with ID "overviewNewViewBtn".
2)Confirm that popup window has ID "overviewNewViewPopupWindow".</t>
  </si>
  <si>
    <t>FR071</t>
  </si>
  <si>
    <t>FR070 is fulfilled</t>
  </si>
  <si>
    <t>TCFR071</t>
  </si>
  <si>
    <t>1) Input in minage field and maxage field, press OK button with ID "okView".
2) Check that popup window with ID 'OversiktMyPatientsViewConfirm' is rendered.</t>
  </si>
  <si>
    <t>Pass: IDs are correct and functionality works.</t>
  </si>
  <si>
    <t>FR072</t>
  </si>
  <si>
    <t>TCFR072</t>
  </si>
  <si>
    <t>1a) Choose ID "all" in the dropdown menu with ID "gender"
1b)Choose ID "male" in the dropdown menu with ID "gender"
1c) Choose ID "female" in the dropdown menu with ID "gender"
2)press OK button with ID "okView".
3) Check that popup window with ID 'OversiktMyPatientsViewConfirm' is rendered.</t>
  </si>
  <si>
    <t>yes</t>
  </si>
  <si>
    <t>FR073</t>
  </si>
  <si>
    <t>TCFR073</t>
  </si>
  <si>
    <t>1a) Choose ID "all" in the dropdown menu with ID "teammenu"
1b)Choose ID "team1" in the dropdown menu with ID "teammenu"
1c) Choose ID "team2" in the dropdown menu with ID "teammenu"
2)press OK button with ID "okView".
3) Check that popup window with ID 'OversiktMyPatientsViewConfirm' is rendered.</t>
  </si>
  <si>
    <t>FR074</t>
  </si>
  <si>
    <t>TCFR074</t>
  </si>
  <si>
    <t>1a) Choose ID "all" in the dropdown menu with ID "departmentMenu"
1b)Choose ID "Department1" in the dropdown menu with ID "departmentMenu"
1c) Choose ID "Department2" in the dropdown menu with ID "departmentMenu"
2)press OK button with ID "okView".
3) Check that popup window with ID 'OversiktMyPatientsViewConfirm' is rendered.</t>
  </si>
  <si>
    <t>FR075</t>
  </si>
  <si>
    <t>TCFR075</t>
  </si>
  <si>
    <t>1a) Choose checkbox with ID "low"
1b) Choose checkbox with ID "Medium"
1c) Choose checkbox with ID "High"
2)press OK button with ID "okView".
3) Check that popup window with ID 'OversiktMyPatientsViewConfirm' is rendered.</t>
  </si>
  <si>
    <t>FR076</t>
  </si>
  <si>
    <t>TCFR076</t>
  </si>
  <si>
    <t>1a) Write a diagnosis in thestfield with ID "customizeViewDiagnosis"
1b) click on a diagnosis with checkbox ID "&lt;diagnosis&gt;" where diagnosis is a diagnosis in our system.
2)press OK button with ID "okView".
3) Check that popup window with ID 'OversiktMyPatientsViewConfirm' is rendered.</t>
  </si>
  <si>
    <t>FR077</t>
  </si>
  <si>
    <t>FR070-FR076and FR093 are fulfilled</t>
  </si>
  <si>
    <t>Input: Title of new view in text field with ID "saveNewView" and sign button with ID "confirmCustomizedView"
Action: System generates new view based on previously selected settings and saves to database.
Output: New view available only for the currently logged in user.</t>
  </si>
  <si>
    <t>TCFR077</t>
  </si>
  <si>
    <t xml:space="preserve">1) Title the view by inputting text in textfield with ID "saveNewView".
2) Click button "confirmCustmoizedView"
3) Check manually that view function works. </t>
  </si>
  <si>
    <t>See coment on FR071 and FR064-66</t>
  </si>
  <si>
    <t>FR078</t>
  </si>
  <si>
    <t>Hide sensitive patient information outside user's department</t>
  </si>
  <si>
    <t xml:space="preserve">A view has previously been created. </t>
  </si>
  <si>
    <t>Input: Click on predefined view with ID "allPatientsView&lt;X&gt;" X can range from 1-8.
Action: Load patients in view
Output: Display non-sensitive patient information and blur sensitive patient information for patients outside of user's department</t>
  </si>
  <si>
    <t>TCFR078</t>
  </si>
  <si>
    <t>1) Create a new view in All Patients.
2) Check that the patients of your operation are not blurred out.
3) Check that the patients outside of your operation are blurred out.
B: 1) Click on the button of a  predefined view.
2) Check that the patients of your operation are not blurred out.
3) Check that the patients outside of your operation are blurred out.</t>
  </si>
  <si>
    <t>Fail: cannot test functionality (no patients)</t>
  </si>
  <si>
    <t xml:space="preserve">Fail </t>
  </si>
  <si>
    <t>No 
Button is in components&gt;overview&gt;PatientGroup.js ("ID goes here" comment) but not sure how to make it a variable (1-8?)</t>
  </si>
  <si>
    <t>FR080</t>
  </si>
  <si>
    <t>Filtering patients</t>
  </si>
  <si>
    <t xml:space="preserve">The system shall filter patients by [age, alert-level, measurements, health care unit, team, disease and patients’conditions among others]. </t>
  </si>
  <si>
    <t xml:space="preserve">Filter-button with ID new ID = "overviewFilterBtn" has been pressed and system currently displays "Filter" window "overviewFilterWindow" . </t>
  </si>
  <si>
    <t>Input: Insert values from categories [Ålder, Prioritering, Verksamhet, Team, Avdelning, Diagnos]. 
Action: The system searches for patients matching filter criterias. 
Output: The system displays all patients who matched the filters.</t>
  </si>
  <si>
    <t>TCFR080</t>
  </si>
  <si>
    <t>1) Click on button "allPatientsFilterBtn".
2) Make sure that "allPatientsFilterWindow" is displayed.
3) Try filtering with the different filtering options.
4) Click save.
5) Make sure that the list of patients is filtered correctly.</t>
  </si>
  <si>
    <t>Yes
ID btn removed "allPatients"-part so just "overviewFilterBtn"</t>
  </si>
  <si>
    <t>FR081</t>
  </si>
  <si>
    <t>Sorting patients</t>
  </si>
  <si>
    <t>The user of the system shall be able to sort patients by [age, priority-level, measurements, health care unit, team, patients’ conditions, disease type, latest date, name, updated by]</t>
  </si>
  <si>
    <t>Input: Click on button with ID "overviewSortBtn". Click once on sorting parameter for descending alphabetical/numerical order OR click twice for ascending alphabetical/numerical order. 
Action: The system rearranges the list of patients according to sorting criterias. 
Output: The system displays the list of patients according to the sorting criteria.</t>
  </si>
  <si>
    <t>TCFR081</t>
  </si>
  <si>
    <t>1 Open Overview/Patients 
2 Click button for Sorting 
3 Input different values</t>
  </si>
  <si>
    <t>Pass: ID is correct and functionality works.</t>
  </si>
  <si>
    <t>FR082</t>
  </si>
  <si>
    <t>Switch to patient view</t>
  </si>
  <si>
    <t>The user shall be able to switch to patient view.</t>
  </si>
  <si>
    <t>The patient must be registered in the user's department.</t>
  </si>
  <si>
    <t>Input: User clicks on a patient with ID "AllpatientsPatient&lt;X&gt;" where X = Pnumber of patient.
Action: Loading Patient view.
Output: System displays Patient View.</t>
  </si>
  <si>
    <t>TCFR082</t>
  </si>
  <si>
    <t>1) Navigate to Notislogg.
2) Click on patientX.
3) Make sure that you have accessed the correct patient.</t>
  </si>
  <si>
    <t xml:space="preserve">Fail: no ID. </t>
  </si>
  <si>
    <t>FR083</t>
  </si>
  <si>
    <t>Dynamic search/filter box</t>
  </si>
  <si>
    <t xml:space="preserve">When search filtering, the active list shall be filtered dynamically as the user types in the search query    </t>
  </si>
  <si>
    <t>Input: Text string in search box with ID = "dynSearchStr".
Action: System checks for patients that matches text string and rearranges list of patients.
Output: Displays patients that matches string dynamically in the list of patients.</t>
  </si>
  <si>
    <t>TCFR083</t>
  </si>
  <si>
    <t>1) Search for a text string in search field.
2) Make sure that the results in list of patients have something that matches your text string.</t>
  </si>
  <si>
    <t>FR084</t>
  </si>
  <si>
    <t xml:space="preserve">Hover over notification to present detailed information </t>
  </si>
  <si>
    <t xml:space="preserve">The active hover state of a notification-symbol shall present relevant text information (e.g. Unexpected measurement value, or delayed time) for the user  </t>
  </si>
  <si>
    <t>User is actively hovering over a notification-symbol in "Alla Patienter"</t>
  </si>
  <si>
    <t>Input: Mouse hover over notification-symbol with ID "notification&lt;Color&gt;Symbol", where Color='Green', 'Yellow', 'Red'. 
Action: System loads data
Output: Displays detailed infromation regarding expired measurement time limit OR exceeded measurement value OR unexpected measurement value.</t>
  </si>
  <si>
    <t>TCFR084</t>
  </si>
  <si>
    <t>1. Hover mouse over notification symbol.
2. Check what it says.
(3. Try to match the information with that on the patient view.)</t>
  </si>
  <si>
    <t>No (dynamic?)</t>
  </si>
  <si>
    <t>FR085</t>
  </si>
  <si>
    <t>Visible sorting parameters</t>
  </si>
  <si>
    <t>It must be visible which parameter the sorting is based on.</t>
  </si>
  <si>
    <t>FR081 fulfilled</t>
  </si>
  <si>
    <t>Input: The list of patients have been sorted.
Action: Load sorting parameter
Output: Display sorting parameter</t>
  </si>
  <si>
    <t>TCFR085</t>
  </si>
  <si>
    <t xml:space="preserve">1) Confirm that the sorting variable is displayed in the list. </t>
  </si>
  <si>
    <t>Fail: when sorting on "Namn" not visible. Other parameters visible.</t>
  </si>
  <si>
    <t xml:space="preserve">Doesn't have ID? </t>
  </si>
  <si>
    <t>FR086</t>
  </si>
  <si>
    <t>Show sensitive patient information outside user's operation</t>
  </si>
  <si>
    <t>A view has previously been created and displayed</t>
  </si>
  <si>
    <t>TCFR086</t>
  </si>
  <si>
    <t>1) Search for a patient outside of your unit in the search field.
2) Click on "allPatientsAccessDataBtnX".
3) Make sure that the blurred out information becomes visible.</t>
  </si>
  <si>
    <t>FR093</t>
  </si>
  <si>
    <t>TCFR093</t>
  </si>
  <si>
    <t>1a) Choose ID "all" in the dropdown menu with ID "operationMenu"
1b)Choose ID "Operation1" in the dropdown menu with ID "operationmenu"
1c) Choose ID "Operation2" in the dropdown menu with ID "operationmenu"
2)press OK button with ID "okView".
3) Check that popup window with ID 'OversiktMyPatientsViewConfirm' is rendered.</t>
  </si>
  <si>
    <t>FR022</t>
  </si>
  <si>
    <t xml:space="preserve">The user shall be able to add activities to user's calendar. </t>
  </si>
  <si>
    <t>Differs from FR010 since this is the user's calendar.
FRÅGA FILIP! ( ͡ʘ ͜ʖ ͡ʘ)</t>
  </si>
  <si>
    <t>Input: Click on a date in calendar, click "Add Activity"-button with ID = "", write a title and description in text fields with IDs, and click save-button with ID = "". 
Action: Adds activity in calendar.
Output: The chosen date is marked and the activity is added to the chosen date.</t>
  </si>
  <si>
    <t>Översikt/Kalender</t>
  </si>
  <si>
    <t>Missing functionality</t>
  </si>
  <si>
    <t>FR031</t>
  </si>
  <si>
    <t>Input: Insert values from categories [Ålder, Prioritering, Verksamhet, Avdelning, Team, Diagnos]. 
Action: The system searches for patients matching filter criterias. 
Output: The system displays all patients who matched the filters.</t>
  </si>
  <si>
    <t>Översikt/Mina-Patienter</t>
  </si>
  <si>
    <t>TCFR031</t>
  </si>
  <si>
    <t>1 Open Overview/Patients 
2 Click button for Filtering 
3 Input different values</t>
  </si>
  <si>
    <t xml:space="preserve">
Failed: Button does not have ID myPatientesFilterBtn.
Button is functional.</t>
  </si>
  <si>
    <t>Fail: filters away patient with low priority when filtering on low priority
Correct ID's</t>
  </si>
  <si>
    <t>FR034</t>
  </si>
  <si>
    <t>TCFR034</t>
  </si>
  <si>
    <t>Failed: Hard to test the dates since everyone has been updated on the same date as of now. Should descending order be applied on the first click? Right now it is the other way around. For example, if you sort by name now, it will first put "Xander" at the top and "Casper" at the bottom.</t>
  </si>
  <si>
    <t>FR035</t>
  </si>
  <si>
    <t xml:space="preserve">Input: User clicks on a patient with ID "patient&lt;X&gt;", X=Pnumber of patient
Action: Loading Patient view.
Output: System displays Patient View.
</t>
  </si>
  <si>
    <t>TCFR035</t>
  </si>
  <si>
    <t>1. User access overview
2. User clicks Patient button
3. Check that the patient page is rendered.</t>
  </si>
  <si>
    <t>Fail: Functionality works but no patient has an ID.</t>
  </si>
  <si>
    <t>FR036</t>
  </si>
  <si>
    <t>TCFR036</t>
  </si>
  <si>
    <t>fixed ID and functionality works</t>
  </si>
  <si>
    <t>FR037</t>
  </si>
  <si>
    <t>User is actively hovering over a notification-symbol in "Mina-Patienter"</t>
  </si>
  <si>
    <t>Input: Mouse hover over notification-symbol with ID "notification&lt;Color&gt;Symbol", where Color='Green', 'Yellow', 'Red'
Action: System loads data
Output: Displays detailed information regarding expired measurement time limit OR exceeded measurement value OR unexpected measurement value.</t>
  </si>
  <si>
    <t>TCFR037</t>
  </si>
  <si>
    <t>No ID</t>
  </si>
  <si>
    <t>FR062</t>
  </si>
  <si>
    <t>TCFR062</t>
  </si>
  <si>
    <t>1) Press new view button with ID "MyPatientsAddNewViewBtn".
2)Confirm that popup window has ID "myPatientsViewWindow".</t>
  </si>
  <si>
    <t xml:space="preserve">Failed: Button ID is not: MyPatientsAddNewViewBtn" and popupwindow ID does not match either. Functionality seems to work. </t>
  </si>
  <si>
    <t>FR063</t>
  </si>
  <si>
    <t>FR062 is fulfilled</t>
  </si>
  <si>
    <t>TCFR063</t>
  </si>
  <si>
    <t>Failed: Button ID for OK is not "okView" and popupwindow does not have ID 'OversiktMyPatientsViewConfirm".
Functionality seems to work.</t>
  </si>
  <si>
    <t>System displays a pop-up window with ID =  adminOverviewAllPatientsConfirmView. Discuss if admin functionality will be implemented? Confusion regarding naming convention.</t>
  </si>
  <si>
    <t>FR064</t>
  </si>
  <si>
    <t>TCFR064</t>
  </si>
  <si>
    <t>Failed: Dropdown menu does not have ID "gender, and choices do not have any ID at all. popupwindow does not have ID 'OversiktMyPatientsViewConfirm".
Functionality seems to work</t>
  </si>
  <si>
    <t>NB! &lt;MenuItem&gt; does not recognize id as attribute so for all, male, female, the attribute value is used.</t>
  </si>
  <si>
    <t>FR065</t>
  </si>
  <si>
    <t>TCFR065</t>
  </si>
  <si>
    <t>Failed: Dropdown menu does not have ID "teammenu", and choices do not have any ID at all. popupwindow does not have ID 'OversiktMyPatientsViewConfirm".
Functionality seems to work</t>
  </si>
  <si>
    <t>NB! &lt;MenuItem&gt; does not recognize id as attribute so for all and team&lt;x&gt; , the atrribute value is used.</t>
  </si>
  <si>
    <t>FR066</t>
  </si>
  <si>
    <t>TCFR066</t>
  </si>
  <si>
    <t>Failed: Dropdown menu does not have ID "Department", and choices do not have any ID at all. popupwindow does not have ID 'OversiktMyPatientsViewConfirm".
Functionality seems to work</t>
  </si>
  <si>
    <t>NB! &lt;MenuItem&gt; does not recognize id as attribute so for all and Department&lt;x&gt; , the atrribute value is used.</t>
  </si>
  <si>
    <t>FR067</t>
  </si>
  <si>
    <t>TCFR067</t>
  </si>
  <si>
    <t xml:space="preserve">Fail: Checkboxes are missing Ids. They have names, but not Ids. Button ID for OK is not "okView" and popupwindow does not have ID 'OversiktMyPatientsViewConfirm".
Functionality: Low priority filter does not show all low priority patients.
</t>
  </si>
  <si>
    <t>NB! System displays a pop-up window with ID =  adminOverviewAllPatientsConfirmView. Discuss if admin functionality will be implemented? Confusion regarding naming convention.</t>
  </si>
  <si>
    <t>FR068</t>
  </si>
  <si>
    <t>TCFR068</t>
  </si>
  <si>
    <t>1a) Write a diagnosis in the textfield with ID "customizeViewDiagnosis"
1b) click on a diagnosis with checkbox ID "&lt;diagnosis&gt;" where diagnosis is a diagnosis in our system.
2)press OK button with ID "okView".
3) Check that popup window with ID 'OversiktMyPatientsViewConfirm' is rendered.</t>
  </si>
  <si>
    <t xml:space="preserve">Failed: text field and checkboxes are missing ID's. Popupwindow does not have ID aswell.
Functionality seems to work fine.
</t>
  </si>
  <si>
    <t>NB! System displays a pop-up window with ID =  adminOverviewAllPatientsConfirmView. Discuss if admin functionality will be implemented? Confusion regarding naming convention. NB2! first letter in diagnosis name is a captial letter.</t>
  </si>
  <si>
    <t>FR069</t>
  </si>
  <si>
    <t>FR062-FR068 are fulfilled</t>
  </si>
  <si>
    <t>TCFR069</t>
  </si>
  <si>
    <t>Failed: Text field has ID: name and not saveNewView. Button has no ID at all.
Functionality seems to work somewhat, only on the people with notification symbols (see bug).</t>
  </si>
  <si>
    <t>FR079</t>
  </si>
  <si>
    <t xml:space="preserve">FR034 fulfilled </t>
  </si>
  <si>
    <t>TCFR079</t>
  </si>
  <si>
    <t xml:space="preserve">Fail: It shows what the sorting is based on, except for the name column. </t>
  </si>
  <si>
    <t>FR025</t>
  </si>
  <si>
    <t>Översikt/Notislogg</t>
  </si>
  <si>
    <t>TCFR025</t>
  </si>
  <si>
    <t>1) Sort list of patients by different columns.
2) Try both ascending and descending order.
3) Make sure that the patients are sorted correctly in order.</t>
  </si>
  <si>
    <t>Fail: None of the columns have IDs.
Functionality: As of now, sorting is not possible in Notislogg.</t>
  </si>
  <si>
    <t>Fail: Sorting is still not possible in Notislogg.</t>
  </si>
  <si>
    <t>FR027</t>
  </si>
  <si>
    <t>TCFR027</t>
  </si>
  <si>
    <t>Fail: Patients do not have IDs.
Functionality: Clicking in on a patient works. However, no way to make sure you have accessed the right patient (except for the URL at very first page you are directed to).</t>
  </si>
  <si>
    <t>FR028</t>
  </si>
  <si>
    <t>User is actively hovering over a notification-symbol in "Notislogg"</t>
  </si>
  <si>
    <t>Input: Mouse hover over notification-symbol with ID "notification&lt;Color&gt;Symbol", , where Color='Green', 'Yellow', 'Red'. 
Action: System loads data
Output: Displays detailed infromation regarding expired measurement time limit OR exceeded measurement value OR unexpected measurement value.</t>
  </si>
  <si>
    <t>TCFR028</t>
  </si>
  <si>
    <t>1) Hover mouse over Notifaction button with ID  "notification&lt;Color&gt;Symbol"
2) Read message on notification. 
3) Go to patient page, by clicking patient's name ID patient&lt;X&gt;.
4) Make sure both notification messages are equal.</t>
  </si>
  <si>
    <t xml:space="preserve">Fail: not developed
No notiffication symbol </t>
  </si>
  <si>
    <t>Fail: Notifications have not been implemented in Notislogg</t>
  </si>
  <si>
    <t>FR029</t>
  </si>
  <si>
    <t>TCFR029</t>
  </si>
  <si>
    <t>Fail: incorrect ID for search box</t>
  </si>
  <si>
    <t>Fail: Missing ID but functionality works.</t>
  </si>
  <si>
    <t>FR030</t>
  </si>
  <si>
    <t>TCFR030</t>
  </si>
  <si>
    <t xml:space="preserve">Fail: not visible which variable list is sorted by </t>
  </si>
  <si>
    <t>FR094</t>
  </si>
  <si>
    <t>TCFR094</t>
  </si>
  <si>
    <t>FR095</t>
  </si>
  <si>
    <t>FR094 is fulfilled</t>
  </si>
  <si>
    <t>TCF095</t>
  </si>
  <si>
    <t>FR096</t>
  </si>
  <si>
    <t>TCFR096</t>
  </si>
  <si>
    <t>FR097</t>
  </si>
  <si>
    <t>TCFR097</t>
  </si>
  <si>
    <t>FR098</t>
  </si>
  <si>
    <t>TCFR098</t>
  </si>
  <si>
    <t>FR099</t>
  </si>
  <si>
    <t>TCFR099</t>
  </si>
  <si>
    <t>FR100</t>
  </si>
  <si>
    <t>TCFR100</t>
  </si>
  <si>
    <t>FR101</t>
  </si>
  <si>
    <t>FR094, FR095-FR100 are fulfilled</t>
  </si>
  <si>
    <t>Input: Title of new view in text field with ID "saveNewView", and sign button with ID "confirmCustomizedView"
Action: System generates new view based on previously selected settings and saves to database.
Output: New view available for the user.</t>
  </si>
  <si>
    <t>TCFR101</t>
  </si>
  <si>
    <t xml:space="preserve">1) Title the view by inputting text in textfield with ID "saveNewView".
2) Click button "confirmCustmoizedView"
3) Check manually that the view is saved and the function works. </t>
  </si>
  <si>
    <t>Vy-ID</t>
  </si>
  <si>
    <t>Namn på vy</t>
  </si>
  <si>
    <r>
      <t xml:space="preserve">ID </t>
    </r>
    <r>
      <rPr>
        <b/>
        <i/>
        <sz val="10"/>
        <color theme="1"/>
        <rFont val="Arial"/>
        <family val="2"/>
      </rPr>
      <t>(Sams)</t>
    </r>
  </si>
  <si>
    <t>Typ av input</t>
  </si>
  <si>
    <r>
      <t>Input-ID</t>
    </r>
    <r>
      <rPr>
        <b/>
        <i/>
        <sz val="10"/>
        <color theme="1"/>
        <rFont val="Arial"/>
        <family val="2"/>
      </rPr>
      <t xml:space="preserve"> (från RTM)</t>
    </r>
  </si>
  <si>
    <t>Sams namn på input</t>
  </si>
  <si>
    <t>Beskrivning / Tankar (in Swedish)</t>
  </si>
  <si>
    <t>Multipla vyer</t>
  </si>
  <si>
    <t>RequirementID</t>
  </si>
  <si>
    <t>TESTID</t>
  </si>
  <si>
    <t>Test 2: 2020-12-05</t>
  </si>
  <si>
    <t>BUGG from test 05/12</t>
  </si>
  <si>
    <t>Drop-down</t>
  </si>
  <si>
    <t>???</t>
  </si>
  <si>
    <t>Choose department</t>
  </si>
  <si>
    <t>Har just nu 3 alternativ. En kan testa att försöka logga in med respektive alternativ eller genom att logga in utan något alternativ alls valt. Just nu om en inte väljer en verksamhet så kommer en till Ryds vårdcentral. Samt oavsett vilken verksamhet som väljs så kommer en till Ryds vårdcentral.</t>
  </si>
  <si>
    <t>Right input: Displays different operations
Random input:
Not able to generate</t>
  </si>
  <si>
    <t>TCI01</t>
  </si>
  <si>
    <t>Textbox</t>
  </si>
  <si>
    <t>email</t>
  </si>
  <si>
    <t>UserID</t>
  </si>
  <si>
    <t>Testa att logga in med icke existerande konto, felaktigt konto, olämplig input här och/eller ingen input alls? Testa att logga in genom att bara trycka enter i denna ruta efter inmatad input och inte trycka på knappen.</t>
  </si>
  <si>
    <t xml:space="preserve">Right input: Logged in
Random input: "Wrong email or password." message. Not logged in. </t>
  </si>
  <si>
    <t>No input - does not log in, but no error message ("wrong email or password") displayed only red box
IB001</t>
  </si>
  <si>
    <t>TCI02</t>
  </si>
  <si>
    <t>password</t>
  </si>
  <si>
    <t>Password</t>
  </si>
  <si>
    <t>TCI03</t>
  </si>
  <si>
    <t>Button</t>
  </si>
  <si>
    <t>enterLoginKeys</t>
  </si>
  <si>
    <t>Testa att logga in med knappen med olika typer av saknad eller olämplig/felaktig input.</t>
  </si>
  <si>
    <t>Right input: Logged in when input correct
Random input: Same as 2&amp;3 (error message displayed)</t>
  </si>
  <si>
    <t>No input - does not log in, but no error message ("wrong email or password") displayed only red box
IB002</t>
  </si>
  <si>
    <t>TCI04</t>
  </si>
  <si>
    <t>My Patients</t>
  </si>
  <si>
    <t>Settings</t>
  </si>
  <si>
    <t>Återfinns på många sidor. Någon eventuell anledning att testa den från olika vyer? Klickar en nu där så händer inget förutom att sidan laddas om. Kräver admin-rättigheter som jag inte har? Ska den då visas?</t>
  </si>
  <si>
    <t>Ja</t>
  </si>
  <si>
    <t>Right input:
Displays nothing but the activity log. Clicked from all the views.
Random input:
Not able to generate</t>
  </si>
  <si>
    <t>Does not display any settings. Only activity log.
IB003</t>
  </si>
  <si>
    <t>TCI05</t>
  </si>
  <si>
    <t>LogOutBtn</t>
  </si>
  <si>
    <t>Återfinns på många sidor. Någon eventuell anledning att testa den från olika vyer?</t>
  </si>
  <si>
    <t>Right input:
Works as it should.
Random input:
Not able to generate</t>
  </si>
  <si>
    <t>TCI06</t>
  </si>
  <si>
    <t>Menubutton</t>
  </si>
  <si>
    <t>patientHomeButton</t>
  </si>
  <si>
    <t>My patients</t>
  </si>
  <si>
    <t>TCI07</t>
  </si>
  <si>
    <t>All Patients</t>
  </si>
  <si>
    <t>TCI08</t>
  </si>
  <si>
    <t>Notislogg</t>
  </si>
  <si>
    <t>Right input:
Works as it should
Random input:
Not able to generate</t>
  </si>
  <si>
    <t>TCI09</t>
  </si>
  <si>
    <t>Calendar</t>
  </si>
  <si>
    <t>TCI10</t>
  </si>
  <si>
    <t>Jour</t>
  </si>
  <si>
    <t>TCI11</t>
  </si>
  <si>
    <t>MyPatientsAddNewViewBtn / addNewView?</t>
  </si>
  <si>
    <t>Drop Down - Filter</t>
  </si>
  <si>
    <t>Öppnar Filtrering: "Patienter: Overlay 3"</t>
  </si>
  <si>
    <t>FR062? FR070?</t>
  </si>
  <si>
    <t>Right input: Opens popup window for filtering
Random input:
Not able to generate</t>
  </si>
  <si>
    <t>TCI12</t>
  </si>
  <si>
    <t>Sorting</t>
  </si>
  <si>
    <t>Tar fram en dropdown-lista med sorteringsalternativ. "Patienter: Overlay 4"</t>
  </si>
  <si>
    <t>Right input: Drop down list with sorting parameters
Random input:
Not able to generate</t>
  </si>
  <si>
    <t>TCI13</t>
  </si>
  <si>
    <t>Add new view</t>
  </si>
  <si>
    <t>Right input: Opens window to create new view
Random input:
Not able to generate</t>
  </si>
  <si>
    <t>TCI14</t>
  </si>
  <si>
    <t>Right input: 
Works as intended.
Random input:
Not able to generate</t>
  </si>
  <si>
    <t>TCI15</t>
  </si>
  <si>
    <t>Diabetespatients</t>
  </si>
  <si>
    <t>Right input:
Works as it should.
Random input:
Random input:
Not able to generate</t>
  </si>
  <si>
    <t>TCI16</t>
  </si>
  <si>
    <t>Overview settings</t>
  </si>
  <si>
    <t>Öppnar "Patienter: Overlay 2"</t>
  </si>
  <si>
    <t>Right input: Opens window with overview settings
Random input:
Not able to generate</t>
  </si>
  <si>
    <t>TCI17</t>
  </si>
  <si>
    <t>Textfield</t>
  </si>
  <si>
    <t>Search</t>
  </si>
  <si>
    <t>Textfält för att söka fram patienter. Vilket ska ske direkt vid input utan att ngn knapp behöver tryckas.</t>
  </si>
  <si>
    <t>Right input:
Works as intended
Random input:
Not able to generate</t>
  </si>
  <si>
    <t>TCI18</t>
  </si>
  <si>
    <t>My Patients: Jour</t>
  </si>
  <si>
    <t>~</t>
  </si>
  <si>
    <t>Har samma alternativ som "Patienter"</t>
  </si>
  <si>
    <t>Right input: 
Displays the list of collegues on call.
Random input:
Not able to generate</t>
  </si>
  <si>
    <t>TCI19</t>
  </si>
  <si>
    <t>My Patients: Overlay 1</t>
  </si>
  <si>
    <t>Return</t>
  </si>
  <si>
    <t>FR027 or FR035?</t>
  </si>
  <si>
    <t>Right input:
Random input:</t>
  </si>
  <si>
    <t>My Patients: Overlay 2</t>
  </si>
  <si>
    <t>Confirm</t>
  </si>
  <si>
    <t>Right input:
Displays customisation window
Random input:
Not able to generate</t>
  </si>
  <si>
    <t>TCI21</t>
  </si>
  <si>
    <t>Area</t>
  </si>
  <si>
    <t>Area outside of overlay</t>
  </si>
  <si>
    <t>Ytan som inte är inuti overlayen utan runtomkring. Trycka på den gör att en lämnar overlayen.</t>
  </si>
  <si>
    <t>Checkbox</t>
  </si>
  <si>
    <t>Priorities</t>
  </si>
  <si>
    <t>Right input:
Displays only the priority column after clicking "Spara".
Random input:</t>
  </si>
  <si>
    <t>TCI23</t>
  </si>
  <si>
    <t>Name</t>
  </si>
  <si>
    <t>Right input:
Displays only the name column after clicking "Spara".
Random input:</t>
  </si>
  <si>
    <t>TCI24</t>
  </si>
  <si>
    <t>Pnumber</t>
  </si>
  <si>
    <t>Right input:
Displays only personal number column after clicking "Spara".
Random input:</t>
  </si>
  <si>
    <t>TCI25</t>
  </si>
  <si>
    <t>Diagnosis</t>
  </si>
  <si>
    <t>Right input:
Displays only diagnosis column after clicking "Spara".
Random input:</t>
  </si>
  <si>
    <t>TCI26</t>
  </si>
  <si>
    <t>Last updated</t>
  </si>
  <si>
    <t>Right input: Displays only "Last updated" column after clicking "Spara".
Random input:</t>
  </si>
  <si>
    <t>TCI27</t>
  </si>
  <si>
    <t>Updated by</t>
  </si>
  <si>
    <t>Right input:
Displays only "Updated by" column after clicking "Spara".
Random input:</t>
  </si>
  <si>
    <t>TCI28</t>
  </si>
  <si>
    <t>My Patients: Overlay 2
Display settings</t>
  </si>
  <si>
    <t>Save</t>
  </si>
  <si>
    <t xml:space="preserve">Right input: 
Works correctly according to the chosen preference settings.
Random input: 
If none of the display alternatives are chosen and the user clicks save, an empty list is displayed, with no columns or patients in it. However, the notification symbols are still there. </t>
  </si>
  <si>
    <t>If none of the display alternatives are chosen and the user clicks save, an empty list is displayed, with no columns or patients in it. However, the notification symbols are still there. 
IB004</t>
  </si>
  <si>
    <t>TCI29</t>
  </si>
  <si>
    <t>Ytan som inte är inuti overlayen utan runtomkring. Trycka på den gör att en lämnar overlayen, men är då den valda datan sparad eller ej? Tillämpas eller sparas ej när en går ut nu.</t>
  </si>
  <si>
    <t>Right input:
All default alternatives are chosen. Works as intended.
Random input:</t>
  </si>
  <si>
    <t>TCI30</t>
  </si>
  <si>
    <t>My Patients: Overlay 3</t>
  </si>
  <si>
    <t>min-age</t>
  </si>
  <si>
    <t>Min age</t>
  </si>
  <si>
    <t>Mata in felaktig input som inte är siffror? Negativ ålder? En minimiålder som är högre än maxåldern?</t>
  </si>
  <si>
    <t>Right input:
Works as intended.
Random input:
Min age can be negative, min age can go higher than max age.</t>
  </si>
  <si>
    <t>Min age can be negative, min age can go higher than max age.
IB005</t>
  </si>
  <si>
    <t>TCI31</t>
  </si>
  <si>
    <t>My Patients: Overlay 3
Create new view/Filtering</t>
  </si>
  <si>
    <t>max-age</t>
  </si>
  <si>
    <t>Max age</t>
  </si>
  <si>
    <t>Mata in felaktig input som inte är siffror? Negativ ålder? En maxålder som är mindre än minåldern?</t>
  </si>
  <si>
    <t>Right input:
Works as intended
Random input:
Max age can be negative, max age can go lower than min age.</t>
  </si>
  <si>
    <t>Max age can be negative, max age can go lower than min age.
IB006</t>
  </si>
  <si>
    <t>TCI32</t>
  </si>
  <si>
    <t>gender</t>
  </si>
  <si>
    <t>Har just nu alternativen "Alla, Man, Kvinna"</t>
  </si>
  <si>
    <t>Right input:
Picks gender alternative
Random input:
Not able to generate</t>
  </si>
  <si>
    <t>TCI33</t>
  </si>
  <si>
    <t>teammenu</t>
  </si>
  <si>
    <t>Har just nu alternativen "Alla, Team 1, Team 2"</t>
  </si>
  <si>
    <t>Right input:
Picks team alternative
Random input:
Not able to generate</t>
  </si>
  <si>
    <t>TCI34</t>
  </si>
  <si>
    <t>departmentMenu</t>
  </si>
  <si>
    <t>Har just nu alternativen "Department 1, Department 2"</t>
  </si>
  <si>
    <t>Right input:
Picks department alternative
Random input:
Not able to generate</t>
  </si>
  <si>
    <t>TCI35</t>
  </si>
  <si>
    <t>low</t>
  </si>
  <si>
    <t>Priority Low</t>
  </si>
  <si>
    <t>Right input:
Adds Priority low
Random input:
Not able to generate</t>
  </si>
  <si>
    <t>TCI36</t>
  </si>
  <si>
    <t>medium</t>
  </si>
  <si>
    <t>Prioritet Medium</t>
  </si>
  <si>
    <t>Right input:
Adds Priority Medium
Random input:
Not able to generate</t>
  </si>
  <si>
    <t>TCI37</t>
  </si>
  <si>
    <t>high</t>
  </si>
  <si>
    <t>Prioritet High</t>
  </si>
  <si>
    <t>Right input:
Adds Priority High
Random input:
Not able to generate</t>
  </si>
  <si>
    <t>TCI38</t>
  </si>
  <si>
    <t>customizeViewDiagnosis</t>
  </si>
  <si>
    <t>Right input:
Displays right diagnosis
Random input:
Does not alter functionality</t>
  </si>
  <si>
    <t>TCI39</t>
  </si>
  <si>
    <t>Multiple checkboxes</t>
  </si>
  <si>
    <t>diagnosisName</t>
  </si>
  <si>
    <t>Right input:
Works as intended
Random input:
Not able to generate</t>
  </si>
  <si>
    <t>TCI40</t>
  </si>
  <si>
    <t>confirmCustomizedView</t>
  </si>
  <si>
    <t>Ok</t>
  </si>
  <si>
    <t>Tar en till "Patienter: Overlay 5"</t>
  </si>
  <si>
    <t>TCI41</t>
  </si>
  <si>
    <t>Ytan som inte är inuti overlayen utan runtomkring. Trycka på den gör att en lämnar overlayen, men är då den valda datan sparad eller ej? Tillämpas ej när en går ut nu men sparas. Förutom om en väljer Diagnos då tillämpas den direkt, men bara första gången en väljer sen så sparas den men ändras inte.</t>
  </si>
  <si>
    <t>Right input:
Undos the  view generated
Random input:
Not able to generate</t>
  </si>
  <si>
    <t>TCI42</t>
  </si>
  <si>
    <t>My Patients: Overlay 4</t>
  </si>
  <si>
    <t xml:space="preserve"> colPrioritet</t>
  </si>
  <si>
    <t>Ska sortera tabellen efter denna data.</t>
  </si>
  <si>
    <t>FR079?</t>
  </si>
  <si>
    <t>TCI43</t>
  </si>
  <si>
    <t>colNamn</t>
  </si>
  <si>
    <t>Namn</t>
  </si>
  <si>
    <t>TCI44</t>
  </si>
  <si>
    <t>colPersonnummer</t>
  </si>
  <si>
    <t>Personnummer</t>
  </si>
  <si>
    <t>TCI45</t>
  </si>
  <si>
    <t>colDiagnos</t>
  </si>
  <si>
    <t>Diagnos</t>
  </si>
  <si>
    <t>TCI46</t>
  </si>
  <si>
    <t>colSenastUppdaterad</t>
  </si>
  <si>
    <t>Senast uppdaterad</t>
  </si>
  <si>
    <t>TCI47</t>
  </si>
  <si>
    <t>colUppdateradAv</t>
  </si>
  <si>
    <t>Uppdaterad av</t>
  </si>
  <si>
    <t>TCI48</t>
  </si>
  <si>
    <t>My Patients: Overlay 5</t>
  </si>
  <si>
    <t>saveNewView</t>
  </si>
  <si>
    <t>Testa olika typer av korrekt, felaktig och avsaknad av input?</t>
  </si>
  <si>
    <t>Right input:
Works
Random input: Works with chinese and thai characters, and also without an input.</t>
  </si>
  <si>
    <t>TCI49</t>
  </si>
  <si>
    <t>Tillgänglig för</t>
  </si>
  <si>
    <t>TCI50</t>
  </si>
  <si>
    <t>Avbryt</t>
  </si>
  <si>
    <t>Right input:
Works as intended
Random input: Not able to generate</t>
  </si>
  <si>
    <t>TCI51</t>
  </si>
  <si>
    <t>Signera</t>
  </si>
  <si>
    <t>TCI52</t>
  </si>
  <si>
    <t>Område utanför overlay</t>
  </si>
  <si>
    <t>Ytan som inte är inuti overlayen utan runtomkring. Trycka på den gör att en lämnar overlayen, samma som att trycka på Avbryt?</t>
  </si>
  <si>
    <t>TCI53</t>
  </si>
  <si>
    <t>Lägg till ny vy</t>
  </si>
  <si>
    <t>Right input:
Opens the correct window.
Random input:</t>
  </si>
  <si>
    <t>TCI54</t>
  </si>
  <si>
    <t>Mina patienter</t>
  </si>
  <si>
    <t>Right input:
Seems to filter patients by "Department 2". No patients shown.
Random input:</t>
  </si>
  <si>
    <t>No patients are shown when clicking "Mina patienter"-button
IB007</t>
  </si>
  <si>
    <t>TCI55</t>
  </si>
  <si>
    <t>Diabetespatienter</t>
  </si>
  <si>
    <t>Right input:
Shows all patients with diabetes.
Random input:
Not able to generate.</t>
  </si>
  <si>
    <t>TCI56</t>
  </si>
  <si>
    <t>Öppnar Filtrering: "Notislogg: Overlay 1"</t>
  </si>
  <si>
    <t>Right input:
Works as intended.
Random input:
Not able to generate</t>
  </si>
  <si>
    <t>TCI57</t>
  </si>
  <si>
    <t>Notislogg: Overlay 1</t>
  </si>
  <si>
    <t>Har samma alternativ av input som "Patienter: Overlay 3"</t>
  </si>
  <si>
    <t>TCI58</t>
  </si>
  <si>
    <t>Kalender</t>
  </si>
  <si>
    <t>Button: Arrow</t>
  </si>
  <si>
    <t>Nästa månad</t>
  </si>
  <si>
    <t>Rullar fram nästa månad</t>
  </si>
  <si>
    <t>NFR022?</t>
  </si>
  <si>
    <t>Right input:
Works.
Random input: Not able to generate</t>
  </si>
  <si>
    <t>TCI59</t>
  </si>
  <si>
    <t>Förra månaden</t>
  </si>
  <si>
    <t>Rullar tillbaka till förra månaden</t>
  </si>
  <si>
    <t>Right input:
Works
Random input:</t>
  </si>
  <si>
    <t>TCI60</t>
  </si>
  <si>
    <t>Button: Text</t>
  </si>
  <si>
    <t>Val av dag</t>
  </si>
  <si>
    <t>Visar aktiviteter för den dagen. Om en byter vy och går tillbaka så är en fortf. på den valda dagen.</t>
  </si>
  <si>
    <t>Right input:
Works. Changes back to current date if you switch view back and forth.
Random input: Not able to generate.</t>
  </si>
  <si>
    <t>TCI61</t>
  </si>
  <si>
    <t>Patient: Mätvärden</t>
  </si>
  <si>
    <t>Mätvärden</t>
  </si>
  <si>
    <t>TCI62</t>
  </si>
  <si>
    <t>Översikt</t>
  </si>
  <si>
    <t>TCI63</t>
  </si>
  <si>
    <t>Läkemedelslista</t>
  </si>
  <si>
    <t>TCI64</t>
  </si>
  <si>
    <t>TCI65</t>
  </si>
  <si>
    <t>Admin</t>
  </si>
  <si>
    <t>TCI66</t>
  </si>
  <si>
    <t>Namnet på patienten</t>
  </si>
  <si>
    <t>Tar en till "Patient: Översikt"</t>
  </si>
  <si>
    <t>TCI67</t>
  </si>
  <si>
    <t>Tar en här åter till sidan för Vårdcentralen. Inget som indikerar att det är här en ska klicka för att komma dit?</t>
  </si>
  <si>
    <t>TCI68</t>
  </si>
  <si>
    <t>Graph</t>
  </si>
  <si>
    <t>Vikt-graf</t>
  </si>
  <si>
    <t>FR011 &amp; NRF024-NRF025?</t>
  </si>
  <si>
    <t>TCI69</t>
  </si>
  <si>
    <t>Blodtryck-graf</t>
  </si>
  <si>
    <t>TCI70</t>
  </si>
  <si>
    <t>Fysisk aktivitet-graf</t>
  </si>
  <si>
    <t>TCI71</t>
  </si>
  <si>
    <t>Patient: Vikt</t>
  </si>
  <si>
    <t>Tar en tillbaka till "Patient: Mätvärden"</t>
  </si>
  <si>
    <t>TCI72</t>
  </si>
  <si>
    <t>Vikt</t>
  </si>
  <si>
    <t>Gör ingenting förutom att eventuellt ladda om sidan.</t>
  </si>
  <si>
    <t>TCI73</t>
  </si>
  <si>
    <t>Axel-ikon</t>
  </si>
  <si>
    <t>Intervallvärde</t>
  </si>
  <si>
    <t>En ska kunna trycka på dessa ikoner för att dra dem upp och ner för att ändra intervall för patienten, vad som är bra och dåliga värden.</t>
  </si>
  <si>
    <t>Right input:
Does not
Random input:</t>
  </si>
  <si>
    <t>TCI74</t>
  </si>
  <si>
    <t>Spara</t>
  </si>
  <si>
    <t>Knapp för att spara de förändrade intervallvärdena.</t>
  </si>
  <si>
    <t>Not working, nothing changes after pressing save
IB008</t>
  </si>
  <si>
    <t>TCI75</t>
  </si>
  <si>
    <t>Datum</t>
  </si>
  <si>
    <t>För att fylla i nytt värde vid ett specifkt datum. Står inget om datumformat och vilka datumformat är godkända?</t>
  </si>
  <si>
    <t>Right input:
Unable to test due to save not working
Random input:</t>
  </si>
  <si>
    <t>TCI76</t>
  </si>
  <si>
    <t>patientMeasurementsNewValueField</t>
  </si>
  <si>
    <t>Nytt uppmätt värde</t>
  </si>
  <si>
    <t>För att fylla i nytt uppmätt värde. Hur ska detta formateras? Punkt? Komma? Vad händer vid felaktig input?</t>
  </si>
  <si>
    <t>TCI77</t>
  </si>
  <si>
    <t>patientMeasurementSaveValueBtn</t>
  </si>
  <si>
    <t>Bekräfta</t>
  </si>
  <si>
    <t>Knapp för att spara det nya uppmätta mätvärdet. Triggas detta vid enterslag på textrutorna? Vad händer vid felaktig/saknad information?</t>
  </si>
  <si>
    <t>Right input:
Not working
Random input:</t>
  </si>
  <si>
    <t>Not working
IB009</t>
  </si>
  <si>
    <t>TCI78</t>
  </si>
  <si>
    <t>Ikon</t>
  </si>
  <si>
    <t>Uppmärksammat mätvärde</t>
  </si>
  <si>
    <t>Klickar på den tar upp "Patient: Vikt - Overlay1" Just nu så när en hovrar över den knappen visas ingen beskrivning för vad det är och kan vara svårt att förstå.</t>
  </si>
  <si>
    <t>Ingår i FR013-FR014?</t>
  </si>
  <si>
    <t>TCI79</t>
  </si>
  <si>
    <t>Patient: Vikt - Overlay1</t>
  </si>
  <si>
    <t>Lämnar overlayen och återgår till vy "Patient: Vikt"</t>
  </si>
  <si>
    <t>TCI80</t>
  </si>
  <si>
    <t>Kvittera</t>
  </si>
  <si>
    <t>Går då till "Patient: Vikt - Overlay2"</t>
  </si>
  <si>
    <t>TCI81</t>
  </si>
  <si>
    <t>Ytan som inte är inuti overlayen utan runtomkring. Trycka på den gör att en lämnar overlayen, blir det då samma som att trycka på avbryt?</t>
  </si>
  <si>
    <t>TCI82</t>
  </si>
  <si>
    <t>Patient: Vikt - Overlay2</t>
  </si>
  <si>
    <t>PatientContactBtn</t>
  </si>
  <si>
    <t>Gå till patientens kontaktuppgifter</t>
  </si>
  <si>
    <t>Ska ta en till en sida som inte finns?</t>
  </si>
  <si>
    <t>TCI83</t>
  </si>
  <si>
    <t>PatientMeasurementCancelBtn</t>
  </si>
  <si>
    <t>Ta om mätvärde</t>
  </si>
  <si>
    <t>Tar en till "Patient: Vikt - Overlay3"</t>
  </si>
  <si>
    <t>TCI84</t>
  </si>
  <si>
    <t>PatientMeasurementSignBtn</t>
  </si>
  <si>
    <t>Godkänn mätvärde</t>
  </si>
  <si>
    <t>Vad ska hända här? Att ikonen ändrar färg till grön? Hur gör en så ett värde är ej godkänt efter att det redan har godkänts, genom att be patienten ta om och ska då ikonen bli röd?</t>
  </si>
  <si>
    <t>Not abled to be tested, since functionality is not there.
IB010</t>
  </si>
  <si>
    <t>TCI85</t>
  </si>
  <si>
    <t>Ytan som inte är inuti overlayen utan runtomkring. Trycka på den gör att en lämnar overlayen, finns just nu ingen avbrytknapp så är detta istället för om en ångrar sig?</t>
  </si>
  <si>
    <t>TCI86</t>
  </si>
  <si>
    <t>Patient: Vikt - Overlay3</t>
  </si>
  <si>
    <t>Knapp</t>
  </si>
  <si>
    <t>Gör att en går till "Patient: Vikt"</t>
  </si>
  <si>
    <t>TCI87</t>
  </si>
  <si>
    <t>Område</t>
  </si>
  <si>
    <t>Ytan som inte är inuti overlayen utan runtomkring. Trycka på den gör att en lämnar overlayen, samma som att trycka på Ok?</t>
  </si>
  <si>
    <t>TCI88</t>
  </si>
  <si>
    <t>Patient: Blodtryck</t>
  </si>
  <si>
    <t>Inga vy-specificika-inputs. Se "Patient: Vikt"</t>
  </si>
  <si>
    <t>Right input:
See above.
Random input:</t>
  </si>
  <si>
    <t>TCI89</t>
  </si>
  <si>
    <t>Patient: Blodtryck - Overlay1</t>
  </si>
  <si>
    <t>Inga vy-specificika-inputs. Se "Patient: Vikt - Overlay1"</t>
  </si>
  <si>
    <t>TCI90</t>
  </si>
  <si>
    <t>Patient: Blodtryck - Overlay2</t>
  </si>
  <si>
    <t>Inga vy-specificika-inputs. Se "Patient: Vikt - Overlay2"</t>
  </si>
  <si>
    <t>TCI91</t>
  </si>
  <si>
    <t>Patient: Blodtryck - Overlay3</t>
  </si>
  <si>
    <t>Inga vy-specificika-inputs. Se "Patient: Vikt - Overlay3"</t>
  </si>
  <si>
    <t>TCI92</t>
  </si>
  <si>
    <t>Patient: Fysisk aktivitet</t>
  </si>
  <si>
    <t>TCI93</t>
  </si>
  <si>
    <t>Patient: Fysisk aktivitet - Overlay1</t>
  </si>
  <si>
    <t>TCI94</t>
  </si>
  <si>
    <t>Patient: Fysisk aktivitet - Overlay2</t>
  </si>
  <si>
    <t>TCI95</t>
  </si>
  <si>
    <t>Patient: Fysisk aktivitet - Overlay3</t>
  </si>
  <si>
    <t>TCI96</t>
  </si>
  <si>
    <t>Patient: Översikt</t>
  </si>
  <si>
    <t>Knapp: Text</t>
  </si>
  <si>
    <t>Se mer...</t>
  </si>
  <si>
    <t>Utökar en tabell för att visa mer data. I övrigt har vyn en kalender med samma inputs som kalenders i övrigt.</t>
  </si>
  <si>
    <t>NRF026-NRF033?</t>
  </si>
  <si>
    <t>Right input:
Works as intended. No way to retract it except leaving the view.
Random input:</t>
  </si>
  <si>
    <t>TCI97</t>
  </si>
  <si>
    <t>Patient: Läkemedelslista</t>
  </si>
  <si>
    <t>Inga vy-specificika-inputs, bara menyinputs etc.</t>
  </si>
  <si>
    <t>NRF034?</t>
  </si>
  <si>
    <t>TCI98</t>
  </si>
  <si>
    <t>Patient: Kalender</t>
  </si>
  <si>
    <t>Inga vy-specificika-inputs. Innehåller kalender-inputs, menyinputs etc.</t>
  </si>
  <si>
    <t>TCI99</t>
  </si>
  <si>
    <t>Patient: Admin</t>
  </si>
  <si>
    <t>Inga vy-specificika-inputs, innehåller inget nytt nu.</t>
  </si>
  <si>
    <t>TCI100</t>
  </si>
  <si>
    <t>Non-Functional Requirements</t>
  </si>
  <si>
    <t>Requirement ID</t>
  </si>
  <si>
    <t>NFR001</t>
  </si>
  <si>
    <t xml:space="preserve">The system shall be OS independent. </t>
  </si>
  <si>
    <t xml:space="preserve">Portability </t>
  </si>
  <si>
    <t>NFR002</t>
  </si>
  <si>
    <t>OAuth shall be used for login and authentication</t>
  </si>
  <si>
    <t>Security</t>
  </si>
  <si>
    <t>NFR003</t>
  </si>
  <si>
    <t>The server-side functionality shall be based on open source parts</t>
  </si>
  <si>
    <t>Other</t>
  </si>
  <si>
    <t>NFR004</t>
  </si>
  <si>
    <t>It shall be possible to deploy the system using Docker orchestrated by Kubernetes.</t>
  </si>
  <si>
    <t>NFR005</t>
  </si>
  <si>
    <t>The system shall be able to store and handle 10 000 simultaneous active patients.</t>
  </si>
  <si>
    <t xml:space="preserve">Performance </t>
  </si>
  <si>
    <t>NFR006</t>
  </si>
  <si>
    <t xml:space="preserve">Standardized terms and national language for special purposes (LSP) shall be used </t>
  </si>
  <si>
    <t>NFR008</t>
  </si>
  <si>
    <t>90% of the system users shall perceive the system as easy to use and flexible.</t>
  </si>
  <si>
    <t>Usability</t>
  </si>
  <si>
    <t>NFR009</t>
  </si>
  <si>
    <t>The system shall implement a scalable UI that works seamlessly across a broad range of screen sizes (desktop computers and mobile devices).</t>
  </si>
  <si>
    <t>NFR010</t>
  </si>
  <si>
    <t>The system shall be developed in open source, Apache 2 license.</t>
  </si>
  <si>
    <t xml:space="preserve">https://www.apache.org/licenses/LICENSE-2.0 </t>
  </si>
  <si>
    <t>NFR012</t>
  </si>
  <si>
    <t xml:space="preserve">The Google Material Design system themed with Region Östergötland’s color palette shall be used.   </t>
  </si>
  <si>
    <t xml:space="preserve">https://material.io/ </t>
  </si>
  <si>
    <t>NFR013</t>
  </si>
  <si>
    <t>The system shall enable use of openEHR platforms as storage backend for EHR content (e.g. measurements, content from forms filled out by the patient and care plan).</t>
  </si>
  <si>
    <t xml:space="preserve">Maintainability </t>
  </si>
  <si>
    <t>NFR016</t>
  </si>
  <si>
    <t>The system shall be easy to navigate (have a low Lostness-score, i.e. &lt; 0.4)</t>
  </si>
  <si>
    <t>NFR017</t>
  </si>
  <si>
    <t>The system shall provide good user experience (have high SUS-score, i.e. &gt; 68)</t>
  </si>
  <si>
    <t>NFR018</t>
  </si>
  <si>
    <t xml:space="preserve">The system shall be accessible for people with disabilities and follow WCAG guidelines. </t>
  </si>
  <si>
    <t>NFR020</t>
  </si>
  <si>
    <t>In the view of a patient user shall be able to see the patient's profile picture</t>
  </si>
  <si>
    <t>NFR021</t>
  </si>
  <si>
    <t xml:space="preserve">In the view of the patient the current diagnosis/diagnoses shall be presented in the heading </t>
  </si>
  <si>
    <t>NFR022</t>
  </si>
  <si>
    <t>In the calendar view of a patient the user shall for an upcoming activity be presented with the date, time, description, place, and comments</t>
  </si>
  <si>
    <t>NFR023</t>
  </si>
  <si>
    <t>The system shall have a symbol that indicates which priority level the notification has.</t>
  </si>
  <si>
    <t>NFR024</t>
  </si>
  <si>
    <t>Measurement collection period</t>
  </si>
  <si>
    <t>It must be specified during what period the shown measurments have been collected.</t>
  </si>
  <si>
    <r>
      <rPr>
        <b/>
        <sz val="11"/>
        <color theme="1"/>
        <rFont val="Calibri"/>
        <family val="1"/>
        <scheme val="minor"/>
      </rPr>
      <t>Input:</t>
    </r>
    <r>
      <rPr>
        <sz val="11"/>
        <color theme="1"/>
        <rFont val="Calibri"/>
        <family val="1"/>
        <scheme val="minor"/>
      </rPr>
      <t xml:space="preserve"> Click tab "Patient/Mätvärden"
</t>
    </r>
    <r>
      <rPr>
        <b/>
        <sz val="11"/>
        <color theme="1"/>
        <rFont val="Calibri"/>
        <family val="1"/>
        <scheme val="minor"/>
      </rPr>
      <t>Action:</t>
    </r>
    <r>
      <rPr>
        <sz val="11"/>
        <color theme="1"/>
        <rFont val="Calibri"/>
        <family val="1"/>
        <scheme val="minor"/>
      </rPr>
      <t xml:space="preserve"> Measurment loading</t>
    </r>
    <r>
      <rPr>
        <b/>
        <sz val="11"/>
        <color theme="1"/>
        <rFont val="Calibri"/>
        <family val="1"/>
        <scheme val="minor"/>
      </rPr>
      <t xml:space="preserve">
Output: </t>
    </r>
    <r>
      <rPr>
        <sz val="11"/>
        <color theme="1"/>
        <rFont val="Calibri"/>
        <family val="1"/>
        <scheme val="minor"/>
      </rPr>
      <t>Diagrams of measurments with dates on axis</t>
    </r>
  </si>
  <si>
    <t xml:space="preserve">Patient/Mätvärden
</t>
  </si>
  <si>
    <t>NFR025</t>
  </si>
  <si>
    <t>Measurement history in diagram</t>
  </si>
  <si>
    <t>The system shall present measurement history in a diagram.</t>
  </si>
  <si>
    <r>
      <rPr>
        <b/>
        <sz val="11"/>
        <color theme="1"/>
        <rFont val="Calibri"/>
        <family val="1"/>
        <scheme val="minor"/>
      </rPr>
      <t>Input:</t>
    </r>
    <r>
      <rPr>
        <sz val="11"/>
        <color theme="1"/>
        <rFont val="Calibri"/>
        <family val="1"/>
        <scheme val="minor"/>
      </rPr>
      <t xml:space="preserve"> Click tab "Patient/Mätvärden"
</t>
    </r>
    <r>
      <rPr>
        <b/>
        <sz val="11"/>
        <color theme="1"/>
        <rFont val="Calibri"/>
        <family val="1"/>
        <scheme val="minor"/>
      </rPr>
      <t>Action:</t>
    </r>
    <r>
      <rPr>
        <sz val="11"/>
        <color theme="1"/>
        <rFont val="Calibri"/>
        <family val="1"/>
        <scheme val="minor"/>
      </rPr>
      <t xml:space="preserve"> Data loading</t>
    </r>
    <r>
      <rPr>
        <b/>
        <sz val="11"/>
        <color theme="1"/>
        <rFont val="Calibri"/>
        <family val="1"/>
        <scheme val="minor"/>
      </rPr>
      <t xml:space="preserve">
Output: </t>
    </r>
    <r>
      <rPr>
        <sz val="11"/>
        <color theme="1"/>
        <rFont val="Calibri"/>
        <family val="1"/>
        <scheme val="minor"/>
      </rPr>
      <t>Information displayed on view</t>
    </r>
  </si>
  <si>
    <t>NFR026</t>
  </si>
  <si>
    <t>Info about allergies and other care restrictions</t>
  </si>
  <si>
    <t xml:space="preserve">Information about patient care considerations shall be visible in patient overview (e.g. Fear of needles) </t>
  </si>
  <si>
    <r>
      <rPr>
        <b/>
        <sz val="11"/>
        <color theme="1"/>
        <rFont val="Calibri"/>
        <family val="1"/>
        <scheme val="minor"/>
      </rPr>
      <t>Input:</t>
    </r>
    <r>
      <rPr>
        <sz val="11"/>
        <color theme="1"/>
        <rFont val="Calibri"/>
        <family val="1"/>
        <scheme val="minor"/>
      </rPr>
      <t xml:space="preserve"> Click tab "Patient/Översikt"
</t>
    </r>
    <r>
      <rPr>
        <b/>
        <sz val="11"/>
        <color theme="1"/>
        <rFont val="Calibri"/>
        <family val="1"/>
        <scheme val="minor"/>
      </rPr>
      <t>Action:</t>
    </r>
    <r>
      <rPr>
        <sz val="11"/>
        <color theme="1"/>
        <rFont val="Calibri"/>
        <family val="1"/>
        <scheme val="minor"/>
      </rPr>
      <t xml:space="preserve"> Data loading</t>
    </r>
    <r>
      <rPr>
        <b/>
        <sz val="11"/>
        <color theme="1"/>
        <rFont val="Calibri"/>
        <family val="1"/>
        <scheme val="minor"/>
      </rPr>
      <t xml:space="preserve">
Output: </t>
    </r>
    <r>
      <rPr>
        <sz val="11"/>
        <color theme="1"/>
        <rFont val="Calibri"/>
        <family val="1"/>
        <scheme val="minor"/>
      </rPr>
      <t>Information displayed on view</t>
    </r>
  </si>
  <si>
    <t xml:space="preserve">Patient/Översikt
</t>
  </si>
  <si>
    <t>NFR027</t>
  </si>
  <si>
    <t>Include personal info</t>
  </si>
  <si>
    <t>Personal information (gender, age, personal number) of the patient shall be included in the view.</t>
  </si>
  <si>
    <r>
      <t xml:space="preserve">Input: </t>
    </r>
    <r>
      <rPr>
        <sz val="11"/>
        <color theme="1"/>
        <rFont val="Calibri"/>
        <family val="1"/>
        <scheme val="minor"/>
      </rPr>
      <t>Click tab "Patient/Översikt"</t>
    </r>
    <r>
      <rPr>
        <sz val="11"/>
        <color theme="1"/>
        <rFont val="Calibri"/>
        <family val="1"/>
        <scheme val="minor"/>
      </rPr>
      <t xml:space="preserve">
Action: </t>
    </r>
    <r>
      <rPr>
        <sz val="11"/>
        <color theme="1"/>
        <rFont val="Calibri"/>
        <family val="1"/>
        <scheme val="minor"/>
      </rPr>
      <t>Data loading</t>
    </r>
    <r>
      <rPr>
        <sz val="11"/>
        <color theme="1"/>
        <rFont val="Calibri"/>
        <family val="1"/>
        <scheme val="minor"/>
      </rPr>
      <t xml:space="preserve">
Output: </t>
    </r>
    <r>
      <rPr>
        <sz val="11"/>
        <color theme="1"/>
        <rFont val="Calibri"/>
        <family val="1"/>
        <scheme val="minor"/>
      </rPr>
      <t>Information displayed</t>
    </r>
  </si>
  <si>
    <t>NFR028</t>
  </si>
  <si>
    <t>Emergency contacts</t>
  </si>
  <si>
    <t>Contact information and emergency contacts, if available, shall be included in the view.</t>
  </si>
  <si>
    <t>NFR029</t>
  </si>
  <si>
    <t>Current diagnosis</t>
  </si>
  <si>
    <t>At the top of the view, the patient's current diagnosis/diagnoses shall be visible together with a collapsible list of past diagnosis/diagnoses</t>
  </si>
  <si>
    <r>
      <t xml:space="preserve">Input: </t>
    </r>
    <r>
      <rPr>
        <sz val="11"/>
        <color theme="1"/>
        <rFont val="Calibri"/>
        <family val="1"/>
        <scheme val="minor"/>
      </rPr>
      <t>Click tab "Patient/Översikt"</t>
    </r>
    <r>
      <rPr>
        <sz val="11"/>
        <color theme="1"/>
        <rFont val="Calibri"/>
        <family val="1"/>
        <scheme val="minor"/>
      </rPr>
      <t xml:space="preserve">
Action: </t>
    </r>
    <r>
      <rPr>
        <sz val="11"/>
        <color theme="1"/>
        <rFont val="Calibri"/>
        <family val="1"/>
        <scheme val="minor"/>
      </rPr>
      <t>Data loading</t>
    </r>
    <r>
      <rPr>
        <sz val="11"/>
        <color theme="1"/>
        <rFont val="Calibri"/>
        <family val="1"/>
        <scheme val="minor"/>
      </rPr>
      <t xml:space="preserve">
Output: </t>
    </r>
    <r>
      <rPr>
        <sz val="11"/>
        <color theme="1"/>
        <rFont val="Calibri"/>
        <family val="1"/>
        <scheme val="minor"/>
      </rPr>
      <t>Information displayed</t>
    </r>
    <r>
      <rPr>
        <sz val="11"/>
        <color theme="1"/>
        <rFont val="Calibri"/>
        <family val="1"/>
        <scheme val="minor"/>
      </rPr>
      <t xml:space="preserve"> </t>
    </r>
    <r>
      <rPr>
        <sz val="11"/>
        <color theme="1"/>
        <rFont val="Calibri"/>
        <family val="1"/>
        <scheme val="minor"/>
      </rPr>
      <t>at the top of the view</t>
    </r>
  </si>
  <si>
    <t>NFR030</t>
  </si>
  <si>
    <t>Seven-day measurement average</t>
  </si>
  <si>
    <t>In the overview of a patient the user shall in the middle of the view be presented with measurements and a seven-day measurement average</t>
  </si>
  <si>
    <t>Input: Click tab "Patient/Översikt"
Action: Data loading
Output: Display measurements and a seven day average</t>
  </si>
  <si>
    <t>NFR031</t>
  </si>
  <si>
    <t>Current medication(s)</t>
  </si>
  <si>
    <t>In the overview of a patient the user shall be presented with the patient’s current medication(s)</t>
  </si>
  <si>
    <r>
      <rPr>
        <b/>
        <sz val="11"/>
        <color theme="1"/>
        <rFont val="Calibri"/>
        <family val="1"/>
        <scheme val="minor"/>
      </rPr>
      <t>Input:</t>
    </r>
    <r>
      <rPr>
        <sz val="11"/>
        <color theme="1"/>
        <rFont val="Calibri"/>
        <family val="1"/>
        <scheme val="minor"/>
      </rPr>
      <t xml:space="preserve"> Click tab "Patient/Översikt"
</t>
    </r>
    <r>
      <rPr>
        <b/>
        <sz val="11"/>
        <color theme="1"/>
        <rFont val="Calibri"/>
        <family val="1"/>
        <scheme val="minor"/>
      </rPr>
      <t>Action:</t>
    </r>
    <r>
      <rPr>
        <sz val="11"/>
        <color theme="1"/>
        <rFont val="Calibri"/>
        <family val="1"/>
        <scheme val="minor"/>
      </rPr>
      <t xml:space="preserve"> Data loading</t>
    </r>
    <r>
      <rPr>
        <b/>
        <sz val="11"/>
        <color theme="1"/>
        <rFont val="Calibri"/>
        <family val="1"/>
        <scheme val="minor"/>
      </rPr>
      <t xml:space="preserve">
Output: </t>
    </r>
    <r>
      <rPr>
        <sz val="11"/>
        <color theme="1"/>
        <rFont val="Calibri"/>
        <family val="1"/>
        <scheme val="minor"/>
      </rPr>
      <t>Information displayed at the top of the view</t>
    </r>
  </si>
  <si>
    <t>NFR032</t>
  </si>
  <si>
    <t>Responsible healthcare provider(s)</t>
  </si>
  <si>
    <t xml:space="preserve">In the overview of a patient the user shall at the bottom of the view be presented with responsible healthcare provider(s) and associated hospital or clinic  </t>
  </si>
  <si>
    <r>
      <rPr>
        <b/>
        <sz val="11"/>
        <color theme="1"/>
        <rFont val="Calibri"/>
        <family val="1"/>
        <scheme val="minor"/>
      </rPr>
      <t>Input:</t>
    </r>
    <r>
      <rPr>
        <sz val="11"/>
        <color theme="1"/>
        <rFont val="Calibri"/>
        <family val="1"/>
        <scheme val="minor"/>
      </rPr>
      <t xml:space="preserve"> Click tab "Patient/Översikt"
</t>
    </r>
    <r>
      <rPr>
        <b/>
        <sz val="11"/>
        <color theme="1"/>
        <rFont val="Calibri"/>
        <family val="1"/>
        <scheme val="minor"/>
      </rPr>
      <t>Action:</t>
    </r>
    <r>
      <rPr>
        <sz val="11"/>
        <color theme="1"/>
        <rFont val="Calibri"/>
        <family val="1"/>
        <scheme val="minor"/>
      </rPr>
      <t xml:space="preserve"> Data loading</t>
    </r>
    <r>
      <rPr>
        <b/>
        <sz val="11"/>
        <color theme="1"/>
        <rFont val="Calibri"/>
        <family val="1"/>
        <scheme val="minor"/>
      </rPr>
      <t xml:space="preserve">
Output: </t>
    </r>
    <r>
      <rPr>
        <sz val="11"/>
        <color theme="1"/>
        <rFont val="Calibri"/>
        <family val="1"/>
        <scheme val="minor"/>
      </rPr>
      <t>Information displayed at the bottom of the view</t>
    </r>
  </si>
  <si>
    <t>NFR033</t>
  </si>
  <si>
    <t>Show "uppmärksamhetssymbolen"</t>
  </si>
  <si>
    <t xml:space="preserve">The user shall, if necessary, be presented with "Uppmärksamhetssymbolen" in the overview of a patient  </t>
  </si>
  <si>
    <r>
      <rPr>
        <b/>
        <sz val="11"/>
        <color theme="1"/>
        <rFont val="Calibri"/>
        <family val="1"/>
        <scheme val="minor"/>
      </rPr>
      <t>Input:</t>
    </r>
    <r>
      <rPr>
        <sz val="11"/>
        <color theme="1"/>
        <rFont val="Calibri"/>
        <family val="1"/>
        <scheme val="minor"/>
      </rPr>
      <t xml:space="preserve"> Click tab "Patient/Översikt"
</t>
    </r>
    <r>
      <rPr>
        <b/>
        <sz val="11"/>
        <color theme="1"/>
        <rFont val="Calibri"/>
        <family val="1"/>
        <scheme val="minor"/>
      </rPr>
      <t>Action:</t>
    </r>
    <r>
      <rPr>
        <sz val="11"/>
        <color theme="1"/>
        <rFont val="Calibri"/>
        <family val="1"/>
        <scheme val="minor"/>
      </rPr>
      <t xml:space="preserve"> Data loading</t>
    </r>
    <r>
      <rPr>
        <b/>
        <sz val="11"/>
        <color theme="1"/>
        <rFont val="Calibri"/>
        <family val="1"/>
        <scheme val="minor"/>
      </rPr>
      <t xml:space="preserve">
Output: </t>
    </r>
    <r>
      <rPr>
        <sz val="11"/>
        <color theme="1"/>
        <rFont val="Calibri"/>
        <family val="1"/>
        <scheme val="minor"/>
      </rPr>
      <t>Information displayed in the view</t>
    </r>
  </si>
  <si>
    <t>NFR034</t>
  </si>
  <si>
    <t>Load "Läkemedelslista"</t>
  </si>
  <si>
    <t xml:space="preserve">Display a list of all of patient's current medications. </t>
  </si>
  <si>
    <t xml:space="preserve">Input: Click on "Läkemedelslista"-tab </t>
  </si>
  <si>
    <t xml:space="preserve">läkemedelslista </t>
  </si>
  <si>
    <t xml:space="preserve">ta bort/ lägga till som krav som kan integreras senare? </t>
  </si>
  <si>
    <t>FR087</t>
  </si>
  <si>
    <t>Fetch medication information from FASS</t>
  </si>
  <si>
    <t xml:space="preserve">Input: Click on a medication in "Läkemedelslista"
Action: Fetch URL from FASS
Output: Directed to fetched URL </t>
  </si>
  <si>
    <t>Patient/Läkemedelslista</t>
  </si>
  <si>
    <t>FR088</t>
  </si>
  <si>
    <t>Fetch diagnosis information from 1177</t>
  </si>
  <si>
    <t xml:space="preserve">Input: Click on a diagnosis in "Översikt"
Action: Fetch URL from 1177
Output: Directed to fetched URL </t>
  </si>
  <si>
    <t>Patient/Översikt</t>
  </si>
  <si>
    <t>NFR019</t>
  </si>
  <si>
    <t>Online health care services (i.e. 1177, FASS) shall be integrated in the system.</t>
  </si>
  <si>
    <t>Requirments from interview with Henrik (Prototype)</t>
  </si>
  <si>
    <r>
      <t xml:space="preserve">In the patient view under the calendar tab, the calendar activities must be color-coded based on the activity type. </t>
    </r>
    <r>
      <rPr>
        <sz val="11"/>
        <color rgb="FFFF0000"/>
        <rFont val="Calibri"/>
        <family val="1"/>
        <scheme val="minor"/>
      </rPr>
      <t>Ta bort?</t>
    </r>
  </si>
  <si>
    <t>NFR014</t>
  </si>
  <si>
    <t>The system shall be integrable with RÖ’s systems for personell lists from their database.</t>
  </si>
  <si>
    <t>NFR015</t>
  </si>
  <si>
    <t xml:space="preserve">The system shall be integrable with the Swedish population register (folkbokföringsregister). </t>
  </si>
  <si>
    <t xml:space="preserve">80 % of the users shall precive that the information in the system are presented unambiguously </t>
  </si>
  <si>
    <t>ID</t>
  </si>
  <si>
    <t>Affected requirement(s)</t>
  </si>
  <si>
    <t>Identified</t>
  </si>
  <si>
    <t>IB001</t>
  </si>
  <si>
    <t>When you try to log in without putting anything in the email- or passwordfields, no error message is shown, only a red box.</t>
  </si>
  <si>
    <t>IB002</t>
  </si>
  <si>
    <t>Clicking the cog-symbol (available from every page/view) next to logout-button displays only what seems to be a mock up of the activity log. Nothing else.</t>
  </si>
  <si>
    <t>None.</t>
  </si>
  <si>
    <t>IB003</t>
  </si>
  <si>
    <t>If none of the display options are chosen and the user clicks save, an empty list is displayed, with no columns or patients in it. However, the notification symbols are still there.</t>
  </si>
  <si>
    <t>FR002, FR004, FR089, FR090</t>
  </si>
  <si>
    <t>IB004</t>
  </si>
  <si>
    <t>Min-age kan be a negative number, min-age can go higher than max-age</t>
  </si>
  <si>
    <t>FR031, FR038, FR044, FR046, FR052, FR054, FR060, FR063, FR069, FR071, FR077, FR080, FR095, FR101</t>
  </si>
  <si>
    <t>IB005</t>
  </si>
  <si>
    <t>Max-age can be a negative number, max-age can go lower than min-age</t>
  </si>
  <si>
    <t>IB006</t>
  </si>
  <si>
    <t>When clicking "Mina petienter"-button (in views "Mina patienter", "Alla patienter" or "Notislogg") no patients are shown. It says that it filters based on Department 2.</t>
  </si>
  <si>
    <t>IB007</t>
  </si>
  <si>
    <t>After changing interval measurements in Patients/Measurements, nothing happens when you click save.</t>
  </si>
  <si>
    <t>FR012, FR013, FR014</t>
  </si>
  <si>
    <t>IB008</t>
  </si>
  <si>
    <t>The function for adding new patient measurements is not working or not implemented.</t>
  </si>
  <si>
    <t>IB009</t>
  </si>
  <si>
    <t>The function for accepting/denying an unexpected patient measurement value is not working or not implemented.</t>
  </si>
  <si>
    <t>FR013, FR014</t>
  </si>
  <si>
    <t>IB010</t>
  </si>
  <si>
    <t>Creating a new view without a name results in the button for the new view to be displayed as a small, thin bar. Does not appear to be a clickable option.</t>
  </si>
  <si>
    <t>FR044, FR052, FR060, FR069, FR077, FR101</t>
  </si>
  <si>
    <t>IB011</t>
  </si>
  <si>
    <t>Patients table in "Mina patienter", "Alla patienter" and "Notislogg" do not scale very well on smaller screens. Tested on 13" MacBook Pro.</t>
  </si>
  <si>
    <t>IB012</t>
  </si>
  <si>
    <t>When filtering patients on low priority, not all low priority patients are shown. Only those with a notification symbol are displayed.</t>
  </si>
  <si>
    <t>FR031, FR080</t>
  </si>
  <si>
    <t>IB013</t>
  </si>
  <si>
    <t>It is possible to log in without picking an operation to where you should be able to log in.</t>
  </si>
  <si>
    <t>Fail: functionality not there</t>
  </si>
  <si>
    <t>Input: Click on 'Begär patientdata' button (ID = "allPatientsAccessDataBtn&lt;X&gt;") for a patient, where X is a unique number for a patient (pnr?)
Action: Load sensitive patient information
Output: Display sensitive patient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</si>
</sst>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1D]d\ mmmm\ yyyy;@"/>
  </numFmts>
  <fonts count="36" x14ac:knownFonts="1">
    <font>
      <sz val="11"/>
      <color theme="1"/>
      <name val="Calibri"/>
      <family val="2"/>
      <scheme val="minor"/>
    </font>
    <font>
      <sz val="11"/>
      <color theme="1"/>
      <name val="Times New Roman"/>
      <family val="1"/>
    </font>
    <font>
      <sz val="11"/>
      <color theme="1"/>
      <name val="Times New Roman"/>
      <family val="1"/>
    </font>
    <font>
      <b/>
      <sz val="11"/>
      <color theme="1"/>
      <name val="Times New Roman"/>
      <family val="1"/>
    </font>
    <font>
      <b/>
      <sz val="16"/>
      <color theme="1"/>
      <name val="Times New Roman"/>
      <family val="1"/>
    </font>
    <font>
      <sz val="8"/>
      <name val="Calibri"/>
      <family val="2"/>
      <scheme val="minor"/>
    </font>
    <font>
      <b/>
      <sz val="11"/>
      <color rgb="FF000000"/>
      <name val="Times New Roman"/>
      <family val="1"/>
    </font>
    <font>
      <u/>
      <sz val="11"/>
      <color theme="10"/>
      <name val="Calibri"/>
      <family val="2"/>
      <scheme val="minor"/>
    </font>
    <font>
      <sz val="11"/>
      <color rgb="FF000000"/>
      <name val="Times New Roman"/>
      <family val="1"/>
    </font>
    <font>
      <sz val="16"/>
      <color theme="1"/>
      <name val="Times New Roman"/>
      <family val="1"/>
    </font>
    <font>
      <u/>
      <sz val="11"/>
      <color theme="10"/>
      <name val="Times New Roman"/>
      <family val="1"/>
    </font>
    <font>
      <b/>
      <sz val="18"/>
      <color theme="1"/>
      <name val="Times New Roman"/>
      <family val="1"/>
    </font>
    <font>
      <sz val="11"/>
      <color rgb="FFFF0000"/>
      <name val="Times New Roman"/>
      <family val="1"/>
    </font>
    <font>
      <b/>
      <sz val="12"/>
      <color theme="1"/>
      <name val="Times New Roman"/>
      <family val="1"/>
    </font>
    <font>
      <sz val="11"/>
      <name val="Calibri"/>
      <family val="2"/>
      <scheme val="minor"/>
    </font>
    <font>
      <sz val="11"/>
      <name val="Times New Roman"/>
      <family val="1"/>
    </font>
    <font>
      <b/>
      <sz val="11"/>
      <color theme="1"/>
      <name val="Calibri"/>
      <family val="2"/>
      <scheme val="minor"/>
    </font>
    <font>
      <b/>
      <sz val="11"/>
      <color rgb="FFC00000"/>
      <name val="Times New Roman"/>
      <family val="1"/>
    </font>
    <font>
      <sz val="11"/>
      <color rgb="FF000000"/>
      <name val="Calibri"/>
      <family val="2"/>
    </font>
    <font>
      <sz val="11"/>
      <color rgb="FFFF0000"/>
      <name val="Calibri"/>
      <family val="1"/>
      <scheme val="minor"/>
    </font>
    <font>
      <b/>
      <sz val="11"/>
      <color theme="1"/>
      <name val="Calibri"/>
      <family val="1"/>
      <scheme val="minor"/>
    </font>
    <font>
      <sz val="11"/>
      <color theme="1"/>
      <name val="Calibri"/>
      <family val="1"/>
      <scheme val="minor"/>
    </font>
    <font>
      <b/>
      <sz val="11"/>
      <color rgb="FFFFFF00"/>
      <name val="Times New Roman"/>
      <family val="1"/>
    </font>
    <font>
      <sz val="11"/>
      <color rgb="FFFF0000"/>
      <name val="Calibri"/>
      <family val="2"/>
      <scheme val="minor"/>
    </font>
    <font>
      <sz val="10"/>
      <color theme="1"/>
      <name val="Calibri"/>
      <family val="2"/>
      <scheme val="minor"/>
    </font>
    <font>
      <b/>
      <sz val="10"/>
      <color theme="1"/>
      <name val="Arial"/>
      <family val="2"/>
    </font>
    <font>
      <b/>
      <i/>
      <sz val="10"/>
      <color theme="1"/>
      <name val="Arial"/>
      <family val="2"/>
    </font>
    <font>
      <sz val="10"/>
      <color theme="1"/>
      <name val="Arial"/>
      <family val="2"/>
    </font>
    <font>
      <sz val="11"/>
      <color theme="1"/>
      <name val="Calibri"/>
      <family val="2"/>
      <scheme val="minor"/>
    </font>
    <font>
      <b/>
      <sz val="14"/>
      <color theme="1"/>
      <name val="Calibri"/>
      <family val="2"/>
      <scheme val="minor"/>
    </font>
    <font>
      <sz val="14"/>
      <color theme="1"/>
      <name val="Calibri"/>
      <family val="2"/>
      <scheme val="minor"/>
    </font>
    <font>
      <sz val="11"/>
      <color rgb="FF000000"/>
      <name val="Times New Roman"/>
      <family val="1"/>
    </font>
    <font>
      <sz val="11"/>
      <color rgb="FFFFFFFF"/>
      <name val="Times New Roman"/>
      <family val="1"/>
    </font>
    <font>
      <sz val="11"/>
      <color rgb="FFFFFFFF"/>
      <name val="Calibri"/>
      <family val="2"/>
      <scheme val="minor"/>
    </font>
    <font>
      <sz val="11"/>
      <color theme="1"/>
      <name val="Times New Roman"/>
      <family val="1"/>
    </font>
    <font>
      <i/>
      <sz val="11"/>
      <color theme="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6" tint="0.79998168889431442"/>
        <bgColor theme="6" tint="0.79998168889431442"/>
      </patternFill>
    </fill>
    <fill>
      <patternFill patternType="solid">
        <fgColor rgb="FFEDEDED"/>
        <bgColor rgb="FFEDEDED"/>
      </patternFill>
    </fill>
    <fill>
      <patternFill patternType="solid">
        <fgColor rgb="FFFFFFFF"/>
        <bgColor indexed="64"/>
      </patternFill>
    </fill>
    <fill>
      <patternFill patternType="solid">
        <fgColor rgb="FF00B0F0"/>
        <bgColor indexed="64"/>
      </patternFill>
    </fill>
    <fill>
      <patternFill patternType="solid">
        <fgColor rgb="FF4472C4"/>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59999389629810485"/>
        <bgColor theme="6" tint="0.79998168889431442"/>
      </patternFill>
    </fill>
    <fill>
      <patternFill patternType="solid">
        <fgColor theme="0"/>
        <bgColor theme="6" tint="0.79998168889431442"/>
      </patternFill>
    </fill>
    <fill>
      <patternFill patternType="solid">
        <fgColor theme="7"/>
        <bgColor indexed="64"/>
      </patternFill>
    </fill>
    <fill>
      <patternFill patternType="solid">
        <fgColor rgb="FFF2F2F2"/>
        <bgColor indexed="64"/>
      </patternFill>
    </fill>
    <fill>
      <patternFill patternType="solid">
        <fgColor rgb="FFF8CBAD"/>
        <bgColor indexed="64"/>
      </patternFill>
    </fill>
    <fill>
      <patternFill patternType="solid">
        <fgColor rgb="FFFFFF00"/>
        <bgColor theme="6" tint="0.79998168889431442"/>
      </patternFill>
    </fill>
    <fill>
      <patternFill patternType="solid">
        <fgColor theme="7" tint="0.79998168889431442"/>
        <bgColor theme="6" tint="0.79998168889431442"/>
      </patternFill>
    </fill>
    <fill>
      <patternFill patternType="solid">
        <fgColor theme="7" tint="0.79998168889431442"/>
        <bgColor indexed="64"/>
      </patternFill>
    </fill>
    <fill>
      <patternFill patternType="solid">
        <fgColor rgb="FFE7E6E6"/>
        <bgColor indexed="64"/>
      </patternFill>
    </fill>
    <fill>
      <patternFill patternType="solid">
        <fgColor rgb="FF8EA9DB"/>
        <bgColor indexed="64"/>
      </patternFill>
    </fill>
    <fill>
      <patternFill patternType="solid">
        <fgColor rgb="FFFFF2CC"/>
        <bgColor indexed="64"/>
      </patternFill>
    </fill>
    <fill>
      <patternFill patternType="solid">
        <fgColor theme="5" tint="0.39997558519241921"/>
        <bgColor indexed="64"/>
      </patternFill>
    </fill>
    <fill>
      <patternFill patternType="solid">
        <fgColor rgb="FF80808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indexed="64"/>
      </bottom>
      <diagonal/>
    </border>
    <border>
      <left/>
      <right style="thin">
        <color rgb="FF000000"/>
      </right>
      <top style="thin">
        <color auto="1"/>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style="thin">
        <color rgb="FF000000"/>
      </right>
      <top/>
      <bottom/>
      <diagonal/>
    </border>
    <border>
      <left/>
      <right/>
      <top/>
      <bottom style="thin">
        <color indexed="64"/>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auto="1"/>
      </left>
      <right style="thin">
        <color auto="1"/>
      </right>
      <top style="thin">
        <color auto="1"/>
      </top>
      <bottom style="thin">
        <color theme="6" tint="0.39997558519241921"/>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right/>
      <top style="thin">
        <color rgb="FFC9C9C9"/>
      </top>
      <bottom style="thin">
        <color rgb="FFC9C9C9"/>
      </bottom>
      <diagonal/>
    </border>
    <border>
      <left/>
      <right style="thin">
        <color rgb="FFCCCCCC"/>
      </right>
      <top style="thin">
        <color rgb="FF000000"/>
      </top>
      <bottom style="thin">
        <color rgb="FFCCCCCC"/>
      </bottom>
      <diagonal/>
    </border>
    <border>
      <left/>
      <right style="thin">
        <color rgb="FFCCCCCC"/>
      </right>
      <top style="thin">
        <color rgb="FFCCCCCC"/>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s>
  <cellStyleXfs count="3">
    <xf numFmtId="0" fontId="0" fillId="0" borderId="0"/>
    <xf numFmtId="0" fontId="7" fillId="0" borderId="0" applyNumberFormat="0" applyFill="0" applyBorder="0" applyAlignment="0" applyProtection="0"/>
    <xf numFmtId="9" fontId="28" fillId="0" borderId="0" applyFont="0" applyFill="0" applyBorder="0" applyAlignment="0" applyProtection="0"/>
  </cellStyleXfs>
  <cellXfs count="286">
    <xf numFmtId="0" fontId="0" fillId="0" borderId="0" xfId="0"/>
    <xf numFmtId="0" fontId="3" fillId="0" borderId="0" xfId="0" applyFont="1" applyBorder="1" applyAlignment="1">
      <alignment horizontal="center"/>
    </xf>
    <xf numFmtId="0" fontId="3" fillId="3"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1" fillId="0" borderId="0" xfId="0" applyFont="1" applyAlignment="1">
      <alignment vertical="top"/>
    </xf>
    <xf numFmtId="0" fontId="1" fillId="0" borderId="0" xfId="0" applyFont="1" applyBorder="1" applyAlignment="1">
      <alignment vertical="top"/>
    </xf>
    <xf numFmtId="0" fontId="1" fillId="0" borderId="0" xfId="0" applyFont="1" applyAlignment="1">
      <alignment vertical="top" wrapText="1"/>
    </xf>
    <xf numFmtId="0" fontId="2" fillId="0" borderId="0" xfId="0" applyFont="1"/>
    <xf numFmtId="0" fontId="3" fillId="0" borderId="0" xfId="0" applyFont="1" applyAlignment="1">
      <alignment horizontal="center"/>
    </xf>
    <xf numFmtId="0" fontId="10" fillId="0" borderId="1" xfId="1" applyFont="1" applyBorder="1" applyAlignment="1">
      <alignment horizontal="left"/>
    </xf>
    <xf numFmtId="0" fontId="3" fillId="3" borderId="2" xfId="0" applyFont="1" applyFill="1" applyBorder="1" applyAlignment="1">
      <alignment horizontal="center" vertical="top"/>
    </xf>
    <xf numFmtId="0" fontId="3" fillId="4" borderId="3" xfId="0" applyFont="1" applyFill="1" applyBorder="1" applyAlignment="1">
      <alignment horizontal="center" vertical="top"/>
    </xf>
    <xf numFmtId="0" fontId="3" fillId="4" borderId="2" xfId="0" applyFont="1" applyFill="1" applyBorder="1" applyAlignment="1">
      <alignment horizontal="center" vertical="top"/>
    </xf>
    <xf numFmtId="0" fontId="2" fillId="0" borderId="0" xfId="0" applyFont="1" applyAlignment="1">
      <alignment vertical="top"/>
    </xf>
    <xf numFmtId="0" fontId="1" fillId="0" borderId="1" xfId="0" applyFont="1" applyBorder="1" applyAlignment="1">
      <alignment horizontal="center"/>
    </xf>
    <xf numFmtId="0" fontId="1" fillId="0" borderId="1" xfId="0" applyFont="1" applyBorder="1" applyAlignment="1">
      <alignment vertical="center"/>
    </xf>
    <xf numFmtId="0" fontId="1" fillId="0" borderId="1" xfId="0" applyFont="1" applyBorder="1" applyAlignment="1">
      <alignment horizontal="left"/>
    </xf>
    <xf numFmtId="0" fontId="1" fillId="0" borderId="1" xfId="0" applyFont="1" applyBorder="1" applyAlignment="1">
      <alignment horizontal="center" vertical="top"/>
    </xf>
    <xf numFmtId="0" fontId="1" fillId="0" borderId="1" xfId="0" applyFont="1" applyBorder="1" applyAlignment="1">
      <alignment vertical="top" wrapText="1"/>
    </xf>
    <xf numFmtId="0" fontId="3" fillId="0" borderId="0" xfId="0" applyFont="1" applyBorder="1" applyAlignment="1">
      <alignment horizontal="center" vertical="top" wrapText="1"/>
    </xf>
    <xf numFmtId="0" fontId="1" fillId="0" borderId="0" xfId="0" applyFont="1"/>
    <xf numFmtId="0" fontId="1" fillId="0" borderId="0" xfId="0" applyFont="1" applyBorder="1"/>
    <xf numFmtId="0" fontId="1" fillId="0" borderId="1" xfId="0" applyFont="1" applyFill="1" applyBorder="1"/>
    <xf numFmtId="0" fontId="1" fillId="0" borderId="0" xfId="0" applyFont="1" applyAlignment="1">
      <alignment vertical="top"/>
    </xf>
    <xf numFmtId="0" fontId="1" fillId="0" borderId="1" xfId="0" applyFont="1" applyBorder="1" applyAlignment="1">
      <alignment horizontal="center" vertical="top" wrapText="1"/>
    </xf>
    <xf numFmtId="0" fontId="12" fillId="0" borderId="1" xfId="0" applyFont="1" applyBorder="1" applyAlignment="1">
      <alignment horizontal="left" wrapText="1"/>
    </xf>
    <xf numFmtId="0" fontId="1" fillId="0" borderId="1" xfId="0" applyFont="1" applyFill="1" applyBorder="1" applyAlignment="1">
      <alignment vertical="top" wrapText="1"/>
    </xf>
    <xf numFmtId="0" fontId="1" fillId="0" borderId="1" xfId="0" applyFont="1" applyFill="1" applyBorder="1" applyAlignment="1">
      <alignment vertical="center"/>
    </xf>
    <xf numFmtId="0" fontId="1" fillId="0" borderId="7" xfId="0" applyFont="1" applyBorder="1" applyAlignment="1">
      <alignment horizontal="center" vertical="top"/>
    </xf>
    <xf numFmtId="164" fontId="1" fillId="0" borderId="0" xfId="0" applyNumberFormat="1" applyFont="1"/>
    <xf numFmtId="0" fontId="1" fillId="0" borderId="0" xfId="0" applyFont="1" applyAlignment="1">
      <alignment horizontal="right"/>
    </xf>
    <xf numFmtId="0" fontId="1" fillId="0" borderId="0" xfId="0" applyFont="1" applyAlignment="1">
      <alignment wrapText="1"/>
    </xf>
    <xf numFmtId="0" fontId="13" fillId="0" borderId="0" xfId="0" applyFont="1"/>
    <xf numFmtId="0" fontId="1" fillId="0" borderId="6"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7" xfId="0" applyFont="1" applyFill="1" applyBorder="1" applyAlignment="1">
      <alignment vertical="top" wrapText="1"/>
    </xf>
    <xf numFmtId="0" fontId="1" fillId="5" borderId="1" xfId="0" applyFont="1" applyFill="1" applyBorder="1" applyAlignment="1">
      <alignment horizontal="center" vertical="top"/>
    </xf>
    <xf numFmtId="0" fontId="8" fillId="0" borderId="1" xfId="0" applyFont="1" applyBorder="1" applyAlignment="1">
      <alignment vertical="top" wrapText="1"/>
    </xf>
    <xf numFmtId="164" fontId="13" fillId="0" borderId="0" xfId="0" applyNumberFormat="1"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164"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left" vertical="center" wrapText="1"/>
    </xf>
    <xf numFmtId="0" fontId="1" fillId="5" borderId="1" xfId="0" applyFont="1" applyFill="1" applyBorder="1" applyAlignment="1">
      <alignment vertical="top" wrapText="1"/>
    </xf>
    <xf numFmtId="0" fontId="17" fillId="4" borderId="2" xfId="0" applyFont="1" applyFill="1" applyBorder="1" applyAlignment="1">
      <alignment horizontal="center" vertical="top"/>
    </xf>
    <xf numFmtId="0" fontId="0" fillId="0" borderId="1" xfId="0" applyFont="1" applyBorder="1" applyAlignment="1">
      <alignment horizontal="left"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top" wrapText="1"/>
    </xf>
    <xf numFmtId="0" fontId="0" fillId="5" borderId="1" xfId="0" applyFont="1" applyFill="1" applyBorder="1" applyAlignment="1">
      <alignment horizontal="left" vertical="center" wrapText="1"/>
    </xf>
    <xf numFmtId="0" fontId="1" fillId="10" borderId="0" xfId="0" applyFont="1" applyFill="1" applyAlignment="1">
      <alignment vertical="top" wrapText="1"/>
    </xf>
    <xf numFmtId="0" fontId="1" fillId="5" borderId="1" xfId="0" applyFont="1" applyFill="1" applyBorder="1" applyAlignment="1">
      <alignment horizontal="center" vertical="center" wrapText="1"/>
    </xf>
    <xf numFmtId="0" fontId="1" fillId="8" borderId="1" xfId="0" applyFont="1" applyFill="1" applyBorder="1" applyAlignment="1">
      <alignment vertical="top" wrapText="1"/>
    </xf>
    <xf numFmtId="0" fontId="3" fillId="2" borderId="1" xfId="0" applyFont="1" applyFill="1" applyBorder="1" applyAlignment="1">
      <alignment horizontal="center" vertical="top"/>
    </xf>
    <xf numFmtId="0" fontId="8" fillId="5" borderId="1" xfId="0" applyFont="1" applyFill="1" applyBorder="1" applyAlignment="1">
      <alignment vertical="top" wrapText="1"/>
    </xf>
    <xf numFmtId="0" fontId="7" fillId="5" borderId="1" xfId="1" applyFont="1" applyFill="1" applyBorder="1" applyAlignment="1">
      <alignment horizontal="center" vertical="center" wrapText="1"/>
    </xf>
    <xf numFmtId="0" fontId="3" fillId="4" borderId="1" xfId="0" applyFont="1" applyFill="1" applyBorder="1" applyAlignment="1">
      <alignment horizontal="center" vertical="top"/>
    </xf>
    <xf numFmtId="0" fontId="14" fillId="0" borderId="1" xfId="0" applyFont="1" applyBorder="1" applyAlignment="1">
      <alignment horizontal="left" vertical="center" wrapText="1"/>
    </xf>
    <xf numFmtId="0" fontId="1" fillId="5" borderId="1" xfId="0" applyFont="1" applyFill="1" applyBorder="1" applyAlignment="1">
      <alignment horizontal="center" vertical="top" wrapText="1"/>
    </xf>
    <xf numFmtId="0" fontId="1" fillId="0" borderId="1" xfId="0" applyFont="1" applyBorder="1" applyAlignment="1">
      <alignment horizontal="center" vertical="center" wrapText="1"/>
    </xf>
    <xf numFmtId="0" fontId="0" fillId="2" borderId="1" xfId="0" applyFill="1" applyBorder="1" applyAlignment="1">
      <alignment horizontal="left" vertical="center" wrapText="1"/>
    </xf>
    <xf numFmtId="0" fontId="18" fillId="0" borderId="1" xfId="0" applyFont="1" applyBorder="1" applyAlignment="1">
      <alignment wrapText="1"/>
    </xf>
    <xf numFmtId="0" fontId="0" fillId="12" borderId="1" xfId="0" applyFont="1" applyFill="1" applyBorder="1" applyAlignment="1">
      <alignment horizontal="left" vertical="center"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6" fillId="0" borderId="3" xfId="0" applyFont="1" applyBorder="1" applyAlignment="1">
      <alignment horizontal="center" vertical="top" wrapText="1"/>
    </xf>
    <xf numFmtId="0" fontId="3" fillId="0" borderId="0" xfId="0" applyFont="1" applyAlignment="1">
      <alignment vertical="top" wrapText="1"/>
    </xf>
    <xf numFmtId="0" fontId="3" fillId="2" borderId="1" xfId="0" applyFont="1" applyFill="1" applyBorder="1" applyAlignment="1">
      <alignment horizontal="center" vertical="top" wrapText="1"/>
    </xf>
    <xf numFmtId="0" fontId="1" fillId="0" borderId="0" xfId="0" applyFont="1" applyBorder="1" applyAlignment="1">
      <alignment vertical="top" wrapText="1"/>
    </xf>
    <xf numFmtId="0" fontId="3" fillId="3" borderId="1" xfId="0" applyFont="1" applyFill="1" applyBorder="1" applyAlignment="1">
      <alignment horizontal="center" vertical="top" wrapText="1"/>
    </xf>
    <xf numFmtId="14" fontId="1" fillId="5" borderId="1" xfId="0" applyNumberFormat="1" applyFont="1" applyFill="1" applyBorder="1" applyAlignment="1">
      <alignment horizontal="center" vertical="top" wrapText="1"/>
    </xf>
    <xf numFmtId="0" fontId="3" fillId="4" borderId="1" xfId="0" applyFont="1" applyFill="1" applyBorder="1" applyAlignment="1">
      <alignment horizontal="center" vertical="top" wrapText="1"/>
    </xf>
    <xf numFmtId="0" fontId="15" fillId="0" borderId="1" xfId="0" applyFont="1" applyBorder="1" applyAlignment="1">
      <alignment horizontal="center" vertical="center" wrapText="1"/>
    </xf>
    <xf numFmtId="0" fontId="8" fillId="0" borderId="0" xfId="0" applyFont="1" applyAlignment="1">
      <alignment vertical="top" wrapText="1"/>
    </xf>
    <xf numFmtId="0" fontId="6" fillId="2" borderId="1" xfId="0" applyFont="1" applyFill="1" applyBorder="1" applyAlignment="1">
      <alignment horizontal="center" vertical="top" wrapText="1"/>
    </xf>
    <xf numFmtId="0" fontId="1" fillId="9" borderId="0" xfId="0" applyFont="1" applyFill="1" applyAlignment="1">
      <alignment vertical="top" wrapText="1"/>
    </xf>
    <xf numFmtId="0" fontId="0" fillId="5" borderId="1" xfId="0" applyFill="1" applyBorder="1" applyAlignment="1">
      <alignment horizontal="left" vertical="center" wrapText="1"/>
    </xf>
    <xf numFmtId="0" fontId="8" fillId="11" borderId="0" xfId="0" applyFont="1" applyFill="1" applyAlignment="1">
      <alignment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5" fillId="11" borderId="1" xfId="0" applyFont="1" applyFill="1" applyBorder="1" applyAlignment="1">
      <alignment vertical="top" wrapText="1"/>
    </xf>
    <xf numFmtId="0" fontId="15" fillId="11" borderId="1" xfId="0" applyFont="1" applyFill="1" applyBorder="1" applyAlignment="1">
      <alignment horizontal="center"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8" fillId="5"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0" fillId="0" borderId="1" xfId="0" applyFont="1" applyBorder="1" applyAlignment="1">
      <alignment horizontal="left" vertical="top" wrapText="1"/>
    </xf>
    <xf numFmtId="0" fontId="15" fillId="11" borderId="1" xfId="0" applyFont="1" applyFill="1" applyBorder="1" applyAlignment="1">
      <alignment horizontal="left" vertical="top" wrapText="1"/>
    </xf>
    <xf numFmtId="0" fontId="1" fillId="2" borderId="1" xfId="0" applyFont="1" applyFill="1" applyBorder="1" applyAlignment="1">
      <alignment vertical="top" wrapText="1"/>
    </xf>
    <xf numFmtId="0" fontId="1" fillId="0" borderId="0" xfId="0" applyFont="1" applyBorder="1" applyAlignment="1">
      <alignment horizontal="center" vertical="top"/>
    </xf>
    <xf numFmtId="0" fontId="1" fillId="5" borderId="0" xfId="0" applyFont="1" applyFill="1" applyBorder="1" applyAlignment="1">
      <alignment horizontal="center" vertical="top"/>
    </xf>
    <xf numFmtId="0" fontId="1" fillId="7" borderId="1" xfId="0" applyFont="1" applyFill="1" applyBorder="1" applyAlignment="1">
      <alignment vertical="top" wrapText="1"/>
    </xf>
    <xf numFmtId="0" fontId="1" fillId="0" borderId="1" xfId="1" applyFont="1" applyBorder="1" applyAlignment="1">
      <alignment horizontal="center" vertical="top"/>
    </xf>
    <xf numFmtId="0" fontId="1" fillId="2" borderId="1" xfId="0" applyFont="1" applyFill="1" applyBorder="1" applyAlignment="1">
      <alignment horizontal="center" vertical="top"/>
    </xf>
    <xf numFmtId="0" fontId="1" fillId="0" borderId="7" xfId="0" applyFont="1" applyBorder="1" applyAlignment="1">
      <alignment vertical="top" wrapText="1"/>
    </xf>
    <xf numFmtId="0" fontId="3" fillId="2" borderId="7" xfId="0" applyFont="1" applyFill="1" applyBorder="1" applyAlignment="1">
      <alignment horizontal="center" vertical="top" wrapText="1"/>
    </xf>
    <xf numFmtId="0" fontId="3" fillId="0" borderId="8" xfId="0" applyFont="1" applyBorder="1" applyAlignment="1">
      <alignment horizontal="center" wrapText="1"/>
    </xf>
    <xf numFmtId="0" fontId="1" fillId="0" borderId="6" xfId="0" applyFont="1" applyBorder="1" applyAlignment="1">
      <alignment horizontal="center" wrapText="1"/>
    </xf>
    <xf numFmtId="0" fontId="1" fillId="0" borderId="0" xfId="0" applyFont="1" applyBorder="1" applyAlignment="1">
      <alignment horizontal="center" wrapText="1"/>
    </xf>
    <xf numFmtId="0" fontId="1" fillId="0" borderId="12" xfId="0" applyFont="1" applyBorder="1" applyAlignment="1">
      <alignment horizontal="center" wrapText="1"/>
    </xf>
    <xf numFmtId="0" fontId="1" fillId="5" borderId="6" xfId="0" applyFont="1" applyFill="1" applyBorder="1" applyAlignment="1">
      <alignment horizontal="center" wrapText="1"/>
    </xf>
    <xf numFmtId="0" fontId="1" fillId="5" borderId="12" xfId="0" applyFont="1" applyFill="1" applyBorder="1" applyAlignment="1">
      <alignment horizontal="center" wrapText="1"/>
    </xf>
    <xf numFmtId="0" fontId="2" fillId="0" borderId="0" xfId="0" applyFont="1" applyAlignment="1">
      <alignment wrapText="1"/>
    </xf>
    <xf numFmtId="0" fontId="1" fillId="2" borderId="6" xfId="0" applyFont="1" applyFill="1" applyBorder="1" applyAlignment="1">
      <alignment horizontal="center"/>
    </xf>
    <xf numFmtId="0" fontId="1" fillId="2" borderId="6" xfId="0" applyFont="1" applyFill="1" applyBorder="1" applyAlignment="1">
      <alignment horizontal="center" wrapText="1"/>
    </xf>
    <xf numFmtId="0" fontId="9" fillId="0" borderId="0" xfId="0" applyFont="1" applyAlignment="1">
      <alignment horizontal="center"/>
    </xf>
    <xf numFmtId="0" fontId="8" fillId="0" borderId="1" xfId="0" applyFont="1" applyBorder="1" applyAlignment="1">
      <alignment horizontal="center" wrapText="1"/>
    </xf>
    <xf numFmtId="0" fontId="2" fillId="0" borderId="0" xfId="0" applyFont="1" applyAlignment="1">
      <alignment horizontal="center"/>
    </xf>
    <xf numFmtId="0" fontId="8" fillId="0" borderId="1" xfId="1" applyFont="1" applyBorder="1" applyAlignment="1">
      <alignment horizontal="center"/>
    </xf>
    <xf numFmtId="0" fontId="1" fillId="2" borderId="0" xfId="0" applyFont="1" applyFill="1" applyBorder="1" applyAlignment="1">
      <alignment horizontal="center" vertical="top"/>
    </xf>
    <xf numFmtId="0" fontId="1" fillId="2" borderId="11" xfId="0" applyFont="1" applyFill="1" applyBorder="1" applyAlignment="1">
      <alignment horizontal="center" wrapText="1"/>
    </xf>
    <xf numFmtId="0" fontId="1" fillId="2" borderId="4" xfId="0" applyFont="1" applyFill="1" applyBorder="1"/>
    <xf numFmtId="0" fontId="1" fillId="2" borderId="5" xfId="0" applyFont="1" applyFill="1" applyBorder="1"/>
    <xf numFmtId="0" fontId="1" fillId="2" borderId="13" xfId="0" applyFont="1" applyFill="1" applyBorder="1" applyAlignment="1">
      <alignment horizontal="center"/>
    </xf>
    <xf numFmtId="0" fontId="1" fillId="16" borderId="1" xfId="0" applyFont="1" applyFill="1" applyBorder="1" applyAlignment="1">
      <alignment horizontal="center" vertical="top" wrapText="1"/>
    </xf>
    <xf numFmtId="0" fontId="8" fillId="6" borderId="1" xfId="0" applyFont="1" applyFill="1" applyBorder="1" applyAlignment="1">
      <alignment horizontal="center" vertical="center" wrapText="1"/>
    </xf>
    <xf numFmtId="0" fontId="15" fillId="17" borderId="1" xfId="0" applyFont="1" applyFill="1" applyBorder="1" applyAlignment="1">
      <alignment vertical="top" wrapText="1"/>
    </xf>
    <xf numFmtId="14" fontId="1" fillId="18" borderId="1" xfId="0" applyNumberFormat="1" applyFont="1" applyFill="1" applyBorder="1" applyAlignment="1">
      <alignment horizontal="center" vertical="top" wrapText="1"/>
    </xf>
    <xf numFmtId="0" fontId="1" fillId="18" borderId="1" xfId="0" applyFont="1" applyFill="1" applyBorder="1" applyAlignment="1">
      <alignment horizontal="center" vertical="center" wrapText="1"/>
    </xf>
    <xf numFmtId="0" fontId="0" fillId="18" borderId="1" xfId="0" applyFont="1" applyFill="1" applyBorder="1" applyAlignment="1">
      <alignment horizontal="left" vertical="center" wrapText="1"/>
    </xf>
    <xf numFmtId="0" fontId="1" fillId="17" borderId="1" xfId="0" applyFont="1" applyFill="1" applyBorder="1" applyAlignment="1">
      <alignment horizontal="center" vertical="center" wrapText="1"/>
    </xf>
    <xf numFmtId="0" fontId="8" fillId="13" borderId="1" xfId="0" applyFont="1" applyFill="1" applyBorder="1" applyAlignment="1">
      <alignment vertical="top" wrapText="1"/>
    </xf>
    <xf numFmtId="0" fontId="8" fillId="13" borderId="1" xfId="0" applyFont="1" applyFill="1" applyBorder="1" applyAlignment="1">
      <alignment horizontal="left" vertical="top" wrapText="1"/>
    </xf>
    <xf numFmtId="0" fontId="1" fillId="11" borderId="1" xfId="0" applyFont="1" applyFill="1" applyBorder="1" applyAlignment="1">
      <alignment vertical="top" wrapText="1"/>
    </xf>
    <xf numFmtId="0" fontId="1" fillId="11" borderId="1" xfId="0" applyFont="1" applyFill="1" applyBorder="1" applyAlignment="1">
      <alignment horizontal="left" vertical="top" wrapText="1"/>
    </xf>
    <xf numFmtId="0" fontId="1" fillId="5" borderId="15" xfId="0" applyFont="1" applyFill="1" applyBorder="1" applyAlignment="1">
      <alignment vertical="top" wrapText="1"/>
    </xf>
    <xf numFmtId="0" fontId="1" fillId="5" borderId="16" xfId="0" applyFont="1" applyFill="1" applyBorder="1" applyAlignment="1">
      <alignment vertical="top" wrapText="1"/>
    </xf>
    <xf numFmtId="0" fontId="1" fillId="9" borderId="15" xfId="0" applyFont="1" applyFill="1" applyBorder="1" applyAlignment="1">
      <alignment vertical="top" wrapText="1"/>
    </xf>
    <xf numFmtId="0" fontId="1" fillId="0" borderId="16" xfId="0" applyFont="1" applyBorder="1" applyAlignment="1">
      <alignment vertical="top" wrapText="1"/>
    </xf>
    <xf numFmtId="0" fontId="1" fillId="0" borderId="15" xfId="0" applyFont="1" applyBorder="1" applyAlignment="1">
      <alignment vertical="top" wrapText="1"/>
    </xf>
    <xf numFmtId="0" fontId="1" fillId="0" borderId="7" xfId="0" applyFont="1" applyBorder="1" applyAlignment="1">
      <alignment horizontal="center" vertical="top"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1" borderId="1" xfId="0" applyFont="1" applyFill="1" applyBorder="1" applyAlignment="1">
      <alignment vertical="top" wrapText="1"/>
    </xf>
    <xf numFmtId="0" fontId="1" fillId="21" borderId="1" xfId="0" applyFont="1" applyFill="1" applyBorder="1" applyAlignment="1">
      <alignment horizontal="left" vertical="top" wrapText="1"/>
    </xf>
    <xf numFmtId="0" fontId="1" fillId="11" borderId="1" xfId="0" applyFont="1" applyFill="1" applyBorder="1" applyAlignment="1">
      <alignment horizontal="center" vertical="top" wrapText="1"/>
    </xf>
    <xf numFmtId="0" fontId="1" fillId="0" borderId="1" xfId="0" applyFont="1" applyFill="1" applyBorder="1" applyAlignment="1">
      <alignment horizontal="center" vertical="center"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1" fillId="22" borderId="1" xfId="0" applyFont="1" applyFill="1" applyBorder="1" applyAlignment="1">
      <alignment vertical="top" wrapText="1"/>
    </xf>
    <xf numFmtId="0" fontId="1" fillId="0" borderId="7" xfId="0" applyFont="1" applyBorder="1" applyAlignment="1">
      <alignment horizontal="left" vertical="top" wrapText="1"/>
    </xf>
    <xf numFmtId="0" fontId="1" fillId="5" borderId="0" xfId="0" applyFont="1" applyFill="1" applyBorder="1" applyAlignment="1">
      <alignment horizontal="center" vertical="center" wrapText="1"/>
    </xf>
    <xf numFmtId="0" fontId="1" fillId="0" borderId="0" xfId="0" applyFont="1" applyAlignment="1">
      <alignment horizontal="center"/>
    </xf>
    <xf numFmtId="0" fontId="1" fillId="5" borderId="0" xfId="0" applyFont="1" applyFill="1" applyBorder="1" applyAlignment="1">
      <alignment vertical="top" wrapText="1"/>
    </xf>
    <xf numFmtId="0" fontId="22" fillId="3" borderId="1" xfId="0" applyFont="1" applyFill="1" applyBorder="1" applyAlignment="1">
      <alignment horizontal="left" vertical="top" wrapText="1"/>
    </xf>
    <xf numFmtId="0" fontId="23" fillId="2" borderId="1" xfId="0" applyFont="1" applyFill="1" applyBorder="1" applyAlignment="1">
      <alignment horizontal="left" vertical="top" wrapText="1"/>
    </xf>
    <xf numFmtId="0" fontId="1" fillId="3" borderId="0" xfId="0" applyFont="1" applyFill="1" applyAlignment="1">
      <alignment vertical="top" wrapText="1"/>
    </xf>
    <xf numFmtId="0" fontId="1" fillId="0" borderId="17" xfId="0" applyFont="1" applyBorder="1" applyAlignment="1">
      <alignment vertical="top" wrapText="1"/>
    </xf>
    <xf numFmtId="0" fontId="1" fillId="0" borderId="18" xfId="0" applyFont="1" applyBorder="1" applyAlignment="1">
      <alignment horizontal="center"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0" fontId="1" fillId="0" borderId="18" xfId="0" applyFont="1" applyBorder="1" applyAlignment="1">
      <alignment horizontal="center" vertical="top" wrapText="1"/>
    </xf>
    <xf numFmtId="0" fontId="3" fillId="0" borderId="1" xfId="0" applyFont="1" applyBorder="1" applyAlignment="1">
      <alignment horizontal="center" vertical="top" wrapText="1"/>
    </xf>
    <xf numFmtId="0" fontId="1" fillId="5" borderId="17" xfId="0" applyFont="1" applyFill="1" applyBorder="1" applyAlignment="1">
      <alignment vertical="top" wrapText="1"/>
    </xf>
    <xf numFmtId="0" fontId="1" fillId="5" borderId="18" xfId="0" applyFont="1" applyFill="1" applyBorder="1" applyAlignment="1">
      <alignment horizontal="center" vertical="center" wrapText="1"/>
    </xf>
    <xf numFmtId="0" fontId="1" fillId="5" borderId="18" xfId="0" applyFont="1" applyFill="1" applyBorder="1" applyAlignment="1">
      <alignment vertical="top" wrapText="1"/>
    </xf>
    <xf numFmtId="0" fontId="1" fillId="5" borderId="18" xfId="0" applyFont="1" applyFill="1" applyBorder="1" applyAlignment="1">
      <alignment horizontal="left" vertical="top" wrapText="1"/>
    </xf>
    <xf numFmtId="0" fontId="1" fillId="5" borderId="18" xfId="0" applyFont="1" applyFill="1" applyBorder="1" applyAlignment="1">
      <alignment horizontal="center" vertical="top" wrapText="1"/>
    </xf>
    <xf numFmtId="0" fontId="3" fillId="5" borderId="1" xfId="0" applyFont="1" applyFill="1" applyBorder="1" applyAlignment="1">
      <alignment horizontal="center" vertical="top" wrapText="1"/>
    </xf>
    <xf numFmtId="0" fontId="8" fillId="6" borderId="1" xfId="0" applyFont="1" applyFill="1" applyBorder="1" applyAlignment="1">
      <alignment vertical="top" wrapText="1"/>
    </xf>
    <xf numFmtId="0" fontId="0" fillId="0" borderId="0" xfId="0" applyBorder="1"/>
    <xf numFmtId="0" fontId="1" fillId="2" borderId="12" xfId="0" applyFont="1" applyFill="1" applyBorder="1" applyAlignment="1">
      <alignment horizontal="center"/>
    </xf>
    <xf numFmtId="0" fontId="1" fillId="2" borderId="12" xfId="0" applyFont="1" applyFill="1" applyBorder="1" applyAlignment="1">
      <alignment horizontal="center" wrapText="1"/>
    </xf>
    <xf numFmtId="0" fontId="1" fillId="2" borderId="7" xfId="0" applyFont="1" applyFill="1" applyBorder="1"/>
    <xf numFmtId="0" fontId="1" fillId="2" borderId="7" xfId="0" applyFont="1" applyFill="1" applyBorder="1" applyAlignment="1">
      <alignment horizontal="center"/>
    </xf>
    <xf numFmtId="0" fontId="10" fillId="2" borderId="7" xfId="1" applyFont="1" applyFill="1" applyBorder="1" applyAlignment="1">
      <alignment horizontal="left"/>
    </xf>
    <xf numFmtId="0" fontId="8" fillId="2" borderId="7" xfId="1" applyFont="1" applyFill="1" applyBorder="1" applyAlignment="1">
      <alignment horizontal="center"/>
    </xf>
    <xf numFmtId="0" fontId="3" fillId="2" borderId="7" xfId="0" applyFont="1" applyFill="1" applyBorder="1" applyAlignment="1">
      <alignment horizontal="center" vertical="center"/>
    </xf>
    <xf numFmtId="0" fontId="0" fillId="0" borderId="0" xfId="0" applyAlignment="1">
      <alignment wrapText="1"/>
    </xf>
    <xf numFmtId="0" fontId="1" fillId="2" borderId="1" xfId="0" applyFont="1" applyFill="1" applyBorder="1" applyAlignment="1">
      <alignment horizontal="left" vertical="top" wrapText="1"/>
    </xf>
    <xf numFmtId="14" fontId="1" fillId="23" borderId="1" xfId="0" applyNumberFormat="1" applyFont="1" applyFill="1" applyBorder="1" applyAlignment="1">
      <alignment horizontal="center" vertical="top" wrapText="1"/>
    </xf>
    <xf numFmtId="14" fontId="1" fillId="23" borderId="0" xfId="0" applyNumberFormat="1" applyFont="1" applyFill="1" applyBorder="1" applyAlignment="1">
      <alignment horizontal="center" vertical="top" wrapText="1"/>
    </xf>
    <xf numFmtId="0" fontId="1" fillId="23" borderId="1" xfId="0" applyFont="1" applyFill="1" applyBorder="1" applyAlignment="1">
      <alignment vertical="top" wrapText="1"/>
    </xf>
    <xf numFmtId="0" fontId="1" fillId="23" borderId="0" xfId="0" applyFont="1" applyFill="1" applyBorder="1" applyAlignment="1">
      <alignment vertical="top" wrapText="1"/>
    </xf>
    <xf numFmtId="14" fontId="15" fillId="23" borderId="1" xfId="0" applyNumberFormat="1" applyFont="1" applyFill="1" applyBorder="1" applyAlignment="1">
      <alignment vertical="top" wrapText="1"/>
    </xf>
    <xf numFmtId="0" fontId="1" fillId="23"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1" fillId="17" borderId="1" xfId="0" applyFont="1" applyFill="1" applyBorder="1" applyAlignment="1">
      <alignment vertical="top" wrapText="1"/>
    </xf>
    <xf numFmtId="0" fontId="8" fillId="17" borderId="1" xfId="0" applyFont="1" applyFill="1" applyBorder="1" applyAlignment="1">
      <alignment vertical="top" wrapText="1"/>
    </xf>
    <xf numFmtId="0" fontId="8" fillId="17" borderId="1" xfId="0" applyFont="1" applyFill="1" applyBorder="1" applyAlignment="1">
      <alignment horizontal="left" vertical="top" wrapText="1"/>
    </xf>
    <xf numFmtId="0" fontId="1" fillId="17" borderId="1" xfId="0" applyFont="1" applyFill="1" applyBorder="1" applyAlignment="1">
      <alignment horizontal="center" vertical="top" wrapText="1"/>
    </xf>
    <xf numFmtId="0" fontId="3" fillId="17" borderId="1" xfId="0" applyFont="1" applyFill="1" applyBorder="1" applyAlignment="1">
      <alignment horizontal="center" vertical="top" wrapText="1"/>
    </xf>
    <xf numFmtId="0" fontId="1" fillId="17" borderId="0" xfId="0" applyFont="1" applyFill="1" applyAlignment="1">
      <alignment vertical="top" wrapText="1"/>
    </xf>
    <xf numFmtId="0" fontId="1" fillId="0" borderId="0" xfId="0" applyFont="1" applyFill="1"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1" fillId="0" borderId="0" xfId="0" applyFont="1" applyAlignment="1">
      <alignment horizontal="left" wrapText="1"/>
    </xf>
    <xf numFmtId="0" fontId="24" fillId="0" borderId="0" xfId="0" applyFont="1" applyAlignment="1">
      <alignment horizontal="left" wrapText="1"/>
    </xf>
    <xf numFmtId="0" fontId="0" fillId="25" borderId="0" xfId="0" applyFill="1" applyAlignment="1">
      <alignment wrapText="1"/>
    </xf>
    <xf numFmtId="14" fontId="1" fillId="23" borderId="0" xfId="0" applyNumberFormat="1" applyFont="1" applyFill="1" applyBorder="1" applyAlignment="1">
      <alignment horizontal="center" vertical="center" wrapText="1"/>
    </xf>
    <xf numFmtId="14"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top" wrapText="1"/>
    </xf>
    <xf numFmtId="0" fontId="1" fillId="0" borderId="7" xfId="0" applyFont="1" applyBorder="1" applyAlignment="1">
      <alignment horizontal="center" vertical="center" wrapText="1"/>
    </xf>
    <xf numFmtId="0" fontId="1" fillId="9" borderId="0" xfId="0" applyFont="1" applyFill="1" applyBorder="1" applyAlignment="1">
      <alignment vertical="top" wrapText="1"/>
    </xf>
    <xf numFmtId="0" fontId="1" fillId="25" borderId="1" xfId="0" applyFont="1" applyFill="1" applyBorder="1" applyAlignment="1">
      <alignment vertical="top" wrapText="1"/>
    </xf>
    <xf numFmtId="0" fontId="0" fillId="0" borderId="0" xfId="0" applyFill="1" applyAlignment="1">
      <alignment wrapText="1"/>
    </xf>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top" wrapText="1"/>
    </xf>
    <xf numFmtId="0" fontId="0" fillId="0" borderId="15" xfId="0" applyFill="1" applyBorder="1" applyAlignment="1">
      <alignment wrapText="1"/>
    </xf>
    <xf numFmtId="0" fontId="1" fillId="0" borderId="16" xfId="0" applyFont="1" applyFill="1" applyBorder="1" applyAlignment="1">
      <alignment vertical="top" wrapText="1"/>
    </xf>
    <xf numFmtId="0" fontId="0" fillId="0" borderId="0" xfId="0" applyFill="1" applyAlignment="1">
      <alignment horizontal="left" wrapText="1"/>
    </xf>
    <xf numFmtId="0" fontId="1" fillId="25" borderId="0" xfId="0" applyFont="1" applyFill="1" applyAlignment="1">
      <alignment vertical="top" wrapText="1"/>
    </xf>
    <xf numFmtId="0" fontId="1" fillId="2" borderId="0" xfId="0" applyFont="1" applyFill="1" applyAlignment="1">
      <alignment vertical="top" wrapText="1"/>
    </xf>
    <xf numFmtId="0" fontId="25" fillId="0" borderId="19" xfId="0" applyFont="1" applyBorder="1" applyAlignment="1">
      <alignment readingOrder="1"/>
    </xf>
    <xf numFmtId="0" fontId="25" fillId="0" borderId="19" xfId="0" applyFont="1" applyBorder="1" applyAlignment="1">
      <alignment wrapText="1" readingOrder="1"/>
    </xf>
    <xf numFmtId="0" fontId="25" fillId="0" borderId="20" xfId="0" applyFont="1" applyBorder="1" applyAlignment="1">
      <alignment readingOrder="1"/>
    </xf>
    <xf numFmtId="0" fontId="27" fillId="0" borderId="21" xfId="0" applyFont="1" applyBorder="1" applyAlignment="1">
      <alignment readingOrder="1"/>
    </xf>
    <xf numFmtId="0" fontId="27" fillId="0" borderId="21" xfId="0" applyFont="1" applyBorder="1" applyAlignment="1">
      <alignment wrapText="1" readingOrder="1"/>
    </xf>
    <xf numFmtId="0" fontId="27" fillId="0" borderId="22" xfId="0" applyFont="1" applyBorder="1" applyAlignment="1">
      <alignment readingOrder="1"/>
    </xf>
    <xf numFmtId="0" fontId="27" fillId="0" borderId="23" xfId="0" applyFont="1" applyBorder="1" applyAlignment="1">
      <alignment readingOrder="1"/>
    </xf>
    <xf numFmtId="0" fontId="27" fillId="2" borderId="21" xfId="0" applyFont="1" applyFill="1" applyBorder="1" applyAlignment="1">
      <alignment readingOrder="1"/>
    </xf>
    <xf numFmtId="0" fontId="27" fillId="0" borderId="21" xfId="0" quotePrefix="1" applyFont="1" applyBorder="1" applyAlignment="1">
      <alignment readingOrder="1"/>
    </xf>
    <xf numFmtId="0" fontId="27" fillId="3" borderId="21" xfId="0" applyFont="1" applyFill="1" applyBorder="1" applyAlignment="1">
      <alignment readingOrder="1"/>
    </xf>
    <xf numFmtId="0" fontId="27" fillId="3" borderId="22" xfId="0" applyFont="1" applyFill="1" applyBorder="1" applyAlignment="1">
      <alignment readingOrder="1"/>
    </xf>
    <xf numFmtId="0" fontId="0" fillId="3" borderId="0" xfId="0" applyFill="1"/>
    <xf numFmtId="0" fontId="27" fillId="3" borderId="21" xfId="0" applyFont="1" applyFill="1" applyBorder="1" applyAlignment="1">
      <alignment wrapText="1" readingOrder="1"/>
    </xf>
    <xf numFmtId="0" fontId="1" fillId="5" borderId="0" xfId="0" applyFont="1" applyFill="1" applyAlignment="1">
      <alignment vertical="top" wrapText="1"/>
    </xf>
    <xf numFmtId="14" fontId="1" fillId="20" borderId="0" xfId="0" applyNumberFormat="1" applyFont="1" applyFill="1" applyBorder="1" applyAlignment="1">
      <alignment horizontal="center" vertical="top" wrapText="1"/>
    </xf>
    <xf numFmtId="14" fontId="1" fillId="23" borderId="0" xfId="0" applyNumberFormat="1" applyFont="1" applyFill="1" applyBorder="1" applyAlignment="1">
      <alignment vertical="top" wrapText="1"/>
    </xf>
    <xf numFmtId="0" fontId="1" fillId="23" borderId="0" xfId="0" applyFont="1" applyFill="1" applyBorder="1" applyAlignment="1">
      <alignment horizontal="center" vertical="top" wrapText="1"/>
    </xf>
    <xf numFmtId="14" fontId="1" fillId="0" borderId="1" xfId="0" applyNumberFormat="1" applyFont="1" applyBorder="1" applyAlignment="1">
      <alignment horizontal="center" vertical="center" wrapText="1"/>
    </xf>
    <xf numFmtId="0" fontId="1" fillId="14" borderId="0" xfId="0" applyFont="1" applyFill="1" applyBorder="1" applyAlignment="1">
      <alignment horizontal="center" vertical="top" wrapText="1"/>
    </xf>
    <xf numFmtId="0" fontId="0" fillId="0" borderId="0" xfId="0" applyFont="1" applyBorder="1" applyAlignment="1">
      <alignment horizontal="left" vertical="center" wrapText="1"/>
    </xf>
    <xf numFmtId="0" fontId="0" fillId="0" borderId="0" xfId="0" applyBorder="1" applyAlignment="1">
      <alignment horizontal="left" vertical="center" wrapText="1"/>
    </xf>
    <xf numFmtId="0" fontId="8" fillId="24" borderId="1" xfId="0" applyFont="1" applyFill="1" applyBorder="1" applyAlignment="1">
      <alignment vertical="top" wrapText="1"/>
    </xf>
    <xf numFmtId="0" fontId="1" fillId="11" borderId="0" xfId="0" applyFont="1" applyFill="1" applyBorder="1" applyAlignment="1">
      <alignment horizontal="center" vertical="top" wrapText="1"/>
    </xf>
    <xf numFmtId="0" fontId="1" fillId="21" borderId="0" xfId="0" applyFont="1" applyFill="1" applyBorder="1" applyAlignment="1">
      <alignment horizontal="center" vertical="top" wrapText="1"/>
    </xf>
    <xf numFmtId="0" fontId="1" fillId="13" borderId="0" xfId="0" applyFont="1" applyFill="1" applyBorder="1" applyAlignment="1">
      <alignment horizontal="center" vertical="top" wrapText="1"/>
    </xf>
    <xf numFmtId="0" fontId="1" fillId="21" borderId="7" xfId="0" applyFont="1" applyFill="1" applyBorder="1" applyAlignment="1">
      <alignment horizontal="center" vertical="top" wrapText="1"/>
    </xf>
    <xf numFmtId="0" fontId="1" fillId="13" borderId="7" xfId="0" applyFont="1" applyFill="1" applyBorder="1" applyAlignment="1">
      <alignment horizontal="center" vertical="top" wrapText="1"/>
    </xf>
    <xf numFmtId="0" fontId="1" fillId="3" borderId="0" xfId="0" applyFont="1" applyFill="1" applyBorder="1" applyAlignment="1">
      <alignment vertical="top" wrapText="1"/>
    </xf>
    <xf numFmtId="0" fontId="8" fillId="6" borderId="24" xfId="0" applyFont="1" applyFill="1" applyBorder="1" applyAlignment="1">
      <alignment vertical="top" wrapText="1"/>
    </xf>
    <xf numFmtId="0" fontId="16" fillId="0" borderId="0" xfId="0" applyFont="1"/>
    <xf numFmtId="0" fontId="29" fillId="0" borderId="0" xfId="0" applyFont="1"/>
    <xf numFmtId="0" fontId="0" fillId="0" borderId="0" xfId="0" applyFont="1" applyAlignment="1">
      <alignment wrapText="1"/>
    </xf>
    <xf numFmtId="0" fontId="0" fillId="0" borderId="0" xfId="0" applyAlignment="1">
      <alignment vertical="center"/>
    </xf>
    <xf numFmtId="2" fontId="0" fillId="0" borderId="0" xfId="2" applyNumberFormat="1" applyFont="1" applyAlignment="1">
      <alignment vertical="center"/>
    </xf>
    <xf numFmtId="16" fontId="0" fillId="0" borderId="0" xfId="0" applyNumberFormat="1" applyAlignment="1">
      <alignment vertical="center"/>
    </xf>
    <xf numFmtId="0" fontId="31" fillId="0" borderId="0" xfId="0" applyFont="1" applyAlignment="1">
      <alignment wrapText="1"/>
    </xf>
    <xf numFmtId="0" fontId="32" fillId="26" borderId="0" xfId="0" applyFont="1" applyFill="1" applyAlignment="1">
      <alignment wrapText="1"/>
    </xf>
    <xf numFmtId="0" fontId="33" fillId="26" borderId="0" xfId="0" applyFont="1" applyFill="1" applyAlignment="1">
      <alignment wrapText="1"/>
    </xf>
    <xf numFmtId="0" fontId="33" fillId="26" borderId="0" xfId="0" applyFont="1" applyFill="1"/>
    <xf numFmtId="14" fontId="0" fillId="0" borderId="0" xfId="0" applyNumberFormat="1"/>
    <xf numFmtId="0" fontId="34" fillId="0" borderId="0" xfId="0" applyFont="1"/>
    <xf numFmtId="0" fontId="35" fillId="0" borderId="0" xfId="0" applyFont="1"/>
    <xf numFmtId="0" fontId="14" fillId="0" borderId="1" xfId="0" applyFont="1" applyFill="1" applyBorder="1" applyAlignment="1">
      <alignment horizontal="left" vertical="top" wrapText="1"/>
    </xf>
    <xf numFmtId="0" fontId="0" fillId="0" borderId="0" xfId="0" applyAlignment="1">
      <alignment textRotation="90"/>
    </xf>
    <xf numFmtId="0" fontId="30" fillId="0" borderId="0" xfId="0" applyFont="1" applyAlignment="1">
      <alignment vertical="center"/>
    </xf>
    <xf numFmtId="0" fontId="29" fillId="0" borderId="0" xfId="0" applyFont="1" applyAlignment="1">
      <alignment vertical="center"/>
    </xf>
    <xf numFmtId="0" fontId="25" fillId="0" borderId="25" xfId="0" applyFont="1" applyBorder="1" applyAlignment="1">
      <alignment readingOrder="1"/>
    </xf>
    <xf numFmtId="0" fontId="27" fillId="0" borderId="26" xfId="0" applyFont="1" applyBorder="1" applyAlignment="1">
      <alignment readingOrder="1"/>
    </xf>
    <xf numFmtId="0" fontId="27" fillId="3" borderId="26" xfId="0" applyFont="1" applyFill="1" applyBorder="1" applyAlignment="1">
      <alignment readingOrder="1"/>
    </xf>
    <xf numFmtId="0" fontId="27" fillId="0" borderId="27" xfId="0" applyFont="1" applyBorder="1" applyAlignment="1">
      <alignment readingOrder="1"/>
    </xf>
    <xf numFmtId="0" fontId="27" fillId="0" borderId="28" xfId="0" applyFont="1" applyBorder="1" applyAlignment="1">
      <alignment readingOrder="1"/>
    </xf>
    <xf numFmtId="0" fontId="27" fillId="0" borderId="28" xfId="0" applyFont="1" applyBorder="1" applyAlignment="1">
      <alignment wrapText="1" readingOrder="1"/>
    </xf>
    <xf numFmtId="0" fontId="27" fillId="0" borderId="29" xfId="0" applyFont="1" applyBorder="1" applyAlignment="1">
      <alignment readingOrder="1"/>
    </xf>
    <xf numFmtId="0" fontId="0" fillId="0" borderId="0" xfId="0" applyBorder="1" applyAlignment="1">
      <alignment wrapText="1"/>
    </xf>
    <xf numFmtId="0" fontId="0" fillId="3" borderId="0" xfId="0" applyFill="1" applyBorder="1"/>
    <xf numFmtId="0" fontId="0" fillId="3" borderId="0" xfId="0" applyFill="1" applyBorder="1" applyAlignment="1">
      <alignment wrapText="1"/>
    </xf>
    <xf numFmtId="0" fontId="18" fillId="0" borderId="0" xfId="0" applyFont="1" applyBorder="1" applyAlignment="1">
      <alignment wrapText="1"/>
    </xf>
    <xf numFmtId="0" fontId="0" fillId="0" borderId="0" xfId="0" applyAlignment="1">
      <alignment wrapText="1"/>
    </xf>
    <xf numFmtId="0" fontId="29" fillId="25" borderId="0" xfId="0" applyFont="1" applyFill="1"/>
    <xf numFmtId="16" fontId="0" fillId="25" borderId="0" xfId="0" applyNumberFormat="1" applyFill="1" applyAlignment="1">
      <alignment vertical="center"/>
    </xf>
    <xf numFmtId="0" fontId="0" fillId="25" borderId="0" xfId="0" applyFill="1"/>
    <xf numFmtId="0" fontId="0" fillId="25" borderId="0" xfId="0" applyFill="1" applyAlignment="1">
      <alignment vertical="center"/>
    </xf>
    <xf numFmtId="2" fontId="0" fillId="25" borderId="0" xfId="2" applyNumberFormat="1" applyFont="1" applyFill="1" applyAlignment="1">
      <alignment vertical="center"/>
    </xf>
    <xf numFmtId="0" fontId="1" fillId="17" borderId="0" xfId="0" applyFont="1" applyFill="1" applyAlignment="1">
      <alignment horizontal="center" vertical="center" wrapText="1"/>
    </xf>
    <xf numFmtId="0" fontId="0" fillId="0" borderId="15" xfId="0" applyFill="1" applyBorder="1" applyAlignment="1">
      <alignment horizontal="center" vertical="center" wrapText="1"/>
    </xf>
    <xf numFmtId="0" fontId="11" fillId="0" borderId="0" xfId="0" applyFont="1" applyAlignment="1">
      <alignment vertical="top"/>
    </xf>
    <xf numFmtId="0" fontId="0" fillId="0" borderId="0" xfId="0" applyAlignment="1">
      <alignment wrapText="1"/>
    </xf>
    <xf numFmtId="0" fontId="11" fillId="0" borderId="14" xfId="0" applyFont="1" applyBorder="1" applyAlignment="1">
      <alignment vertical="top" wrapText="1"/>
    </xf>
    <xf numFmtId="0" fontId="4" fillId="0" borderId="0" xfId="0" applyFont="1" applyAlignment="1"/>
    <xf numFmtId="0" fontId="9" fillId="0" borderId="0" xfId="0" applyFont="1" applyAlignment="1"/>
  </cellXfs>
  <cellStyles count="3">
    <cellStyle name="Hyperlänk" xfId="1" builtinId="8"/>
    <cellStyle name="Normal" xfId="0" builtinId="0"/>
    <cellStyle name="Procent" xfId="2" builtinId="5"/>
  </cellStyles>
  <dxfs count="61">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auto="1"/>
        </top>
        <bottom style="thin">
          <color auto="1"/>
        </bottom>
      </border>
    </dxf>
    <dxf>
      <border outline="0">
        <left style="thin">
          <color auto="1"/>
        </left>
        <top style="thin">
          <color auto="1"/>
        </top>
        <bottom style="thin">
          <color indexed="64"/>
        </bottom>
      </border>
    </dxf>
    <dxf>
      <border outline="0">
        <bottom style="thin">
          <color auto="1"/>
        </bottom>
      </border>
    </dxf>
    <dxf>
      <font>
        <b/>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000000"/>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left style="thin">
          <color rgb="FF000000"/>
        </left>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solid">
          <fgColor indexed="64"/>
          <bgColor rgb="FFF2F2F2"/>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FFFF00"/>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top" textRotation="0" wrapText="1"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Times New Roman"/>
        <family val="1"/>
        <scheme val="none"/>
      </font>
      <fill>
        <patternFill patternType="solid">
          <fgColor indexed="64"/>
          <bgColor rgb="FF4472C4"/>
        </patternFill>
      </fill>
      <alignment horizontal="general" vertical="top" textRotation="0" wrapText="1" indent="0" justifyLastLine="0" shrinkToFit="0" readingOrder="0"/>
      <border diagonalUp="0" diagonalDown="0">
        <left/>
        <right/>
        <top style="thin">
          <color theme="6" tint="0.39997558519241921"/>
        </top>
        <bottom style="thin">
          <color theme="6" tint="0.39997558519241921"/>
        </bottom>
        <vertical/>
        <horizontal/>
      </border>
    </dxf>
    <dxf>
      <alignment textRotation="0" wrapText="1"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rgb="FFFFFF00"/>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indexed="64"/>
          <bgColor rgb="FF00B0F0"/>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alignment textRotation="0" wrapText="1" indent="0" justifyLastLine="0" shrinkToFit="0" readingOrder="0"/>
    </dxf>
  </dxfs>
  <tableStyles count="1" defaultTableStyle="TableStyleMedium2" defaultPivotStyle="PivotStyleMedium9">
    <tableStyle name="Table Style 1" pivot="0" count="0" xr9:uid="{DEACFE37-92B7-49FB-88A2-F46DE454932C}"/>
  </tableStyles>
  <colors>
    <mruColors>
      <color rgb="FFAFB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jalmar" id="{1DF00D93-F16E-4A09-B1A4-30DCB0F1CB3C}" userId="Hjalmar" providerId="None"/>
  <person displayName="Emma Johansson" id="{F480BAA5-92CD-47EC-B8C3-C8E1D84F9AEF}" userId="Emma Johansson" providerId="None"/>
  <person displayName="Patrick Asman" id="{F902F2E8-472B-4A47-8C74-91203F12B102}" userId="S::patas987@student.liu.se::f976ce73-8988-49a4-b519-61aee1928540" providerId="AD"/>
  <person displayName="Sara Lindholm" id="{B9E8C2D5-9D74-4847-B0C8-9DF8A5C928DF}" userId="S::sarli710@student.liu.se::7a34ac0b-3f66-4d35-b024-9da20fa369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D1B57A-2ADE-B541-AB99-2A82E6AC7CCB}" name="AdminFReq" displayName="AdminFReq" ref="A2:R37" totalsRowShown="0" dataDxfId="60">
  <autoFilter ref="A2:R37" xr:uid="{AADC28FA-1128-4C49-BFD0-54A3ECA0B2F2}"/>
  <sortState xmlns:xlrd2="http://schemas.microsoft.com/office/spreadsheetml/2017/richdata2" ref="A3:R37">
    <sortCondition ref="I3:I37"/>
    <sortCondition ref="B3:B37"/>
  </sortState>
  <tableColumns count="18">
    <tableColumn id="1" xr3:uid="{011B8338-E0AD-BC43-B395-699F4D39E85E}" name="Date" dataDxfId="59"/>
    <tableColumn id="2" xr3:uid="{D348A231-9C3A-C84D-B589-52AFCF485528}" name="Requirement ID " dataDxfId="58"/>
    <tableColumn id="3" xr3:uid="{C0A95A9B-1C88-C749-9E45-5FF89F8F9774}" name="Requirement Title" dataDxfId="57"/>
    <tableColumn id="4" xr3:uid="{31885AE6-0F5E-C441-9B4D-711BA1A50955}" name="Requirement Statement" dataDxfId="56"/>
    <tableColumn id="5" xr3:uid="{689AF09E-BE97-1B47-92F6-203811314FAD}" name="Precondition/Background" dataDxfId="55"/>
    <tableColumn id="6" xr3:uid="{3511C8A9-EEB7-8948-8779-B706FB6BBA91}" name="Description" dataDxfId="54"/>
    <tableColumn id="7" xr3:uid="{AA8778EA-A962-5842-A638-06291AAE967B}" name="Must (M)/Want (W)" dataDxfId="53"/>
    <tableColumn id="8" xr3:uid="{6B0B358D-0395-074B-B3EF-A2322BABDA17}" name="Comments" dataDxfId="52"/>
    <tableColumn id="9" xr3:uid="{20476DC3-E964-664E-BA6A-F304A326FDDA}" name="Category" dataDxfId="51"/>
    <tableColumn id="10" xr3:uid="{168571D6-0322-AD45-9244-44B7F5C2E52D}" name="Priority" dataDxfId="50"/>
    <tableColumn id="11" xr3:uid="{689A043F-A83B-8242-BFBB-17671ADC3A5A}" name="Test" dataDxfId="49"/>
    <tableColumn id="18" xr3:uid="{1BC2C641-3B5F-4E23-BCE9-F513ABE4506E}" name="Test Case ID" dataDxfId="48"/>
    <tableColumn id="12" xr3:uid="{58352E2D-2D34-364C-AA08-8A2FF41EAB02}" name="Test Case" dataDxfId="47"/>
    <tableColumn id="13" xr3:uid="{467C51B7-2598-41EA-A5D5-175E0D56B30D}" name="Test 1: 2020-11-30" dataDxfId="46"/>
    <tableColumn id="16" xr3:uid="{BF78F9F9-8453-4CF9-AA9B-A99939DD3684}" name="Test 1 Result" dataDxfId="45"/>
    <tableColumn id="15" xr3:uid="{4C21CCF1-8CEF-834E-ACB7-22331108D449}" name="Test 2: (2020-12-08)" dataDxfId="44"/>
    <tableColumn id="17" xr3:uid="{22C55085-73DD-8D49-9846-DC39F497590E}" name="Test 2: Result" dataDxfId="43"/>
    <tableColumn id="14" xr3:uid="{7CF40B3D-0B09-1F49-A1BA-A3CCBF200388}" name="ID added ? (Y/N)" dataDxfId="4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28054C-EA15-0541-8CF2-6C0E8C19EA3C}" name="UserFReq" displayName="UserFReq" ref="A2:S63" totalsRowShown="0" headerRowDxfId="41" dataDxfId="40">
  <autoFilter ref="A2:S63" xr:uid="{4C6FF7AD-EEA4-1E4D-B392-B946EDF517B1}"/>
  <sortState xmlns:xlrd2="http://schemas.microsoft.com/office/spreadsheetml/2017/richdata2" ref="A3:S63">
    <sortCondition ref="I3:I63"/>
    <sortCondition ref="B3:B63"/>
  </sortState>
  <tableColumns count="19">
    <tableColumn id="1" xr3:uid="{D5CC709F-E6F2-A44D-9D55-C07A86FCDB52}" name="Date" dataDxfId="39"/>
    <tableColumn id="2" xr3:uid="{A1F6BA14-AB62-C947-B378-81FCAF33EAEC}" name="Requirement ID " dataDxfId="38"/>
    <tableColumn id="3" xr3:uid="{050F6C9C-76E4-FA49-8EDC-861FF0479AD9}" name="Requirement Title" dataDxfId="37"/>
    <tableColumn id="4" xr3:uid="{E6ECB42A-39FC-8A4D-9100-492A507DE2DA}" name="Requirement Statement" dataDxfId="36"/>
    <tableColumn id="5" xr3:uid="{80A1B111-04FE-2D4C-9952-6E70C0BCE9F4}" name="Precondition/Background" dataDxfId="35"/>
    <tableColumn id="6" xr3:uid="{C6D31CD2-11DD-3F49-8740-4BC006895F1B}" name="Description" dataDxfId="34"/>
    <tableColumn id="7" xr3:uid="{F41F9B2A-6C9D-5742-B5D2-6BB8E12E4FDE}" name="Must (M)/Want (W)" dataDxfId="33"/>
    <tableColumn id="8" xr3:uid="{58C8FB4F-030D-ED42-9CE2-1D3E2DACA84B}" name="Comments" dataDxfId="32"/>
    <tableColumn id="9" xr3:uid="{5F5C3DDF-C850-5745-AB39-6CD447127648}" name="Category" dataDxfId="31"/>
    <tableColumn id="10" xr3:uid="{187FD83E-5C0B-5440-BE0B-962B62190BE6}" name="Priority" dataDxfId="30"/>
    <tableColumn id="11" xr3:uid="{A76CFC08-2E29-B640-A14B-F064CD93DE9F}" name="Test" dataDxfId="29"/>
    <tableColumn id="19" xr3:uid="{B270B233-2BE5-4160-AC8B-E4167C95428D}" name="Test Case ID" dataDxfId="28"/>
    <tableColumn id="12" xr3:uid="{A9EB4140-583A-9848-9A63-67C5B3CBC64A}" name="Test Case Description" dataDxfId="27"/>
    <tableColumn id="13" xr3:uid="{3D4F9BC2-4737-475C-B00A-D7B6F07CB60A}" name="Test 1:  2020-11-30" dataDxfId="26"/>
    <tableColumn id="17" xr3:uid="{5BC54E77-3AE4-4E49-85FB-A3EFE5EC9296}" name="Test 1: Result" dataDxfId="25"/>
    <tableColumn id="14" xr3:uid="{48C5DDEF-3F53-744D-AE3A-DCB3B4BC2647}" name="Test 2: 2020-12-08" dataDxfId="24"/>
    <tableColumn id="18" xr3:uid="{AC506191-A939-4723-BE44-4E3932D1F09F}" name="Test 2: Result" dataDxfId="23"/>
    <tableColumn id="15" xr3:uid="{9C521E88-DC27-B94E-849E-CC7EC3BFA9B2}" name="ID added? (Y/N)" dataDxfId="22"/>
    <tableColumn id="16" xr3:uid="{1D442775-D619-44A4-980D-B0F4D9F1A5DC}" name="Kolumn1" dataDxfId="2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435A9F-A929-43A8-A429-690750C9E0C0}" name="InterfaceObjects" displayName="InterfaceObjects" ref="A2:N102" totalsRowShown="0" tableBorderDxfId="20">
  <autoFilter ref="A2:N102" xr:uid="{657E393B-886C-473C-B8EE-DEFD689C949E}"/>
  <tableColumns count="14">
    <tableColumn id="1" xr3:uid="{FCAB0C0D-A5F6-47A9-A9A2-E741C4FC75C8}" name="Vy-ID" dataDxfId="19"/>
    <tableColumn id="2" xr3:uid="{5306C1C4-CB21-4B7D-AFCD-ECEF8CB8BCA6}" name="Namn på vy" dataDxfId="18"/>
    <tableColumn id="3" xr3:uid="{AB3B83E2-5D6A-4EF1-B09F-CBCA90EBA968}" name="ID (Sams)" dataDxfId="17"/>
    <tableColumn id="4" xr3:uid="{C5BB09F1-7424-4A58-93B4-E97DAB739DF2}" name="Typ av input" dataDxfId="16"/>
    <tableColumn id="5" xr3:uid="{0B3BFB79-0FE5-4855-A4C5-5C27769009C2}" name="Input-ID (från RTM)" dataDxfId="15"/>
    <tableColumn id="6" xr3:uid="{72C74DA0-0ECD-42E1-BA97-B73A8685861A}" name="Sams namn på input" dataDxfId="14"/>
    <tableColumn id="7" xr3:uid="{B4099395-F7F6-475C-8913-C11F365142B6}" name="Beskrivning / Tankar (in Swedish)" dataDxfId="13"/>
    <tableColumn id="8" xr3:uid="{3D7BA17E-E7B7-47EC-A9D0-C96DD0166B50}" name="Multipla vyer" dataDxfId="12"/>
    <tableColumn id="9" xr3:uid="{6456AC0E-84C9-4290-B36A-CB692528961D}" name="RequirementID" dataDxfId="11"/>
    <tableColumn id="10" xr3:uid="{432DDEF7-F4F0-4D9C-BEC5-39B4FFB7A401}" name="TESTID">
      <calculatedColumnFormula>J2+1</calculatedColumnFormula>
    </tableColumn>
    <tableColumn id="11" xr3:uid="{A8EC5C10-0F70-4CC3-99E3-D037269114FB}" name="Test 2: 2020-12-05" dataDxfId="10"/>
    <tableColumn id="12" xr3:uid="{C43B6540-56EE-48E5-BD04-CB72F297D63F}" name="Test 2: Result"/>
    <tableColumn id="13" xr3:uid="{11B5EFB3-AD5A-4554-B53E-45608B737739}" name="BUGG from test 05/12"/>
    <tableColumn id="14" xr3:uid="{567F9938-1711-41ED-B4E7-BEAA55B0290F}" name="Test Case ID"/>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B8B984-FC75-4DA7-BB23-C3B4926A032C}" name="Table2" displayName="Table2" ref="A2:H31" totalsRowShown="0" headerRowDxfId="9" headerRowBorderDxfId="8" tableBorderDxfId="7">
  <autoFilter ref="A2:H31" xr:uid="{103DA42E-8B99-4981-BF85-4D2DC318D46C}"/>
  <sortState xmlns:xlrd2="http://schemas.microsoft.com/office/spreadsheetml/2017/richdata2" ref="A3:H16">
    <sortCondition ref="A2:A16"/>
  </sortState>
  <tableColumns count="8">
    <tableColumn id="1" xr3:uid="{E32FBB42-BA67-40ED-8568-9661BF7F4AF3}" name="Requirement ID" dataDxfId="6"/>
    <tableColumn id="6" xr3:uid="{0E4C84FA-C569-2348-ACDD-202483AE9D25}" name="Requirement Title" dataDxfId="5"/>
    <tableColumn id="2" xr3:uid="{F0C036C7-F71A-46A5-A457-E9A1866874AD}" name="Requirement Statement" dataDxfId="4"/>
    <tableColumn id="7" xr3:uid="{F27D90CE-AB54-A745-9834-0B95F48BE8F3}" name="Description" dataDxfId="3"/>
    <tableColumn id="3" xr3:uid="{15C71A4B-79F0-4114-82AA-D0D0A4F8F0F4}" name="Must (M)/Want (W)" dataDxfId="2"/>
    <tableColumn id="4" xr3:uid="{476CA92A-EF3C-4FB8-9CE0-C9397C9F64A4}" name="Comments" dataDxfId="1"/>
    <tableColumn id="8" xr3:uid="{63095B56-8950-BB4E-818F-477C9853400E}" name="Category" dataDxfId="0"/>
    <tableColumn id="5" xr3:uid="{B72A6EAA-29C9-4AA6-8871-65A99F150E44}" name="Priority"/>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876A9B-781D-5F4E-A7F6-AFB040FA1977}" name="Tabell3" displayName="Tabell3" ref="A1:L8" totalsRowShown="0">
  <autoFilter ref="A1:L8" xr:uid="{B2485E73-2F1F-5140-83AD-ECEAC3713750}"/>
  <tableColumns count="12">
    <tableColumn id="1" xr3:uid="{9B8303D3-2718-AB4B-8137-FEE76303529B}" name="Date"/>
    <tableColumn id="2" xr3:uid="{60B293DB-B3FB-3144-8432-1F679AE115B5}" name="Requirement ID "/>
    <tableColumn id="3" xr3:uid="{AD5B5EB4-9513-9143-9931-17E2A91E37AA}" name="Requirement Title"/>
    <tableColumn id="4" xr3:uid="{F5D326B2-B47E-E441-819D-4F04DB274EE4}" name="Requirement Statement"/>
    <tableColumn id="5" xr3:uid="{74421382-BFDD-614F-A266-D3007894DEA5}" name="Precondition/Background"/>
    <tableColumn id="6" xr3:uid="{AE598836-AF3F-3E40-A904-DAED3D62B20B}" name="Description"/>
    <tableColumn id="7" xr3:uid="{D14C8C36-0166-E246-9ECF-2416913EC0D8}" name="Must (M)/Want (W)"/>
    <tableColumn id="8" xr3:uid="{425410D2-9044-AD41-A2E0-E796B3F78ED3}" name="Comments"/>
    <tableColumn id="9" xr3:uid="{9B0EE741-4DE2-B246-8752-3ACAD7F17C1E}" name="Category"/>
    <tableColumn id="10" xr3:uid="{06192328-83C3-6D43-9CF9-D194E69B7DDB}" name="Priority"/>
    <tableColumn id="11" xr3:uid="{89864A52-5688-D747-A717-1F6F0F35272B}" name="Test"/>
    <tableColumn id="12" xr3:uid="{A89F1653-FFE5-D04F-BA38-1E730A39A13B}" name="Test Case"/>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0-11-23T14:09:29.51" personId="{1DF00D93-F16E-4A09-B1A4-30DCB0F1CB3C}" id="{34ADA1B0-DDE8-465F-AA32-CD436F5978EB}">
    <text>Behåll? / Ta bort??</text>
  </threadedComment>
  <threadedComment ref="D15" dT="2020-11-05T15:57:50.81" personId="{F480BAA5-92CD-47EC-B8C3-C8E1D84F9AEF}" id="{9798CCE1-80DA-4AA7-9989-63F24A06DD8B}">
    <text>Strider direkt mot FR037</text>
  </threadedComment>
  <threadedComment ref="D15" dT="2020-11-17T13:14:43.87" personId="{F902F2E8-472B-4A47-8C74-91203F12B102}" id="{E2460656-5EFA-405A-9C1C-AE368A100420}" parentId="{9798CCE1-80DA-4AA7-9989-63F24A06DD8B}">
    <text>FR037 handlar om att få tillgång till patientinformation för patienter som man inte har ansvar för. FR029 berör patienter som man har ansvar för.</text>
  </threadedComment>
  <threadedComment ref="D15" dT="2020-11-17T14:37:25.54" personId="{F902F2E8-472B-4A47-8C74-91203F12B102}" id="{1EF5EA58-583C-4DEB-B7FE-808ECB3C6685}" parentId="{9798CCE1-80DA-4AA7-9989-63F24A06DD8B}">
    <text>Also, kontaktinformation är inte "känslig" info, vilket FR037 handlar om.</text>
  </threadedComment>
  <threadedComment ref="F17" dT="2020-12-03T10:59:21.50" personId="{B9E8C2D5-9D74-4847-B0C8-9DF8A5C928DF}" id="{C8BAB7DD-3BE5-4F49-9965-BAD393D8CD53}">
    <text>Patient borde ha ID? Typ: User clicks on a patient with ID "AllpatientsPatient$&lt;X&gt;$" where X = Pnumber of patient. (som i FR082)</text>
  </threadedComment>
  <threadedComment ref="F17" dT="2020-12-03T11:02:29.64" personId="{B9E8C2D5-9D74-4847-B0C8-9DF8A5C928DF}" id="{40EA3EE7-F147-4276-9E80-47DD1E636963}" parentId="{C8BAB7DD-3BE5-4F49-9965-BAD393D8CD53}">
    <text>Eller som i FR035? "User clicks on a patient with ID "patient$&lt;X&gt;$", X=unique patient"</text>
  </threadedComment>
  <threadedComment ref="F17" dT="2020-12-09T17:38:54.65" personId="{B9E8C2D5-9D74-4847-B0C8-9DF8A5C928DF}" id="{2E437B17-A3EB-6C4A-AA85-3A199CADAC4D}" parentId="{C8BAB7DD-3BE5-4F49-9965-BAD393D8CD53}">
    <text>X = Personal identity number of patient</text>
  </threadedComment>
  <threadedComment ref="F29" dT="2020-11-22T13:09:10.29" personId="{1DF00D93-F16E-4A09-B1A4-30DCB0F1CB3C}" id="{163CFA47-4A39-DD47-8F51-6E2F422DACAE}">
    <text>Samma problem som kommentaren jag la på FR025</text>
  </threadedComment>
  <threadedComment ref="F29" dT="2020-12-04T17:08:46.31" personId="{B9E8C2D5-9D74-4847-B0C8-9DF8A5C928DF}" id="{E1009738-6474-0D4B-B30F-A9CCA4254C8E}" parentId="{163CFA47-4A39-DD47-8F51-6E2F422DACAE}">
    <text xml:space="preserve">Ser annorlunda ut i appen. Gamla description input: Click on one of the column titles ('colNamn', 'colPersonnummer', 'colPrioritet', 'colDiagnos', 'colSenastUppdaterad', 'colTeam'). 
</text>
  </threadedComment>
  <threadedComment ref="E30" dT="2020-12-02T19:34:31.65" personId="{B9E8C2D5-9D74-4847-B0C8-9DF8A5C928DF}" id="{74DB0C7E-C4B7-4849-9224-D7C133E4F808}">
    <text>operation not department? är det ens ett precondition? om patienten inte är i departement så borde väl fr033 eller nåt sånt gälla?</text>
  </threadedComment>
  <threadedComment ref="F30" dT="2020-12-04T15:01:51.90" personId="{B9E8C2D5-9D74-4847-B0C8-9DF8A5C928DF}" id="{9FFF02D4-DC90-BF40-8269-B640DF725DE2}">
    <text xml:space="preserve">ev. ID = ”patient&lt;X&gt;” where X = personal number of patient
</text>
  </threadedComment>
  <threadedComment ref="C37" dT="2020-11-22T13:05:12.90" personId="{1DF00D93-F16E-4A09-B1A4-30DCB0F1CB3C}" id="{11C9EB21-3F71-4742-9FD9-A572A315ECCD}">
    <text>Samma här som FR026</text>
  </threadedComment>
  <threadedComment ref="F38" dT="2020-11-22T13:09:10.29" personId="{1DF00D93-F16E-4A09-B1A4-30DCB0F1CB3C}" id="{8410277D-0015-8444-B07E-129AEBB8A479}">
    <text/>
  </threadedComment>
  <threadedComment ref="F38" dT="2020-12-04T17:08:46.31" personId="{B9E8C2D5-9D74-4847-B0C8-9DF8A5C928DF}" id="{8582A2ED-13AE-8647-9B25-B785B545CF4F}" parentId="{8410277D-0015-8444-B07E-129AEBB8A479}">
    <text xml:space="preserve">Ser annorlunda ut i appen. Gamla description input: Click on one of the column titles ('colNamn', 'colPersonnummer', 'colPrioritet', 'colDiagnos', 'colSenastUppdaterad', 'colTeam'). 
</text>
  </threadedComment>
  <threadedComment ref="I50" dT="2020-11-22T13:04:09.39" personId="{1DF00D93-F16E-4A09-B1A4-30DCB0F1CB3C}" id="{7E940993-9DE4-6342-ADB6-85324C9CBA0E}">
    <text>Sorteringsfunktionen ser annorlunda ut i prototypen nu.</text>
  </threadedComment>
  <threadedComment ref="F51" dT="2020-11-22T13:09:10.29" personId="{1DF00D93-F16E-4A09-B1A4-30DCB0F1CB3C}" id="{DB8340B3-6FBD-B846-8ED3-E7A192E4150E}">
    <text>Samma problem som kommentaren jag la på FR025</text>
  </threadedComment>
  <threadedComment ref="F51" dT="2020-12-04T17:08:46.31" personId="{B9E8C2D5-9D74-4847-B0C8-9DF8A5C928DF}" id="{A81B30AF-AA74-F144-9E44-6EEBFE831D76}" parentId="{DB8340B3-6FBD-B846-8ED3-E7A192E4150E}">
    <text xml:space="preserve">Ser annorlunda ut i appen. Gamla description input: Click on one of the column titles ('colNamn', 'colPersonnummer', 'colPrioritet', 'colDiagnos', 'colSenastUppdaterad', 'colTeam'). 
</text>
  </threadedComment>
  <threadedComment ref="I55" dT="2020-11-22T13:04:09.39" personId="{1DF00D93-F16E-4A09-B1A4-30DCB0F1CB3C}" id="{39C87B59-7659-46ED-AF2E-A56DA65FB607}">
    <text>Sorteringsfunktionen ser annorlunda ut i prototypen nu.</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0-09-21T15:30:42.71" personId="{F902F2E8-472B-4A47-8C74-91203F12B102}" id="{3737608E-882C-4547-9465-01817F632565}">
    <text>NB! All requirements must be fulfilled!</text>
  </threadedComment>
  <threadedComment ref="G24" dT="2020-10-12T08:43:00.34" personId="{F902F2E8-472B-4A47-8C74-91203F12B102}" id="{09245BAE-3161-456E-A913-02879FFE1752}">
    <text>Under UI?</text>
  </threadedComment>
  <threadedComment ref="G25" dT="2020-10-12T08:43:00.34" personId="{F902F2E8-472B-4A47-8C74-91203F12B102}" id="{58FF1997-0C9E-4B73-8022-F2DA617EBB25}">
    <text>Under UI?</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11-23T13:10:57.39" personId="{B9E8C2D5-9D74-4847-B0C8-9DF8A5C928DF}" id="{1F817971-C9EC-F44E-9EE4-B6957123628A}">
    <text xml:space="preserve">ta bort
</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ikidiff.com/configurate/configur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17/10/relationships/threadedComment" Target="../threadedComments/threadedComment2.xml"/><Relationship Id="rId2" Type="http://schemas.openxmlformats.org/officeDocument/2006/relationships/hyperlink" Target="https://material.io/" TargetMode="External"/><Relationship Id="rId1" Type="http://schemas.openxmlformats.org/officeDocument/2006/relationships/hyperlink" Target="https://www.apache.org/licenses/LICENSE-2.0" TargetMode="External"/><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09604-0B7E-4330-9677-A71DEB7E053E}">
  <dimension ref="A2:D13"/>
  <sheetViews>
    <sheetView zoomScale="110" zoomScaleNormal="110" workbookViewId="0">
      <selection activeCell="C11" sqref="C11"/>
    </sheetView>
  </sheetViews>
  <sheetFormatPr baseColWidth="10" defaultColWidth="9.1640625" defaultRowHeight="14" x14ac:dyDescent="0.15"/>
  <cols>
    <col min="1" max="1" width="17.83203125" style="33" bestFit="1" customWidth="1"/>
    <col min="2" max="2" width="9.1640625" style="34"/>
    <col min="3" max="3" width="48" style="35" bestFit="1" customWidth="1"/>
    <col min="4" max="4" width="16.1640625" style="24" bestFit="1" customWidth="1"/>
    <col min="5" max="16384" width="9.1640625" style="24"/>
  </cols>
  <sheetData>
    <row r="2" spans="1:4" ht="23" x14ac:dyDescent="0.15">
      <c r="A2" s="281" t="s">
        <v>0</v>
      </c>
      <c r="B2" s="281"/>
      <c r="C2" s="281"/>
    </row>
    <row r="3" spans="1:4" s="36" customFormat="1" ht="17" x14ac:dyDescent="0.2">
      <c r="A3" s="43" t="s">
        <v>1</v>
      </c>
      <c r="B3" s="44" t="s">
        <v>2</v>
      </c>
      <c r="C3" s="45" t="s">
        <v>3</v>
      </c>
      <c r="D3" s="44" t="s">
        <v>4</v>
      </c>
    </row>
    <row r="4" spans="1:4" ht="15" x14ac:dyDescent="0.15">
      <c r="A4" s="46">
        <v>44095</v>
      </c>
      <c r="B4" s="47" t="s">
        <v>5</v>
      </c>
      <c r="C4" s="48" t="s">
        <v>6</v>
      </c>
      <c r="D4" s="47" t="s">
        <v>7</v>
      </c>
    </row>
    <row r="5" spans="1:4" ht="15" x14ac:dyDescent="0.15">
      <c r="A5" s="46">
        <v>44103</v>
      </c>
      <c r="B5" s="47" t="s">
        <v>8</v>
      </c>
      <c r="C5" s="48" t="s">
        <v>9</v>
      </c>
      <c r="D5" s="47" t="s">
        <v>7</v>
      </c>
    </row>
    <row r="6" spans="1:4" ht="15" x14ac:dyDescent="0.15">
      <c r="A6" s="46">
        <v>44105</v>
      </c>
      <c r="B6" s="47" t="s">
        <v>10</v>
      </c>
      <c r="C6" s="48" t="s">
        <v>11</v>
      </c>
      <c r="D6" s="47" t="s">
        <v>7</v>
      </c>
    </row>
    <row r="7" spans="1:4" ht="30" x14ac:dyDescent="0.15">
      <c r="A7" s="46">
        <v>44108</v>
      </c>
      <c r="B7" s="47" t="s">
        <v>12</v>
      </c>
      <c r="C7" s="48" t="s">
        <v>13</v>
      </c>
      <c r="D7" s="47" t="s">
        <v>14</v>
      </c>
    </row>
    <row r="8" spans="1:4" ht="15" x14ac:dyDescent="0.15">
      <c r="A8" s="46" t="s">
        <v>15</v>
      </c>
      <c r="B8" s="47" t="s">
        <v>16</v>
      </c>
      <c r="C8" s="48" t="s">
        <v>17</v>
      </c>
      <c r="D8" s="47" t="s">
        <v>18</v>
      </c>
    </row>
    <row r="9" spans="1:4" ht="15" x14ac:dyDescent="0.15">
      <c r="A9" s="46" t="s">
        <v>15</v>
      </c>
      <c r="B9" s="47" t="s">
        <v>19</v>
      </c>
      <c r="C9" s="48" t="s">
        <v>20</v>
      </c>
      <c r="D9" s="47" t="s">
        <v>18</v>
      </c>
    </row>
    <row r="10" spans="1:4" ht="30" x14ac:dyDescent="0.15">
      <c r="A10" s="33">
        <v>44141</v>
      </c>
      <c r="B10" s="34" t="s">
        <v>21</v>
      </c>
      <c r="C10" s="35" t="s">
        <v>22</v>
      </c>
    </row>
    <row r="11" spans="1:4" ht="60" x14ac:dyDescent="0.15">
      <c r="A11" s="33">
        <v>44151</v>
      </c>
      <c r="B11" s="34" t="s">
        <v>23</v>
      </c>
      <c r="C11" s="35" t="s">
        <v>24</v>
      </c>
      <c r="D11" s="35" t="s">
        <v>25</v>
      </c>
    </row>
    <row r="12" spans="1:4" ht="60" x14ac:dyDescent="0.15">
      <c r="A12" s="33">
        <v>44158</v>
      </c>
      <c r="B12" s="34" t="s">
        <v>26</v>
      </c>
      <c r="C12" s="35" t="s">
        <v>27</v>
      </c>
      <c r="D12" s="35" t="s">
        <v>25</v>
      </c>
    </row>
    <row r="13" spans="1:4" ht="15" x14ac:dyDescent="0.15">
      <c r="A13" s="33">
        <v>44173</v>
      </c>
      <c r="B13" s="34" t="s">
        <v>28</v>
      </c>
      <c r="C13" s="35" t="s">
        <v>29</v>
      </c>
      <c r="D13" s="24" t="s">
        <v>14</v>
      </c>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EB16-7E02-452E-BCB4-CFC047EBA4A6}">
  <dimension ref="A2:G45"/>
  <sheetViews>
    <sheetView workbookViewId="0">
      <selection activeCell="E8" sqref="E8"/>
    </sheetView>
  </sheetViews>
  <sheetFormatPr baseColWidth="10" defaultColWidth="8.83203125" defaultRowHeight="15" x14ac:dyDescent="0.2"/>
  <cols>
    <col min="2" max="2" width="38.83203125" bestFit="1" customWidth="1"/>
    <col min="3" max="3" width="9.1640625" style="248"/>
  </cols>
  <sheetData>
    <row r="2" spans="2:7" ht="29.25" customHeight="1" x14ac:dyDescent="0.2">
      <c r="B2" s="260" t="s">
        <v>30</v>
      </c>
      <c r="D2" s="282" t="s">
        <v>31</v>
      </c>
      <c r="E2" s="282"/>
      <c r="F2" s="282"/>
      <c r="G2" s="248">
        <f>COUNTA(AdminFReq[[Requirement ID ]],UserFReq[[Requirement ID ]])</f>
        <v>96</v>
      </c>
    </row>
    <row r="3" spans="2:7" ht="30.75" customHeight="1" x14ac:dyDescent="0.2">
      <c r="B3" s="273" t="s">
        <v>32</v>
      </c>
      <c r="D3" s="282" t="s">
        <v>33</v>
      </c>
      <c r="E3" s="282"/>
      <c r="F3" s="282"/>
      <c r="G3">
        <f>COUNTA(InterfaceObjects[ID (Sams)])</f>
        <v>100</v>
      </c>
    </row>
    <row r="4" spans="2:7" ht="45" customHeight="1" x14ac:dyDescent="0.2">
      <c r="D4" s="282" t="s">
        <v>34</v>
      </c>
      <c r="E4" s="282"/>
      <c r="F4" s="282"/>
      <c r="G4" s="248">
        <f>COUNTA(AdminFReq[Test Case],UserFReq[Test Case Description],InterfaceObjects[TESTID])</f>
        <v>189</v>
      </c>
    </row>
    <row r="5" spans="2:7" x14ac:dyDescent="0.2">
      <c r="D5" s="227" t="s">
        <v>35</v>
      </c>
    </row>
    <row r="6" spans="2:7" s="246" customFormat="1" ht="19" x14ac:dyDescent="0.25">
      <c r="B6" s="246" t="s">
        <v>36</v>
      </c>
      <c r="C6" s="261">
        <v>1</v>
      </c>
      <c r="D6" s="274">
        <v>2</v>
      </c>
    </row>
    <row r="7" spans="2:7" s="250" customFormat="1" x14ac:dyDescent="0.2">
      <c r="B7" s="250" t="s">
        <v>37</v>
      </c>
      <c r="C7" s="250">
        <v>44165</v>
      </c>
      <c r="D7" s="275">
        <v>44173</v>
      </c>
    </row>
    <row r="8" spans="2:7" x14ac:dyDescent="0.2">
      <c r="B8" s="245" t="s">
        <v>38</v>
      </c>
      <c r="D8" s="276"/>
    </row>
    <row r="9" spans="2:7" ht="32" x14ac:dyDescent="0.2">
      <c r="B9" s="247" t="s">
        <v>39</v>
      </c>
      <c r="C9" s="248">
        <f>COUNTA(AdminFReq[Test 1: 2020-11-30])</f>
        <v>16</v>
      </c>
      <c r="D9" s="277">
        <f>COUNTA(AdminFReq[Test 2: Result])</f>
        <v>35</v>
      </c>
    </row>
    <row r="10" spans="2:7" ht="16" x14ac:dyDescent="0.2">
      <c r="B10" s="247" t="s">
        <v>40</v>
      </c>
      <c r="C10" s="248">
        <f>COUNTA(UserFReq[Test 1:  2020-11-30])</f>
        <v>47</v>
      </c>
      <c r="D10" s="277">
        <f>COUNTA(UserFReq[Test 2: Result])</f>
        <v>55</v>
      </c>
    </row>
    <row r="11" spans="2:7" ht="16" x14ac:dyDescent="0.2">
      <c r="B11" s="273" t="s">
        <v>41</v>
      </c>
      <c r="C11" s="248">
        <v>0</v>
      </c>
      <c r="D11" s="277">
        <f>COUNTA(InterfaceObjects[Test 2: Result])</f>
        <v>98</v>
      </c>
    </row>
    <row r="12" spans="2:7" ht="16" x14ac:dyDescent="0.2">
      <c r="B12" s="273" t="s">
        <v>42</v>
      </c>
      <c r="C12" s="248">
        <v>96</v>
      </c>
      <c r="D12" s="277">
        <v>96</v>
      </c>
    </row>
    <row r="13" spans="2:7" ht="16" x14ac:dyDescent="0.2">
      <c r="B13" s="273" t="s">
        <v>43</v>
      </c>
      <c r="C13" s="248">
        <v>0</v>
      </c>
      <c r="D13" s="277">
        <v>100</v>
      </c>
    </row>
    <row r="14" spans="2:7" ht="16" x14ac:dyDescent="0.2">
      <c r="B14" s="273" t="s">
        <v>44</v>
      </c>
      <c r="C14" s="248">
        <v>89</v>
      </c>
      <c r="D14" s="277">
        <v>89</v>
      </c>
    </row>
    <row r="15" spans="2:7" x14ac:dyDescent="0.2">
      <c r="B15" s="273"/>
      <c r="D15" s="277"/>
    </row>
    <row r="16" spans="2:7" x14ac:dyDescent="0.2">
      <c r="B16" s="245" t="s">
        <v>45</v>
      </c>
      <c r="D16" s="277"/>
    </row>
    <row r="17" spans="1:4" x14ac:dyDescent="0.2">
      <c r="B17" s="257" t="s">
        <v>46</v>
      </c>
      <c r="D17" s="277"/>
    </row>
    <row r="18" spans="1:4" x14ac:dyDescent="0.2">
      <c r="B18" t="s">
        <v>47</v>
      </c>
      <c r="C18" s="248">
        <v>0</v>
      </c>
      <c r="D18" s="276"/>
    </row>
    <row r="19" spans="1:4" x14ac:dyDescent="0.2">
      <c r="B19" t="s">
        <v>48</v>
      </c>
      <c r="C19" s="248">
        <v>0</v>
      </c>
      <c r="D19" s="277"/>
    </row>
    <row r="20" spans="1:4" x14ac:dyDescent="0.2">
      <c r="B20" t="s">
        <v>49</v>
      </c>
      <c r="C20" s="249" t="str">
        <f>IFERROR((C18/#REF!)*100," ")</f>
        <v xml:space="preserve"> </v>
      </c>
      <c r="D20" s="278" t="str">
        <f>IFERROR((D11/#REF!)*100," ")</f>
        <v xml:space="preserve"> </v>
      </c>
    </row>
    <row r="21" spans="1:4" x14ac:dyDescent="0.2">
      <c r="D21" s="277"/>
    </row>
    <row r="22" spans="1:4" x14ac:dyDescent="0.2">
      <c r="B22" s="245" t="s">
        <v>50</v>
      </c>
      <c r="D22" s="277"/>
    </row>
    <row r="23" spans="1:4" x14ac:dyDescent="0.2">
      <c r="B23" t="s">
        <v>51</v>
      </c>
      <c r="C23" s="248">
        <f>C9+C10</f>
        <v>63</v>
      </c>
      <c r="D23" s="277">
        <f>D9+D10</f>
        <v>90</v>
      </c>
    </row>
    <row r="24" spans="1:4" x14ac:dyDescent="0.2">
      <c r="B24" t="s">
        <v>42</v>
      </c>
      <c r="C24" s="248">
        <f>C12</f>
        <v>96</v>
      </c>
      <c r="D24" s="277">
        <f>D12</f>
        <v>96</v>
      </c>
    </row>
    <row r="25" spans="1:4" x14ac:dyDescent="0.2">
      <c r="B25" t="s">
        <v>49</v>
      </c>
      <c r="C25" s="249">
        <f>IFERROR((C23/C24)*100," ")</f>
        <v>65.625</v>
      </c>
      <c r="D25" s="278">
        <f>IFERROR((D23/D24)*100," ")</f>
        <v>93.75</v>
      </c>
    </row>
    <row r="26" spans="1:4" x14ac:dyDescent="0.2">
      <c r="D26" s="277"/>
    </row>
    <row r="27" spans="1:4" x14ac:dyDescent="0.2">
      <c r="B27" s="245" t="s">
        <v>52</v>
      </c>
      <c r="D27" s="277"/>
    </row>
    <row r="28" spans="1:4" x14ac:dyDescent="0.2">
      <c r="A28" s="259"/>
      <c r="B28" t="s">
        <v>53</v>
      </c>
      <c r="C28" s="248">
        <f>SUM(COUNTIF(AdminFReq[Test 1 Result],"*Pass*"),COUNTIF(UserFReq[Test 1: Result],"*Pass*"))</f>
        <v>2</v>
      </c>
      <c r="D28" s="277">
        <f>SUM(COUNTIF(AdminFReq[Test 2: (2020-12-08)],"*Pass*"),COUNTIF(UserFReq[Test 2: 2020-12-08],"*Pass*"))</f>
        <v>57</v>
      </c>
    </row>
    <row r="29" spans="1:4" x14ac:dyDescent="0.2">
      <c r="A29" s="259"/>
      <c r="B29" t="s">
        <v>54</v>
      </c>
      <c r="C29" s="248">
        <f>COUNTA(AdminFReq[Test 1 Result],UserFReq[Test 1: Result])</f>
        <v>62</v>
      </c>
      <c r="D29" s="277">
        <f>COUNTA(AdminFReq[Test 2: (2020-12-08)],UserFReq[Test 2: 2020-12-08])</f>
        <v>89</v>
      </c>
    </row>
    <row r="30" spans="1:4" x14ac:dyDescent="0.2">
      <c r="A30" s="259"/>
      <c r="B30" t="s">
        <v>49</v>
      </c>
      <c r="C30" s="249">
        <f>IFERROR((C28/C29)*100," ")</f>
        <v>3.225806451612903</v>
      </c>
      <c r="D30" s="278">
        <f>IFERROR((D28/D29)*100," ")</f>
        <v>64.044943820224717</v>
      </c>
    </row>
    <row r="31" spans="1:4" x14ac:dyDescent="0.2">
      <c r="D31" s="277"/>
    </row>
    <row r="32" spans="1:4" x14ac:dyDescent="0.2">
      <c r="B32" s="245" t="s">
        <v>55</v>
      </c>
      <c r="D32" s="277"/>
    </row>
    <row r="33" spans="2:4" x14ac:dyDescent="0.2">
      <c r="B33" t="s">
        <v>56</v>
      </c>
      <c r="C33" s="248">
        <f>SUM(COUNTIF(AdminFReq[Test 1 Result],"*Fail*"),COUNTIF(UserFReq[Test 1: Result],"*Fail*"))</f>
        <v>60</v>
      </c>
      <c r="D33" s="277">
        <f>SUM(COUNTIF(AdminFReq[Test 2: (2020-12-08)],"*Fail*"),COUNTIF(UserFReq[Test 2: 2020-12-08],"*Fail*"))</f>
        <v>28</v>
      </c>
    </row>
    <row r="34" spans="2:4" x14ac:dyDescent="0.2">
      <c r="B34" t="s">
        <v>54</v>
      </c>
      <c r="C34" s="248">
        <f>COUNTA(AdminFReq[Test 1 Result],UserFReq[Test 1: Result])</f>
        <v>62</v>
      </c>
      <c r="D34" s="277">
        <f>COUNTA(AdminFReq[Test 2: (2020-12-08)],UserFReq[Test 2: 2020-12-08])</f>
        <v>89</v>
      </c>
    </row>
    <row r="35" spans="2:4" x14ac:dyDescent="0.2">
      <c r="B35" t="s">
        <v>49</v>
      </c>
      <c r="C35" s="249">
        <f>IFERROR((C33/C34)*100," ")</f>
        <v>96.774193548387103</v>
      </c>
      <c r="D35" s="278">
        <f>IFERROR((D33/D34)*100," ")</f>
        <v>31.460674157303369</v>
      </c>
    </row>
    <row r="36" spans="2:4" x14ac:dyDescent="0.2">
      <c r="D36" s="276"/>
    </row>
    <row r="37" spans="2:4" x14ac:dyDescent="0.2">
      <c r="B37" s="245" t="s">
        <v>57</v>
      </c>
      <c r="D37" s="276"/>
    </row>
    <row r="38" spans="2:4" x14ac:dyDescent="0.2">
      <c r="B38" t="s">
        <v>58</v>
      </c>
      <c r="C38" s="248">
        <v>0</v>
      </c>
      <c r="D38" s="276"/>
    </row>
    <row r="39" spans="2:4" x14ac:dyDescent="0.2">
      <c r="B39" t="s">
        <v>59</v>
      </c>
      <c r="C39" s="248">
        <v>0</v>
      </c>
      <c r="D39" s="276"/>
    </row>
    <row r="40" spans="2:4" x14ac:dyDescent="0.2">
      <c r="B40" t="s">
        <v>49</v>
      </c>
      <c r="C40" s="249" t="str">
        <f>IFERROR((C38/C39)*100," ")</f>
        <v xml:space="preserve"> </v>
      </c>
      <c r="D40" s="276"/>
    </row>
    <row r="41" spans="2:4" x14ac:dyDescent="0.2">
      <c r="D41" s="276"/>
    </row>
    <row r="42" spans="2:4" x14ac:dyDescent="0.2">
      <c r="B42" s="245" t="s">
        <v>60</v>
      </c>
      <c r="D42" s="276"/>
    </row>
    <row r="43" spans="2:4" x14ac:dyDescent="0.2">
      <c r="B43" t="s">
        <v>61</v>
      </c>
      <c r="C43" s="248">
        <v>0</v>
      </c>
      <c r="D43" s="276"/>
    </row>
    <row r="44" spans="2:4" x14ac:dyDescent="0.2">
      <c r="B44" t="s">
        <v>62</v>
      </c>
      <c r="C44" s="248">
        <v>0</v>
      </c>
      <c r="D44" s="276"/>
    </row>
    <row r="45" spans="2:4" x14ac:dyDescent="0.2">
      <c r="B45" t="s">
        <v>49</v>
      </c>
      <c r="C45" s="249" t="str">
        <f>IFERROR((C43/C44)*100," ")</f>
        <v xml:space="preserve"> </v>
      </c>
    </row>
  </sheetData>
  <mergeCells count="3">
    <mergeCell ref="D2:F2"/>
    <mergeCell ref="D4:F4"/>
    <mergeCell ref="D3:F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B34F-B305-1D48-B1B6-D2309FAD1A4F}">
  <sheetPr>
    <tabColor theme="9" tint="0.59999389629810485"/>
  </sheetPr>
  <dimension ref="A1:R37"/>
  <sheetViews>
    <sheetView zoomScale="80" zoomScaleNormal="80" workbookViewId="0">
      <pane xSplit="4" ySplit="1" topLeftCell="E35" activePane="bottomRight" state="frozen"/>
      <selection pane="topRight" activeCell="E1" sqref="E1"/>
      <selection pane="bottomLeft" activeCell="A2" sqref="A2"/>
      <selection pane="bottomRight" activeCell="M45" sqref="M45"/>
    </sheetView>
  </sheetViews>
  <sheetFormatPr baseColWidth="10" defaultColWidth="11.5" defaultRowHeight="15" x14ac:dyDescent="0.2"/>
  <cols>
    <col min="2" max="2" width="16.83203125" customWidth="1"/>
    <col min="3" max="3" width="18" customWidth="1"/>
    <col min="4" max="4" width="22.5" hidden="1" customWidth="1"/>
    <col min="5" max="5" width="24.1640625" customWidth="1"/>
    <col min="6" max="6" width="43.83203125" customWidth="1"/>
    <col min="7" max="7" width="3.83203125" hidden="1" customWidth="1"/>
    <col min="8" max="8" width="12" hidden="1" customWidth="1"/>
    <col min="9" max="9" width="27.5" customWidth="1"/>
    <col min="12" max="12" width="33.6640625" customWidth="1"/>
    <col min="13" max="13" width="20.1640625" customWidth="1"/>
    <col min="14" max="14" width="10.5" customWidth="1"/>
    <col min="15" max="15" width="17.33203125" style="178" customWidth="1"/>
  </cols>
  <sheetData>
    <row r="1" spans="1:18" ht="23" x14ac:dyDescent="0.2">
      <c r="A1" s="10"/>
      <c r="B1" s="283" t="s">
        <v>63</v>
      </c>
      <c r="C1" s="283"/>
      <c r="D1" s="283"/>
      <c r="E1" s="283"/>
      <c r="F1" s="283"/>
      <c r="G1" s="283"/>
      <c r="H1" s="10"/>
      <c r="I1" s="69"/>
      <c r="J1" s="10"/>
      <c r="K1" s="10"/>
      <c r="L1" s="70"/>
      <c r="O1" s="273"/>
    </row>
    <row r="2" spans="1:18" ht="34" customHeight="1" x14ac:dyDescent="0.2">
      <c r="A2" s="10" t="s">
        <v>37</v>
      </c>
      <c r="B2" s="53" t="s">
        <v>64</v>
      </c>
      <c r="C2" s="53" t="s">
        <v>65</v>
      </c>
      <c r="D2" s="54" t="s">
        <v>66</v>
      </c>
      <c r="E2" s="54" t="s">
        <v>67</v>
      </c>
      <c r="F2" s="54" t="s">
        <v>3</v>
      </c>
      <c r="G2" s="54" t="s">
        <v>68</v>
      </c>
      <c r="H2" s="54" t="s">
        <v>69</v>
      </c>
      <c r="I2" s="54" t="s">
        <v>70</v>
      </c>
      <c r="J2" s="71" t="s">
        <v>71</v>
      </c>
      <c r="K2" s="23" t="s">
        <v>72</v>
      </c>
      <c r="L2" s="23" t="s">
        <v>73</v>
      </c>
      <c r="M2" s="72" t="s">
        <v>74</v>
      </c>
      <c r="N2" s="10" t="s">
        <v>75</v>
      </c>
      <c r="O2" s="10" t="s">
        <v>76</v>
      </c>
      <c r="P2" s="10" t="s">
        <v>77</v>
      </c>
      <c r="Q2" s="10" t="s">
        <v>78</v>
      </c>
      <c r="R2" s="273" t="s">
        <v>79</v>
      </c>
    </row>
    <row r="3" spans="1:18" ht="105" x14ac:dyDescent="0.2">
      <c r="A3" s="28"/>
      <c r="B3" s="57" t="s">
        <v>80</v>
      </c>
      <c r="C3" s="186" t="s">
        <v>81</v>
      </c>
      <c r="D3" s="187" t="s">
        <v>82</v>
      </c>
      <c r="E3" s="188"/>
      <c r="F3" s="187" t="s">
        <v>83</v>
      </c>
      <c r="G3" s="64" t="s">
        <v>84</v>
      </c>
      <c r="H3" s="61" t="s">
        <v>85</v>
      </c>
      <c r="I3" s="64" t="s">
        <v>86</v>
      </c>
      <c r="J3" s="75" t="s">
        <v>87</v>
      </c>
      <c r="K3" s="138" t="s">
        <v>88</v>
      </c>
      <c r="L3" s="138" t="s">
        <v>89</v>
      </c>
      <c r="M3" s="137"/>
      <c r="N3" s="196"/>
      <c r="O3" s="196"/>
      <c r="P3" s="196" t="s">
        <v>90</v>
      </c>
      <c r="Q3" s="196" t="s">
        <v>91</v>
      </c>
      <c r="R3" s="273" t="s">
        <v>92</v>
      </c>
    </row>
    <row r="4" spans="1:18" ht="105" x14ac:dyDescent="0.2">
      <c r="A4" s="182"/>
      <c r="B4" s="57" t="s">
        <v>93</v>
      </c>
      <c r="C4" s="65" t="s">
        <v>94</v>
      </c>
      <c r="D4" s="22"/>
      <c r="E4" s="89"/>
      <c r="F4" s="22" t="s">
        <v>95</v>
      </c>
      <c r="G4" s="22"/>
      <c r="H4" s="22"/>
      <c r="I4" s="28" t="s">
        <v>86</v>
      </c>
      <c r="J4" s="73" t="s">
        <v>96</v>
      </c>
      <c r="K4" s="138" t="s">
        <v>97</v>
      </c>
      <c r="L4" s="138" t="s">
        <v>98</v>
      </c>
      <c r="M4" s="137" t="s">
        <v>99</v>
      </c>
      <c r="N4" s="196"/>
      <c r="O4" s="196"/>
      <c r="P4" s="196" t="s">
        <v>100</v>
      </c>
      <c r="Q4" s="196" t="s">
        <v>91</v>
      </c>
      <c r="R4" s="273" t="s">
        <v>101</v>
      </c>
    </row>
    <row r="5" spans="1:18" ht="132" customHeight="1" x14ac:dyDescent="0.2">
      <c r="A5" s="182"/>
      <c r="B5" s="57" t="s">
        <v>102</v>
      </c>
      <c r="C5" s="65" t="s">
        <v>103</v>
      </c>
      <c r="D5" s="22"/>
      <c r="E5" s="89"/>
      <c r="F5" s="67" t="s">
        <v>104</v>
      </c>
      <c r="G5" s="22"/>
      <c r="H5" s="22"/>
      <c r="I5" s="28" t="s">
        <v>86</v>
      </c>
      <c r="J5" s="77" t="s">
        <v>105</v>
      </c>
      <c r="K5" s="138" t="s">
        <v>88</v>
      </c>
      <c r="L5" s="138" t="s">
        <v>106</v>
      </c>
      <c r="M5" s="137" t="s">
        <v>107</v>
      </c>
      <c r="N5" s="196"/>
      <c r="O5" s="196"/>
      <c r="P5" s="196" t="s">
        <v>108</v>
      </c>
      <c r="Q5" s="196" t="s">
        <v>91</v>
      </c>
      <c r="R5" s="273" t="s">
        <v>109</v>
      </c>
    </row>
    <row r="6" spans="1:18" ht="129" customHeight="1" x14ac:dyDescent="0.2">
      <c r="A6" s="182"/>
      <c r="B6" s="57" t="s">
        <v>110</v>
      </c>
      <c r="C6" s="65" t="s">
        <v>111</v>
      </c>
      <c r="D6" s="22"/>
      <c r="E6" s="89" t="s">
        <v>112</v>
      </c>
      <c r="F6" s="50" t="s">
        <v>113</v>
      </c>
      <c r="G6" s="22"/>
      <c r="H6" s="22"/>
      <c r="I6" s="28" t="s">
        <v>86</v>
      </c>
      <c r="J6" s="77" t="s">
        <v>105</v>
      </c>
      <c r="K6" s="138" t="s">
        <v>88</v>
      </c>
      <c r="L6" s="138" t="s">
        <v>114</v>
      </c>
      <c r="M6" s="137" t="s">
        <v>115</v>
      </c>
      <c r="N6" s="196"/>
      <c r="O6" s="196"/>
      <c r="P6" s="196" t="s">
        <v>108</v>
      </c>
      <c r="Q6" s="196" t="s">
        <v>91</v>
      </c>
      <c r="R6" s="273" t="s">
        <v>116</v>
      </c>
    </row>
    <row r="7" spans="1:18" ht="240" x14ac:dyDescent="0.2">
      <c r="A7" s="185"/>
      <c r="B7" s="57" t="s">
        <v>117</v>
      </c>
      <c r="C7" s="57" t="s">
        <v>118</v>
      </c>
      <c r="D7" s="58" t="s">
        <v>119</v>
      </c>
      <c r="E7" s="94"/>
      <c r="F7" s="169" t="s">
        <v>120</v>
      </c>
      <c r="G7" s="64"/>
      <c r="H7" s="64"/>
      <c r="I7" s="64" t="s">
        <v>121</v>
      </c>
      <c r="J7" s="73" t="s">
        <v>96</v>
      </c>
      <c r="K7" s="134" t="s">
        <v>122</v>
      </c>
      <c r="L7" s="134" t="s">
        <v>123</v>
      </c>
      <c r="M7" s="135" t="s">
        <v>124</v>
      </c>
      <c r="N7" s="196" t="s">
        <v>125</v>
      </c>
      <c r="O7" s="196" t="s">
        <v>91</v>
      </c>
      <c r="P7" s="196" t="s">
        <v>126</v>
      </c>
      <c r="Q7" s="196" t="s">
        <v>127</v>
      </c>
      <c r="R7" s="200" t="s">
        <v>128</v>
      </c>
    </row>
    <row r="8" spans="1:18" ht="143.25" customHeight="1" x14ac:dyDescent="0.2">
      <c r="A8" s="185"/>
      <c r="B8" s="57" t="s">
        <v>129</v>
      </c>
      <c r="C8" s="57" t="s">
        <v>130</v>
      </c>
      <c r="D8" s="58"/>
      <c r="E8" s="94" t="s">
        <v>131</v>
      </c>
      <c r="F8" s="50" t="s">
        <v>132</v>
      </c>
      <c r="G8" s="64"/>
      <c r="H8" s="64"/>
      <c r="I8" s="64" t="s">
        <v>121</v>
      </c>
      <c r="J8" s="73" t="s">
        <v>96</v>
      </c>
      <c r="K8" s="134" t="s">
        <v>97</v>
      </c>
      <c r="L8" s="134" t="s">
        <v>133</v>
      </c>
      <c r="M8" s="137" t="s">
        <v>134</v>
      </c>
      <c r="N8" s="196" t="s">
        <v>125</v>
      </c>
      <c r="O8" s="196" t="s">
        <v>91</v>
      </c>
      <c r="P8" s="196" t="s">
        <v>126</v>
      </c>
      <c r="Q8" s="196" t="s">
        <v>127</v>
      </c>
      <c r="R8" s="273" t="s">
        <v>109</v>
      </c>
    </row>
    <row r="9" spans="1:18" ht="130" customHeight="1" x14ac:dyDescent="0.2">
      <c r="A9" s="185"/>
      <c r="B9" s="57" t="s">
        <v>135</v>
      </c>
      <c r="C9" s="57" t="s">
        <v>136</v>
      </c>
      <c r="D9" s="58"/>
      <c r="E9" s="94" t="s">
        <v>131</v>
      </c>
      <c r="F9" s="50" t="s">
        <v>137</v>
      </c>
      <c r="G9" s="64"/>
      <c r="H9" s="64"/>
      <c r="I9" s="64" t="s">
        <v>121</v>
      </c>
      <c r="J9" s="73" t="s">
        <v>96</v>
      </c>
      <c r="K9" s="134" t="s">
        <v>97</v>
      </c>
      <c r="L9" s="134" t="s">
        <v>138</v>
      </c>
      <c r="M9" s="135" t="s">
        <v>139</v>
      </c>
      <c r="N9" s="196" t="s">
        <v>125</v>
      </c>
      <c r="O9" s="196" t="s">
        <v>91</v>
      </c>
      <c r="P9" s="196" t="s">
        <v>126</v>
      </c>
      <c r="Q9" s="196" t="s">
        <v>127</v>
      </c>
      <c r="R9" s="273" t="s">
        <v>109</v>
      </c>
    </row>
    <row r="10" spans="1:18" ht="240" x14ac:dyDescent="0.2">
      <c r="A10" s="185"/>
      <c r="B10" s="57" t="s">
        <v>140</v>
      </c>
      <c r="C10" s="124" t="s">
        <v>141</v>
      </c>
      <c r="D10" s="58"/>
      <c r="E10" s="94" t="s">
        <v>131</v>
      </c>
      <c r="F10" s="50" t="s">
        <v>142</v>
      </c>
      <c r="G10" s="64"/>
      <c r="H10" s="64"/>
      <c r="I10" s="64" t="s">
        <v>121</v>
      </c>
      <c r="J10" s="73" t="s">
        <v>96</v>
      </c>
      <c r="K10" s="134" t="s">
        <v>97</v>
      </c>
      <c r="L10" s="134" t="s">
        <v>143</v>
      </c>
      <c r="M10" s="137" t="s">
        <v>144</v>
      </c>
      <c r="N10" s="196" t="s">
        <v>125</v>
      </c>
      <c r="O10" s="196" t="s">
        <v>91</v>
      </c>
      <c r="P10" s="196" t="s">
        <v>126</v>
      </c>
      <c r="Q10" s="196" t="s">
        <v>127</v>
      </c>
      <c r="R10" s="273" t="s">
        <v>109</v>
      </c>
    </row>
    <row r="11" spans="1:18" ht="285" x14ac:dyDescent="0.2">
      <c r="A11" s="185"/>
      <c r="B11" s="57" t="s">
        <v>145</v>
      </c>
      <c r="C11" s="124" t="s">
        <v>146</v>
      </c>
      <c r="D11" s="58"/>
      <c r="E11" s="94" t="s">
        <v>131</v>
      </c>
      <c r="F11" s="50" t="s">
        <v>147</v>
      </c>
      <c r="G11" s="64"/>
      <c r="H11" s="64"/>
      <c r="I11" s="64" t="s">
        <v>121</v>
      </c>
      <c r="J11" s="73" t="s">
        <v>96</v>
      </c>
      <c r="K11" s="134" t="s">
        <v>97</v>
      </c>
      <c r="L11" s="134" t="s">
        <v>148</v>
      </c>
      <c r="M11" s="135" t="s">
        <v>149</v>
      </c>
      <c r="N11" s="196" t="s">
        <v>125</v>
      </c>
      <c r="O11" s="196" t="s">
        <v>91</v>
      </c>
      <c r="P11" s="196" t="s">
        <v>126</v>
      </c>
      <c r="Q11" s="196" t="s">
        <v>127</v>
      </c>
      <c r="R11" s="273" t="s">
        <v>109</v>
      </c>
    </row>
    <row r="12" spans="1:18" ht="195" x14ac:dyDescent="0.2">
      <c r="A12" s="185"/>
      <c r="B12" s="57" t="s">
        <v>150</v>
      </c>
      <c r="C12" s="124" t="s">
        <v>151</v>
      </c>
      <c r="D12" s="58"/>
      <c r="E12" s="94" t="s">
        <v>131</v>
      </c>
      <c r="F12" s="50" t="s">
        <v>152</v>
      </c>
      <c r="G12" s="64"/>
      <c r="H12" s="64"/>
      <c r="I12" s="64" t="s">
        <v>121</v>
      </c>
      <c r="J12" s="73" t="s">
        <v>96</v>
      </c>
      <c r="K12" s="134" t="s">
        <v>97</v>
      </c>
      <c r="L12" s="134" t="s">
        <v>153</v>
      </c>
      <c r="M12" s="137" t="s">
        <v>154</v>
      </c>
      <c r="N12" s="196" t="s">
        <v>125</v>
      </c>
      <c r="O12" s="196" t="s">
        <v>91</v>
      </c>
      <c r="P12" s="196" t="s">
        <v>126</v>
      </c>
      <c r="Q12" s="196" t="s">
        <v>127</v>
      </c>
      <c r="R12" s="273" t="s">
        <v>109</v>
      </c>
    </row>
    <row r="13" spans="1:18" ht="240" x14ac:dyDescent="0.2">
      <c r="A13" s="185"/>
      <c r="B13" s="57" t="s">
        <v>155</v>
      </c>
      <c r="C13" s="124" t="s">
        <v>156</v>
      </c>
      <c r="D13" s="58"/>
      <c r="E13" s="94" t="s">
        <v>131</v>
      </c>
      <c r="F13" s="50" t="s">
        <v>157</v>
      </c>
      <c r="G13" s="64"/>
      <c r="H13" s="64"/>
      <c r="I13" s="64" t="s">
        <v>121</v>
      </c>
      <c r="J13" s="73" t="s">
        <v>96</v>
      </c>
      <c r="K13" s="134" t="s">
        <v>97</v>
      </c>
      <c r="L13" s="134" t="s">
        <v>158</v>
      </c>
      <c r="M13" s="135" t="s">
        <v>159</v>
      </c>
      <c r="N13" s="196" t="s">
        <v>125</v>
      </c>
      <c r="O13" s="196" t="s">
        <v>91</v>
      </c>
      <c r="P13" s="196" t="s">
        <v>126</v>
      </c>
      <c r="Q13" s="196" t="s">
        <v>127</v>
      </c>
      <c r="R13" s="273" t="s">
        <v>109</v>
      </c>
    </row>
    <row r="14" spans="1:18" ht="300" x14ac:dyDescent="0.2">
      <c r="A14" s="185"/>
      <c r="B14" s="57" t="s">
        <v>160</v>
      </c>
      <c r="C14" s="57" t="s">
        <v>161</v>
      </c>
      <c r="D14" s="58"/>
      <c r="E14" s="94" t="s">
        <v>162</v>
      </c>
      <c r="F14" s="50" t="s">
        <v>163</v>
      </c>
      <c r="G14" s="64"/>
      <c r="H14" s="64"/>
      <c r="I14" s="64" t="s">
        <v>121</v>
      </c>
      <c r="J14" s="73" t="s">
        <v>96</v>
      </c>
      <c r="K14" s="134" t="s">
        <v>97</v>
      </c>
      <c r="L14" s="134" t="s">
        <v>164</v>
      </c>
      <c r="M14" s="135" t="s">
        <v>165</v>
      </c>
      <c r="N14" s="196" t="s">
        <v>125</v>
      </c>
      <c r="O14" s="196" t="s">
        <v>91</v>
      </c>
      <c r="P14" s="196" t="s">
        <v>126</v>
      </c>
      <c r="Q14" s="196" t="s">
        <v>127</v>
      </c>
      <c r="R14" s="273" t="s">
        <v>109</v>
      </c>
    </row>
    <row r="15" spans="1:18" ht="120" x14ac:dyDescent="0.2">
      <c r="A15" s="185"/>
      <c r="B15" s="57" t="s">
        <v>166</v>
      </c>
      <c r="C15" s="57" t="s">
        <v>167</v>
      </c>
      <c r="D15" s="22" t="s">
        <v>168</v>
      </c>
      <c r="E15" s="89" t="s">
        <v>169</v>
      </c>
      <c r="F15" s="22" t="s">
        <v>170</v>
      </c>
      <c r="G15" s="28"/>
      <c r="H15" s="28"/>
      <c r="I15" s="28" t="s">
        <v>121</v>
      </c>
      <c r="J15" s="73" t="s">
        <v>96</v>
      </c>
      <c r="K15" s="138" t="s">
        <v>88</v>
      </c>
      <c r="L15" s="138" t="s">
        <v>171</v>
      </c>
      <c r="M15" s="137" t="s">
        <v>172</v>
      </c>
      <c r="N15" s="196" t="s">
        <v>125</v>
      </c>
      <c r="O15" s="196" t="s">
        <v>91</v>
      </c>
      <c r="P15" s="196" t="s">
        <v>126</v>
      </c>
      <c r="Q15" s="196" t="s">
        <v>127</v>
      </c>
      <c r="R15" s="273" t="s">
        <v>109</v>
      </c>
    </row>
    <row r="16" spans="1:18" ht="160" x14ac:dyDescent="0.2">
      <c r="A16" s="185"/>
      <c r="B16" s="57" t="s">
        <v>173</v>
      </c>
      <c r="C16" s="57" t="s">
        <v>174</v>
      </c>
      <c r="D16" s="58"/>
      <c r="E16" s="88"/>
      <c r="F16" s="50" t="s">
        <v>175</v>
      </c>
      <c r="G16" s="64"/>
      <c r="H16" s="64"/>
      <c r="I16" s="148" t="s">
        <v>121</v>
      </c>
      <c r="J16" s="73"/>
      <c r="K16" s="134" t="s">
        <v>97</v>
      </c>
      <c r="L16" s="134" t="s">
        <v>176</v>
      </c>
      <c r="M16" s="135" t="s">
        <v>177</v>
      </c>
      <c r="N16" s="196" t="s">
        <v>125</v>
      </c>
      <c r="O16" s="196" t="s">
        <v>91</v>
      </c>
      <c r="P16" s="196" t="s">
        <v>126</v>
      </c>
      <c r="Q16" s="196" t="s">
        <v>127</v>
      </c>
      <c r="R16" s="200" t="s">
        <v>178</v>
      </c>
    </row>
    <row r="17" spans="1:18" ht="270" x14ac:dyDescent="0.2">
      <c r="A17" s="148"/>
      <c r="B17" s="145" t="s">
        <v>179</v>
      </c>
      <c r="C17" s="209" t="s">
        <v>180</v>
      </c>
      <c r="D17" s="30"/>
      <c r="E17" s="88" t="s">
        <v>131</v>
      </c>
      <c r="F17" s="30" t="s">
        <v>181</v>
      </c>
      <c r="G17" s="148"/>
      <c r="H17" s="148"/>
      <c r="I17" s="148" t="s">
        <v>121</v>
      </c>
      <c r="J17" s="210"/>
      <c r="K17" s="211"/>
      <c r="L17" s="280" t="s">
        <v>176</v>
      </c>
      <c r="M17" s="212" t="s">
        <v>182</v>
      </c>
      <c r="N17" s="213" t="s">
        <v>125</v>
      </c>
      <c r="O17" s="196" t="s">
        <v>91</v>
      </c>
      <c r="P17" s="196" t="s">
        <v>183</v>
      </c>
      <c r="Q17" s="196" t="s">
        <v>91</v>
      </c>
      <c r="R17" s="208" t="s">
        <v>184</v>
      </c>
    </row>
    <row r="18" spans="1:18" ht="256" x14ac:dyDescent="0.2">
      <c r="A18" s="185"/>
      <c r="B18" s="57" t="s">
        <v>185</v>
      </c>
      <c r="C18" s="57" t="s">
        <v>118</v>
      </c>
      <c r="D18" s="58" t="s">
        <v>119</v>
      </c>
      <c r="E18" s="89"/>
      <c r="F18" s="169" t="s">
        <v>120</v>
      </c>
      <c r="G18" s="64" t="s">
        <v>84</v>
      </c>
      <c r="H18" s="64" t="s">
        <v>186</v>
      </c>
      <c r="I18" s="64" t="s">
        <v>187</v>
      </c>
      <c r="J18" s="73" t="s">
        <v>96</v>
      </c>
      <c r="K18" s="136" t="s">
        <v>88</v>
      </c>
      <c r="L18" s="136" t="s">
        <v>188</v>
      </c>
      <c r="M18" s="137" t="s">
        <v>189</v>
      </c>
      <c r="N18" s="198" t="s">
        <v>190</v>
      </c>
      <c r="O18" s="196" t="s">
        <v>91</v>
      </c>
      <c r="P18" s="196" t="s">
        <v>126</v>
      </c>
      <c r="Q18" s="196" t="s">
        <v>127</v>
      </c>
      <c r="R18" s="200" t="s">
        <v>191</v>
      </c>
    </row>
    <row r="19" spans="1:18" ht="180" x14ac:dyDescent="0.2">
      <c r="A19" s="185"/>
      <c r="B19" s="57" t="s">
        <v>192</v>
      </c>
      <c r="C19" s="57" t="s">
        <v>167</v>
      </c>
      <c r="D19" s="22" t="s">
        <v>168</v>
      </c>
      <c r="E19" s="89" t="s">
        <v>193</v>
      </c>
      <c r="F19" s="22" t="s">
        <v>170</v>
      </c>
      <c r="G19" s="28" t="s">
        <v>84</v>
      </c>
      <c r="H19" s="28"/>
      <c r="I19" s="28" t="s">
        <v>187</v>
      </c>
      <c r="J19" s="73" t="s">
        <v>96</v>
      </c>
      <c r="K19" s="138" t="s">
        <v>88</v>
      </c>
      <c r="L19" s="138" t="s">
        <v>194</v>
      </c>
      <c r="M19" s="137" t="s">
        <v>172</v>
      </c>
      <c r="N19" s="199" t="s">
        <v>195</v>
      </c>
      <c r="O19" s="196" t="s">
        <v>91</v>
      </c>
      <c r="P19" s="196" t="s">
        <v>126</v>
      </c>
      <c r="Q19" s="196" t="s">
        <v>127</v>
      </c>
      <c r="R19" s="273" t="s">
        <v>109</v>
      </c>
    </row>
    <row r="20" spans="1:18" ht="135" x14ac:dyDescent="0.2">
      <c r="A20" s="180">
        <v>44155</v>
      </c>
      <c r="B20" s="57" t="s">
        <v>196</v>
      </c>
      <c r="C20" s="57" t="s">
        <v>130</v>
      </c>
      <c r="D20" s="58"/>
      <c r="E20" s="94" t="s">
        <v>197</v>
      </c>
      <c r="F20" s="50" t="s">
        <v>132</v>
      </c>
      <c r="G20" s="64"/>
      <c r="H20" s="64"/>
      <c r="I20" s="64" t="s">
        <v>187</v>
      </c>
      <c r="J20" s="73" t="s">
        <v>96</v>
      </c>
      <c r="K20" s="136" t="s">
        <v>198</v>
      </c>
      <c r="L20" s="136" t="s">
        <v>199</v>
      </c>
      <c r="M20" s="135" t="s">
        <v>200</v>
      </c>
      <c r="N20" s="196"/>
      <c r="O20" s="196"/>
      <c r="P20" s="196" t="s">
        <v>126</v>
      </c>
      <c r="Q20" s="196" t="s">
        <v>127</v>
      </c>
      <c r="R20" s="273" t="s">
        <v>109</v>
      </c>
    </row>
    <row r="21" spans="1:18" ht="240" x14ac:dyDescent="0.2">
      <c r="A21" s="180">
        <v>44155</v>
      </c>
      <c r="B21" s="57" t="s">
        <v>201</v>
      </c>
      <c r="C21" s="57" t="s">
        <v>136</v>
      </c>
      <c r="D21" s="58"/>
      <c r="E21" s="89" t="s">
        <v>197</v>
      </c>
      <c r="F21" s="50" t="s">
        <v>137</v>
      </c>
      <c r="G21" s="64"/>
      <c r="H21" s="64"/>
      <c r="I21" s="64" t="s">
        <v>187</v>
      </c>
      <c r="J21" s="73" t="s">
        <v>96</v>
      </c>
      <c r="K21" s="136" t="s">
        <v>122</v>
      </c>
      <c r="L21" s="136" t="s">
        <v>202</v>
      </c>
      <c r="M21" s="137" t="s">
        <v>203</v>
      </c>
      <c r="N21" s="196"/>
      <c r="O21" s="196"/>
      <c r="P21" s="196" t="s">
        <v>126</v>
      </c>
      <c r="Q21" s="196" t="s">
        <v>127</v>
      </c>
      <c r="R21" s="273" t="s">
        <v>109</v>
      </c>
    </row>
    <row r="22" spans="1:18" ht="240" x14ac:dyDescent="0.2">
      <c r="A22" s="180">
        <v>44155</v>
      </c>
      <c r="B22" s="57" t="s">
        <v>204</v>
      </c>
      <c r="C22" s="124" t="s">
        <v>141</v>
      </c>
      <c r="D22" s="58"/>
      <c r="E22" s="94" t="s">
        <v>197</v>
      </c>
      <c r="F22" s="50" t="s">
        <v>142</v>
      </c>
      <c r="G22" s="64"/>
      <c r="H22" s="64"/>
      <c r="I22" s="64" t="s">
        <v>187</v>
      </c>
      <c r="J22" s="73" t="s">
        <v>96</v>
      </c>
      <c r="K22" s="136" t="s">
        <v>122</v>
      </c>
      <c r="L22" s="136" t="s">
        <v>205</v>
      </c>
      <c r="M22" s="135" t="s">
        <v>206</v>
      </c>
      <c r="N22" s="196"/>
      <c r="O22" s="196"/>
      <c r="P22" s="196" t="s">
        <v>126</v>
      </c>
      <c r="Q22" s="196" t="s">
        <v>127</v>
      </c>
      <c r="R22" s="273" t="s">
        <v>109</v>
      </c>
    </row>
    <row r="23" spans="1:18" ht="285" x14ac:dyDescent="0.2">
      <c r="A23" s="180">
        <v>44155</v>
      </c>
      <c r="B23" s="57" t="s">
        <v>207</v>
      </c>
      <c r="C23" s="124" t="s">
        <v>146</v>
      </c>
      <c r="D23" s="58"/>
      <c r="E23" s="89" t="s">
        <v>197</v>
      </c>
      <c r="F23" s="50" t="s">
        <v>147</v>
      </c>
      <c r="G23" s="64"/>
      <c r="H23" s="64"/>
      <c r="I23" s="64" t="s">
        <v>187</v>
      </c>
      <c r="J23" s="73" t="s">
        <v>96</v>
      </c>
      <c r="K23" s="136" t="s">
        <v>122</v>
      </c>
      <c r="L23" s="136" t="s">
        <v>208</v>
      </c>
      <c r="M23" s="137" t="s">
        <v>209</v>
      </c>
      <c r="N23" s="196"/>
      <c r="O23" s="196"/>
      <c r="P23" s="196" t="s">
        <v>126</v>
      </c>
      <c r="Q23" s="196" t="s">
        <v>127</v>
      </c>
      <c r="R23" s="273" t="s">
        <v>109</v>
      </c>
    </row>
    <row r="24" spans="1:18" ht="195" x14ac:dyDescent="0.2">
      <c r="A24" s="180">
        <v>44155</v>
      </c>
      <c r="B24" s="57" t="s">
        <v>210</v>
      </c>
      <c r="C24" s="124" t="s">
        <v>151</v>
      </c>
      <c r="D24" s="58"/>
      <c r="E24" s="94" t="s">
        <v>197</v>
      </c>
      <c r="F24" s="50" t="s">
        <v>152</v>
      </c>
      <c r="G24" s="64"/>
      <c r="H24" s="64"/>
      <c r="I24" s="64" t="s">
        <v>187</v>
      </c>
      <c r="J24" s="73" t="s">
        <v>96</v>
      </c>
      <c r="K24" s="136" t="s">
        <v>122</v>
      </c>
      <c r="L24" s="136" t="s">
        <v>211</v>
      </c>
      <c r="M24" s="135" t="s">
        <v>212</v>
      </c>
      <c r="N24" s="196"/>
      <c r="O24" s="196"/>
      <c r="P24" s="196" t="s">
        <v>126</v>
      </c>
      <c r="Q24" s="196" t="s">
        <v>127</v>
      </c>
      <c r="R24" s="273" t="s">
        <v>109</v>
      </c>
    </row>
    <row r="25" spans="1:18" ht="240" x14ac:dyDescent="0.2">
      <c r="A25" s="180">
        <v>44155</v>
      </c>
      <c r="B25" s="57" t="s">
        <v>213</v>
      </c>
      <c r="C25" s="124" t="s">
        <v>156</v>
      </c>
      <c r="D25" s="58"/>
      <c r="E25" s="89" t="s">
        <v>197</v>
      </c>
      <c r="F25" s="50" t="s">
        <v>157</v>
      </c>
      <c r="G25" s="64"/>
      <c r="H25" s="64"/>
      <c r="I25" s="64" t="s">
        <v>187</v>
      </c>
      <c r="J25" s="73" t="s">
        <v>96</v>
      </c>
      <c r="K25" s="136" t="s">
        <v>214</v>
      </c>
      <c r="L25" s="136" t="s">
        <v>215</v>
      </c>
      <c r="M25" s="137" t="s">
        <v>216</v>
      </c>
      <c r="N25" s="196"/>
      <c r="O25" s="196"/>
      <c r="P25" s="196" t="s">
        <v>126</v>
      </c>
      <c r="Q25" s="196" t="s">
        <v>127</v>
      </c>
      <c r="R25" s="273" t="s">
        <v>109</v>
      </c>
    </row>
    <row r="26" spans="1:18" ht="240" x14ac:dyDescent="0.2">
      <c r="A26" s="180">
        <v>44155</v>
      </c>
      <c r="B26" s="57" t="s">
        <v>217</v>
      </c>
      <c r="C26" s="57" t="s">
        <v>161</v>
      </c>
      <c r="D26" s="58"/>
      <c r="E26" s="94" t="s">
        <v>218</v>
      </c>
      <c r="F26" s="50" t="s">
        <v>163</v>
      </c>
      <c r="G26" s="64"/>
      <c r="H26" s="64"/>
      <c r="I26" s="64" t="s">
        <v>187</v>
      </c>
      <c r="J26" s="73" t="s">
        <v>96</v>
      </c>
      <c r="K26" s="136" t="s">
        <v>214</v>
      </c>
      <c r="L26" s="136" t="s">
        <v>219</v>
      </c>
      <c r="M26" s="135" t="s">
        <v>220</v>
      </c>
      <c r="N26" s="196"/>
      <c r="O26" s="196"/>
      <c r="P26" s="196" t="s">
        <v>126</v>
      </c>
      <c r="Q26" s="196" t="s">
        <v>127</v>
      </c>
      <c r="R26" s="273" t="s">
        <v>109</v>
      </c>
    </row>
    <row r="27" spans="1:18" ht="160" x14ac:dyDescent="0.2">
      <c r="A27" s="185"/>
      <c r="B27" s="57" t="s">
        <v>221</v>
      </c>
      <c r="C27" s="57" t="s">
        <v>174</v>
      </c>
      <c r="D27" s="58"/>
      <c r="E27" s="88"/>
      <c r="F27" s="50" t="s">
        <v>175</v>
      </c>
      <c r="G27" s="64"/>
      <c r="H27" s="64"/>
      <c r="I27" s="148" t="s">
        <v>187</v>
      </c>
      <c r="J27" s="73"/>
      <c r="K27" s="134" t="s">
        <v>97</v>
      </c>
      <c r="L27" s="134" t="s">
        <v>222</v>
      </c>
      <c r="M27" s="135" t="s">
        <v>223</v>
      </c>
      <c r="N27" s="196" t="s">
        <v>224</v>
      </c>
      <c r="O27" s="196" t="s">
        <v>91</v>
      </c>
      <c r="P27" s="196" t="s">
        <v>126</v>
      </c>
      <c r="Q27" s="196" t="s">
        <v>127</v>
      </c>
      <c r="R27" s="200" t="s">
        <v>225</v>
      </c>
    </row>
    <row r="28" spans="1:18" ht="256" x14ac:dyDescent="0.2">
      <c r="A28" s="185"/>
      <c r="B28" s="145" t="s">
        <v>226</v>
      </c>
      <c r="C28" s="145" t="s">
        <v>118</v>
      </c>
      <c r="D28" s="30" t="s">
        <v>119</v>
      </c>
      <c r="E28" s="88"/>
      <c r="F28" s="169" t="s">
        <v>120</v>
      </c>
      <c r="G28" s="148" t="s">
        <v>84</v>
      </c>
      <c r="H28" s="148" t="s">
        <v>186</v>
      </c>
      <c r="I28" s="148" t="s">
        <v>227</v>
      </c>
      <c r="J28" s="73" t="s">
        <v>96</v>
      </c>
      <c r="K28" s="134" t="s">
        <v>88</v>
      </c>
      <c r="L28" s="134" t="s">
        <v>228</v>
      </c>
      <c r="M28" s="135" t="s">
        <v>229</v>
      </c>
      <c r="N28" s="197" t="s">
        <v>230</v>
      </c>
      <c r="O28" s="196" t="s">
        <v>91</v>
      </c>
      <c r="P28" s="196" t="s">
        <v>126</v>
      </c>
      <c r="Q28" s="196" t="s">
        <v>127</v>
      </c>
      <c r="R28" s="200" t="s">
        <v>191</v>
      </c>
    </row>
    <row r="29" spans="1:18" ht="135" x14ac:dyDescent="0.2">
      <c r="A29" s="185"/>
      <c r="B29" s="85" t="s">
        <v>231</v>
      </c>
      <c r="C29" s="85" t="s">
        <v>167</v>
      </c>
      <c r="D29" s="132" t="s">
        <v>168</v>
      </c>
      <c r="E29" s="133" t="s">
        <v>232</v>
      </c>
      <c r="F29" s="22" t="s">
        <v>233</v>
      </c>
      <c r="G29" s="123" t="s">
        <v>84</v>
      </c>
      <c r="H29" s="123"/>
      <c r="I29" s="148" t="s">
        <v>227</v>
      </c>
      <c r="J29" s="73" t="s">
        <v>96</v>
      </c>
      <c r="K29" s="134" t="s">
        <v>88</v>
      </c>
      <c r="L29" s="134" t="s">
        <v>234</v>
      </c>
      <c r="M29" s="137" t="s">
        <v>172</v>
      </c>
      <c r="N29" s="10" t="s">
        <v>235</v>
      </c>
      <c r="O29" s="196" t="s">
        <v>91</v>
      </c>
      <c r="P29" s="196" t="s">
        <v>1124</v>
      </c>
      <c r="Q29" s="196" t="s">
        <v>91</v>
      </c>
      <c r="R29" s="273" t="s">
        <v>236</v>
      </c>
    </row>
    <row r="30" spans="1:18" ht="120" x14ac:dyDescent="0.2">
      <c r="A30" s="180">
        <v>44155</v>
      </c>
      <c r="B30" s="57" t="s">
        <v>237</v>
      </c>
      <c r="C30" s="57" t="s">
        <v>130</v>
      </c>
      <c r="D30" s="58"/>
      <c r="E30" s="89" t="s">
        <v>238</v>
      </c>
      <c r="F30" s="50" t="s">
        <v>132</v>
      </c>
      <c r="G30" s="64"/>
      <c r="H30" s="64"/>
      <c r="I30" s="64" t="s">
        <v>227</v>
      </c>
      <c r="J30" s="73" t="s">
        <v>96</v>
      </c>
      <c r="K30" s="136" t="s">
        <v>239</v>
      </c>
      <c r="L30" s="136" t="s">
        <v>240</v>
      </c>
      <c r="M30" s="137" t="s">
        <v>241</v>
      </c>
      <c r="N30" s="196"/>
      <c r="O30" s="196"/>
      <c r="P30" s="196" t="s">
        <v>126</v>
      </c>
      <c r="Q30" s="196" t="s">
        <v>127</v>
      </c>
      <c r="R30" s="273" t="s">
        <v>109</v>
      </c>
    </row>
    <row r="31" spans="1:18" ht="225" x14ac:dyDescent="0.2">
      <c r="A31" s="180">
        <v>44155</v>
      </c>
      <c r="B31" s="57" t="s">
        <v>242</v>
      </c>
      <c r="C31" s="57" t="s">
        <v>136</v>
      </c>
      <c r="D31" s="58"/>
      <c r="E31" s="94" t="s">
        <v>238</v>
      </c>
      <c r="F31" s="50" t="s">
        <v>137</v>
      </c>
      <c r="G31" s="64"/>
      <c r="H31" s="64"/>
      <c r="I31" s="64" t="s">
        <v>227</v>
      </c>
      <c r="J31" s="73" t="s">
        <v>96</v>
      </c>
      <c r="K31" s="136" t="s">
        <v>239</v>
      </c>
      <c r="L31" s="136" t="s">
        <v>243</v>
      </c>
      <c r="M31" s="135" t="s">
        <v>244</v>
      </c>
      <c r="N31" s="196"/>
      <c r="O31" s="196"/>
      <c r="P31" s="196" t="s">
        <v>126</v>
      </c>
      <c r="Q31" s="196" t="s">
        <v>127</v>
      </c>
      <c r="R31" s="273" t="s">
        <v>101</v>
      </c>
    </row>
    <row r="32" spans="1:18" ht="225" x14ac:dyDescent="0.2">
      <c r="A32" s="180">
        <v>44155</v>
      </c>
      <c r="B32" s="57" t="s">
        <v>245</v>
      </c>
      <c r="C32" s="57" t="s">
        <v>141</v>
      </c>
      <c r="D32" s="58"/>
      <c r="E32" s="89" t="s">
        <v>238</v>
      </c>
      <c r="F32" s="50" t="s">
        <v>142</v>
      </c>
      <c r="G32" s="64"/>
      <c r="H32" s="64"/>
      <c r="I32" s="64" t="s">
        <v>227</v>
      </c>
      <c r="J32" s="73" t="s">
        <v>96</v>
      </c>
      <c r="K32" s="206" t="s">
        <v>239</v>
      </c>
      <c r="L32" s="206" t="s">
        <v>246</v>
      </c>
      <c r="M32" s="137" t="s">
        <v>247</v>
      </c>
      <c r="N32" s="196"/>
      <c r="O32" s="196"/>
      <c r="P32" s="196" t="s">
        <v>126</v>
      </c>
      <c r="Q32" s="196" t="s">
        <v>127</v>
      </c>
      <c r="R32" s="273" t="s">
        <v>109</v>
      </c>
    </row>
    <row r="33" spans="1:18" ht="270" x14ac:dyDescent="0.2">
      <c r="A33" s="180">
        <v>44155</v>
      </c>
      <c r="B33" s="57" t="s">
        <v>248</v>
      </c>
      <c r="C33" s="57" t="s">
        <v>146</v>
      </c>
      <c r="D33" s="58"/>
      <c r="E33" s="94" t="s">
        <v>238</v>
      </c>
      <c r="F33" s="50" t="s">
        <v>147</v>
      </c>
      <c r="G33" s="64"/>
      <c r="H33" s="64"/>
      <c r="I33" s="64" t="s">
        <v>227</v>
      </c>
      <c r="J33" s="73" t="s">
        <v>96</v>
      </c>
      <c r="K33" s="136" t="s">
        <v>239</v>
      </c>
      <c r="L33" s="136" t="s">
        <v>249</v>
      </c>
      <c r="M33" s="135" t="s">
        <v>250</v>
      </c>
      <c r="N33" s="196"/>
      <c r="O33" s="196"/>
      <c r="P33" s="196" t="s">
        <v>126</v>
      </c>
      <c r="Q33" s="196" t="s">
        <v>127</v>
      </c>
      <c r="R33" s="273" t="s">
        <v>109</v>
      </c>
    </row>
    <row r="34" spans="1:18" ht="180" x14ac:dyDescent="0.2">
      <c r="A34" s="180">
        <v>44155</v>
      </c>
      <c r="B34" s="57" t="s">
        <v>251</v>
      </c>
      <c r="C34" s="124" t="s">
        <v>151</v>
      </c>
      <c r="D34" s="58"/>
      <c r="E34" s="89" t="s">
        <v>238</v>
      </c>
      <c r="F34" s="50" t="s">
        <v>152</v>
      </c>
      <c r="G34" s="64"/>
      <c r="H34" s="64"/>
      <c r="I34" s="148" t="s">
        <v>227</v>
      </c>
      <c r="J34" s="73" t="s">
        <v>96</v>
      </c>
      <c r="K34" s="136" t="s">
        <v>239</v>
      </c>
      <c r="L34" s="136" t="s">
        <v>252</v>
      </c>
      <c r="M34" s="137" t="s">
        <v>253</v>
      </c>
      <c r="N34" s="196"/>
      <c r="O34" s="196"/>
      <c r="P34" s="196" t="s">
        <v>126</v>
      </c>
      <c r="Q34" s="196" t="s">
        <v>127</v>
      </c>
      <c r="R34" s="273" t="s">
        <v>109</v>
      </c>
    </row>
    <row r="35" spans="1:18" ht="225" x14ac:dyDescent="0.2">
      <c r="A35" s="180">
        <v>44155</v>
      </c>
      <c r="B35" s="57" t="s">
        <v>254</v>
      </c>
      <c r="C35" s="124" t="s">
        <v>156</v>
      </c>
      <c r="D35" s="58"/>
      <c r="E35" s="94" t="s">
        <v>238</v>
      </c>
      <c r="F35" s="50" t="s">
        <v>157</v>
      </c>
      <c r="G35" s="64"/>
      <c r="H35" s="64"/>
      <c r="I35" s="148" t="s">
        <v>227</v>
      </c>
      <c r="J35" s="73" t="s">
        <v>96</v>
      </c>
      <c r="K35" s="136" t="s">
        <v>239</v>
      </c>
      <c r="L35" s="206" t="s">
        <v>255</v>
      </c>
      <c r="M35" s="153" t="s">
        <v>256</v>
      </c>
      <c r="N35" s="196"/>
      <c r="O35" s="196"/>
      <c r="P35" s="196" t="s">
        <v>126</v>
      </c>
      <c r="Q35" s="196" t="s">
        <v>127</v>
      </c>
      <c r="R35" s="273" t="s">
        <v>109</v>
      </c>
    </row>
    <row r="36" spans="1:18" ht="240" x14ac:dyDescent="0.2">
      <c r="A36" s="180">
        <v>44155</v>
      </c>
      <c r="B36" s="57" t="s">
        <v>257</v>
      </c>
      <c r="C36" s="57" t="s">
        <v>161</v>
      </c>
      <c r="D36" s="58"/>
      <c r="E36" s="89" t="s">
        <v>258</v>
      </c>
      <c r="F36" s="50" t="s">
        <v>163</v>
      </c>
      <c r="G36" s="64"/>
      <c r="H36" s="64"/>
      <c r="I36" s="148" t="s">
        <v>227</v>
      </c>
      <c r="J36" s="73" t="s">
        <v>96</v>
      </c>
      <c r="K36" s="136" t="s">
        <v>198</v>
      </c>
      <c r="L36" s="136" t="s">
        <v>259</v>
      </c>
      <c r="M36" s="137" t="s">
        <v>260</v>
      </c>
      <c r="N36" s="196"/>
      <c r="O36" s="196"/>
      <c r="P36" s="196" t="s">
        <v>126</v>
      </c>
      <c r="Q36" s="196" t="s">
        <v>127</v>
      </c>
      <c r="R36" s="273" t="s">
        <v>109</v>
      </c>
    </row>
    <row r="37" spans="1:18" ht="138.75" customHeight="1" x14ac:dyDescent="0.2">
      <c r="A37" s="185"/>
      <c r="B37" s="57" t="s">
        <v>261</v>
      </c>
      <c r="C37" s="57" t="s">
        <v>174</v>
      </c>
      <c r="D37" s="58"/>
      <c r="E37" s="88"/>
      <c r="F37" s="50" t="s">
        <v>175</v>
      </c>
      <c r="G37" s="64"/>
      <c r="H37" s="64"/>
      <c r="I37" s="148" t="s">
        <v>227</v>
      </c>
      <c r="J37" s="73"/>
      <c r="K37" s="153" t="s">
        <v>97</v>
      </c>
      <c r="L37" s="153" t="s">
        <v>262</v>
      </c>
      <c r="M37" s="153" t="s">
        <v>263</v>
      </c>
      <c r="N37" s="196"/>
      <c r="O37" s="196"/>
      <c r="P37" s="196" t="s">
        <v>1124</v>
      </c>
      <c r="Q37" s="196" t="s">
        <v>91</v>
      </c>
      <c r="R37" s="208" t="s">
        <v>264</v>
      </c>
    </row>
  </sheetData>
  <mergeCells count="1">
    <mergeCell ref="B1:G1"/>
  </mergeCells>
  <phoneticPr fontId="5" type="noConversion"/>
  <hyperlinks>
    <hyperlink ref="H3" r:id="rId1" xr:uid="{EDC39BA7-331A-BE43-BA60-E5719B87DF0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S63"/>
  <sheetViews>
    <sheetView tabSelected="1" zoomScale="80" zoomScaleNormal="80" workbookViewId="0">
      <pane xSplit="4" ySplit="1" topLeftCell="E31" activePane="bottomRight" state="frozen"/>
      <selection pane="topRight" activeCell="E1" sqref="E1"/>
      <selection pane="bottomLeft" activeCell="A2" sqref="A2"/>
      <selection pane="bottomRight" activeCell="F35" sqref="F35"/>
    </sheetView>
  </sheetViews>
  <sheetFormatPr baseColWidth="10" defaultColWidth="9.1640625" defaultRowHeight="14" x14ac:dyDescent="0.2"/>
  <cols>
    <col min="1" max="1" width="11.6640625" style="10" bestFit="1" customWidth="1"/>
    <col min="2" max="2" width="20.1640625" style="48" customWidth="1"/>
    <col min="3" max="3" width="19" style="48" customWidth="1"/>
    <col min="4" max="4" width="112.33203125" style="10" hidden="1" customWidth="1"/>
    <col min="5" max="5" width="28.6640625" style="10" customWidth="1"/>
    <col min="6" max="6" width="63.33203125" style="10" customWidth="1"/>
    <col min="7" max="7" width="38.5" style="10" hidden="1" customWidth="1"/>
    <col min="8" max="8" width="9.1640625" style="10" hidden="1" customWidth="1"/>
    <col min="9" max="9" width="30.5" style="69" customWidth="1"/>
    <col min="10" max="10" width="9.83203125" style="10" customWidth="1"/>
    <col min="11" max="11" width="15.1640625" style="10" customWidth="1"/>
    <col min="12" max="12" width="30.5" style="10" customWidth="1"/>
    <col min="13" max="13" width="21.5" style="10" customWidth="1"/>
    <col min="14" max="14" width="8.6640625" style="10" customWidth="1"/>
    <col min="15" max="15" width="27.5" style="10" customWidth="1"/>
    <col min="16" max="16" width="15.6640625" style="10" customWidth="1"/>
    <col min="17" max="16384" width="9.1640625" style="10"/>
  </cols>
  <sheetData>
    <row r="1" spans="1:19" ht="23" x14ac:dyDescent="0.2">
      <c r="B1" s="283" t="s">
        <v>265</v>
      </c>
      <c r="C1" s="283"/>
      <c r="D1" s="283"/>
      <c r="E1" s="283"/>
      <c r="F1" s="283"/>
      <c r="G1" s="283"/>
      <c r="L1" s="70"/>
    </row>
    <row r="2" spans="1:19" ht="40.5" customHeight="1" x14ac:dyDescent="0.2">
      <c r="A2" s="10" t="s">
        <v>37</v>
      </c>
      <c r="B2" s="53" t="s">
        <v>64</v>
      </c>
      <c r="C2" s="53" t="s">
        <v>65</v>
      </c>
      <c r="D2" s="54" t="s">
        <v>66</v>
      </c>
      <c r="E2" s="54" t="s">
        <v>67</v>
      </c>
      <c r="F2" s="54" t="s">
        <v>3</v>
      </c>
      <c r="G2" s="54" t="s">
        <v>68</v>
      </c>
      <c r="H2" s="54" t="s">
        <v>69</v>
      </c>
      <c r="I2" s="54" t="s">
        <v>70</v>
      </c>
      <c r="J2" s="71" t="s">
        <v>71</v>
      </c>
      <c r="K2" s="23" t="s">
        <v>72</v>
      </c>
      <c r="L2" s="23" t="s">
        <v>73</v>
      </c>
      <c r="M2" s="72" t="s">
        <v>266</v>
      </c>
      <c r="N2" s="10" t="s">
        <v>267</v>
      </c>
      <c r="O2" s="10" t="s">
        <v>268</v>
      </c>
      <c r="P2" s="10" t="s">
        <v>269</v>
      </c>
      <c r="Q2" s="10" t="s">
        <v>78</v>
      </c>
      <c r="R2" s="10" t="s">
        <v>270</v>
      </c>
      <c r="S2" s="10" t="s">
        <v>271</v>
      </c>
    </row>
    <row r="3" spans="1:19" s="194" customFormat="1" ht="225" x14ac:dyDescent="0.2">
      <c r="A3" s="189"/>
      <c r="B3" s="129" t="s">
        <v>272</v>
      </c>
      <c r="C3" s="129" t="s">
        <v>273</v>
      </c>
      <c r="D3" s="190" t="s">
        <v>274</v>
      </c>
      <c r="E3" s="191"/>
      <c r="F3" s="189" t="s">
        <v>275</v>
      </c>
      <c r="G3" s="189"/>
      <c r="H3" s="189"/>
      <c r="I3" s="192" t="s">
        <v>276</v>
      </c>
      <c r="J3" s="193" t="s">
        <v>87</v>
      </c>
      <c r="K3" s="194" t="s">
        <v>214</v>
      </c>
      <c r="L3" s="279" t="s">
        <v>277</v>
      </c>
      <c r="M3" s="194" t="s">
        <v>278</v>
      </c>
      <c r="N3" s="194" t="s">
        <v>279</v>
      </c>
      <c r="O3" s="10" t="s">
        <v>91</v>
      </c>
      <c r="P3" s="194" t="s">
        <v>280</v>
      </c>
      <c r="Q3" s="194" t="s">
        <v>127</v>
      </c>
      <c r="R3" s="194" t="s">
        <v>281</v>
      </c>
      <c r="S3" s="194" t="s">
        <v>282</v>
      </c>
    </row>
    <row r="4" spans="1:19" ht="126" customHeight="1" x14ac:dyDescent="0.2">
      <c r="A4" s="28"/>
      <c r="B4" s="57" t="s">
        <v>283</v>
      </c>
      <c r="C4" s="57" t="s">
        <v>284</v>
      </c>
      <c r="D4" s="68" t="s">
        <v>285</v>
      </c>
      <c r="E4" s="91"/>
      <c r="F4" s="55" t="s">
        <v>286</v>
      </c>
      <c r="G4" s="57"/>
      <c r="H4" s="57" t="s">
        <v>287</v>
      </c>
      <c r="I4" s="57" t="s">
        <v>288</v>
      </c>
      <c r="J4" s="77" t="s">
        <v>105</v>
      </c>
      <c r="K4" s="74" t="s">
        <v>289</v>
      </c>
      <c r="L4" s="74" t="s">
        <v>290</v>
      </c>
      <c r="N4" s="10" t="s">
        <v>291</v>
      </c>
      <c r="P4" s="10" t="s">
        <v>291</v>
      </c>
      <c r="R4" s="10" t="s">
        <v>291</v>
      </c>
    </row>
    <row r="5" spans="1:19" ht="99" customHeight="1" x14ac:dyDescent="0.2">
      <c r="A5" s="64"/>
      <c r="B5" s="57" t="s">
        <v>292</v>
      </c>
      <c r="C5" s="57" t="s">
        <v>293</v>
      </c>
      <c r="D5" s="63" t="s">
        <v>294</v>
      </c>
      <c r="E5" s="258"/>
      <c r="F5" s="63" t="s">
        <v>295</v>
      </c>
      <c r="G5" s="78"/>
      <c r="H5" s="78" t="s">
        <v>287</v>
      </c>
      <c r="I5" s="78" t="s">
        <v>296</v>
      </c>
      <c r="J5" s="77" t="s">
        <v>105</v>
      </c>
      <c r="K5" s="194" t="s">
        <v>214</v>
      </c>
      <c r="L5" s="194" t="s">
        <v>297</v>
      </c>
      <c r="M5" s="79" t="s">
        <v>298</v>
      </c>
      <c r="N5" s="10" t="s">
        <v>299</v>
      </c>
      <c r="O5" s="10" t="s">
        <v>127</v>
      </c>
      <c r="Q5" s="10" t="s">
        <v>127</v>
      </c>
      <c r="R5" s="10" t="s">
        <v>300</v>
      </c>
    </row>
    <row r="6" spans="1:19" ht="180" x14ac:dyDescent="0.2">
      <c r="A6" s="233">
        <v>44144</v>
      </c>
      <c r="B6" s="57" t="s">
        <v>301</v>
      </c>
      <c r="C6" s="57" t="s">
        <v>302</v>
      </c>
      <c r="D6" s="49" t="s">
        <v>303</v>
      </c>
      <c r="E6" s="92"/>
      <c r="F6" s="52" t="s">
        <v>304</v>
      </c>
      <c r="G6" s="65"/>
      <c r="H6" s="65" t="s">
        <v>287</v>
      </c>
      <c r="I6" s="65" t="s">
        <v>305</v>
      </c>
      <c r="J6" s="75" t="s">
        <v>87</v>
      </c>
      <c r="K6" s="194" t="s">
        <v>214</v>
      </c>
      <c r="L6" s="194" t="s">
        <v>306</v>
      </c>
      <c r="M6" s="10" t="s">
        <v>307</v>
      </c>
      <c r="N6" s="10" t="s">
        <v>308</v>
      </c>
      <c r="O6" s="10" t="s">
        <v>91</v>
      </c>
      <c r="P6" s="10" t="s">
        <v>309</v>
      </c>
      <c r="Q6" s="10" t="s">
        <v>91</v>
      </c>
      <c r="R6" s="10" t="s">
        <v>300</v>
      </c>
    </row>
    <row r="7" spans="1:19" ht="146.25" customHeight="1" x14ac:dyDescent="0.2">
      <c r="A7" s="233">
        <v>44144</v>
      </c>
      <c r="B7" s="57" t="s">
        <v>310</v>
      </c>
      <c r="C7" s="57" t="s">
        <v>311</v>
      </c>
      <c r="D7" s="49" t="s">
        <v>312</v>
      </c>
      <c r="E7" s="88" t="s">
        <v>313</v>
      </c>
      <c r="F7" s="49" t="s">
        <v>314</v>
      </c>
      <c r="G7" s="65"/>
      <c r="H7" s="65" t="s">
        <v>287</v>
      </c>
      <c r="I7" s="65" t="s">
        <v>305</v>
      </c>
      <c r="J7" s="73" t="s">
        <v>96</v>
      </c>
      <c r="K7" s="194" t="s">
        <v>214</v>
      </c>
      <c r="L7" s="194" t="s">
        <v>315</v>
      </c>
      <c r="M7" s="10" t="s">
        <v>316</v>
      </c>
      <c r="N7" s="10" t="s">
        <v>317</v>
      </c>
      <c r="O7" s="10" t="s">
        <v>91</v>
      </c>
      <c r="P7" s="10" t="s">
        <v>318</v>
      </c>
      <c r="Q7" s="10" t="s">
        <v>91</v>
      </c>
      <c r="R7" s="10" t="s">
        <v>300</v>
      </c>
    </row>
    <row r="8" spans="1:19" ht="126.75" customHeight="1" x14ac:dyDescent="0.2">
      <c r="A8" s="22"/>
      <c r="B8" s="57" t="s">
        <v>319</v>
      </c>
      <c r="C8" s="57" t="s">
        <v>320</v>
      </c>
      <c r="D8" s="49" t="s">
        <v>312</v>
      </c>
      <c r="E8" s="88" t="s">
        <v>313</v>
      </c>
      <c r="F8" s="49" t="s">
        <v>321</v>
      </c>
      <c r="G8" s="65"/>
      <c r="H8" s="65" t="s">
        <v>287</v>
      </c>
      <c r="I8" s="65" t="s">
        <v>305</v>
      </c>
      <c r="J8" s="73" t="s">
        <v>96</v>
      </c>
      <c r="K8" s="194" t="s">
        <v>214</v>
      </c>
      <c r="L8" s="194" t="s">
        <v>322</v>
      </c>
      <c r="M8" s="10" t="s">
        <v>323</v>
      </c>
      <c r="N8" s="10" t="s">
        <v>324</v>
      </c>
      <c r="O8" s="10" t="s">
        <v>91</v>
      </c>
      <c r="Q8" s="10" t="s">
        <v>91</v>
      </c>
      <c r="R8" s="10" t="s">
        <v>300</v>
      </c>
    </row>
    <row r="9" spans="1:19" ht="90" x14ac:dyDescent="0.2">
      <c r="A9" s="64"/>
      <c r="B9" s="57" t="s">
        <v>325</v>
      </c>
      <c r="C9" s="57" t="s">
        <v>326</v>
      </c>
      <c r="D9" s="22" t="s">
        <v>327</v>
      </c>
      <c r="E9" s="179" t="s">
        <v>328</v>
      </c>
      <c r="F9" s="22" t="s">
        <v>329</v>
      </c>
      <c r="G9" s="28" t="s">
        <v>84</v>
      </c>
      <c r="H9" s="28"/>
      <c r="I9" s="28" t="s">
        <v>330</v>
      </c>
      <c r="J9" s="75" t="s">
        <v>87</v>
      </c>
      <c r="K9" s="194" t="s">
        <v>214</v>
      </c>
      <c r="L9" s="194" t="s">
        <v>331</v>
      </c>
      <c r="M9" s="74" t="s">
        <v>332</v>
      </c>
      <c r="N9" s="10" t="s">
        <v>333</v>
      </c>
      <c r="O9" s="10" t="s">
        <v>91</v>
      </c>
    </row>
    <row r="10" spans="1:19" ht="90" x14ac:dyDescent="0.2">
      <c r="A10" s="76">
        <v>44144</v>
      </c>
      <c r="B10" s="57" t="s">
        <v>334</v>
      </c>
      <c r="C10" s="57" t="s">
        <v>335</v>
      </c>
      <c r="D10" s="30" t="s">
        <v>336</v>
      </c>
      <c r="E10" s="154" t="s">
        <v>337</v>
      </c>
      <c r="F10" s="30" t="s">
        <v>338</v>
      </c>
      <c r="G10" s="28" t="s">
        <v>84</v>
      </c>
      <c r="H10" s="28"/>
      <c r="I10" s="28" t="s">
        <v>330</v>
      </c>
      <c r="J10" s="75" t="s">
        <v>87</v>
      </c>
      <c r="K10" s="74" t="s">
        <v>339</v>
      </c>
      <c r="L10" s="74"/>
      <c r="M10" s="74"/>
    </row>
    <row r="11" spans="1:19" ht="90" customHeight="1" x14ac:dyDescent="0.2">
      <c r="A11" s="76">
        <v>44114</v>
      </c>
      <c r="B11" s="57" t="s">
        <v>340</v>
      </c>
      <c r="C11" s="57" t="s">
        <v>341</v>
      </c>
      <c r="D11" s="60" t="s">
        <v>342</v>
      </c>
      <c r="E11" s="90" t="s">
        <v>343</v>
      </c>
      <c r="F11" s="60" t="s">
        <v>344</v>
      </c>
      <c r="G11" s="64" t="s">
        <v>84</v>
      </c>
      <c r="H11" s="64"/>
      <c r="I11" s="64" t="s">
        <v>330</v>
      </c>
      <c r="J11" s="75" t="s">
        <v>87</v>
      </c>
      <c r="K11" s="74" t="s">
        <v>339</v>
      </c>
      <c r="L11" s="74"/>
      <c r="M11" s="74"/>
    </row>
    <row r="12" spans="1:19" ht="113" customHeight="1" x14ac:dyDescent="0.2">
      <c r="A12" s="76">
        <v>44114</v>
      </c>
      <c r="B12" s="57" t="s">
        <v>345</v>
      </c>
      <c r="C12" s="57" t="s">
        <v>346</v>
      </c>
      <c r="D12" s="50" t="s">
        <v>347</v>
      </c>
      <c r="E12" s="94" t="s">
        <v>348</v>
      </c>
      <c r="F12" s="60" t="s">
        <v>349</v>
      </c>
      <c r="G12" s="64" t="s">
        <v>84</v>
      </c>
      <c r="H12" s="64"/>
      <c r="I12" s="64" t="s">
        <v>330</v>
      </c>
      <c r="J12" s="75" t="s">
        <v>87</v>
      </c>
      <c r="K12" s="10" t="s">
        <v>339</v>
      </c>
    </row>
    <row r="13" spans="1:19" ht="159" customHeight="1" x14ac:dyDescent="0.2">
      <c r="A13" s="184">
        <v>44147</v>
      </c>
      <c r="B13" s="57" t="s">
        <v>350</v>
      </c>
      <c r="C13" s="85" t="s">
        <v>351</v>
      </c>
      <c r="D13" s="86" t="s">
        <v>352</v>
      </c>
      <c r="E13" s="96" t="s">
        <v>353</v>
      </c>
      <c r="F13" s="86" t="s">
        <v>354</v>
      </c>
      <c r="G13" s="86"/>
      <c r="H13" s="86"/>
      <c r="I13" s="87" t="s">
        <v>330</v>
      </c>
      <c r="J13" s="75" t="s">
        <v>87</v>
      </c>
      <c r="K13" s="81" t="s">
        <v>355</v>
      </c>
      <c r="L13" s="81" t="s">
        <v>356</v>
      </c>
      <c r="M13" s="10" t="s">
        <v>357</v>
      </c>
      <c r="P13" s="10" t="s">
        <v>358</v>
      </c>
      <c r="Q13" s="10" t="s">
        <v>127</v>
      </c>
      <c r="R13" s="10" t="s">
        <v>109</v>
      </c>
    </row>
    <row r="14" spans="1:19" ht="80" x14ac:dyDescent="0.2">
      <c r="A14" s="76">
        <v>44114</v>
      </c>
      <c r="B14" s="57" t="s">
        <v>359</v>
      </c>
      <c r="C14" s="57" t="s">
        <v>360</v>
      </c>
      <c r="D14" s="42" t="s">
        <v>361</v>
      </c>
      <c r="E14" s="155" t="s">
        <v>362</v>
      </c>
      <c r="F14" s="42" t="s">
        <v>363</v>
      </c>
      <c r="G14" s="28" t="s">
        <v>364</v>
      </c>
      <c r="H14" s="28" t="s">
        <v>186</v>
      </c>
      <c r="I14" s="28" t="s">
        <v>330</v>
      </c>
      <c r="J14" s="77" t="s">
        <v>105</v>
      </c>
      <c r="K14" s="194"/>
      <c r="L14" s="194"/>
      <c r="R14" s="10" t="s">
        <v>365</v>
      </c>
    </row>
    <row r="15" spans="1:19" ht="141" customHeight="1" x14ac:dyDescent="0.2">
      <c r="A15" s="126">
        <v>44116</v>
      </c>
      <c r="B15" s="127" t="s">
        <v>366</v>
      </c>
      <c r="C15" s="127" t="s">
        <v>367</v>
      </c>
      <c r="D15" s="128" t="s">
        <v>368</v>
      </c>
      <c r="E15" s="179" t="s">
        <v>369</v>
      </c>
      <c r="F15" s="128" t="s">
        <v>370</v>
      </c>
      <c r="G15" s="127"/>
      <c r="H15" s="127" t="s">
        <v>287</v>
      </c>
      <c r="I15" s="127" t="s">
        <v>330</v>
      </c>
      <c r="J15" s="77" t="s">
        <v>105</v>
      </c>
      <c r="K15" s="194" t="s">
        <v>214</v>
      </c>
      <c r="L15" s="194" t="s">
        <v>371</v>
      </c>
      <c r="M15" s="10" t="s">
        <v>372</v>
      </c>
      <c r="N15" s="10" t="s">
        <v>373</v>
      </c>
      <c r="O15" s="10" t="s">
        <v>91</v>
      </c>
      <c r="P15" s="10" t="s">
        <v>374</v>
      </c>
      <c r="Q15" s="10" t="s">
        <v>91</v>
      </c>
      <c r="R15" s="10" t="s">
        <v>281</v>
      </c>
    </row>
    <row r="16" spans="1:19" ht="152" customHeight="1" x14ac:dyDescent="0.15">
      <c r="A16" s="180">
        <v>44155</v>
      </c>
      <c r="B16" s="57" t="s">
        <v>375</v>
      </c>
      <c r="C16" s="57" t="s">
        <v>376</v>
      </c>
      <c r="D16" s="50"/>
      <c r="E16" s="94"/>
      <c r="F16" s="125" t="s">
        <v>377</v>
      </c>
      <c r="G16" s="64"/>
      <c r="H16" s="64"/>
      <c r="I16" s="64" t="s">
        <v>330</v>
      </c>
      <c r="J16" s="75"/>
      <c r="K16" s="194" t="s">
        <v>378</v>
      </c>
      <c r="L16" s="194" t="s">
        <v>379</v>
      </c>
      <c r="M16" s="10" t="s">
        <v>380</v>
      </c>
      <c r="N16" s="10" t="s">
        <v>381</v>
      </c>
      <c r="O16" s="10" t="s">
        <v>127</v>
      </c>
      <c r="P16" s="251" t="s">
        <v>358</v>
      </c>
      <c r="Q16" s="10" t="s">
        <v>127</v>
      </c>
      <c r="R16" s="10" t="s">
        <v>382</v>
      </c>
    </row>
    <row r="17" spans="1:18" ht="133" customHeight="1" x14ac:dyDescent="0.2">
      <c r="A17" s="180">
        <v>44141</v>
      </c>
      <c r="B17" s="145" t="s">
        <v>383</v>
      </c>
      <c r="C17" s="145" t="s">
        <v>384</v>
      </c>
      <c r="D17" s="146" t="s">
        <v>385</v>
      </c>
      <c r="E17" s="147" t="s">
        <v>386</v>
      </c>
      <c r="F17" s="237" t="s">
        <v>387</v>
      </c>
      <c r="G17" s="148"/>
      <c r="H17" s="145" t="s">
        <v>388</v>
      </c>
      <c r="I17" s="148" t="s">
        <v>389</v>
      </c>
      <c r="J17" s="75" t="s">
        <v>87</v>
      </c>
      <c r="K17" s="194" t="s">
        <v>214</v>
      </c>
      <c r="L17" s="194" t="s">
        <v>390</v>
      </c>
      <c r="M17" s="56" t="s">
        <v>391</v>
      </c>
      <c r="N17" s="195" t="s">
        <v>392</v>
      </c>
      <c r="O17" s="10" t="s">
        <v>91</v>
      </c>
      <c r="P17" s="10" t="s">
        <v>393</v>
      </c>
      <c r="Q17" s="10" t="s">
        <v>91</v>
      </c>
      <c r="R17" s="10" t="s">
        <v>394</v>
      </c>
    </row>
    <row r="18" spans="1:18" ht="328" x14ac:dyDescent="0.2">
      <c r="A18" s="180">
        <v>44141</v>
      </c>
      <c r="B18" s="145" t="s">
        <v>395</v>
      </c>
      <c r="C18" s="145" t="s">
        <v>396</v>
      </c>
      <c r="D18" s="146" t="s">
        <v>397</v>
      </c>
      <c r="E18" s="147" t="s">
        <v>398</v>
      </c>
      <c r="F18" s="146" t="s">
        <v>399</v>
      </c>
      <c r="G18" s="148"/>
      <c r="H18" s="145" t="s">
        <v>388</v>
      </c>
      <c r="I18" s="148" t="s">
        <v>389</v>
      </c>
      <c r="J18" s="75" t="s">
        <v>87</v>
      </c>
      <c r="K18" s="194" t="s">
        <v>214</v>
      </c>
      <c r="L18" s="194" t="s">
        <v>400</v>
      </c>
      <c r="M18" s="56" t="s">
        <v>401</v>
      </c>
      <c r="N18" s="195" t="s">
        <v>392</v>
      </c>
      <c r="O18" s="10" t="s">
        <v>91</v>
      </c>
      <c r="P18" s="10" t="s">
        <v>393</v>
      </c>
      <c r="Q18" s="10" t="s">
        <v>91</v>
      </c>
      <c r="R18" s="10" t="s">
        <v>394</v>
      </c>
    </row>
    <row r="19" spans="1:18" ht="126" customHeight="1" x14ac:dyDescent="0.2">
      <c r="A19" s="182"/>
      <c r="B19" s="57" t="s">
        <v>402</v>
      </c>
      <c r="C19" s="57" t="s">
        <v>118</v>
      </c>
      <c r="D19" s="58" t="s">
        <v>119</v>
      </c>
      <c r="E19" s="94"/>
      <c r="F19" s="169" t="s">
        <v>120</v>
      </c>
      <c r="G19" s="22"/>
      <c r="H19" s="22"/>
      <c r="I19" s="28" t="s">
        <v>389</v>
      </c>
      <c r="J19" s="73" t="s">
        <v>96</v>
      </c>
      <c r="K19" s="194" t="s">
        <v>214</v>
      </c>
      <c r="L19" s="194" t="s">
        <v>403</v>
      </c>
      <c r="M19" s="74" t="s">
        <v>404</v>
      </c>
      <c r="N19" s="10" t="s">
        <v>125</v>
      </c>
      <c r="O19" s="10" t="s">
        <v>91</v>
      </c>
      <c r="P19" s="10" t="s">
        <v>127</v>
      </c>
      <c r="Q19" s="10" t="s">
        <v>127</v>
      </c>
      <c r="R19" s="10" t="s">
        <v>109</v>
      </c>
    </row>
    <row r="20" spans="1:18" ht="142" customHeight="1" x14ac:dyDescent="0.2">
      <c r="A20" s="182"/>
      <c r="B20" s="57" t="s">
        <v>405</v>
      </c>
      <c r="C20" s="57" t="s">
        <v>130</v>
      </c>
      <c r="D20" s="58"/>
      <c r="E20" s="89" t="s">
        <v>406</v>
      </c>
      <c r="F20" s="50" t="s">
        <v>132</v>
      </c>
      <c r="G20" s="22"/>
      <c r="H20" s="22"/>
      <c r="I20" s="28" t="s">
        <v>389</v>
      </c>
      <c r="J20" s="73" t="s">
        <v>96</v>
      </c>
      <c r="K20" s="194" t="s">
        <v>214</v>
      </c>
      <c r="L20" s="194" t="s">
        <v>407</v>
      </c>
      <c r="M20" s="74" t="s">
        <v>408</v>
      </c>
      <c r="N20" s="10" t="s">
        <v>125</v>
      </c>
      <c r="O20" s="10" t="s">
        <v>91</v>
      </c>
      <c r="P20" s="10" t="s">
        <v>409</v>
      </c>
      <c r="Q20" s="10" t="s">
        <v>127</v>
      </c>
      <c r="R20" s="10" t="s">
        <v>109</v>
      </c>
    </row>
    <row r="21" spans="1:18" ht="136" customHeight="1" x14ac:dyDescent="0.2">
      <c r="A21" s="182"/>
      <c r="B21" s="57" t="s">
        <v>410</v>
      </c>
      <c r="C21" s="57" t="s">
        <v>136</v>
      </c>
      <c r="D21" s="58"/>
      <c r="E21" s="89" t="s">
        <v>406</v>
      </c>
      <c r="F21" s="50" t="s">
        <v>137</v>
      </c>
      <c r="G21" s="22"/>
      <c r="H21" s="22"/>
      <c r="I21" s="28" t="s">
        <v>389</v>
      </c>
      <c r="J21" s="73" t="s">
        <v>96</v>
      </c>
      <c r="K21" s="194" t="s">
        <v>214</v>
      </c>
      <c r="L21" s="194" t="s">
        <v>411</v>
      </c>
      <c r="M21" s="10" t="s">
        <v>412</v>
      </c>
      <c r="N21" s="10" t="s">
        <v>125</v>
      </c>
      <c r="O21" s="10" t="s">
        <v>91</v>
      </c>
      <c r="P21" s="10" t="s">
        <v>127</v>
      </c>
      <c r="Q21" s="10" t="s">
        <v>127</v>
      </c>
      <c r="R21" s="10" t="s">
        <v>413</v>
      </c>
    </row>
    <row r="22" spans="1:18" ht="87" customHeight="1" x14ac:dyDescent="0.2">
      <c r="A22" s="182"/>
      <c r="B22" s="57" t="s">
        <v>414</v>
      </c>
      <c r="C22" s="151" t="s">
        <v>141</v>
      </c>
      <c r="D22" s="58"/>
      <c r="E22" s="89" t="s">
        <v>406</v>
      </c>
      <c r="F22" s="50" t="s">
        <v>142</v>
      </c>
      <c r="G22" s="22"/>
      <c r="H22" s="22"/>
      <c r="I22" s="28" t="s">
        <v>389</v>
      </c>
      <c r="J22" s="73" t="s">
        <v>96</v>
      </c>
      <c r="K22" s="194" t="s">
        <v>214</v>
      </c>
      <c r="L22" s="194" t="s">
        <v>415</v>
      </c>
      <c r="M22" s="10" t="s">
        <v>416</v>
      </c>
      <c r="N22" s="10" t="s">
        <v>125</v>
      </c>
      <c r="O22" s="10" t="s">
        <v>91</v>
      </c>
      <c r="P22" s="10" t="s">
        <v>127</v>
      </c>
      <c r="Q22" s="10" t="s">
        <v>127</v>
      </c>
      <c r="R22" s="10" t="s">
        <v>413</v>
      </c>
    </row>
    <row r="23" spans="1:18" ht="139.5" customHeight="1" x14ac:dyDescent="0.2">
      <c r="A23" s="182"/>
      <c r="B23" s="57" t="s">
        <v>417</v>
      </c>
      <c r="C23" s="57" t="s">
        <v>146</v>
      </c>
      <c r="D23" s="58"/>
      <c r="E23" s="89" t="s">
        <v>406</v>
      </c>
      <c r="F23" s="50" t="s">
        <v>147</v>
      </c>
      <c r="G23" s="22"/>
      <c r="H23" s="22"/>
      <c r="I23" s="28" t="s">
        <v>389</v>
      </c>
      <c r="J23" s="73" t="s">
        <v>96</v>
      </c>
      <c r="K23" s="194" t="s">
        <v>214</v>
      </c>
      <c r="L23" s="194" t="s">
        <v>418</v>
      </c>
      <c r="M23" s="10" t="s">
        <v>419</v>
      </c>
      <c r="N23" s="10" t="s">
        <v>125</v>
      </c>
      <c r="O23" s="10" t="s">
        <v>91</v>
      </c>
      <c r="P23" s="10" t="s">
        <v>127</v>
      </c>
      <c r="Q23" s="10" t="s">
        <v>127</v>
      </c>
      <c r="R23" s="10" t="s">
        <v>413</v>
      </c>
    </row>
    <row r="24" spans="1:18" ht="166.5" customHeight="1" x14ac:dyDescent="0.2">
      <c r="A24" s="182"/>
      <c r="B24" s="57" t="s">
        <v>420</v>
      </c>
      <c r="C24" s="124" t="s">
        <v>151</v>
      </c>
      <c r="D24" s="58"/>
      <c r="E24" s="89" t="s">
        <v>406</v>
      </c>
      <c r="F24" s="50" t="s">
        <v>152</v>
      </c>
      <c r="G24" s="22"/>
      <c r="H24" s="22"/>
      <c r="I24" s="28" t="s">
        <v>389</v>
      </c>
      <c r="J24" s="73" t="s">
        <v>96</v>
      </c>
      <c r="K24" s="194" t="s">
        <v>214</v>
      </c>
      <c r="L24" s="194" t="s">
        <v>421</v>
      </c>
      <c r="M24" s="10" t="s">
        <v>422</v>
      </c>
      <c r="N24" s="10" t="s">
        <v>125</v>
      </c>
      <c r="O24" s="10" t="s">
        <v>91</v>
      </c>
      <c r="P24" s="10" t="s">
        <v>127</v>
      </c>
      <c r="Q24" s="10" t="s">
        <v>127</v>
      </c>
      <c r="R24" s="10" t="s">
        <v>413</v>
      </c>
    </row>
    <row r="25" spans="1:18" ht="161.25" customHeight="1" x14ac:dyDescent="0.2">
      <c r="A25" s="182"/>
      <c r="B25" s="57" t="s">
        <v>423</v>
      </c>
      <c r="C25" s="124" t="s">
        <v>156</v>
      </c>
      <c r="D25" s="58"/>
      <c r="E25" s="89" t="s">
        <v>406</v>
      </c>
      <c r="F25" s="50" t="s">
        <v>157</v>
      </c>
      <c r="G25" s="22"/>
      <c r="H25" s="22"/>
      <c r="I25" s="28" t="s">
        <v>389</v>
      </c>
      <c r="J25" s="73" t="s">
        <v>96</v>
      </c>
      <c r="K25" s="194" t="s">
        <v>214</v>
      </c>
      <c r="L25" s="194" t="s">
        <v>424</v>
      </c>
      <c r="M25" s="10" t="s">
        <v>425</v>
      </c>
      <c r="N25" s="10" t="s">
        <v>125</v>
      </c>
      <c r="O25" s="10" t="s">
        <v>91</v>
      </c>
      <c r="P25" s="10" t="s">
        <v>127</v>
      </c>
      <c r="Q25" s="10" t="s">
        <v>127</v>
      </c>
      <c r="R25" s="10" t="s">
        <v>413</v>
      </c>
    </row>
    <row r="26" spans="1:18" ht="108" customHeight="1" x14ac:dyDescent="0.2">
      <c r="A26" s="182"/>
      <c r="B26" s="57" t="s">
        <v>426</v>
      </c>
      <c r="C26" s="57" t="s">
        <v>161</v>
      </c>
      <c r="D26" s="58"/>
      <c r="E26" s="89" t="s">
        <v>427</v>
      </c>
      <c r="F26" s="50" t="s">
        <v>428</v>
      </c>
      <c r="G26" s="22"/>
      <c r="H26" s="22"/>
      <c r="I26" s="28" t="s">
        <v>389</v>
      </c>
      <c r="J26" s="73" t="s">
        <v>96</v>
      </c>
      <c r="K26" s="194" t="s">
        <v>214</v>
      </c>
      <c r="L26" s="194" t="s">
        <v>429</v>
      </c>
      <c r="M26" s="10" t="s">
        <v>430</v>
      </c>
      <c r="N26" s="10" t="s">
        <v>125</v>
      </c>
      <c r="O26" s="10" t="s">
        <v>91</v>
      </c>
      <c r="P26" s="10" t="s">
        <v>127</v>
      </c>
      <c r="Q26" s="10" t="s">
        <v>127</v>
      </c>
      <c r="R26" s="10" t="s">
        <v>431</v>
      </c>
    </row>
    <row r="27" spans="1:18" ht="146" customHeight="1" x14ac:dyDescent="0.2">
      <c r="A27" s="182"/>
      <c r="B27" s="57" t="s">
        <v>432</v>
      </c>
      <c r="C27" s="140" t="s">
        <v>433</v>
      </c>
      <c r="D27" s="22"/>
      <c r="E27" s="89" t="s">
        <v>434</v>
      </c>
      <c r="F27" s="22" t="s">
        <v>435</v>
      </c>
      <c r="G27" s="22"/>
      <c r="H27" s="22"/>
      <c r="I27" s="28" t="s">
        <v>389</v>
      </c>
      <c r="J27" s="73" t="s">
        <v>96</v>
      </c>
      <c r="K27" s="194" t="s">
        <v>214</v>
      </c>
      <c r="L27" s="194" t="s">
        <v>436</v>
      </c>
      <c r="M27" s="10" t="s">
        <v>437</v>
      </c>
      <c r="N27" s="10" t="s">
        <v>125</v>
      </c>
      <c r="O27" s="10" t="s">
        <v>91</v>
      </c>
      <c r="P27" s="10" t="s">
        <v>438</v>
      </c>
      <c r="Q27" s="10" t="s">
        <v>439</v>
      </c>
      <c r="R27" s="156" t="s">
        <v>440</v>
      </c>
    </row>
    <row r="28" spans="1:18" ht="104.25" customHeight="1" x14ac:dyDescent="0.2">
      <c r="A28" s="182"/>
      <c r="B28" s="57" t="s">
        <v>441</v>
      </c>
      <c r="C28" s="57" t="s">
        <v>442</v>
      </c>
      <c r="D28" s="22" t="s">
        <v>443</v>
      </c>
      <c r="E28" s="89" t="s">
        <v>444</v>
      </c>
      <c r="F28" s="22" t="s">
        <v>445</v>
      </c>
      <c r="G28" s="22"/>
      <c r="H28" s="22"/>
      <c r="I28" s="28" t="s">
        <v>389</v>
      </c>
      <c r="J28" s="75" t="s">
        <v>87</v>
      </c>
      <c r="K28" s="194" t="s">
        <v>214</v>
      </c>
      <c r="L28" s="194" t="s">
        <v>446</v>
      </c>
      <c r="M28" s="10" t="s">
        <v>447</v>
      </c>
      <c r="N28" s="10" t="s">
        <v>125</v>
      </c>
      <c r="O28" s="10" t="s">
        <v>91</v>
      </c>
      <c r="P28" s="10" t="s">
        <v>438</v>
      </c>
      <c r="Q28" s="10" t="s">
        <v>439</v>
      </c>
      <c r="R28" s="214" t="s">
        <v>448</v>
      </c>
    </row>
    <row r="29" spans="1:18" ht="206.25" customHeight="1" x14ac:dyDescent="0.2">
      <c r="A29" s="183"/>
      <c r="B29" s="57" t="s">
        <v>449</v>
      </c>
      <c r="C29" s="141" t="s">
        <v>450</v>
      </c>
      <c r="D29" s="142" t="s">
        <v>451</v>
      </c>
      <c r="E29" s="143"/>
      <c r="F29" s="142" t="s">
        <v>452</v>
      </c>
      <c r="G29" s="22"/>
      <c r="H29" s="22"/>
      <c r="I29" s="28" t="s">
        <v>389</v>
      </c>
      <c r="J29" s="75" t="s">
        <v>87</v>
      </c>
      <c r="K29" s="10" t="s">
        <v>88</v>
      </c>
      <c r="L29" s="10" t="s">
        <v>453</v>
      </c>
      <c r="M29" s="10" t="s">
        <v>454</v>
      </c>
      <c r="N29" s="10" t="s">
        <v>125</v>
      </c>
      <c r="O29" s="10" t="s">
        <v>91</v>
      </c>
      <c r="P29" s="10" t="s">
        <v>455</v>
      </c>
      <c r="Q29" s="10" t="s">
        <v>127</v>
      </c>
      <c r="R29" s="195" t="s">
        <v>109</v>
      </c>
    </row>
    <row r="30" spans="1:18" ht="87" customHeight="1" x14ac:dyDescent="0.2">
      <c r="A30" s="182"/>
      <c r="B30" s="57" t="s">
        <v>456</v>
      </c>
      <c r="C30" s="203" t="s">
        <v>457</v>
      </c>
      <c r="D30" s="42" t="s">
        <v>458</v>
      </c>
      <c r="E30" s="93" t="s">
        <v>459</v>
      </c>
      <c r="F30" s="207" t="s">
        <v>460</v>
      </c>
      <c r="G30" s="22"/>
      <c r="H30" s="22"/>
      <c r="I30" s="28" t="s">
        <v>389</v>
      </c>
      <c r="J30" s="75" t="s">
        <v>87</v>
      </c>
      <c r="K30" s="194" t="s">
        <v>214</v>
      </c>
      <c r="L30" s="194" t="s">
        <v>461</v>
      </c>
      <c r="M30" s="74" t="s">
        <v>462</v>
      </c>
      <c r="N30" s="10" t="s">
        <v>125</v>
      </c>
      <c r="O30" s="10" t="s">
        <v>91</v>
      </c>
      <c r="P30" s="10" t="s">
        <v>463</v>
      </c>
      <c r="Q30" s="10" t="s">
        <v>91</v>
      </c>
      <c r="R30" s="156"/>
    </row>
    <row r="31" spans="1:18" ht="116.25" customHeight="1" x14ac:dyDescent="0.2">
      <c r="A31" s="183"/>
      <c r="B31" s="57" t="s">
        <v>464</v>
      </c>
      <c r="C31" s="57" t="s">
        <v>465</v>
      </c>
      <c r="D31" s="49" t="s">
        <v>466</v>
      </c>
      <c r="E31" s="92"/>
      <c r="F31" s="235" t="s">
        <v>467</v>
      </c>
      <c r="G31" s="74"/>
      <c r="H31" s="74"/>
      <c r="I31" s="28" t="s">
        <v>389</v>
      </c>
      <c r="J31" s="73" t="s">
        <v>96</v>
      </c>
      <c r="K31" s="194" t="s">
        <v>214</v>
      </c>
      <c r="L31" s="194" t="s">
        <v>468</v>
      </c>
      <c r="M31" s="74" t="s">
        <v>469</v>
      </c>
      <c r="N31" s="10" t="s">
        <v>125</v>
      </c>
      <c r="O31" s="10" t="s">
        <v>91</v>
      </c>
      <c r="P31" s="10" t="s">
        <v>438</v>
      </c>
      <c r="Q31" s="10" t="s">
        <v>439</v>
      </c>
      <c r="R31" s="10" t="s">
        <v>109</v>
      </c>
    </row>
    <row r="32" spans="1:18" ht="116.25" customHeight="1" x14ac:dyDescent="0.2">
      <c r="A32" s="183"/>
      <c r="B32" s="57" t="s">
        <v>470</v>
      </c>
      <c r="C32" s="57" t="s">
        <v>471</v>
      </c>
      <c r="D32" s="49" t="s">
        <v>472</v>
      </c>
      <c r="E32" s="92" t="s">
        <v>473</v>
      </c>
      <c r="F32" s="236" t="s">
        <v>474</v>
      </c>
      <c r="G32" s="74"/>
      <c r="H32" s="74"/>
      <c r="I32" s="28" t="s">
        <v>389</v>
      </c>
      <c r="J32" s="73" t="s">
        <v>96</v>
      </c>
      <c r="K32" s="194" t="s">
        <v>214</v>
      </c>
      <c r="L32" s="194" t="s">
        <v>475</v>
      </c>
      <c r="M32" s="10" t="s">
        <v>476</v>
      </c>
      <c r="N32" s="10" t="s">
        <v>125</v>
      </c>
      <c r="O32" s="10" t="s">
        <v>91</v>
      </c>
      <c r="P32" s="10" t="s">
        <v>438</v>
      </c>
      <c r="Q32" s="10" t="s">
        <v>439</v>
      </c>
      <c r="R32" s="156" t="s">
        <v>477</v>
      </c>
    </row>
    <row r="33" spans="1:19" ht="134.25" customHeight="1" x14ac:dyDescent="0.2">
      <c r="A33" s="183"/>
      <c r="B33" s="57" t="s">
        <v>478</v>
      </c>
      <c r="C33" s="84" t="s">
        <v>479</v>
      </c>
      <c r="D33" s="130" t="s">
        <v>480</v>
      </c>
      <c r="E33" s="131" t="s">
        <v>481</v>
      </c>
      <c r="F33" s="130" t="s">
        <v>482</v>
      </c>
      <c r="G33" s="74"/>
      <c r="H33" s="74"/>
      <c r="I33" s="28" t="s">
        <v>389</v>
      </c>
      <c r="J33" s="77" t="s">
        <v>105</v>
      </c>
      <c r="K33" s="194" t="s">
        <v>214</v>
      </c>
      <c r="L33" s="194" t="s">
        <v>483</v>
      </c>
      <c r="M33" s="74" t="s">
        <v>484</v>
      </c>
      <c r="N33" s="10" t="s">
        <v>125</v>
      </c>
      <c r="O33" s="10" t="s">
        <v>91</v>
      </c>
      <c r="P33" s="10" t="s">
        <v>485</v>
      </c>
      <c r="Q33" s="10" t="s">
        <v>91</v>
      </c>
      <c r="R33" s="10" t="s">
        <v>486</v>
      </c>
    </row>
    <row r="34" spans="1:19" ht="173.25" customHeight="1" x14ac:dyDescent="0.2">
      <c r="A34" s="183"/>
      <c r="B34" s="57" t="s">
        <v>487</v>
      </c>
      <c r="C34" s="57" t="s">
        <v>488</v>
      </c>
      <c r="D34" s="22"/>
      <c r="E34" s="89" t="s">
        <v>489</v>
      </c>
      <c r="F34" s="22" t="s">
        <v>1125</v>
      </c>
      <c r="G34" s="74"/>
      <c r="H34" s="74"/>
      <c r="I34" s="28" t="s">
        <v>389</v>
      </c>
      <c r="J34" s="73" t="s">
        <v>96</v>
      </c>
      <c r="K34" s="194" t="s">
        <v>214</v>
      </c>
      <c r="L34" s="194" t="s">
        <v>490</v>
      </c>
      <c r="M34" s="10" t="s">
        <v>491</v>
      </c>
      <c r="N34" s="10" t="s">
        <v>125</v>
      </c>
      <c r="O34" s="10" t="s">
        <v>91</v>
      </c>
      <c r="P34" s="10" t="s">
        <v>438</v>
      </c>
      <c r="Q34" s="10" t="s">
        <v>439</v>
      </c>
      <c r="R34" s="156" t="s">
        <v>477</v>
      </c>
    </row>
    <row r="35" spans="1:19" ht="176.25" customHeight="1" x14ac:dyDescent="0.2">
      <c r="A35" s="183"/>
      <c r="B35" s="57" t="s">
        <v>492</v>
      </c>
      <c r="C35" s="57" t="s">
        <v>180</v>
      </c>
      <c r="D35" s="58"/>
      <c r="E35" s="89" t="s">
        <v>406</v>
      </c>
      <c r="F35" s="30" t="s">
        <v>181</v>
      </c>
      <c r="G35" s="74"/>
      <c r="H35" s="74"/>
      <c r="I35" s="28" t="s">
        <v>389</v>
      </c>
      <c r="J35" s="73" t="s">
        <v>96</v>
      </c>
      <c r="K35" s="194" t="s">
        <v>214</v>
      </c>
      <c r="L35" s="194" t="s">
        <v>493</v>
      </c>
      <c r="M35" s="10" t="s">
        <v>494</v>
      </c>
      <c r="N35" s="10" t="s">
        <v>125</v>
      </c>
      <c r="O35" s="10" t="s">
        <v>91</v>
      </c>
      <c r="P35" s="10" t="s">
        <v>393</v>
      </c>
      <c r="Q35" s="10" t="s">
        <v>439</v>
      </c>
      <c r="R35" s="10" t="s">
        <v>413</v>
      </c>
    </row>
    <row r="36" spans="1:19" ht="75" x14ac:dyDescent="0.2">
      <c r="A36" s="202">
        <v>44144</v>
      </c>
      <c r="B36" s="57" t="s">
        <v>495</v>
      </c>
      <c r="C36" s="129" t="s">
        <v>284</v>
      </c>
      <c r="D36" s="66" t="s">
        <v>496</v>
      </c>
      <c r="E36" s="155" t="s">
        <v>497</v>
      </c>
      <c r="F36" s="82" t="s">
        <v>498</v>
      </c>
      <c r="G36" s="203"/>
      <c r="H36" s="203" t="s">
        <v>287</v>
      </c>
      <c r="I36" s="65" t="s">
        <v>499</v>
      </c>
      <c r="J36" s="77" t="s">
        <v>105</v>
      </c>
      <c r="P36" s="10" t="s">
        <v>291</v>
      </c>
      <c r="Q36" s="10" t="s">
        <v>439</v>
      </c>
      <c r="R36" s="10" t="s">
        <v>500</v>
      </c>
    </row>
    <row r="37" spans="1:19" ht="150" customHeight="1" x14ac:dyDescent="0.15">
      <c r="A37" s="181">
        <v>44141</v>
      </c>
      <c r="B37" s="57" t="s">
        <v>501</v>
      </c>
      <c r="C37" s="57" t="s">
        <v>442</v>
      </c>
      <c r="D37" s="30" t="s">
        <v>443</v>
      </c>
      <c r="E37" s="89" t="s">
        <v>444</v>
      </c>
      <c r="F37" s="30" t="s">
        <v>502</v>
      </c>
      <c r="G37" s="204" t="s">
        <v>84</v>
      </c>
      <c r="H37" s="204"/>
      <c r="I37" s="28" t="s">
        <v>503</v>
      </c>
      <c r="J37" s="75" t="s">
        <v>87</v>
      </c>
      <c r="K37" s="194" t="s">
        <v>214</v>
      </c>
      <c r="L37" s="194" t="s">
        <v>504</v>
      </c>
      <c r="M37" s="83" t="s">
        <v>505</v>
      </c>
      <c r="N37" s="195" t="s">
        <v>506</v>
      </c>
      <c r="O37" s="10" t="s">
        <v>91</v>
      </c>
      <c r="P37" s="10" t="s">
        <v>507</v>
      </c>
      <c r="Q37" s="10" t="s">
        <v>91</v>
      </c>
      <c r="R37" s="10" t="s">
        <v>109</v>
      </c>
    </row>
    <row r="38" spans="1:19" ht="174" customHeight="1" x14ac:dyDescent="0.2">
      <c r="A38" s="181">
        <v>44144</v>
      </c>
      <c r="B38" s="85" t="s">
        <v>508</v>
      </c>
      <c r="C38" s="141" t="s">
        <v>450</v>
      </c>
      <c r="D38" s="142" t="s">
        <v>451</v>
      </c>
      <c r="E38" s="143"/>
      <c r="F38" s="142" t="s">
        <v>452</v>
      </c>
      <c r="G38" s="238" t="s">
        <v>84</v>
      </c>
      <c r="H38" s="238"/>
      <c r="I38" s="144" t="s">
        <v>503</v>
      </c>
      <c r="J38" s="75" t="s">
        <v>87</v>
      </c>
      <c r="K38" s="194" t="s">
        <v>214</v>
      </c>
      <c r="L38" s="194" t="s">
        <v>509</v>
      </c>
      <c r="M38" s="10" t="s">
        <v>454</v>
      </c>
      <c r="N38" s="195" t="s">
        <v>510</v>
      </c>
      <c r="O38" s="10" t="s">
        <v>91</v>
      </c>
      <c r="P38" s="10" t="s">
        <v>409</v>
      </c>
      <c r="Q38" s="10" t="s">
        <v>127</v>
      </c>
      <c r="R38" s="10" t="s">
        <v>109</v>
      </c>
    </row>
    <row r="39" spans="1:19" ht="75" x14ac:dyDescent="0.2">
      <c r="A39" s="231">
        <v>44144</v>
      </c>
      <c r="B39" s="57" t="s">
        <v>511</v>
      </c>
      <c r="C39" s="65" t="s">
        <v>457</v>
      </c>
      <c r="D39" s="42" t="s">
        <v>458</v>
      </c>
      <c r="E39" s="93"/>
      <c r="F39" s="74" t="s">
        <v>512</v>
      </c>
      <c r="G39" s="74"/>
      <c r="H39" s="74"/>
      <c r="I39" s="28" t="s">
        <v>503</v>
      </c>
      <c r="J39" s="75" t="s">
        <v>87</v>
      </c>
      <c r="K39" s="194" t="s">
        <v>214</v>
      </c>
      <c r="L39" s="194" t="s">
        <v>513</v>
      </c>
      <c r="M39" s="74" t="s">
        <v>514</v>
      </c>
      <c r="N39" s="195" t="s">
        <v>125</v>
      </c>
      <c r="O39" s="10" t="s">
        <v>91</v>
      </c>
      <c r="P39" s="10" t="s">
        <v>515</v>
      </c>
      <c r="Q39" s="10" t="s">
        <v>439</v>
      </c>
      <c r="R39" s="243"/>
    </row>
    <row r="40" spans="1:19" ht="398" customHeight="1" x14ac:dyDescent="0.2">
      <c r="A40" s="201">
        <v>44143</v>
      </c>
      <c r="B40" s="57" t="s">
        <v>516</v>
      </c>
      <c r="C40" s="57" t="s">
        <v>465</v>
      </c>
      <c r="D40" s="49" t="s">
        <v>466</v>
      </c>
      <c r="E40" s="92"/>
      <c r="F40" s="235" t="s">
        <v>467</v>
      </c>
      <c r="G40" s="203"/>
      <c r="H40" s="203" t="s">
        <v>287</v>
      </c>
      <c r="I40" s="65" t="s">
        <v>503</v>
      </c>
      <c r="J40" s="73" t="s">
        <v>96</v>
      </c>
      <c r="K40" s="194" t="s">
        <v>214</v>
      </c>
      <c r="L40" s="194" t="s">
        <v>517</v>
      </c>
      <c r="M40" s="10" t="s">
        <v>469</v>
      </c>
      <c r="N40" s="195" t="s">
        <v>125</v>
      </c>
      <c r="O40" s="10" t="s">
        <v>91</v>
      </c>
      <c r="P40" s="10" t="s">
        <v>518</v>
      </c>
      <c r="Q40" s="10" t="s">
        <v>127</v>
      </c>
      <c r="R40" s="10" t="s">
        <v>109</v>
      </c>
    </row>
    <row r="41" spans="1:19" ht="90" x14ac:dyDescent="0.2">
      <c r="A41" s="201">
        <v>44143</v>
      </c>
      <c r="B41" s="57" t="s">
        <v>519</v>
      </c>
      <c r="C41" s="57" t="s">
        <v>471</v>
      </c>
      <c r="D41" s="52" t="s">
        <v>472</v>
      </c>
      <c r="E41" s="95" t="s">
        <v>520</v>
      </c>
      <c r="F41" s="49" t="s">
        <v>521</v>
      </c>
      <c r="G41" s="203"/>
      <c r="H41" s="203" t="s">
        <v>287</v>
      </c>
      <c r="I41" s="65" t="s">
        <v>503</v>
      </c>
      <c r="J41" s="73" t="s">
        <v>96</v>
      </c>
      <c r="K41" s="194" t="s">
        <v>214</v>
      </c>
      <c r="L41" s="194" t="s">
        <v>522</v>
      </c>
      <c r="M41" s="10" t="s">
        <v>476</v>
      </c>
      <c r="N41" s="195" t="s">
        <v>125</v>
      </c>
      <c r="O41" s="10" t="s">
        <v>91</v>
      </c>
      <c r="P41" s="10" t="s">
        <v>523</v>
      </c>
      <c r="Q41" s="10" t="s">
        <v>439</v>
      </c>
      <c r="R41" s="156" t="s">
        <v>477</v>
      </c>
    </row>
    <row r="42" spans="1:19" ht="255" x14ac:dyDescent="0.2">
      <c r="A42" s="183"/>
      <c r="B42" s="57" t="s">
        <v>524</v>
      </c>
      <c r="C42" s="57" t="s">
        <v>118</v>
      </c>
      <c r="D42" s="58" t="s">
        <v>119</v>
      </c>
      <c r="E42" s="94"/>
      <c r="F42" s="169" t="s">
        <v>120</v>
      </c>
      <c r="G42" s="74"/>
      <c r="H42" s="74"/>
      <c r="I42" s="28" t="s">
        <v>503</v>
      </c>
      <c r="J42" s="73" t="s">
        <v>96</v>
      </c>
      <c r="K42" s="194" t="s">
        <v>214</v>
      </c>
      <c r="L42" s="194" t="s">
        <v>525</v>
      </c>
      <c r="M42" s="74" t="s">
        <v>526</v>
      </c>
      <c r="N42" s="10" t="s">
        <v>527</v>
      </c>
      <c r="O42" s="10" t="s">
        <v>91</v>
      </c>
      <c r="P42" s="10" t="s">
        <v>127</v>
      </c>
      <c r="Q42" s="10" t="s">
        <v>127</v>
      </c>
      <c r="R42" s="10" t="s">
        <v>109</v>
      </c>
    </row>
    <row r="43" spans="1:19" ht="342" x14ac:dyDescent="0.2">
      <c r="A43" s="183"/>
      <c r="B43" s="57" t="s">
        <v>528</v>
      </c>
      <c r="C43" s="57" t="s">
        <v>130</v>
      </c>
      <c r="D43" s="58"/>
      <c r="E43" s="89" t="s">
        <v>529</v>
      </c>
      <c r="F43" s="50" t="s">
        <v>132</v>
      </c>
      <c r="G43" s="74"/>
      <c r="H43" s="74"/>
      <c r="I43" s="28" t="s">
        <v>503</v>
      </c>
      <c r="J43" s="73" t="s">
        <v>96</v>
      </c>
      <c r="K43" s="194" t="s">
        <v>214</v>
      </c>
      <c r="L43" s="194" t="s">
        <v>530</v>
      </c>
      <c r="M43" s="74" t="s">
        <v>408</v>
      </c>
      <c r="N43" s="10" t="s">
        <v>531</v>
      </c>
      <c r="O43" s="10" t="s">
        <v>91</v>
      </c>
      <c r="P43" s="10" t="s">
        <v>127</v>
      </c>
      <c r="Q43" s="10" t="s">
        <v>127</v>
      </c>
      <c r="R43" s="10" t="s">
        <v>281</v>
      </c>
      <c r="S43" s="215" t="s">
        <v>532</v>
      </c>
    </row>
    <row r="44" spans="1:19" ht="356" x14ac:dyDescent="0.2">
      <c r="A44" s="183"/>
      <c r="B44" s="57" t="s">
        <v>533</v>
      </c>
      <c r="C44" s="57" t="s">
        <v>136</v>
      </c>
      <c r="D44" s="58"/>
      <c r="E44" s="89" t="s">
        <v>529</v>
      </c>
      <c r="F44" s="50" t="s">
        <v>137</v>
      </c>
      <c r="G44" s="74"/>
      <c r="H44" s="74"/>
      <c r="I44" s="28" t="s">
        <v>503</v>
      </c>
      <c r="J44" s="73" t="s">
        <v>96</v>
      </c>
      <c r="K44" s="194" t="s">
        <v>214</v>
      </c>
      <c r="L44" s="194" t="s">
        <v>534</v>
      </c>
      <c r="M44" s="10" t="s">
        <v>412</v>
      </c>
      <c r="N44" s="10" t="s">
        <v>535</v>
      </c>
      <c r="O44" s="10" t="s">
        <v>91</v>
      </c>
      <c r="P44" s="10" t="s">
        <v>127</v>
      </c>
      <c r="Q44" s="10" t="s">
        <v>127</v>
      </c>
      <c r="R44" s="10" t="s">
        <v>281</v>
      </c>
      <c r="S44" s="215" t="s">
        <v>536</v>
      </c>
    </row>
    <row r="45" spans="1:19" ht="356" x14ac:dyDescent="0.2">
      <c r="A45" s="183"/>
      <c r="B45" s="57" t="s">
        <v>537</v>
      </c>
      <c r="C45" s="57" t="s">
        <v>141</v>
      </c>
      <c r="D45" s="58"/>
      <c r="E45" s="89" t="s">
        <v>529</v>
      </c>
      <c r="F45" s="50" t="s">
        <v>142</v>
      </c>
      <c r="G45" s="74"/>
      <c r="H45" s="74"/>
      <c r="I45" s="28" t="s">
        <v>503</v>
      </c>
      <c r="J45" s="73" t="s">
        <v>96</v>
      </c>
      <c r="K45" s="194" t="s">
        <v>214</v>
      </c>
      <c r="L45" s="194" t="s">
        <v>538</v>
      </c>
      <c r="M45" s="10" t="s">
        <v>416</v>
      </c>
      <c r="N45" s="10" t="s">
        <v>539</v>
      </c>
      <c r="O45" s="10" t="s">
        <v>91</v>
      </c>
      <c r="P45" s="10" t="s">
        <v>127</v>
      </c>
      <c r="Q45" s="10" t="s">
        <v>127</v>
      </c>
      <c r="R45" s="10" t="s">
        <v>281</v>
      </c>
      <c r="S45" s="215" t="s">
        <v>540</v>
      </c>
    </row>
    <row r="46" spans="1:19" ht="356" x14ac:dyDescent="0.2">
      <c r="A46" s="183"/>
      <c r="B46" s="57" t="s">
        <v>541</v>
      </c>
      <c r="C46" s="57" t="s">
        <v>146</v>
      </c>
      <c r="D46" s="58"/>
      <c r="E46" s="89" t="s">
        <v>529</v>
      </c>
      <c r="F46" s="50" t="s">
        <v>147</v>
      </c>
      <c r="G46" s="74"/>
      <c r="H46" s="74"/>
      <c r="I46" s="28" t="s">
        <v>503</v>
      </c>
      <c r="J46" s="73" t="s">
        <v>96</v>
      </c>
      <c r="K46" s="194" t="s">
        <v>214</v>
      </c>
      <c r="L46" s="194" t="s">
        <v>542</v>
      </c>
      <c r="M46" s="10" t="s">
        <v>419</v>
      </c>
      <c r="N46" s="10" t="s">
        <v>543</v>
      </c>
      <c r="O46" s="10" t="s">
        <v>91</v>
      </c>
      <c r="P46" s="10" t="s">
        <v>127</v>
      </c>
      <c r="Q46" s="10" t="s">
        <v>127</v>
      </c>
      <c r="R46" s="10" t="s">
        <v>281</v>
      </c>
      <c r="S46" s="215" t="s">
        <v>544</v>
      </c>
    </row>
    <row r="47" spans="1:19" ht="409.6" x14ac:dyDescent="0.2">
      <c r="A47" s="183"/>
      <c r="B47" s="57" t="s">
        <v>545</v>
      </c>
      <c r="C47" s="124" t="s">
        <v>151</v>
      </c>
      <c r="D47" s="58"/>
      <c r="E47" s="89" t="s">
        <v>529</v>
      </c>
      <c r="F47" s="50" t="s">
        <v>152</v>
      </c>
      <c r="G47" s="74"/>
      <c r="H47" s="74"/>
      <c r="I47" s="28" t="s">
        <v>503</v>
      </c>
      <c r="J47" s="73" t="s">
        <v>96</v>
      </c>
      <c r="K47" s="194" t="s">
        <v>214</v>
      </c>
      <c r="L47" s="194" t="s">
        <v>546</v>
      </c>
      <c r="M47" s="10" t="s">
        <v>422</v>
      </c>
      <c r="N47" s="10" t="s">
        <v>547</v>
      </c>
      <c r="O47" s="10" t="s">
        <v>91</v>
      </c>
      <c r="P47" s="10" t="s">
        <v>127</v>
      </c>
      <c r="Q47" s="10" t="s">
        <v>127</v>
      </c>
      <c r="R47" s="10" t="s">
        <v>109</v>
      </c>
      <c r="S47" s="215" t="s">
        <v>548</v>
      </c>
    </row>
    <row r="48" spans="1:19" ht="409.6" x14ac:dyDescent="0.2">
      <c r="A48" s="183"/>
      <c r="B48" s="57" t="s">
        <v>549</v>
      </c>
      <c r="C48" s="124" t="s">
        <v>156</v>
      </c>
      <c r="D48" s="58"/>
      <c r="E48" s="89" t="s">
        <v>529</v>
      </c>
      <c r="F48" s="50" t="s">
        <v>157</v>
      </c>
      <c r="G48" s="74"/>
      <c r="H48" s="74"/>
      <c r="I48" s="139" t="s">
        <v>503</v>
      </c>
      <c r="J48" s="73" t="s">
        <v>96</v>
      </c>
      <c r="K48" s="10" t="s">
        <v>214</v>
      </c>
      <c r="L48" s="10" t="s">
        <v>550</v>
      </c>
      <c r="M48" s="10" t="s">
        <v>551</v>
      </c>
      <c r="N48" s="10" t="s">
        <v>552</v>
      </c>
      <c r="O48" s="10" t="s">
        <v>91</v>
      </c>
      <c r="P48" s="10" t="s">
        <v>127</v>
      </c>
      <c r="Q48" s="10" t="s">
        <v>127</v>
      </c>
      <c r="R48" s="10" t="s">
        <v>109</v>
      </c>
      <c r="S48" s="215" t="s">
        <v>553</v>
      </c>
    </row>
    <row r="49" spans="1:18" ht="384" x14ac:dyDescent="0.2">
      <c r="A49" s="183"/>
      <c r="B49" s="57" t="s">
        <v>554</v>
      </c>
      <c r="C49" s="57" t="s">
        <v>161</v>
      </c>
      <c r="D49" s="58"/>
      <c r="E49" s="89" t="s">
        <v>555</v>
      </c>
      <c r="F49" s="50" t="s">
        <v>428</v>
      </c>
      <c r="G49" s="74"/>
      <c r="H49" s="74"/>
      <c r="I49" s="139" t="s">
        <v>503</v>
      </c>
      <c r="J49" s="73" t="s">
        <v>96</v>
      </c>
      <c r="K49" s="10" t="s">
        <v>214</v>
      </c>
      <c r="L49" s="10" t="s">
        <v>556</v>
      </c>
      <c r="M49" s="10" t="s">
        <v>430</v>
      </c>
      <c r="N49" s="10" t="s">
        <v>557</v>
      </c>
      <c r="O49" s="10" t="s">
        <v>91</v>
      </c>
      <c r="P49" s="10" t="s">
        <v>127</v>
      </c>
      <c r="Q49" s="10" t="s">
        <v>127</v>
      </c>
      <c r="R49" s="10" t="s">
        <v>281</v>
      </c>
    </row>
    <row r="50" spans="1:18" ht="150" x14ac:dyDescent="0.2">
      <c r="A50" s="232"/>
      <c r="B50" s="57" t="s">
        <v>558</v>
      </c>
      <c r="C50" s="84" t="s">
        <v>479</v>
      </c>
      <c r="D50" s="130" t="s">
        <v>480</v>
      </c>
      <c r="E50" s="131" t="s">
        <v>559</v>
      </c>
      <c r="F50" s="130" t="s">
        <v>482</v>
      </c>
      <c r="G50" s="240" t="s">
        <v>364</v>
      </c>
      <c r="H50" s="240" t="s">
        <v>186</v>
      </c>
      <c r="I50" s="242" t="s">
        <v>503</v>
      </c>
      <c r="J50" s="77" t="s">
        <v>105</v>
      </c>
      <c r="K50" s="194" t="s">
        <v>214</v>
      </c>
      <c r="L50" s="194" t="s">
        <v>560</v>
      </c>
      <c r="M50" s="10" t="s">
        <v>484</v>
      </c>
      <c r="N50" s="10" t="s">
        <v>561</v>
      </c>
      <c r="O50" s="10" t="s">
        <v>91</v>
      </c>
      <c r="P50" s="10" t="s">
        <v>485</v>
      </c>
      <c r="Q50" s="10" t="s">
        <v>91</v>
      </c>
      <c r="R50" s="74"/>
    </row>
    <row r="51" spans="1:18" ht="225" x14ac:dyDescent="0.2">
      <c r="A51" s="230">
        <v>44144</v>
      </c>
      <c r="B51" s="141" t="s">
        <v>562</v>
      </c>
      <c r="C51" s="141" t="s">
        <v>450</v>
      </c>
      <c r="D51" s="142" t="s">
        <v>451</v>
      </c>
      <c r="E51" s="143"/>
      <c r="F51" s="142" t="s">
        <v>452</v>
      </c>
      <c r="G51" s="239" t="s">
        <v>84</v>
      </c>
      <c r="H51" s="239"/>
      <c r="I51" s="241" t="s">
        <v>563</v>
      </c>
      <c r="J51" s="75" t="s">
        <v>87</v>
      </c>
      <c r="K51" s="194" t="s">
        <v>214</v>
      </c>
      <c r="L51" s="194" t="s">
        <v>564</v>
      </c>
      <c r="M51" s="10" t="s">
        <v>565</v>
      </c>
      <c r="N51" s="10" t="s">
        <v>566</v>
      </c>
      <c r="O51" s="10" t="s">
        <v>91</v>
      </c>
      <c r="P51" s="10" t="s">
        <v>567</v>
      </c>
      <c r="Q51" s="10" t="s">
        <v>439</v>
      </c>
      <c r="R51" s="10" t="s">
        <v>109</v>
      </c>
    </row>
    <row r="52" spans="1:18" ht="398" x14ac:dyDescent="0.2">
      <c r="A52" s="231">
        <v>44144</v>
      </c>
      <c r="B52" s="57" t="s">
        <v>568</v>
      </c>
      <c r="C52" s="57" t="s">
        <v>457</v>
      </c>
      <c r="D52" s="42" t="s">
        <v>458</v>
      </c>
      <c r="E52" s="93"/>
      <c r="F52" s="22" t="s">
        <v>512</v>
      </c>
      <c r="G52" s="74"/>
      <c r="H52" s="74"/>
      <c r="I52" s="139" t="s">
        <v>563</v>
      </c>
      <c r="J52" s="75" t="s">
        <v>87</v>
      </c>
      <c r="K52" s="194" t="s">
        <v>214</v>
      </c>
      <c r="L52" s="194" t="s">
        <v>569</v>
      </c>
      <c r="M52" s="74" t="s">
        <v>462</v>
      </c>
      <c r="N52" s="10" t="s">
        <v>570</v>
      </c>
      <c r="O52" s="10" t="s">
        <v>91</v>
      </c>
      <c r="P52" s="10" t="s">
        <v>515</v>
      </c>
      <c r="Q52" s="10" t="s">
        <v>439</v>
      </c>
      <c r="R52" s="243"/>
    </row>
    <row r="53" spans="1:18" ht="195" x14ac:dyDescent="0.2">
      <c r="A53" s="201">
        <v>44143</v>
      </c>
      <c r="B53" s="57" t="s">
        <v>571</v>
      </c>
      <c r="C53" s="57" t="s">
        <v>471</v>
      </c>
      <c r="D53" s="52" t="s">
        <v>472</v>
      </c>
      <c r="E53" s="95" t="s">
        <v>572</v>
      </c>
      <c r="F53" s="49" t="s">
        <v>573</v>
      </c>
      <c r="G53" s="203"/>
      <c r="H53" s="203" t="s">
        <v>287</v>
      </c>
      <c r="I53" s="205" t="s">
        <v>563</v>
      </c>
      <c r="J53" s="73" t="s">
        <v>96</v>
      </c>
      <c r="K53" s="194" t="s">
        <v>214</v>
      </c>
      <c r="L53" s="194" t="s">
        <v>574</v>
      </c>
      <c r="M53" s="10" t="s">
        <v>575</v>
      </c>
      <c r="N53" s="10" t="s">
        <v>576</v>
      </c>
      <c r="O53" s="10" t="s">
        <v>91</v>
      </c>
      <c r="P53" s="10" t="s">
        <v>577</v>
      </c>
      <c r="Q53" s="10" t="s">
        <v>439</v>
      </c>
      <c r="R53" s="156" t="s">
        <v>477</v>
      </c>
    </row>
    <row r="54" spans="1:18" ht="90" x14ac:dyDescent="0.2">
      <c r="A54" s="201">
        <v>44144</v>
      </c>
      <c r="B54" s="57" t="s">
        <v>578</v>
      </c>
      <c r="C54" s="57" t="s">
        <v>465</v>
      </c>
      <c r="D54" s="49" t="s">
        <v>466</v>
      </c>
      <c r="E54" s="92"/>
      <c r="F54" s="235" t="s">
        <v>467</v>
      </c>
      <c r="G54" s="203"/>
      <c r="H54" s="203" t="s">
        <v>287</v>
      </c>
      <c r="I54" s="205" t="s">
        <v>563</v>
      </c>
      <c r="J54" s="73" t="s">
        <v>96</v>
      </c>
      <c r="K54" s="194" t="s">
        <v>214</v>
      </c>
      <c r="L54" s="194" t="s">
        <v>579</v>
      </c>
      <c r="M54" s="10" t="s">
        <v>469</v>
      </c>
      <c r="N54" s="10" t="s">
        <v>580</v>
      </c>
      <c r="O54" s="10" t="s">
        <v>91</v>
      </c>
      <c r="P54" s="10" t="s">
        <v>581</v>
      </c>
      <c r="Q54" s="10" t="s">
        <v>439</v>
      </c>
      <c r="R54" s="10" t="s">
        <v>109</v>
      </c>
    </row>
    <row r="55" spans="1:18" ht="90" x14ac:dyDescent="0.2">
      <c r="A55" s="234"/>
      <c r="B55" s="84" t="s">
        <v>582</v>
      </c>
      <c r="C55" s="84" t="s">
        <v>479</v>
      </c>
      <c r="D55" s="130" t="s">
        <v>480</v>
      </c>
      <c r="E55" s="131" t="s">
        <v>562</v>
      </c>
      <c r="F55" s="130" t="s">
        <v>482</v>
      </c>
      <c r="G55" s="240" t="s">
        <v>364</v>
      </c>
      <c r="H55" s="240" t="s">
        <v>186</v>
      </c>
      <c r="I55" s="242" t="s">
        <v>563</v>
      </c>
      <c r="J55" s="77" t="s">
        <v>105</v>
      </c>
      <c r="K55" s="74"/>
      <c r="L55" s="74" t="s">
        <v>583</v>
      </c>
      <c r="M55" s="74" t="s">
        <v>484</v>
      </c>
      <c r="N55" s="10" t="s">
        <v>584</v>
      </c>
      <c r="O55" s="10" t="s">
        <v>91</v>
      </c>
      <c r="P55" s="10" t="s">
        <v>393</v>
      </c>
      <c r="Q55" s="10" t="s">
        <v>91</v>
      </c>
      <c r="R55" s="74"/>
    </row>
    <row r="56" spans="1:18" ht="120" x14ac:dyDescent="0.2">
      <c r="A56" s="185"/>
      <c r="B56" s="65" t="s">
        <v>585</v>
      </c>
      <c r="C56" s="65" t="s">
        <v>118</v>
      </c>
      <c r="D56" s="22" t="s">
        <v>119</v>
      </c>
      <c r="E56" s="89"/>
      <c r="F56" s="169" t="s">
        <v>120</v>
      </c>
      <c r="G56" s="28" t="s">
        <v>84</v>
      </c>
      <c r="H56" s="28" t="s">
        <v>186</v>
      </c>
      <c r="I56" s="28" t="s">
        <v>563</v>
      </c>
      <c r="J56" s="73" t="s">
        <v>96</v>
      </c>
      <c r="K56" s="194" t="s">
        <v>214</v>
      </c>
      <c r="L56" s="194" t="s">
        <v>586</v>
      </c>
      <c r="M56" s="135" t="s">
        <v>229</v>
      </c>
      <c r="P56" s="10" t="s">
        <v>455</v>
      </c>
      <c r="Q56" s="10" t="s">
        <v>127</v>
      </c>
      <c r="R56" s="10" t="s">
        <v>109</v>
      </c>
    </row>
    <row r="57" spans="1:18" ht="120" x14ac:dyDescent="0.2">
      <c r="A57" s="180">
        <v>44155</v>
      </c>
      <c r="B57" s="57" t="s">
        <v>587</v>
      </c>
      <c r="C57" s="57" t="s">
        <v>130</v>
      </c>
      <c r="D57" s="58"/>
      <c r="E57" s="89" t="s">
        <v>588</v>
      </c>
      <c r="F57" s="50" t="s">
        <v>132</v>
      </c>
      <c r="G57" s="64"/>
      <c r="H57" s="64"/>
      <c r="I57" s="64" t="s">
        <v>563</v>
      </c>
      <c r="J57" s="73" t="s">
        <v>96</v>
      </c>
      <c r="K57" s="194" t="s">
        <v>214</v>
      </c>
      <c r="L57" s="194" t="s">
        <v>589</v>
      </c>
      <c r="M57" s="137" t="s">
        <v>241</v>
      </c>
      <c r="P57" s="10" t="s">
        <v>455</v>
      </c>
      <c r="Q57" s="10" t="s">
        <v>127</v>
      </c>
      <c r="R57" s="10" t="s">
        <v>109</v>
      </c>
    </row>
    <row r="58" spans="1:18" ht="225" x14ac:dyDescent="0.2">
      <c r="A58" s="180">
        <v>44155</v>
      </c>
      <c r="B58" s="57" t="s">
        <v>590</v>
      </c>
      <c r="C58" s="57" t="s">
        <v>136</v>
      </c>
      <c r="D58" s="58"/>
      <c r="E58" s="89" t="s">
        <v>588</v>
      </c>
      <c r="F58" s="50" t="s">
        <v>137</v>
      </c>
      <c r="G58" s="64"/>
      <c r="H58" s="64"/>
      <c r="I58" s="64" t="s">
        <v>563</v>
      </c>
      <c r="J58" s="73" t="s">
        <v>96</v>
      </c>
      <c r="K58" s="194" t="s">
        <v>214</v>
      </c>
      <c r="L58" s="194" t="s">
        <v>591</v>
      </c>
      <c r="M58" s="135" t="s">
        <v>244</v>
      </c>
      <c r="P58" s="10" t="s">
        <v>455</v>
      </c>
      <c r="Q58" s="10" t="s">
        <v>127</v>
      </c>
      <c r="R58" s="10" t="s">
        <v>109</v>
      </c>
    </row>
    <row r="59" spans="1:18" ht="225" x14ac:dyDescent="0.2">
      <c r="A59" s="180">
        <v>44155</v>
      </c>
      <c r="B59" s="57" t="s">
        <v>592</v>
      </c>
      <c r="C59" s="57" t="s">
        <v>141</v>
      </c>
      <c r="D59" s="58"/>
      <c r="E59" s="89" t="s">
        <v>588</v>
      </c>
      <c r="F59" s="50" t="s">
        <v>142</v>
      </c>
      <c r="G59" s="64"/>
      <c r="H59" s="64"/>
      <c r="I59" s="64" t="s">
        <v>563</v>
      </c>
      <c r="J59" s="73" t="s">
        <v>96</v>
      </c>
      <c r="K59" s="194" t="s">
        <v>214</v>
      </c>
      <c r="L59" s="194" t="s">
        <v>593</v>
      </c>
      <c r="M59" s="137" t="s">
        <v>247</v>
      </c>
      <c r="P59" s="10" t="s">
        <v>455</v>
      </c>
      <c r="Q59" s="10" t="s">
        <v>127</v>
      </c>
      <c r="R59" s="10" t="s">
        <v>109</v>
      </c>
    </row>
    <row r="60" spans="1:18" ht="255" x14ac:dyDescent="0.2">
      <c r="A60" s="180">
        <v>44155</v>
      </c>
      <c r="B60" s="57" t="s">
        <v>594</v>
      </c>
      <c r="C60" s="57" t="s">
        <v>146</v>
      </c>
      <c r="D60" s="58"/>
      <c r="E60" s="89" t="s">
        <v>588</v>
      </c>
      <c r="F60" s="50" t="s">
        <v>147</v>
      </c>
      <c r="G60" s="64"/>
      <c r="H60" s="64"/>
      <c r="I60" s="64" t="s">
        <v>563</v>
      </c>
      <c r="J60" s="73" t="s">
        <v>96</v>
      </c>
      <c r="K60" s="194" t="s">
        <v>214</v>
      </c>
      <c r="L60" s="194" t="s">
        <v>595</v>
      </c>
      <c r="M60" s="135" t="s">
        <v>250</v>
      </c>
      <c r="P60" s="10" t="s">
        <v>455</v>
      </c>
      <c r="Q60" s="10" t="s">
        <v>127</v>
      </c>
      <c r="R60" s="244" t="s">
        <v>109</v>
      </c>
    </row>
    <row r="61" spans="1:18" ht="180" x14ac:dyDescent="0.2">
      <c r="A61" s="180">
        <v>44155</v>
      </c>
      <c r="B61" s="57" t="s">
        <v>596</v>
      </c>
      <c r="C61" s="124" t="s">
        <v>151</v>
      </c>
      <c r="D61" s="58"/>
      <c r="E61" s="89" t="s">
        <v>588</v>
      </c>
      <c r="F61" s="50" t="s">
        <v>152</v>
      </c>
      <c r="G61" s="64"/>
      <c r="H61" s="64"/>
      <c r="I61" s="28" t="s">
        <v>563</v>
      </c>
      <c r="J61" s="73" t="s">
        <v>96</v>
      </c>
      <c r="K61" s="194" t="s">
        <v>214</v>
      </c>
      <c r="L61" s="194" t="s">
        <v>597</v>
      </c>
      <c r="M61" s="137" t="s">
        <v>253</v>
      </c>
      <c r="P61" s="10" t="s">
        <v>455</v>
      </c>
      <c r="Q61" s="10" t="s">
        <v>127</v>
      </c>
      <c r="R61" s="244" t="s">
        <v>109</v>
      </c>
    </row>
    <row r="62" spans="1:18" ht="225" x14ac:dyDescent="0.2">
      <c r="A62" s="180">
        <v>44155</v>
      </c>
      <c r="B62" s="57" t="s">
        <v>598</v>
      </c>
      <c r="C62" s="124" t="s">
        <v>156</v>
      </c>
      <c r="D62" s="58"/>
      <c r="E62" s="89" t="s">
        <v>588</v>
      </c>
      <c r="F62" s="50" t="s">
        <v>157</v>
      </c>
      <c r="G62" s="64"/>
      <c r="H62" s="64"/>
      <c r="I62" s="28" t="s">
        <v>563</v>
      </c>
      <c r="J62" s="73" t="s">
        <v>96</v>
      </c>
      <c r="K62" s="194" t="s">
        <v>214</v>
      </c>
      <c r="L62" s="194" t="s">
        <v>599</v>
      </c>
      <c r="M62" s="229" t="s">
        <v>256</v>
      </c>
      <c r="P62" s="10" t="s">
        <v>455</v>
      </c>
      <c r="Q62" s="10" t="s">
        <v>127</v>
      </c>
      <c r="R62" s="244" t="s">
        <v>109</v>
      </c>
    </row>
    <row r="63" spans="1:18" ht="135" x14ac:dyDescent="0.2">
      <c r="A63" s="180">
        <v>44155</v>
      </c>
      <c r="B63" s="57" t="s">
        <v>600</v>
      </c>
      <c r="C63" s="57" t="s">
        <v>161</v>
      </c>
      <c r="D63" s="58"/>
      <c r="E63" s="89" t="s">
        <v>601</v>
      </c>
      <c r="F63" s="50" t="s">
        <v>602</v>
      </c>
      <c r="G63" s="64"/>
      <c r="H63" s="64"/>
      <c r="I63" s="28" t="s">
        <v>563</v>
      </c>
      <c r="J63" s="73" t="s">
        <v>96</v>
      </c>
      <c r="K63" s="194" t="s">
        <v>214</v>
      </c>
      <c r="L63" s="194" t="s">
        <v>603</v>
      </c>
      <c r="M63" s="137" t="s">
        <v>604</v>
      </c>
      <c r="P63" s="10" t="s">
        <v>455</v>
      </c>
      <c r="Q63" s="10" t="s">
        <v>127</v>
      </c>
      <c r="R63" s="244" t="s">
        <v>109</v>
      </c>
    </row>
  </sheetData>
  <sortState xmlns:xlrd2="http://schemas.microsoft.com/office/spreadsheetml/2017/richdata2" ref="A3:J22">
    <sortCondition ref="I22"/>
  </sortState>
  <mergeCells count="1">
    <mergeCell ref="B1:G1"/>
  </mergeCells>
  <phoneticPr fontId="5" type="noConversion"/>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4F92-6934-4598-8B90-2B53168FACEC}">
  <dimension ref="A2:N103"/>
  <sheetViews>
    <sheetView topLeftCell="D76" workbookViewId="0">
      <selection activeCell="I2" sqref="I2"/>
    </sheetView>
  </sheetViews>
  <sheetFormatPr baseColWidth="10" defaultColWidth="8.83203125" defaultRowHeight="15" x14ac:dyDescent="0.2"/>
  <cols>
    <col min="1" max="1" width="9.6640625" customWidth="1"/>
    <col min="2" max="2" width="22" customWidth="1"/>
    <col min="3" max="3" width="15.33203125" customWidth="1"/>
    <col min="4" max="4" width="16.83203125" customWidth="1"/>
    <col min="5" max="5" width="35" customWidth="1"/>
    <col min="6" max="6" width="24.5" customWidth="1"/>
    <col min="7" max="7" width="53" customWidth="1"/>
    <col min="8" max="8" width="17.83203125" customWidth="1"/>
    <col min="9" max="9" width="25" customWidth="1"/>
    <col min="10" max="10" width="11.1640625" customWidth="1"/>
    <col min="11" max="11" width="21" style="178" customWidth="1"/>
    <col min="12" max="12" width="8.6640625" customWidth="1"/>
    <col min="13" max="13" width="24.6640625" customWidth="1"/>
  </cols>
  <sheetData>
    <row r="2" spans="1:14" ht="32" x14ac:dyDescent="0.2">
      <c r="A2" s="262" t="s">
        <v>605</v>
      </c>
      <c r="B2" s="216" t="s">
        <v>606</v>
      </c>
      <c r="C2" s="216" t="s">
        <v>607</v>
      </c>
      <c r="D2" s="216" t="s">
        <v>608</v>
      </c>
      <c r="E2" s="216" t="s">
        <v>609</v>
      </c>
      <c r="F2" s="216" t="s">
        <v>610</v>
      </c>
      <c r="G2" s="217" t="s">
        <v>611</v>
      </c>
      <c r="H2" s="216" t="s">
        <v>612</v>
      </c>
      <c r="I2" s="218" t="s">
        <v>613</v>
      </c>
      <c r="J2" t="s">
        <v>614</v>
      </c>
      <c r="K2" s="273" t="s">
        <v>615</v>
      </c>
      <c r="L2" s="273" t="s">
        <v>78</v>
      </c>
      <c r="M2" t="s">
        <v>616</v>
      </c>
      <c r="N2" s="273" t="s">
        <v>73</v>
      </c>
    </row>
    <row r="3" spans="1:14" ht="80" x14ac:dyDescent="0.2">
      <c r="A3" s="263">
        <v>1</v>
      </c>
      <c r="B3" s="219" t="s">
        <v>376</v>
      </c>
      <c r="C3" s="219">
        <v>1</v>
      </c>
      <c r="D3" s="219" t="s">
        <v>617</v>
      </c>
      <c r="E3" s="219" t="s">
        <v>618</v>
      </c>
      <c r="F3" s="219" t="s">
        <v>619</v>
      </c>
      <c r="G3" s="220" t="s">
        <v>620</v>
      </c>
      <c r="H3" s="219"/>
      <c r="I3" s="221" t="s">
        <v>375</v>
      </c>
      <c r="J3">
        <v>1</v>
      </c>
      <c r="K3" s="273" t="s">
        <v>621</v>
      </c>
      <c r="L3" t="s">
        <v>127</v>
      </c>
      <c r="N3" t="s">
        <v>622</v>
      </c>
    </row>
    <row r="4" spans="1:14" ht="96" x14ac:dyDescent="0.2">
      <c r="A4" s="263">
        <v>1</v>
      </c>
      <c r="B4" s="219" t="s">
        <v>376</v>
      </c>
      <c r="C4" s="219">
        <v>2</v>
      </c>
      <c r="D4" s="219" t="s">
        <v>623</v>
      </c>
      <c r="E4" s="219" t="s">
        <v>624</v>
      </c>
      <c r="F4" s="219" t="s">
        <v>625</v>
      </c>
      <c r="G4" s="220" t="s">
        <v>626</v>
      </c>
      <c r="H4" s="219"/>
      <c r="I4" s="221" t="s">
        <v>375</v>
      </c>
      <c r="J4">
        <f>J3+1</f>
        <v>2</v>
      </c>
      <c r="K4" s="273" t="s">
        <v>627</v>
      </c>
      <c r="L4" t="s">
        <v>91</v>
      </c>
      <c r="M4" s="273" t="s">
        <v>628</v>
      </c>
      <c r="N4" t="s">
        <v>629</v>
      </c>
    </row>
    <row r="5" spans="1:14" ht="80" x14ac:dyDescent="0.2">
      <c r="A5" s="263">
        <v>1</v>
      </c>
      <c r="B5" s="219" t="s">
        <v>376</v>
      </c>
      <c r="C5" s="219">
        <v>3</v>
      </c>
      <c r="D5" s="219" t="s">
        <v>623</v>
      </c>
      <c r="E5" s="219" t="s">
        <v>630</v>
      </c>
      <c r="F5" s="219" t="s">
        <v>631</v>
      </c>
      <c r="G5" s="220" t="s">
        <v>626</v>
      </c>
      <c r="H5" s="219"/>
      <c r="I5" s="221" t="s">
        <v>375</v>
      </c>
      <c r="J5">
        <f t="shared" ref="J5:J68" si="0">J4+1</f>
        <v>3</v>
      </c>
      <c r="K5" s="273" t="s">
        <v>627</v>
      </c>
      <c r="L5" t="s">
        <v>127</v>
      </c>
      <c r="N5" t="s">
        <v>632</v>
      </c>
    </row>
    <row r="6" spans="1:14" ht="96" x14ac:dyDescent="0.2">
      <c r="A6" s="263">
        <v>1</v>
      </c>
      <c r="B6" s="219" t="s">
        <v>376</v>
      </c>
      <c r="C6" s="219">
        <v>4</v>
      </c>
      <c r="D6" s="219" t="s">
        <v>633</v>
      </c>
      <c r="E6" s="219" t="s">
        <v>634</v>
      </c>
      <c r="F6" s="219" t="s">
        <v>376</v>
      </c>
      <c r="G6" s="220" t="s">
        <v>635</v>
      </c>
      <c r="H6" s="219"/>
      <c r="I6" s="221" t="s">
        <v>375</v>
      </c>
      <c r="J6" s="170">
        <f t="shared" si="0"/>
        <v>4</v>
      </c>
      <c r="K6" s="269" t="s">
        <v>636</v>
      </c>
      <c r="L6" s="170" t="s">
        <v>91</v>
      </c>
      <c r="M6" s="269" t="s">
        <v>637</v>
      </c>
      <c r="N6" t="s">
        <v>638</v>
      </c>
    </row>
    <row r="7" spans="1:14" ht="112" x14ac:dyDescent="0.2">
      <c r="A7" s="263">
        <v>2</v>
      </c>
      <c r="B7" s="219" t="s">
        <v>639</v>
      </c>
      <c r="C7" s="219">
        <v>5</v>
      </c>
      <c r="D7" s="219" t="s">
        <v>633</v>
      </c>
      <c r="E7" s="219" t="s">
        <v>618</v>
      </c>
      <c r="F7" s="219" t="s">
        <v>640</v>
      </c>
      <c r="G7" s="220" t="s">
        <v>641</v>
      </c>
      <c r="H7" s="219" t="s">
        <v>642</v>
      </c>
      <c r="I7" s="221"/>
      <c r="J7" s="170">
        <f t="shared" si="0"/>
        <v>5</v>
      </c>
      <c r="K7" s="269" t="s">
        <v>643</v>
      </c>
      <c r="L7" s="170" t="s">
        <v>91</v>
      </c>
      <c r="M7" s="269" t="s">
        <v>644</v>
      </c>
      <c r="N7" t="s">
        <v>645</v>
      </c>
    </row>
    <row r="8" spans="1:14" ht="80" x14ac:dyDescent="0.2">
      <c r="A8" s="263">
        <v>2</v>
      </c>
      <c r="B8" s="219" t="s">
        <v>639</v>
      </c>
      <c r="C8" s="219">
        <v>6</v>
      </c>
      <c r="D8" s="219" t="s">
        <v>633</v>
      </c>
      <c r="E8" s="219" t="s">
        <v>646</v>
      </c>
      <c r="F8" s="219" t="s">
        <v>351</v>
      </c>
      <c r="G8" s="220" t="s">
        <v>647</v>
      </c>
      <c r="H8" s="219" t="s">
        <v>642</v>
      </c>
      <c r="I8" s="221" t="s">
        <v>350</v>
      </c>
      <c r="J8" s="170">
        <f t="shared" si="0"/>
        <v>6</v>
      </c>
      <c r="K8" s="269" t="s">
        <v>648</v>
      </c>
      <c r="L8" s="170" t="s">
        <v>127</v>
      </c>
      <c r="M8" s="170"/>
      <c r="N8" t="s">
        <v>649</v>
      </c>
    </row>
    <row r="9" spans="1:14" ht="80" x14ac:dyDescent="0.2">
      <c r="A9" s="263">
        <v>2</v>
      </c>
      <c r="B9" s="219" t="s">
        <v>639</v>
      </c>
      <c r="C9" s="219">
        <v>7</v>
      </c>
      <c r="D9" s="219" t="s">
        <v>650</v>
      </c>
      <c r="E9" s="219" t="s">
        <v>651</v>
      </c>
      <c r="F9" s="219" t="s">
        <v>652</v>
      </c>
      <c r="G9" s="220" t="s">
        <v>647</v>
      </c>
      <c r="H9" s="219" t="s">
        <v>642</v>
      </c>
      <c r="I9" s="221" t="s">
        <v>272</v>
      </c>
      <c r="J9" s="170">
        <f t="shared" si="0"/>
        <v>7</v>
      </c>
      <c r="K9" s="269" t="s">
        <v>648</v>
      </c>
      <c r="L9" s="170" t="s">
        <v>127</v>
      </c>
      <c r="M9" s="170"/>
      <c r="N9" t="s">
        <v>653</v>
      </c>
    </row>
    <row r="10" spans="1:14" ht="80" x14ac:dyDescent="0.2">
      <c r="A10" s="263">
        <v>2</v>
      </c>
      <c r="B10" s="219" t="s">
        <v>639</v>
      </c>
      <c r="C10" s="219">
        <v>8</v>
      </c>
      <c r="D10" s="219" t="s">
        <v>650</v>
      </c>
      <c r="E10" s="219" t="s">
        <v>618</v>
      </c>
      <c r="F10" s="219" t="s">
        <v>654</v>
      </c>
      <c r="G10" s="220" t="s">
        <v>647</v>
      </c>
      <c r="H10" s="219" t="s">
        <v>642</v>
      </c>
      <c r="I10" s="221"/>
      <c r="J10" s="170">
        <f t="shared" si="0"/>
        <v>8</v>
      </c>
      <c r="K10" s="269" t="s">
        <v>648</v>
      </c>
      <c r="L10" s="170" t="s">
        <v>127</v>
      </c>
      <c r="M10" s="170"/>
      <c r="N10" t="s">
        <v>655</v>
      </c>
    </row>
    <row r="11" spans="1:14" ht="80" x14ac:dyDescent="0.2">
      <c r="A11" s="263">
        <v>2</v>
      </c>
      <c r="B11" s="219" t="s">
        <v>639</v>
      </c>
      <c r="C11" s="219">
        <v>9</v>
      </c>
      <c r="D11" s="219" t="s">
        <v>650</v>
      </c>
      <c r="E11" s="219" t="s">
        <v>618</v>
      </c>
      <c r="F11" s="219" t="s">
        <v>656</v>
      </c>
      <c r="G11" s="220" t="s">
        <v>647</v>
      </c>
      <c r="H11" s="219" t="s">
        <v>642</v>
      </c>
      <c r="I11" s="221"/>
      <c r="J11" s="170">
        <f t="shared" si="0"/>
        <v>9</v>
      </c>
      <c r="K11" s="269" t="s">
        <v>657</v>
      </c>
      <c r="L11" s="170" t="s">
        <v>127</v>
      </c>
      <c r="M11" s="170"/>
      <c r="N11" t="s">
        <v>658</v>
      </c>
    </row>
    <row r="12" spans="1:14" ht="80" x14ac:dyDescent="0.2">
      <c r="A12" s="263">
        <v>2</v>
      </c>
      <c r="B12" s="219" t="s">
        <v>639</v>
      </c>
      <c r="C12" s="219">
        <v>10</v>
      </c>
      <c r="D12" s="219" t="s">
        <v>650</v>
      </c>
      <c r="E12" s="219" t="s">
        <v>618</v>
      </c>
      <c r="F12" s="219" t="s">
        <v>659</v>
      </c>
      <c r="G12" s="220" t="s">
        <v>647</v>
      </c>
      <c r="H12" s="219" t="s">
        <v>642</v>
      </c>
      <c r="I12" s="221"/>
      <c r="J12" s="170">
        <f t="shared" si="0"/>
        <v>10</v>
      </c>
      <c r="K12" s="269" t="s">
        <v>648</v>
      </c>
      <c r="L12" s="170" t="s">
        <v>127</v>
      </c>
      <c r="M12" s="170"/>
      <c r="N12" t="s">
        <v>660</v>
      </c>
    </row>
    <row r="13" spans="1:14" ht="80" x14ac:dyDescent="0.2">
      <c r="A13" s="263">
        <v>3</v>
      </c>
      <c r="B13" s="219" t="s">
        <v>639</v>
      </c>
      <c r="C13" s="219">
        <v>11</v>
      </c>
      <c r="D13" s="219" t="s">
        <v>633</v>
      </c>
      <c r="E13" s="219" t="s">
        <v>618</v>
      </c>
      <c r="F13" s="219" t="s">
        <v>661</v>
      </c>
      <c r="G13" s="220"/>
      <c r="H13" s="219"/>
      <c r="I13" s="221"/>
      <c r="J13" s="170">
        <f t="shared" si="0"/>
        <v>11</v>
      </c>
      <c r="K13" s="269" t="s">
        <v>648</v>
      </c>
      <c r="L13" s="170" t="s">
        <v>127</v>
      </c>
      <c r="M13" s="170"/>
      <c r="N13" t="s">
        <v>662</v>
      </c>
    </row>
    <row r="14" spans="1:14" ht="80" x14ac:dyDescent="0.2">
      <c r="A14" s="263">
        <v>3</v>
      </c>
      <c r="B14" s="219" t="s">
        <v>639</v>
      </c>
      <c r="C14" s="219">
        <v>12</v>
      </c>
      <c r="D14" s="219" t="s">
        <v>633</v>
      </c>
      <c r="E14" s="219" t="s">
        <v>663</v>
      </c>
      <c r="F14" s="219" t="s">
        <v>664</v>
      </c>
      <c r="G14" s="220" t="s">
        <v>665</v>
      </c>
      <c r="H14" s="219"/>
      <c r="I14" s="221" t="s">
        <v>666</v>
      </c>
      <c r="J14" s="170">
        <f t="shared" si="0"/>
        <v>12</v>
      </c>
      <c r="K14" s="269" t="s">
        <v>667</v>
      </c>
      <c r="L14" s="170" t="s">
        <v>127</v>
      </c>
      <c r="M14" s="170"/>
      <c r="N14" t="s">
        <v>668</v>
      </c>
    </row>
    <row r="15" spans="1:14" ht="96" x14ac:dyDescent="0.2">
      <c r="A15" s="263">
        <v>3</v>
      </c>
      <c r="B15" s="219" t="s">
        <v>639</v>
      </c>
      <c r="C15" s="219">
        <v>13</v>
      </c>
      <c r="D15" s="219" t="s">
        <v>633</v>
      </c>
      <c r="E15" s="219"/>
      <c r="F15" s="219" t="s">
        <v>669</v>
      </c>
      <c r="G15" s="220" t="s">
        <v>670</v>
      </c>
      <c r="H15" s="219"/>
      <c r="I15" s="221"/>
      <c r="J15" s="170">
        <f t="shared" si="0"/>
        <v>13</v>
      </c>
      <c r="K15" s="269" t="s">
        <v>671</v>
      </c>
      <c r="L15" s="170" t="s">
        <v>127</v>
      </c>
      <c r="M15" s="170"/>
      <c r="N15" t="s">
        <v>672</v>
      </c>
    </row>
    <row r="16" spans="1:14" ht="96" x14ac:dyDescent="0.2">
      <c r="A16" s="263">
        <v>3</v>
      </c>
      <c r="B16" s="219" t="s">
        <v>639</v>
      </c>
      <c r="C16" s="219">
        <v>14</v>
      </c>
      <c r="D16" s="219" t="s">
        <v>633</v>
      </c>
      <c r="E16" s="219" t="s">
        <v>663</v>
      </c>
      <c r="F16" s="219" t="s">
        <v>673</v>
      </c>
      <c r="G16" s="220" t="s">
        <v>665</v>
      </c>
      <c r="H16" s="219"/>
      <c r="I16" s="221" t="s">
        <v>666</v>
      </c>
      <c r="J16" s="170">
        <f t="shared" si="0"/>
        <v>14</v>
      </c>
      <c r="K16" s="269" t="s">
        <v>674</v>
      </c>
      <c r="L16" s="170" t="s">
        <v>127</v>
      </c>
      <c r="M16" s="170"/>
      <c r="N16" t="s">
        <v>675</v>
      </c>
    </row>
    <row r="17" spans="1:14" ht="80" x14ac:dyDescent="0.2">
      <c r="A17" s="263">
        <v>3</v>
      </c>
      <c r="B17" s="219" t="s">
        <v>639</v>
      </c>
      <c r="C17" s="219">
        <v>15</v>
      </c>
      <c r="D17" s="219" t="s">
        <v>633</v>
      </c>
      <c r="E17" s="219"/>
      <c r="F17" s="219" t="s">
        <v>652</v>
      </c>
      <c r="G17" s="220"/>
      <c r="H17" s="219"/>
      <c r="I17" s="221"/>
      <c r="J17" s="170">
        <f t="shared" si="0"/>
        <v>15</v>
      </c>
      <c r="K17" s="269" t="s">
        <v>676</v>
      </c>
      <c r="L17" s="170" t="s">
        <v>127</v>
      </c>
      <c r="M17" s="170"/>
      <c r="N17" t="s">
        <v>677</v>
      </c>
    </row>
    <row r="18" spans="1:14" ht="96" x14ac:dyDescent="0.2">
      <c r="A18" s="263">
        <v>3</v>
      </c>
      <c r="B18" s="219" t="s">
        <v>639</v>
      </c>
      <c r="C18" s="219">
        <v>16</v>
      </c>
      <c r="D18" s="219" t="s">
        <v>633</v>
      </c>
      <c r="E18" s="219"/>
      <c r="F18" s="219" t="s">
        <v>678</v>
      </c>
      <c r="G18" s="220"/>
      <c r="H18" s="219"/>
      <c r="I18" s="221"/>
      <c r="J18" s="170">
        <f t="shared" si="0"/>
        <v>16</v>
      </c>
      <c r="K18" s="269" t="s">
        <v>679</v>
      </c>
      <c r="L18" s="170" t="s">
        <v>127</v>
      </c>
      <c r="M18" s="170"/>
      <c r="N18" t="s">
        <v>680</v>
      </c>
    </row>
    <row r="19" spans="1:14" ht="96" x14ac:dyDescent="0.2">
      <c r="A19" s="263">
        <v>3</v>
      </c>
      <c r="B19" s="219" t="s">
        <v>639</v>
      </c>
      <c r="C19" s="219">
        <v>17</v>
      </c>
      <c r="D19" s="219" t="s">
        <v>633</v>
      </c>
      <c r="E19" s="219"/>
      <c r="F19" s="219" t="s">
        <v>681</v>
      </c>
      <c r="G19" s="220" t="s">
        <v>682</v>
      </c>
      <c r="H19" s="219"/>
      <c r="I19" s="221"/>
      <c r="J19" s="170">
        <f t="shared" si="0"/>
        <v>17</v>
      </c>
      <c r="K19" s="269" t="s">
        <v>683</v>
      </c>
      <c r="L19" s="170" t="s">
        <v>127</v>
      </c>
      <c r="M19" s="170"/>
      <c r="N19" t="s">
        <v>684</v>
      </c>
    </row>
    <row r="20" spans="1:14" ht="80" x14ac:dyDescent="0.2">
      <c r="A20" s="263">
        <v>3</v>
      </c>
      <c r="B20" s="219" t="s">
        <v>639</v>
      </c>
      <c r="C20" s="219">
        <v>18</v>
      </c>
      <c r="D20" s="219" t="s">
        <v>685</v>
      </c>
      <c r="E20" s="219"/>
      <c r="F20" s="219" t="s">
        <v>686</v>
      </c>
      <c r="G20" s="220" t="s">
        <v>687</v>
      </c>
      <c r="H20" s="219"/>
      <c r="I20" s="221"/>
      <c r="J20" s="170">
        <f t="shared" si="0"/>
        <v>18</v>
      </c>
      <c r="K20" s="269" t="s">
        <v>688</v>
      </c>
      <c r="L20" s="170" t="s">
        <v>127</v>
      </c>
      <c r="M20" s="170"/>
      <c r="N20" t="s">
        <v>689</v>
      </c>
    </row>
    <row r="21" spans="1:14" ht="96" x14ac:dyDescent="0.2">
      <c r="A21" s="263">
        <v>4</v>
      </c>
      <c r="B21" s="219" t="s">
        <v>690</v>
      </c>
      <c r="C21" s="219">
        <v>19</v>
      </c>
      <c r="D21" s="219" t="s">
        <v>691</v>
      </c>
      <c r="E21" s="219"/>
      <c r="F21" s="219" t="s">
        <v>691</v>
      </c>
      <c r="G21" s="220" t="s">
        <v>692</v>
      </c>
      <c r="H21" s="219"/>
      <c r="I21" s="221"/>
      <c r="J21" s="170">
        <f t="shared" si="0"/>
        <v>19</v>
      </c>
      <c r="K21" s="269" t="s">
        <v>693</v>
      </c>
      <c r="L21" s="170" t="s">
        <v>127</v>
      </c>
      <c r="M21" s="170"/>
      <c r="N21" t="s">
        <v>694</v>
      </c>
    </row>
    <row r="22" spans="1:14" ht="48" x14ac:dyDescent="0.2">
      <c r="A22" s="264">
        <v>5</v>
      </c>
      <c r="B22" s="225" t="s">
        <v>695</v>
      </c>
      <c r="C22" s="225">
        <v>20</v>
      </c>
      <c r="D22" s="225" t="s">
        <v>633</v>
      </c>
      <c r="E22" s="225" t="s">
        <v>618</v>
      </c>
      <c r="F22" s="225" t="s">
        <v>696</v>
      </c>
      <c r="G22" s="228"/>
      <c r="H22" s="225"/>
      <c r="I22" s="226" t="s">
        <v>697</v>
      </c>
      <c r="J22" s="270">
        <f t="shared" si="0"/>
        <v>20</v>
      </c>
      <c r="K22" s="271" t="s">
        <v>698</v>
      </c>
      <c r="L22" s="170"/>
      <c r="M22" s="170"/>
    </row>
    <row r="23" spans="1:14" ht="112" x14ac:dyDescent="0.2">
      <c r="A23" s="263">
        <v>5</v>
      </c>
      <c r="B23" s="219" t="s">
        <v>699</v>
      </c>
      <c r="C23" s="219">
        <v>21</v>
      </c>
      <c r="D23" s="219" t="s">
        <v>633</v>
      </c>
      <c r="E23" s="219" t="s">
        <v>618</v>
      </c>
      <c r="F23" s="219" t="s">
        <v>700</v>
      </c>
      <c r="G23" s="220"/>
      <c r="H23" s="219"/>
      <c r="I23" s="221" t="s">
        <v>697</v>
      </c>
      <c r="J23" s="170">
        <f t="shared" si="0"/>
        <v>21</v>
      </c>
      <c r="K23" s="269" t="s">
        <v>701</v>
      </c>
      <c r="L23" s="170" t="s">
        <v>127</v>
      </c>
      <c r="M23" s="170"/>
      <c r="N23" t="s">
        <v>702</v>
      </c>
    </row>
    <row r="24" spans="1:14" ht="48" x14ac:dyDescent="0.2">
      <c r="A24" s="264">
        <v>5</v>
      </c>
      <c r="B24" s="225" t="s">
        <v>695</v>
      </c>
      <c r="C24" s="225">
        <v>22</v>
      </c>
      <c r="D24" s="225" t="s">
        <v>703</v>
      </c>
      <c r="E24" s="225"/>
      <c r="F24" s="225" t="s">
        <v>704</v>
      </c>
      <c r="G24" s="228" t="s">
        <v>705</v>
      </c>
      <c r="H24" s="225"/>
      <c r="I24" s="226"/>
      <c r="J24" s="270">
        <f t="shared" si="0"/>
        <v>22</v>
      </c>
      <c r="K24" s="271" t="s">
        <v>698</v>
      </c>
      <c r="L24" s="170"/>
      <c r="M24" s="170"/>
    </row>
    <row r="25" spans="1:14" ht="96" x14ac:dyDescent="0.2">
      <c r="A25" s="263">
        <v>6</v>
      </c>
      <c r="B25" s="219" t="s">
        <v>699</v>
      </c>
      <c r="C25" s="219">
        <v>23</v>
      </c>
      <c r="D25" s="219" t="s">
        <v>706</v>
      </c>
      <c r="E25" s="219"/>
      <c r="F25" s="219" t="s">
        <v>707</v>
      </c>
      <c r="G25" s="220"/>
      <c r="H25" s="219"/>
      <c r="I25" s="221"/>
      <c r="J25" s="170">
        <f t="shared" si="0"/>
        <v>23</v>
      </c>
      <c r="K25" s="269" t="s">
        <v>708</v>
      </c>
      <c r="L25" s="170" t="s">
        <v>127</v>
      </c>
      <c r="M25" s="170"/>
      <c r="N25" t="s">
        <v>709</v>
      </c>
    </row>
    <row r="26" spans="1:14" ht="112" x14ac:dyDescent="0.2">
      <c r="A26" s="263">
        <v>6</v>
      </c>
      <c r="B26" s="219" t="s">
        <v>699</v>
      </c>
      <c r="C26" s="219">
        <v>24</v>
      </c>
      <c r="D26" s="219" t="s">
        <v>706</v>
      </c>
      <c r="E26" s="219"/>
      <c r="F26" s="219" t="s">
        <v>710</v>
      </c>
      <c r="G26" s="220"/>
      <c r="H26" s="219"/>
      <c r="I26" s="221"/>
      <c r="J26" s="170">
        <f t="shared" si="0"/>
        <v>24</v>
      </c>
      <c r="K26" s="269" t="s">
        <v>711</v>
      </c>
      <c r="L26" s="170" t="s">
        <v>127</v>
      </c>
      <c r="M26" s="170"/>
      <c r="N26" t="s">
        <v>712</v>
      </c>
    </row>
    <row r="27" spans="1:14" ht="96" x14ac:dyDescent="0.2">
      <c r="A27" s="263">
        <v>6</v>
      </c>
      <c r="B27" s="219" t="s">
        <v>699</v>
      </c>
      <c r="C27" s="219">
        <v>25</v>
      </c>
      <c r="D27" s="219" t="s">
        <v>706</v>
      </c>
      <c r="E27" s="219"/>
      <c r="F27" s="219" t="s">
        <v>713</v>
      </c>
      <c r="G27" s="220"/>
      <c r="H27" s="219"/>
      <c r="I27" s="221"/>
      <c r="J27" s="170">
        <f t="shared" si="0"/>
        <v>25</v>
      </c>
      <c r="K27" s="269" t="s">
        <v>714</v>
      </c>
      <c r="L27" s="170" t="s">
        <v>127</v>
      </c>
      <c r="M27" s="170"/>
      <c r="N27" t="s">
        <v>715</v>
      </c>
    </row>
    <row r="28" spans="1:14" ht="96" x14ac:dyDescent="0.2">
      <c r="A28" s="263">
        <v>6</v>
      </c>
      <c r="B28" s="219" t="s">
        <v>699</v>
      </c>
      <c r="C28" s="219">
        <v>26</v>
      </c>
      <c r="D28" s="219" t="s">
        <v>706</v>
      </c>
      <c r="E28" s="219"/>
      <c r="F28" s="219" t="s">
        <v>716</v>
      </c>
      <c r="G28" s="220"/>
      <c r="H28" s="219"/>
      <c r="I28" s="221"/>
      <c r="J28" s="170">
        <f t="shared" si="0"/>
        <v>26</v>
      </c>
      <c r="K28" s="269" t="s">
        <v>717</v>
      </c>
      <c r="L28" s="170" t="s">
        <v>127</v>
      </c>
      <c r="M28" s="170"/>
      <c r="N28" t="s">
        <v>718</v>
      </c>
    </row>
    <row r="29" spans="1:14" ht="80" x14ac:dyDescent="0.2">
      <c r="A29" s="263">
        <v>6</v>
      </c>
      <c r="B29" s="219" t="s">
        <v>699</v>
      </c>
      <c r="C29" s="219">
        <v>27</v>
      </c>
      <c r="D29" s="219" t="s">
        <v>706</v>
      </c>
      <c r="E29" s="219"/>
      <c r="F29" s="219" t="s">
        <v>719</v>
      </c>
      <c r="G29" s="220"/>
      <c r="H29" s="219"/>
      <c r="I29" s="221"/>
      <c r="J29" s="170">
        <f t="shared" si="0"/>
        <v>27</v>
      </c>
      <c r="K29" s="269" t="s">
        <v>720</v>
      </c>
      <c r="L29" s="170" t="s">
        <v>127</v>
      </c>
      <c r="M29" s="170"/>
      <c r="N29" t="s">
        <v>721</v>
      </c>
    </row>
    <row r="30" spans="1:14" ht="96" x14ac:dyDescent="0.2">
      <c r="A30" s="263">
        <v>6</v>
      </c>
      <c r="B30" s="219" t="s">
        <v>699</v>
      </c>
      <c r="C30" s="219">
        <v>28</v>
      </c>
      <c r="D30" s="219" t="s">
        <v>706</v>
      </c>
      <c r="E30" s="219"/>
      <c r="F30" s="219" t="s">
        <v>722</v>
      </c>
      <c r="G30" s="220"/>
      <c r="H30" s="219"/>
      <c r="I30" s="221"/>
      <c r="J30" s="170">
        <f t="shared" si="0"/>
        <v>28</v>
      </c>
      <c r="K30" s="269" t="s">
        <v>723</v>
      </c>
      <c r="L30" s="170" t="s">
        <v>127</v>
      </c>
      <c r="M30" s="170"/>
      <c r="N30" t="s">
        <v>724</v>
      </c>
    </row>
    <row r="31" spans="1:14" ht="224" x14ac:dyDescent="0.2">
      <c r="A31" s="263">
        <v>6</v>
      </c>
      <c r="B31" s="219" t="s">
        <v>725</v>
      </c>
      <c r="C31" s="219">
        <v>29</v>
      </c>
      <c r="D31" s="219" t="s">
        <v>633</v>
      </c>
      <c r="E31" s="219"/>
      <c r="F31" s="219" t="s">
        <v>726</v>
      </c>
      <c r="G31" s="220"/>
      <c r="H31" s="219"/>
      <c r="I31" s="221"/>
      <c r="J31" s="170">
        <f t="shared" si="0"/>
        <v>29</v>
      </c>
      <c r="K31" s="269" t="s">
        <v>727</v>
      </c>
      <c r="L31" s="170" t="s">
        <v>91</v>
      </c>
      <c r="M31" s="269" t="s">
        <v>728</v>
      </c>
      <c r="N31" t="s">
        <v>729</v>
      </c>
    </row>
    <row r="32" spans="1:14" ht="96" x14ac:dyDescent="0.2">
      <c r="A32" s="263">
        <v>6</v>
      </c>
      <c r="B32" s="219" t="s">
        <v>699</v>
      </c>
      <c r="C32" s="219">
        <v>30</v>
      </c>
      <c r="D32" s="219" t="s">
        <v>703</v>
      </c>
      <c r="E32" s="219"/>
      <c r="F32" s="219" t="s">
        <v>704</v>
      </c>
      <c r="G32" s="220" t="s">
        <v>730</v>
      </c>
      <c r="H32" s="219"/>
      <c r="I32" s="221"/>
      <c r="J32" s="170">
        <f t="shared" si="0"/>
        <v>30</v>
      </c>
      <c r="K32" s="269" t="s">
        <v>731</v>
      </c>
      <c r="L32" s="170" t="s">
        <v>127</v>
      </c>
      <c r="M32" s="170"/>
      <c r="N32" t="s">
        <v>732</v>
      </c>
    </row>
    <row r="33" spans="1:14" ht="112" x14ac:dyDescent="0.2">
      <c r="A33" s="263">
        <v>7</v>
      </c>
      <c r="B33" s="219" t="s">
        <v>733</v>
      </c>
      <c r="C33" s="219">
        <v>31</v>
      </c>
      <c r="D33" s="219" t="s">
        <v>623</v>
      </c>
      <c r="E33" s="219" t="s">
        <v>734</v>
      </c>
      <c r="F33" s="219" t="s">
        <v>735</v>
      </c>
      <c r="G33" s="220" t="s">
        <v>736</v>
      </c>
      <c r="H33" s="219" t="s">
        <v>642</v>
      </c>
      <c r="I33" s="221" t="s">
        <v>528</v>
      </c>
      <c r="J33" s="170">
        <f t="shared" si="0"/>
        <v>31</v>
      </c>
      <c r="K33" s="269" t="s">
        <v>737</v>
      </c>
      <c r="L33" s="170" t="s">
        <v>91</v>
      </c>
      <c r="M33" s="269" t="s">
        <v>738</v>
      </c>
      <c r="N33" t="s">
        <v>739</v>
      </c>
    </row>
    <row r="34" spans="1:14" ht="112" x14ac:dyDescent="0.2">
      <c r="A34" s="263">
        <v>7</v>
      </c>
      <c r="B34" s="219" t="s">
        <v>740</v>
      </c>
      <c r="C34" s="219">
        <v>32</v>
      </c>
      <c r="D34" s="219" t="s">
        <v>623</v>
      </c>
      <c r="E34" s="219" t="s">
        <v>741</v>
      </c>
      <c r="F34" s="219" t="s">
        <v>742</v>
      </c>
      <c r="G34" s="220" t="s">
        <v>743</v>
      </c>
      <c r="H34" s="219" t="s">
        <v>642</v>
      </c>
      <c r="I34" s="221" t="s">
        <v>528</v>
      </c>
      <c r="J34" s="170">
        <f t="shared" si="0"/>
        <v>32</v>
      </c>
      <c r="K34" s="269" t="s">
        <v>744</v>
      </c>
      <c r="L34" s="170" t="s">
        <v>91</v>
      </c>
      <c r="M34" s="269" t="s">
        <v>745</v>
      </c>
      <c r="N34" t="s">
        <v>746</v>
      </c>
    </row>
    <row r="35" spans="1:14" ht="64" x14ac:dyDescent="0.2">
      <c r="A35" s="263">
        <v>7</v>
      </c>
      <c r="B35" s="219" t="s">
        <v>733</v>
      </c>
      <c r="C35" s="219">
        <v>33</v>
      </c>
      <c r="D35" s="219" t="s">
        <v>617</v>
      </c>
      <c r="E35" s="219" t="s">
        <v>747</v>
      </c>
      <c r="F35" s="219" t="s">
        <v>747</v>
      </c>
      <c r="G35" s="220" t="s">
        <v>748</v>
      </c>
      <c r="H35" s="219" t="s">
        <v>642</v>
      </c>
      <c r="I35" s="221" t="s">
        <v>533</v>
      </c>
      <c r="J35" s="170">
        <f t="shared" si="0"/>
        <v>33</v>
      </c>
      <c r="K35" s="269" t="s">
        <v>749</v>
      </c>
      <c r="L35" s="170" t="s">
        <v>127</v>
      </c>
      <c r="M35" s="170"/>
      <c r="N35" t="s">
        <v>750</v>
      </c>
    </row>
    <row r="36" spans="1:14" ht="64" x14ac:dyDescent="0.2">
      <c r="A36" s="263">
        <v>7</v>
      </c>
      <c r="B36" s="219" t="s">
        <v>733</v>
      </c>
      <c r="C36" s="219">
        <v>34</v>
      </c>
      <c r="D36" s="219" t="s">
        <v>617</v>
      </c>
      <c r="E36" s="219" t="s">
        <v>751</v>
      </c>
      <c r="F36" s="219" t="s">
        <v>751</v>
      </c>
      <c r="G36" s="220" t="s">
        <v>752</v>
      </c>
      <c r="H36" s="219" t="s">
        <v>642</v>
      </c>
      <c r="I36" s="221" t="s">
        <v>537</v>
      </c>
      <c r="J36" s="170">
        <f t="shared" si="0"/>
        <v>34</v>
      </c>
      <c r="K36" s="269" t="s">
        <v>753</v>
      </c>
      <c r="L36" s="170" t="s">
        <v>127</v>
      </c>
      <c r="M36" s="170"/>
      <c r="N36" t="s">
        <v>754</v>
      </c>
    </row>
    <row r="37" spans="1:14" ht="80" x14ac:dyDescent="0.2">
      <c r="A37" s="263">
        <v>7</v>
      </c>
      <c r="B37" s="219" t="s">
        <v>733</v>
      </c>
      <c r="C37" s="219">
        <v>35</v>
      </c>
      <c r="D37" s="219" t="s">
        <v>617</v>
      </c>
      <c r="E37" s="219" t="s">
        <v>755</v>
      </c>
      <c r="F37" s="219" t="s">
        <v>755</v>
      </c>
      <c r="G37" s="220" t="s">
        <v>756</v>
      </c>
      <c r="H37" s="219" t="s">
        <v>642</v>
      </c>
      <c r="I37" s="221" t="s">
        <v>541</v>
      </c>
      <c r="J37" s="170">
        <f t="shared" si="0"/>
        <v>35</v>
      </c>
      <c r="K37" s="269" t="s">
        <v>757</v>
      </c>
      <c r="L37" s="170" t="s">
        <v>127</v>
      </c>
      <c r="M37" s="170"/>
      <c r="N37" t="s">
        <v>758</v>
      </c>
    </row>
    <row r="38" spans="1:14" ht="64" x14ac:dyDescent="0.2">
      <c r="A38" s="263">
        <v>7</v>
      </c>
      <c r="B38" s="219" t="s">
        <v>733</v>
      </c>
      <c r="C38" s="219">
        <v>36</v>
      </c>
      <c r="D38" s="219" t="s">
        <v>706</v>
      </c>
      <c r="E38" s="219" t="s">
        <v>759</v>
      </c>
      <c r="F38" s="219" t="s">
        <v>760</v>
      </c>
      <c r="G38" s="220"/>
      <c r="H38" s="219" t="s">
        <v>642</v>
      </c>
      <c r="I38" s="221" t="s">
        <v>545</v>
      </c>
      <c r="J38" s="170">
        <f t="shared" si="0"/>
        <v>36</v>
      </c>
      <c r="K38" s="269" t="s">
        <v>761</v>
      </c>
      <c r="L38" s="170" t="s">
        <v>127</v>
      </c>
      <c r="M38" s="170"/>
      <c r="N38" t="s">
        <v>762</v>
      </c>
    </row>
    <row r="39" spans="1:14" ht="64" x14ac:dyDescent="0.2">
      <c r="A39" s="263">
        <v>7</v>
      </c>
      <c r="B39" s="219" t="s">
        <v>733</v>
      </c>
      <c r="C39" s="219">
        <v>37</v>
      </c>
      <c r="D39" s="219" t="s">
        <v>706</v>
      </c>
      <c r="E39" s="219" t="s">
        <v>763</v>
      </c>
      <c r="F39" s="219" t="s">
        <v>764</v>
      </c>
      <c r="G39" s="220"/>
      <c r="H39" s="219" t="s">
        <v>642</v>
      </c>
      <c r="I39" s="221" t="s">
        <v>545</v>
      </c>
      <c r="J39" s="170">
        <f t="shared" si="0"/>
        <v>37</v>
      </c>
      <c r="K39" s="269" t="s">
        <v>765</v>
      </c>
      <c r="L39" s="170" t="s">
        <v>127</v>
      </c>
      <c r="M39" s="170"/>
      <c r="N39" t="s">
        <v>766</v>
      </c>
    </row>
    <row r="40" spans="1:14" ht="64" x14ac:dyDescent="0.2">
      <c r="A40" s="263">
        <v>7</v>
      </c>
      <c r="B40" s="219" t="s">
        <v>733</v>
      </c>
      <c r="C40" s="219">
        <v>38</v>
      </c>
      <c r="D40" s="219" t="s">
        <v>706</v>
      </c>
      <c r="E40" s="219" t="s">
        <v>767</v>
      </c>
      <c r="F40" s="219" t="s">
        <v>768</v>
      </c>
      <c r="G40" s="220"/>
      <c r="H40" s="219" t="s">
        <v>642</v>
      </c>
      <c r="I40" s="221" t="s">
        <v>545</v>
      </c>
      <c r="J40" s="170">
        <f t="shared" si="0"/>
        <v>38</v>
      </c>
      <c r="K40" s="269" t="s">
        <v>769</v>
      </c>
      <c r="L40" s="170" t="s">
        <v>127</v>
      </c>
      <c r="M40" s="170"/>
      <c r="N40" t="s">
        <v>770</v>
      </c>
    </row>
    <row r="41" spans="1:14" ht="80" x14ac:dyDescent="0.2">
      <c r="A41" s="263">
        <v>7</v>
      </c>
      <c r="B41" s="219" t="s">
        <v>733</v>
      </c>
      <c r="C41" s="219">
        <v>39</v>
      </c>
      <c r="D41" s="219" t="s">
        <v>623</v>
      </c>
      <c r="E41" s="219" t="s">
        <v>771</v>
      </c>
      <c r="F41" s="219" t="s">
        <v>716</v>
      </c>
      <c r="G41" s="220"/>
      <c r="H41" s="219" t="s">
        <v>642</v>
      </c>
      <c r="I41" s="221" t="s">
        <v>549</v>
      </c>
      <c r="J41" s="170">
        <f t="shared" si="0"/>
        <v>39</v>
      </c>
      <c r="K41" s="269" t="s">
        <v>772</v>
      </c>
      <c r="L41" s="170" t="s">
        <v>127</v>
      </c>
      <c r="M41" s="170"/>
      <c r="N41" t="s">
        <v>773</v>
      </c>
    </row>
    <row r="42" spans="1:14" ht="64" x14ac:dyDescent="0.2">
      <c r="A42" s="263">
        <v>7</v>
      </c>
      <c r="B42" s="219" t="s">
        <v>733</v>
      </c>
      <c r="C42" s="219">
        <v>40</v>
      </c>
      <c r="D42" s="219" t="s">
        <v>774</v>
      </c>
      <c r="E42" s="219" t="s">
        <v>775</v>
      </c>
      <c r="F42" s="219" t="s">
        <v>775</v>
      </c>
      <c r="G42" s="220"/>
      <c r="H42" s="219" t="s">
        <v>642</v>
      </c>
      <c r="I42" s="221" t="s">
        <v>549</v>
      </c>
      <c r="J42" s="170">
        <f t="shared" si="0"/>
        <v>40</v>
      </c>
      <c r="K42" s="269" t="s">
        <v>776</v>
      </c>
      <c r="L42" s="170" t="s">
        <v>127</v>
      </c>
      <c r="M42" s="170"/>
      <c r="N42" t="s">
        <v>777</v>
      </c>
    </row>
    <row r="43" spans="1:14" ht="64" x14ac:dyDescent="0.2">
      <c r="A43" s="263">
        <v>7</v>
      </c>
      <c r="B43" s="219" t="s">
        <v>733</v>
      </c>
      <c r="C43" s="219">
        <v>41</v>
      </c>
      <c r="D43" s="219" t="s">
        <v>633</v>
      </c>
      <c r="E43" s="219" t="s">
        <v>778</v>
      </c>
      <c r="F43" s="219" t="s">
        <v>779</v>
      </c>
      <c r="G43" s="220" t="s">
        <v>780</v>
      </c>
      <c r="H43" s="219" t="s">
        <v>642</v>
      </c>
      <c r="I43" s="221" t="s">
        <v>554</v>
      </c>
      <c r="J43" s="170">
        <f t="shared" si="0"/>
        <v>41</v>
      </c>
      <c r="K43" s="269" t="s">
        <v>776</v>
      </c>
      <c r="L43" s="170" t="s">
        <v>127</v>
      </c>
      <c r="M43" s="170"/>
      <c r="N43" t="s">
        <v>781</v>
      </c>
    </row>
    <row r="44" spans="1:14" ht="71" x14ac:dyDescent="0.2">
      <c r="A44" s="263">
        <v>7</v>
      </c>
      <c r="B44" s="219" t="s">
        <v>733</v>
      </c>
      <c r="C44" s="219">
        <v>42</v>
      </c>
      <c r="D44" s="219" t="s">
        <v>703</v>
      </c>
      <c r="E44" s="219" t="s">
        <v>618</v>
      </c>
      <c r="F44" s="219" t="s">
        <v>704</v>
      </c>
      <c r="G44" s="220" t="s">
        <v>782</v>
      </c>
      <c r="H44" s="219"/>
      <c r="I44" s="221"/>
      <c r="J44" s="170">
        <f t="shared" si="0"/>
        <v>42</v>
      </c>
      <c r="K44" s="269" t="s">
        <v>783</v>
      </c>
      <c r="L44" s="170" t="s">
        <v>127</v>
      </c>
      <c r="M44" s="170"/>
      <c r="N44" t="s">
        <v>784</v>
      </c>
    </row>
    <row r="45" spans="1:14" ht="64" x14ac:dyDescent="0.2">
      <c r="A45" s="263">
        <v>8</v>
      </c>
      <c r="B45" s="219" t="s">
        <v>785</v>
      </c>
      <c r="C45" s="219">
        <v>43</v>
      </c>
      <c r="D45" s="219" t="s">
        <v>706</v>
      </c>
      <c r="E45" s="219" t="s">
        <v>786</v>
      </c>
      <c r="F45" s="219" t="s">
        <v>71</v>
      </c>
      <c r="G45" s="220" t="s">
        <v>787</v>
      </c>
      <c r="H45" s="219"/>
      <c r="I45" s="221" t="s">
        <v>788</v>
      </c>
      <c r="J45" s="170">
        <f t="shared" si="0"/>
        <v>43</v>
      </c>
      <c r="K45" s="269" t="s">
        <v>776</v>
      </c>
      <c r="L45" s="170" t="s">
        <v>127</v>
      </c>
      <c r="M45" s="170"/>
      <c r="N45" t="s">
        <v>789</v>
      </c>
    </row>
    <row r="46" spans="1:14" ht="64" x14ac:dyDescent="0.2">
      <c r="A46" s="263">
        <v>8</v>
      </c>
      <c r="B46" s="219" t="s">
        <v>785</v>
      </c>
      <c r="C46" s="219">
        <v>44</v>
      </c>
      <c r="D46" s="219" t="s">
        <v>706</v>
      </c>
      <c r="E46" s="224" t="s">
        <v>790</v>
      </c>
      <c r="F46" s="219" t="s">
        <v>791</v>
      </c>
      <c r="G46" s="220" t="s">
        <v>787</v>
      </c>
      <c r="H46" s="219"/>
      <c r="I46" s="221" t="s">
        <v>788</v>
      </c>
      <c r="J46" s="170">
        <f t="shared" si="0"/>
        <v>44</v>
      </c>
      <c r="K46" s="269" t="s">
        <v>776</v>
      </c>
      <c r="L46" s="170" t="s">
        <v>127</v>
      </c>
      <c r="M46" s="170"/>
      <c r="N46" t="s">
        <v>792</v>
      </c>
    </row>
    <row r="47" spans="1:14" ht="64" x14ac:dyDescent="0.2">
      <c r="A47" s="263">
        <v>8</v>
      </c>
      <c r="B47" s="219" t="s">
        <v>785</v>
      </c>
      <c r="C47" s="219">
        <v>45</v>
      </c>
      <c r="D47" s="219" t="s">
        <v>706</v>
      </c>
      <c r="E47" s="224" t="s">
        <v>793</v>
      </c>
      <c r="F47" s="219" t="s">
        <v>794</v>
      </c>
      <c r="G47" s="220" t="s">
        <v>787</v>
      </c>
      <c r="H47" s="219"/>
      <c r="I47" s="221" t="s">
        <v>788</v>
      </c>
      <c r="J47" s="170">
        <f t="shared" si="0"/>
        <v>45</v>
      </c>
      <c r="K47" s="269" t="s">
        <v>776</v>
      </c>
      <c r="L47" s="170" t="s">
        <v>127</v>
      </c>
      <c r="M47" s="170"/>
      <c r="N47" t="s">
        <v>795</v>
      </c>
    </row>
    <row r="48" spans="1:14" ht="64" x14ac:dyDescent="0.2">
      <c r="A48" s="263">
        <v>8</v>
      </c>
      <c r="B48" s="219" t="s">
        <v>785</v>
      </c>
      <c r="C48" s="219">
        <v>46</v>
      </c>
      <c r="D48" s="219" t="s">
        <v>706</v>
      </c>
      <c r="E48" s="219" t="s">
        <v>796</v>
      </c>
      <c r="F48" s="219" t="s">
        <v>797</v>
      </c>
      <c r="G48" s="220" t="s">
        <v>787</v>
      </c>
      <c r="H48" s="219"/>
      <c r="I48" s="221" t="s">
        <v>788</v>
      </c>
      <c r="J48" s="170">
        <f t="shared" si="0"/>
        <v>46</v>
      </c>
      <c r="K48" s="269" t="s">
        <v>776</v>
      </c>
      <c r="L48" s="170" t="s">
        <v>127</v>
      </c>
      <c r="M48" s="170"/>
      <c r="N48" t="s">
        <v>798</v>
      </c>
    </row>
    <row r="49" spans="1:14" ht="64" x14ac:dyDescent="0.2">
      <c r="A49" s="263">
        <v>8</v>
      </c>
      <c r="B49" s="219" t="s">
        <v>785</v>
      </c>
      <c r="C49" s="219">
        <v>47</v>
      </c>
      <c r="D49" s="219" t="s">
        <v>706</v>
      </c>
      <c r="E49" s="219" t="s">
        <v>799</v>
      </c>
      <c r="F49" s="219" t="s">
        <v>800</v>
      </c>
      <c r="G49" s="220" t="s">
        <v>787</v>
      </c>
      <c r="H49" s="219"/>
      <c r="I49" s="221" t="s">
        <v>788</v>
      </c>
      <c r="J49" s="170">
        <f t="shared" si="0"/>
        <v>47</v>
      </c>
      <c r="K49" s="269" t="s">
        <v>776</v>
      </c>
      <c r="L49" s="170" t="s">
        <v>127</v>
      </c>
      <c r="M49" s="170"/>
      <c r="N49" t="s">
        <v>801</v>
      </c>
    </row>
    <row r="50" spans="1:14" ht="64" x14ac:dyDescent="0.2">
      <c r="A50" s="263">
        <v>8</v>
      </c>
      <c r="B50" s="219" t="s">
        <v>785</v>
      </c>
      <c r="C50" s="219">
        <v>48</v>
      </c>
      <c r="D50" s="219" t="s">
        <v>706</v>
      </c>
      <c r="E50" s="219" t="s">
        <v>802</v>
      </c>
      <c r="F50" s="219" t="s">
        <v>803</v>
      </c>
      <c r="G50" s="220" t="s">
        <v>787</v>
      </c>
      <c r="H50" s="219"/>
      <c r="I50" s="221" t="s">
        <v>788</v>
      </c>
      <c r="J50" s="170">
        <f>J49+1</f>
        <v>48</v>
      </c>
      <c r="K50" s="269" t="s">
        <v>776</v>
      </c>
      <c r="L50" s="170" t="s">
        <v>127</v>
      </c>
      <c r="M50" s="170"/>
      <c r="N50" t="s">
        <v>804</v>
      </c>
    </row>
    <row r="51" spans="1:14" ht="96" x14ac:dyDescent="0.2">
      <c r="A51" s="263">
        <v>29</v>
      </c>
      <c r="B51" s="219" t="s">
        <v>805</v>
      </c>
      <c r="C51" s="219">
        <v>49</v>
      </c>
      <c r="D51" s="219" t="s">
        <v>685</v>
      </c>
      <c r="E51" s="219" t="s">
        <v>806</v>
      </c>
      <c r="F51" s="219"/>
      <c r="G51" s="220" t="s">
        <v>807</v>
      </c>
      <c r="H51" s="219"/>
      <c r="I51" s="221" t="s">
        <v>426</v>
      </c>
      <c r="J51" s="170">
        <f t="shared" si="0"/>
        <v>49</v>
      </c>
      <c r="K51" s="269" t="s">
        <v>808</v>
      </c>
      <c r="L51" s="170" t="s">
        <v>127</v>
      </c>
      <c r="M51" s="170"/>
      <c r="N51" t="s">
        <v>809</v>
      </c>
    </row>
    <row r="52" spans="1:14" ht="64" x14ac:dyDescent="0.2">
      <c r="A52" s="263">
        <v>29</v>
      </c>
      <c r="B52" s="219" t="s">
        <v>805</v>
      </c>
      <c r="C52" s="219">
        <v>50</v>
      </c>
      <c r="D52" s="219" t="s">
        <v>617</v>
      </c>
      <c r="E52" s="219"/>
      <c r="F52" s="219" t="s">
        <v>810</v>
      </c>
      <c r="G52" s="220"/>
      <c r="H52" s="219"/>
      <c r="I52" s="221" t="s">
        <v>426</v>
      </c>
      <c r="J52" s="170">
        <f t="shared" si="0"/>
        <v>50</v>
      </c>
      <c r="K52" s="269" t="s">
        <v>776</v>
      </c>
      <c r="L52" s="170" t="s">
        <v>127</v>
      </c>
      <c r="M52" s="170"/>
      <c r="N52" t="s">
        <v>811</v>
      </c>
    </row>
    <row r="53" spans="1:14" ht="64" x14ac:dyDescent="0.2">
      <c r="A53" s="263">
        <v>29</v>
      </c>
      <c r="B53" s="219" t="s">
        <v>805</v>
      </c>
      <c r="C53" s="219">
        <v>51</v>
      </c>
      <c r="D53" s="219" t="s">
        <v>633</v>
      </c>
      <c r="E53" s="219"/>
      <c r="F53" s="219" t="s">
        <v>812</v>
      </c>
      <c r="G53" s="220"/>
      <c r="H53" s="219"/>
      <c r="I53" s="221" t="s">
        <v>426</v>
      </c>
      <c r="J53" s="170">
        <f t="shared" si="0"/>
        <v>51</v>
      </c>
      <c r="K53" s="269" t="s">
        <v>813</v>
      </c>
      <c r="L53" s="170" t="s">
        <v>127</v>
      </c>
      <c r="M53" s="170"/>
      <c r="N53" t="s">
        <v>814</v>
      </c>
    </row>
    <row r="54" spans="1:14" ht="64" x14ac:dyDescent="0.2">
      <c r="A54" s="263">
        <v>29</v>
      </c>
      <c r="B54" s="219" t="s">
        <v>805</v>
      </c>
      <c r="C54" s="219">
        <v>52</v>
      </c>
      <c r="D54" s="219" t="s">
        <v>633</v>
      </c>
      <c r="E54" s="219" t="s">
        <v>778</v>
      </c>
      <c r="F54" s="219" t="s">
        <v>815</v>
      </c>
      <c r="G54" s="220"/>
      <c r="H54" s="219"/>
      <c r="I54" s="221" t="s">
        <v>426</v>
      </c>
      <c r="J54" s="170">
        <f t="shared" si="0"/>
        <v>52</v>
      </c>
      <c r="K54" s="269" t="s">
        <v>813</v>
      </c>
      <c r="L54" s="170" t="s">
        <v>127</v>
      </c>
      <c r="M54" s="170"/>
      <c r="N54" t="s">
        <v>816</v>
      </c>
    </row>
    <row r="55" spans="1:14" ht="64" x14ac:dyDescent="0.2">
      <c r="A55" s="263">
        <v>29</v>
      </c>
      <c r="B55" s="219" t="s">
        <v>805</v>
      </c>
      <c r="C55" s="219">
        <v>53</v>
      </c>
      <c r="D55" s="219" t="s">
        <v>703</v>
      </c>
      <c r="E55" s="219"/>
      <c r="F55" s="219" t="s">
        <v>817</v>
      </c>
      <c r="G55" s="220" t="s">
        <v>818</v>
      </c>
      <c r="H55" s="219"/>
      <c r="I55" s="221"/>
      <c r="J55" s="170">
        <f t="shared" si="0"/>
        <v>53</v>
      </c>
      <c r="K55" s="269" t="s">
        <v>813</v>
      </c>
      <c r="L55" s="170" t="s">
        <v>127</v>
      </c>
      <c r="M55" s="170"/>
      <c r="N55" t="s">
        <v>819</v>
      </c>
    </row>
    <row r="56" spans="1:14" ht="80" x14ac:dyDescent="0.2">
      <c r="A56" s="263">
        <v>29</v>
      </c>
      <c r="B56" s="219" t="s">
        <v>656</v>
      </c>
      <c r="C56" s="219">
        <v>54</v>
      </c>
      <c r="D56" s="219" t="s">
        <v>633</v>
      </c>
      <c r="E56" s="219"/>
      <c r="F56" s="219" t="s">
        <v>820</v>
      </c>
      <c r="G56" s="220"/>
      <c r="H56" s="219"/>
      <c r="I56" s="221"/>
      <c r="J56" s="170">
        <f t="shared" si="0"/>
        <v>54</v>
      </c>
      <c r="K56" s="269" t="s">
        <v>821</v>
      </c>
      <c r="L56" s="170" t="s">
        <v>127</v>
      </c>
      <c r="M56" s="170"/>
      <c r="N56" t="s">
        <v>822</v>
      </c>
    </row>
    <row r="57" spans="1:14" ht="96" x14ac:dyDescent="0.2">
      <c r="A57" s="263">
        <v>9</v>
      </c>
      <c r="B57" s="219" t="s">
        <v>656</v>
      </c>
      <c r="C57" s="219">
        <v>55</v>
      </c>
      <c r="D57" s="219" t="s">
        <v>633</v>
      </c>
      <c r="E57" s="219"/>
      <c r="F57" s="219" t="s">
        <v>823</v>
      </c>
      <c r="G57" s="220"/>
      <c r="H57" s="219"/>
      <c r="I57" s="221"/>
      <c r="J57" s="170">
        <f t="shared" si="0"/>
        <v>55</v>
      </c>
      <c r="K57" s="269" t="s">
        <v>824</v>
      </c>
      <c r="L57" s="170" t="s">
        <v>91</v>
      </c>
      <c r="M57" s="269" t="s">
        <v>825</v>
      </c>
      <c r="N57" t="s">
        <v>826</v>
      </c>
    </row>
    <row r="58" spans="1:14" ht="96" x14ac:dyDescent="0.2">
      <c r="A58" s="263">
        <v>9</v>
      </c>
      <c r="B58" s="219" t="s">
        <v>656</v>
      </c>
      <c r="C58" s="219">
        <v>56</v>
      </c>
      <c r="D58" s="219" t="s">
        <v>633</v>
      </c>
      <c r="E58" s="219"/>
      <c r="F58" s="219" t="s">
        <v>827</v>
      </c>
      <c r="G58" s="220"/>
      <c r="H58" s="219"/>
      <c r="I58" s="221"/>
      <c r="J58" s="170">
        <f t="shared" si="0"/>
        <v>56</v>
      </c>
      <c r="K58" s="269" t="s">
        <v>828</v>
      </c>
      <c r="L58" s="170" t="s">
        <v>127</v>
      </c>
      <c r="M58" s="170"/>
      <c r="N58" t="s">
        <v>829</v>
      </c>
    </row>
    <row r="59" spans="1:14" ht="80" x14ac:dyDescent="0.2">
      <c r="A59" s="263">
        <v>9</v>
      </c>
      <c r="B59" s="219" t="s">
        <v>656</v>
      </c>
      <c r="C59" s="219">
        <v>57</v>
      </c>
      <c r="D59" s="219" t="s">
        <v>633</v>
      </c>
      <c r="E59" s="219"/>
      <c r="F59" s="219" t="s">
        <v>664</v>
      </c>
      <c r="G59" s="220" t="s">
        <v>830</v>
      </c>
      <c r="H59" s="219"/>
      <c r="I59" s="221"/>
      <c r="J59" s="170">
        <f t="shared" si="0"/>
        <v>57</v>
      </c>
      <c r="K59" s="269" t="s">
        <v>831</v>
      </c>
      <c r="L59" s="170" t="s">
        <v>127</v>
      </c>
      <c r="M59" s="170"/>
      <c r="N59" t="s">
        <v>832</v>
      </c>
    </row>
    <row r="60" spans="1:14" ht="48" x14ac:dyDescent="0.2">
      <c r="A60" s="263">
        <v>9</v>
      </c>
      <c r="B60" s="223" t="s">
        <v>833</v>
      </c>
      <c r="C60" s="219">
        <v>58</v>
      </c>
      <c r="D60" s="219" t="s">
        <v>691</v>
      </c>
      <c r="E60" s="219"/>
      <c r="F60" s="219" t="s">
        <v>691</v>
      </c>
      <c r="G60" s="220" t="s">
        <v>834</v>
      </c>
      <c r="H60" s="219"/>
      <c r="I60" s="221"/>
      <c r="J60" s="170">
        <f t="shared" si="0"/>
        <v>58</v>
      </c>
      <c r="K60" s="269" t="s">
        <v>698</v>
      </c>
      <c r="L60" s="170" t="s">
        <v>127</v>
      </c>
      <c r="M60" s="170"/>
      <c r="N60" t="s">
        <v>835</v>
      </c>
    </row>
    <row r="61" spans="1:14" ht="80" x14ac:dyDescent="0.2">
      <c r="A61" s="263">
        <v>10</v>
      </c>
      <c r="B61" s="219" t="s">
        <v>836</v>
      </c>
      <c r="C61" s="219">
        <v>59</v>
      </c>
      <c r="D61" s="219" t="s">
        <v>837</v>
      </c>
      <c r="E61" s="219" t="s">
        <v>618</v>
      </c>
      <c r="F61" s="219" t="s">
        <v>838</v>
      </c>
      <c r="G61" s="220" t="s">
        <v>839</v>
      </c>
      <c r="H61" s="219"/>
      <c r="I61" s="221" t="s">
        <v>840</v>
      </c>
      <c r="J61" s="170">
        <f t="shared" si="0"/>
        <v>59</v>
      </c>
      <c r="K61" s="269" t="s">
        <v>841</v>
      </c>
      <c r="L61" s="170" t="s">
        <v>127</v>
      </c>
      <c r="M61" s="170"/>
      <c r="N61" t="s">
        <v>842</v>
      </c>
    </row>
    <row r="62" spans="1:14" ht="64" x14ac:dyDescent="0.2">
      <c r="A62" s="263">
        <v>11</v>
      </c>
      <c r="B62" s="219" t="s">
        <v>836</v>
      </c>
      <c r="C62" s="219">
        <v>60</v>
      </c>
      <c r="D62" s="219" t="s">
        <v>837</v>
      </c>
      <c r="E62" s="219" t="s">
        <v>618</v>
      </c>
      <c r="F62" s="219" t="s">
        <v>843</v>
      </c>
      <c r="G62" s="220" t="s">
        <v>844</v>
      </c>
      <c r="H62" s="219"/>
      <c r="I62" s="221" t="s">
        <v>840</v>
      </c>
      <c r="J62" s="170">
        <f t="shared" si="0"/>
        <v>60</v>
      </c>
      <c r="K62" s="269" t="s">
        <v>845</v>
      </c>
      <c r="L62" s="170" t="s">
        <v>127</v>
      </c>
      <c r="M62" s="170"/>
      <c r="N62" t="s">
        <v>846</v>
      </c>
    </row>
    <row r="63" spans="1:14" ht="112" x14ac:dyDescent="0.2">
      <c r="A63" s="263">
        <v>11</v>
      </c>
      <c r="B63" s="219" t="s">
        <v>836</v>
      </c>
      <c r="C63" s="219">
        <v>61</v>
      </c>
      <c r="D63" s="219" t="s">
        <v>847</v>
      </c>
      <c r="E63" s="219" t="s">
        <v>618</v>
      </c>
      <c r="F63" s="219" t="s">
        <v>848</v>
      </c>
      <c r="G63" s="220" t="s">
        <v>849</v>
      </c>
      <c r="H63" s="219"/>
      <c r="I63" s="221" t="s">
        <v>840</v>
      </c>
      <c r="J63" s="170">
        <f t="shared" si="0"/>
        <v>61</v>
      </c>
      <c r="K63" s="269" t="s">
        <v>850</v>
      </c>
      <c r="L63" s="170" t="s">
        <v>127</v>
      </c>
      <c r="M63" s="170"/>
      <c r="N63" t="s">
        <v>851</v>
      </c>
    </row>
    <row r="64" spans="1:14" ht="64" x14ac:dyDescent="0.2">
      <c r="A64" s="263">
        <v>11</v>
      </c>
      <c r="B64" s="219" t="s">
        <v>852</v>
      </c>
      <c r="C64" s="219">
        <v>62</v>
      </c>
      <c r="D64" s="219" t="s">
        <v>650</v>
      </c>
      <c r="E64" s="219" t="s">
        <v>618</v>
      </c>
      <c r="F64" s="219" t="s">
        <v>853</v>
      </c>
      <c r="G64" s="220"/>
      <c r="H64" s="219"/>
      <c r="I64" s="221" t="s">
        <v>618</v>
      </c>
      <c r="J64" s="170">
        <f t="shared" si="0"/>
        <v>62</v>
      </c>
      <c r="K64" s="269" t="s">
        <v>813</v>
      </c>
      <c r="L64" s="170" t="s">
        <v>127</v>
      </c>
      <c r="M64" s="170"/>
      <c r="N64" t="s">
        <v>854</v>
      </c>
    </row>
    <row r="65" spans="1:14" ht="64" x14ac:dyDescent="0.2">
      <c r="A65" s="263">
        <v>12</v>
      </c>
      <c r="B65" s="219" t="s">
        <v>852</v>
      </c>
      <c r="C65" s="219">
        <v>63</v>
      </c>
      <c r="D65" s="219" t="s">
        <v>650</v>
      </c>
      <c r="E65" s="219" t="s">
        <v>618</v>
      </c>
      <c r="F65" s="219" t="s">
        <v>855</v>
      </c>
      <c r="G65" s="220"/>
      <c r="H65" s="219"/>
      <c r="I65" s="221" t="s">
        <v>618</v>
      </c>
      <c r="J65" s="170">
        <f t="shared" si="0"/>
        <v>63</v>
      </c>
      <c r="K65" s="269" t="s">
        <v>813</v>
      </c>
      <c r="L65" s="170" t="s">
        <v>127</v>
      </c>
      <c r="M65" s="170"/>
      <c r="N65" t="s">
        <v>856</v>
      </c>
    </row>
    <row r="66" spans="1:14" ht="64" x14ac:dyDescent="0.2">
      <c r="A66" s="263">
        <v>12</v>
      </c>
      <c r="B66" s="219" t="s">
        <v>852</v>
      </c>
      <c r="C66" s="219">
        <v>64</v>
      </c>
      <c r="D66" s="219" t="s">
        <v>650</v>
      </c>
      <c r="E66" s="219" t="s">
        <v>618</v>
      </c>
      <c r="F66" s="219" t="s">
        <v>857</v>
      </c>
      <c r="G66" s="220"/>
      <c r="H66" s="219"/>
      <c r="I66" s="221" t="s">
        <v>618</v>
      </c>
      <c r="J66" s="170">
        <f t="shared" si="0"/>
        <v>64</v>
      </c>
      <c r="K66" s="269" t="s">
        <v>813</v>
      </c>
      <c r="L66" s="170" t="s">
        <v>127</v>
      </c>
      <c r="M66" s="170"/>
      <c r="N66" t="s">
        <v>858</v>
      </c>
    </row>
    <row r="67" spans="1:14" ht="64" x14ac:dyDescent="0.2">
      <c r="A67" s="263">
        <v>12</v>
      </c>
      <c r="B67" s="219" t="s">
        <v>852</v>
      </c>
      <c r="C67" s="219">
        <v>65</v>
      </c>
      <c r="D67" s="219" t="s">
        <v>650</v>
      </c>
      <c r="E67" s="219" t="s">
        <v>618</v>
      </c>
      <c r="F67" s="219" t="s">
        <v>836</v>
      </c>
      <c r="G67" s="220"/>
      <c r="H67" s="219"/>
      <c r="I67" s="221" t="s">
        <v>618</v>
      </c>
      <c r="J67" s="170">
        <f t="shared" si="0"/>
        <v>65</v>
      </c>
      <c r="K67" s="269" t="s">
        <v>813</v>
      </c>
      <c r="L67" s="170" t="s">
        <v>127</v>
      </c>
      <c r="M67" s="170"/>
      <c r="N67" t="s">
        <v>859</v>
      </c>
    </row>
    <row r="68" spans="1:14" ht="64" x14ac:dyDescent="0.2">
      <c r="A68" s="263">
        <v>12</v>
      </c>
      <c r="B68" s="219" t="s">
        <v>852</v>
      </c>
      <c r="C68" s="219">
        <v>66</v>
      </c>
      <c r="D68" s="219" t="s">
        <v>650</v>
      </c>
      <c r="E68" s="219" t="s">
        <v>618</v>
      </c>
      <c r="F68" s="219" t="s">
        <v>860</v>
      </c>
      <c r="G68" s="220"/>
      <c r="H68" s="219"/>
      <c r="I68" s="221" t="s">
        <v>618</v>
      </c>
      <c r="J68" s="170">
        <f t="shared" si="0"/>
        <v>66</v>
      </c>
      <c r="K68" s="269" t="s">
        <v>813</v>
      </c>
      <c r="L68" s="170" t="s">
        <v>127</v>
      </c>
      <c r="M68" s="170"/>
      <c r="N68" t="s">
        <v>861</v>
      </c>
    </row>
    <row r="69" spans="1:14" ht="64" x14ac:dyDescent="0.2">
      <c r="A69" s="263">
        <v>12</v>
      </c>
      <c r="B69" s="219" t="s">
        <v>852</v>
      </c>
      <c r="C69" s="219">
        <v>67</v>
      </c>
      <c r="D69" s="219" t="s">
        <v>847</v>
      </c>
      <c r="E69" s="219"/>
      <c r="F69" s="219" t="s">
        <v>862</v>
      </c>
      <c r="G69" s="220" t="s">
        <v>863</v>
      </c>
      <c r="H69" s="219"/>
      <c r="I69" s="221"/>
      <c r="J69" s="170">
        <f t="shared" ref="J69:J102" si="1">J68+1</f>
        <v>67</v>
      </c>
      <c r="K69" s="269" t="s">
        <v>813</v>
      </c>
      <c r="L69" s="170" t="s">
        <v>127</v>
      </c>
      <c r="M69" s="170"/>
      <c r="N69" t="s">
        <v>864</v>
      </c>
    </row>
    <row r="70" spans="1:14" ht="64" x14ac:dyDescent="0.2">
      <c r="A70" s="263">
        <v>12</v>
      </c>
      <c r="B70" s="219" t="s">
        <v>852</v>
      </c>
      <c r="C70" s="219">
        <v>68</v>
      </c>
      <c r="D70" s="219" t="s">
        <v>633</v>
      </c>
      <c r="E70" s="219"/>
      <c r="F70" s="219" t="s">
        <v>640</v>
      </c>
      <c r="G70" s="220" t="s">
        <v>865</v>
      </c>
      <c r="H70" s="219"/>
      <c r="I70" s="221"/>
      <c r="J70" s="170">
        <f t="shared" si="1"/>
        <v>68</v>
      </c>
      <c r="K70" s="269" t="s">
        <v>776</v>
      </c>
      <c r="L70" s="170" t="s">
        <v>127</v>
      </c>
      <c r="M70" s="170"/>
      <c r="N70" t="s">
        <v>866</v>
      </c>
    </row>
    <row r="71" spans="1:14" ht="64" x14ac:dyDescent="0.2">
      <c r="A71" s="263">
        <v>12</v>
      </c>
      <c r="B71" s="219" t="s">
        <v>852</v>
      </c>
      <c r="C71" s="219">
        <v>69</v>
      </c>
      <c r="D71" s="219" t="s">
        <v>867</v>
      </c>
      <c r="E71" s="219" t="s">
        <v>618</v>
      </c>
      <c r="F71" s="219" t="s">
        <v>868</v>
      </c>
      <c r="G71" s="220"/>
      <c r="H71" s="219"/>
      <c r="I71" s="221" t="s">
        <v>869</v>
      </c>
      <c r="J71" s="170">
        <f t="shared" si="1"/>
        <v>69</v>
      </c>
      <c r="K71" s="269" t="s">
        <v>776</v>
      </c>
      <c r="L71" s="170" t="s">
        <v>127</v>
      </c>
      <c r="M71" s="170"/>
      <c r="N71" t="s">
        <v>870</v>
      </c>
    </row>
    <row r="72" spans="1:14" ht="64" x14ac:dyDescent="0.2">
      <c r="A72" s="263">
        <v>12</v>
      </c>
      <c r="B72" s="219" t="s">
        <v>852</v>
      </c>
      <c r="C72" s="219">
        <v>70</v>
      </c>
      <c r="D72" s="219" t="s">
        <v>867</v>
      </c>
      <c r="E72" s="219" t="s">
        <v>618</v>
      </c>
      <c r="F72" s="219" t="s">
        <v>871</v>
      </c>
      <c r="G72" s="220"/>
      <c r="H72" s="219"/>
      <c r="I72" s="221" t="s">
        <v>869</v>
      </c>
      <c r="J72" s="170">
        <f t="shared" si="1"/>
        <v>70</v>
      </c>
      <c r="K72" s="269" t="s">
        <v>776</v>
      </c>
      <c r="L72" s="170" t="s">
        <v>127</v>
      </c>
      <c r="M72" s="170"/>
      <c r="N72" t="s">
        <v>872</v>
      </c>
    </row>
    <row r="73" spans="1:14" ht="64" x14ac:dyDescent="0.2">
      <c r="A73" s="263">
        <v>12</v>
      </c>
      <c r="B73" s="219" t="s">
        <v>852</v>
      </c>
      <c r="C73" s="219">
        <v>71</v>
      </c>
      <c r="D73" s="219" t="s">
        <v>867</v>
      </c>
      <c r="E73" s="219" t="s">
        <v>618</v>
      </c>
      <c r="F73" s="219" t="s">
        <v>873</v>
      </c>
      <c r="G73" s="220"/>
      <c r="H73" s="219"/>
      <c r="I73" s="221" t="s">
        <v>869</v>
      </c>
      <c r="J73" s="170">
        <f t="shared" si="1"/>
        <v>71</v>
      </c>
      <c r="K73" s="269" t="s">
        <v>776</v>
      </c>
      <c r="L73" s="170" t="s">
        <v>127</v>
      </c>
      <c r="M73" s="170"/>
      <c r="N73" t="s">
        <v>874</v>
      </c>
    </row>
    <row r="74" spans="1:14" ht="64" x14ac:dyDescent="0.2">
      <c r="A74" s="263">
        <v>12</v>
      </c>
      <c r="B74" s="219" t="s">
        <v>875</v>
      </c>
      <c r="C74" s="219">
        <v>72</v>
      </c>
      <c r="D74" s="219" t="s">
        <v>847</v>
      </c>
      <c r="E74" s="219" t="s">
        <v>618</v>
      </c>
      <c r="F74" s="219" t="s">
        <v>853</v>
      </c>
      <c r="G74" s="220" t="s">
        <v>876</v>
      </c>
      <c r="H74" s="219"/>
      <c r="I74" s="221" t="s">
        <v>618</v>
      </c>
      <c r="J74" s="170">
        <f t="shared" si="1"/>
        <v>72</v>
      </c>
      <c r="K74" s="269" t="s">
        <v>776</v>
      </c>
      <c r="L74" s="170" t="s">
        <v>127</v>
      </c>
      <c r="M74" s="170"/>
      <c r="N74" t="s">
        <v>877</v>
      </c>
    </row>
    <row r="75" spans="1:14" ht="64" x14ac:dyDescent="0.2">
      <c r="A75" s="263">
        <v>13</v>
      </c>
      <c r="B75" s="219" t="s">
        <v>875</v>
      </c>
      <c r="C75" s="219">
        <v>73</v>
      </c>
      <c r="D75" s="219" t="s">
        <v>847</v>
      </c>
      <c r="E75" s="219" t="s">
        <v>618</v>
      </c>
      <c r="F75" s="219" t="s">
        <v>878</v>
      </c>
      <c r="G75" s="220" t="s">
        <v>879</v>
      </c>
      <c r="H75" s="219"/>
      <c r="I75" s="221" t="s">
        <v>618</v>
      </c>
      <c r="J75" s="170">
        <f t="shared" si="1"/>
        <v>73</v>
      </c>
      <c r="K75" s="269" t="s">
        <v>776</v>
      </c>
      <c r="L75" s="170" t="s">
        <v>127</v>
      </c>
      <c r="M75" s="170"/>
      <c r="N75" t="s">
        <v>880</v>
      </c>
    </row>
    <row r="76" spans="1:14" ht="48" x14ac:dyDescent="0.2">
      <c r="A76" s="263">
        <v>13</v>
      </c>
      <c r="B76" s="219" t="s">
        <v>875</v>
      </c>
      <c r="C76" s="219">
        <v>74</v>
      </c>
      <c r="D76" s="219" t="s">
        <v>881</v>
      </c>
      <c r="E76" s="219"/>
      <c r="F76" s="219" t="s">
        <v>882</v>
      </c>
      <c r="G76" s="220" t="s">
        <v>883</v>
      </c>
      <c r="H76" s="219" t="s">
        <v>642</v>
      </c>
      <c r="I76" s="221"/>
      <c r="J76" s="170">
        <f t="shared" si="1"/>
        <v>74</v>
      </c>
      <c r="K76" s="269" t="s">
        <v>884</v>
      </c>
      <c r="L76" s="170" t="s">
        <v>127</v>
      </c>
      <c r="M76" s="170"/>
      <c r="N76" t="s">
        <v>885</v>
      </c>
    </row>
    <row r="77" spans="1:14" ht="48" x14ac:dyDescent="0.2">
      <c r="A77" s="263">
        <v>13</v>
      </c>
      <c r="B77" s="219" t="s">
        <v>875</v>
      </c>
      <c r="C77" s="219">
        <v>75</v>
      </c>
      <c r="D77" s="219" t="s">
        <v>633</v>
      </c>
      <c r="E77" s="219"/>
      <c r="F77" s="219" t="s">
        <v>886</v>
      </c>
      <c r="G77" s="220" t="s">
        <v>887</v>
      </c>
      <c r="H77" s="219" t="s">
        <v>642</v>
      </c>
      <c r="I77" s="221"/>
      <c r="J77" s="170">
        <f t="shared" si="1"/>
        <v>75</v>
      </c>
      <c r="K77" s="269" t="s">
        <v>698</v>
      </c>
      <c r="L77" s="170" t="s">
        <v>91</v>
      </c>
      <c r="M77" s="272" t="s">
        <v>888</v>
      </c>
      <c r="N77" t="s">
        <v>889</v>
      </c>
    </row>
    <row r="78" spans="1:14" ht="64" x14ac:dyDescent="0.2">
      <c r="A78" s="263">
        <v>13</v>
      </c>
      <c r="B78" s="219" t="s">
        <v>875</v>
      </c>
      <c r="C78" s="219">
        <v>76</v>
      </c>
      <c r="D78" s="219" t="s">
        <v>685</v>
      </c>
      <c r="E78" s="219" t="s">
        <v>618</v>
      </c>
      <c r="F78" s="219" t="s">
        <v>890</v>
      </c>
      <c r="G78" s="220" t="s">
        <v>891</v>
      </c>
      <c r="H78" s="219" t="s">
        <v>642</v>
      </c>
      <c r="I78" s="221" t="s">
        <v>301</v>
      </c>
      <c r="J78" s="170">
        <f t="shared" si="1"/>
        <v>76</v>
      </c>
      <c r="K78" s="269" t="s">
        <v>892</v>
      </c>
      <c r="L78" s="170" t="s">
        <v>127</v>
      </c>
      <c r="M78" s="170"/>
      <c r="N78" t="s">
        <v>893</v>
      </c>
    </row>
    <row r="79" spans="1:14" ht="64" x14ac:dyDescent="0.2">
      <c r="A79" s="263">
        <v>13</v>
      </c>
      <c r="B79" s="219" t="s">
        <v>875</v>
      </c>
      <c r="C79" s="219">
        <v>77</v>
      </c>
      <c r="D79" s="219" t="s">
        <v>685</v>
      </c>
      <c r="E79" s="219" t="s">
        <v>894</v>
      </c>
      <c r="F79" s="219" t="s">
        <v>895</v>
      </c>
      <c r="G79" s="220" t="s">
        <v>896</v>
      </c>
      <c r="H79" s="219" t="s">
        <v>642</v>
      </c>
      <c r="I79" s="221" t="s">
        <v>301</v>
      </c>
      <c r="J79" s="170">
        <f t="shared" si="1"/>
        <v>77</v>
      </c>
      <c r="K79" s="269" t="s">
        <v>892</v>
      </c>
      <c r="L79" s="170" t="s">
        <v>127</v>
      </c>
      <c r="M79" s="170"/>
      <c r="N79" t="s">
        <v>897</v>
      </c>
    </row>
    <row r="80" spans="1:14" ht="48" x14ac:dyDescent="0.2">
      <c r="A80" s="263">
        <v>13</v>
      </c>
      <c r="B80" s="219" t="s">
        <v>875</v>
      </c>
      <c r="C80" s="219">
        <v>78</v>
      </c>
      <c r="D80" s="219" t="s">
        <v>633</v>
      </c>
      <c r="E80" s="219" t="s">
        <v>898</v>
      </c>
      <c r="F80" s="219" t="s">
        <v>899</v>
      </c>
      <c r="G80" s="220" t="s">
        <v>900</v>
      </c>
      <c r="H80" s="219" t="s">
        <v>642</v>
      </c>
      <c r="I80" s="221" t="s">
        <v>301</v>
      </c>
      <c r="J80" s="170">
        <f t="shared" si="1"/>
        <v>78</v>
      </c>
      <c r="K80" s="269" t="s">
        <v>901</v>
      </c>
      <c r="L80" s="170" t="s">
        <v>91</v>
      </c>
      <c r="M80" s="269" t="s">
        <v>902</v>
      </c>
      <c r="N80" t="s">
        <v>903</v>
      </c>
    </row>
    <row r="81" spans="1:14" ht="48" x14ac:dyDescent="0.2">
      <c r="A81" s="263">
        <v>13</v>
      </c>
      <c r="B81" s="219" t="s">
        <v>875</v>
      </c>
      <c r="C81" s="219">
        <v>79</v>
      </c>
      <c r="D81" s="219" t="s">
        <v>904</v>
      </c>
      <c r="E81" s="219" t="s">
        <v>618</v>
      </c>
      <c r="F81" s="219" t="s">
        <v>905</v>
      </c>
      <c r="G81" s="220" t="s">
        <v>906</v>
      </c>
      <c r="H81" s="219" t="s">
        <v>642</v>
      </c>
      <c r="I81" s="221" t="s">
        <v>907</v>
      </c>
      <c r="J81" s="170">
        <f t="shared" si="1"/>
        <v>79</v>
      </c>
      <c r="K81" s="269" t="s">
        <v>698</v>
      </c>
      <c r="L81" s="170" t="s">
        <v>127</v>
      </c>
      <c r="M81" s="170"/>
      <c r="N81" t="s">
        <v>908</v>
      </c>
    </row>
    <row r="82" spans="1:14" ht="64" x14ac:dyDescent="0.2">
      <c r="A82" s="263">
        <v>13</v>
      </c>
      <c r="B82" s="219" t="s">
        <v>909</v>
      </c>
      <c r="C82" s="219">
        <v>80</v>
      </c>
      <c r="D82" s="219" t="s">
        <v>633</v>
      </c>
      <c r="E82" s="219"/>
      <c r="F82" s="219" t="s">
        <v>812</v>
      </c>
      <c r="G82" s="220" t="s">
        <v>910</v>
      </c>
      <c r="H82" s="219" t="s">
        <v>642</v>
      </c>
      <c r="I82" s="221" t="s">
        <v>907</v>
      </c>
      <c r="J82" s="170">
        <f t="shared" si="1"/>
        <v>80</v>
      </c>
      <c r="K82" s="269" t="s">
        <v>776</v>
      </c>
      <c r="L82" s="170" t="s">
        <v>127</v>
      </c>
      <c r="M82" s="170"/>
      <c r="N82" t="s">
        <v>911</v>
      </c>
    </row>
    <row r="83" spans="1:14" ht="64" x14ac:dyDescent="0.2">
      <c r="A83" s="263">
        <v>14</v>
      </c>
      <c r="B83" s="219" t="s">
        <v>909</v>
      </c>
      <c r="C83" s="219">
        <v>81</v>
      </c>
      <c r="D83" s="219" t="s">
        <v>633</v>
      </c>
      <c r="E83" s="219"/>
      <c r="F83" s="219" t="s">
        <v>912</v>
      </c>
      <c r="G83" s="220" t="s">
        <v>913</v>
      </c>
      <c r="H83" s="219" t="s">
        <v>642</v>
      </c>
      <c r="I83" s="221" t="s">
        <v>907</v>
      </c>
      <c r="J83" s="170">
        <f t="shared" si="1"/>
        <v>81</v>
      </c>
      <c r="K83" s="269" t="s">
        <v>776</v>
      </c>
      <c r="L83" s="170" t="s">
        <v>127</v>
      </c>
      <c r="M83" s="170"/>
      <c r="N83" t="s">
        <v>914</v>
      </c>
    </row>
    <row r="84" spans="1:14" ht="64" x14ac:dyDescent="0.2">
      <c r="A84" s="263">
        <v>14</v>
      </c>
      <c r="B84" s="219" t="s">
        <v>909</v>
      </c>
      <c r="C84" s="219">
        <v>82</v>
      </c>
      <c r="D84" s="219" t="s">
        <v>703</v>
      </c>
      <c r="E84" s="219"/>
      <c r="F84" s="219" t="s">
        <v>817</v>
      </c>
      <c r="G84" s="220" t="s">
        <v>915</v>
      </c>
      <c r="H84" s="219" t="s">
        <v>642</v>
      </c>
      <c r="I84" s="221"/>
      <c r="J84" s="170">
        <f t="shared" si="1"/>
        <v>82</v>
      </c>
      <c r="K84" s="269" t="s">
        <v>776</v>
      </c>
      <c r="L84" s="170" t="s">
        <v>127</v>
      </c>
      <c r="M84" s="170"/>
      <c r="N84" t="s">
        <v>916</v>
      </c>
    </row>
    <row r="85" spans="1:14" ht="64" x14ac:dyDescent="0.2">
      <c r="A85" s="263">
        <v>14</v>
      </c>
      <c r="B85" s="219" t="s">
        <v>917</v>
      </c>
      <c r="C85" s="219">
        <v>83</v>
      </c>
      <c r="D85" s="219" t="s">
        <v>633</v>
      </c>
      <c r="E85" s="219" t="s">
        <v>918</v>
      </c>
      <c r="F85" s="219" t="s">
        <v>919</v>
      </c>
      <c r="G85" s="220" t="s">
        <v>920</v>
      </c>
      <c r="H85" s="219" t="s">
        <v>642</v>
      </c>
      <c r="I85" s="221" t="s">
        <v>366</v>
      </c>
      <c r="J85" s="170">
        <f t="shared" si="1"/>
        <v>83</v>
      </c>
      <c r="K85" s="269" t="s">
        <v>776</v>
      </c>
      <c r="L85" s="170" t="s">
        <v>127</v>
      </c>
      <c r="M85" s="170"/>
      <c r="N85" t="s">
        <v>921</v>
      </c>
    </row>
    <row r="86" spans="1:14" ht="64" x14ac:dyDescent="0.2">
      <c r="A86" s="263">
        <v>15</v>
      </c>
      <c r="B86" s="219" t="s">
        <v>917</v>
      </c>
      <c r="C86" s="219">
        <v>84</v>
      </c>
      <c r="D86" s="219" t="s">
        <v>633</v>
      </c>
      <c r="E86" s="219" t="s">
        <v>922</v>
      </c>
      <c r="F86" s="219" t="s">
        <v>923</v>
      </c>
      <c r="G86" s="220" t="s">
        <v>924</v>
      </c>
      <c r="H86" s="219" t="s">
        <v>642</v>
      </c>
      <c r="I86" s="221" t="s">
        <v>319</v>
      </c>
      <c r="J86" s="170">
        <f t="shared" si="1"/>
        <v>84</v>
      </c>
      <c r="K86" s="269" t="s">
        <v>776</v>
      </c>
      <c r="L86" s="170" t="s">
        <v>127</v>
      </c>
      <c r="M86" s="170"/>
      <c r="N86" t="s">
        <v>925</v>
      </c>
    </row>
    <row r="87" spans="1:14" ht="48" x14ac:dyDescent="0.2">
      <c r="A87" s="263">
        <v>15</v>
      </c>
      <c r="B87" s="219" t="s">
        <v>917</v>
      </c>
      <c r="C87" s="219">
        <v>85</v>
      </c>
      <c r="D87" s="219" t="s">
        <v>633</v>
      </c>
      <c r="E87" s="219" t="s">
        <v>926</v>
      </c>
      <c r="F87" s="219" t="s">
        <v>927</v>
      </c>
      <c r="G87" s="220" t="s">
        <v>928</v>
      </c>
      <c r="H87" s="219" t="s">
        <v>642</v>
      </c>
      <c r="I87" s="221" t="s">
        <v>310</v>
      </c>
      <c r="J87" s="170">
        <f t="shared" si="1"/>
        <v>85</v>
      </c>
      <c r="K87" s="269" t="s">
        <v>698</v>
      </c>
      <c r="L87" s="170" t="s">
        <v>91</v>
      </c>
      <c r="M87" s="269" t="s">
        <v>929</v>
      </c>
      <c r="N87" t="s">
        <v>930</v>
      </c>
    </row>
    <row r="88" spans="1:14" ht="64" x14ac:dyDescent="0.2">
      <c r="A88" s="263">
        <v>15</v>
      </c>
      <c r="B88" s="219" t="s">
        <v>917</v>
      </c>
      <c r="C88" s="219">
        <v>86</v>
      </c>
      <c r="D88" s="219" t="s">
        <v>703</v>
      </c>
      <c r="E88" s="219"/>
      <c r="F88" s="219" t="s">
        <v>817</v>
      </c>
      <c r="G88" s="220" t="s">
        <v>931</v>
      </c>
      <c r="H88" s="219" t="s">
        <v>642</v>
      </c>
      <c r="I88" s="221"/>
      <c r="J88" s="170">
        <f t="shared" si="1"/>
        <v>86</v>
      </c>
      <c r="K88" s="269" t="s">
        <v>776</v>
      </c>
      <c r="L88" s="170" t="s">
        <v>127</v>
      </c>
      <c r="M88" s="170"/>
      <c r="N88" t="s">
        <v>932</v>
      </c>
    </row>
    <row r="89" spans="1:14" ht="64" x14ac:dyDescent="0.2">
      <c r="A89" s="263">
        <v>15</v>
      </c>
      <c r="B89" s="219" t="s">
        <v>933</v>
      </c>
      <c r="C89" s="219">
        <v>87</v>
      </c>
      <c r="D89" s="219" t="s">
        <v>934</v>
      </c>
      <c r="E89" s="219"/>
      <c r="F89" s="219" t="s">
        <v>779</v>
      </c>
      <c r="G89" s="220" t="s">
        <v>935</v>
      </c>
      <c r="H89" s="219" t="s">
        <v>642</v>
      </c>
      <c r="I89" s="221"/>
      <c r="J89" s="170">
        <f t="shared" si="1"/>
        <v>87</v>
      </c>
      <c r="K89" s="269" t="s">
        <v>776</v>
      </c>
      <c r="L89" s="170" t="s">
        <v>127</v>
      </c>
      <c r="M89" s="170"/>
      <c r="N89" t="s">
        <v>936</v>
      </c>
    </row>
    <row r="90" spans="1:14" ht="64" x14ac:dyDescent="0.2">
      <c r="A90" s="263">
        <v>16</v>
      </c>
      <c r="B90" s="219" t="s">
        <v>933</v>
      </c>
      <c r="C90" s="219">
        <v>88</v>
      </c>
      <c r="D90" s="219" t="s">
        <v>937</v>
      </c>
      <c r="E90" s="219"/>
      <c r="F90" s="219" t="s">
        <v>817</v>
      </c>
      <c r="G90" s="220" t="s">
        <v>938</v>
      </c>
      <c r="H90" s="219" t="s">
        <v>642</v>
      </c>
      <c r="I90" s="221"/>
      <c r="J90" s="170">
        <f t="shared" si="1"/>
        <v>88</v>
      </c>
      <c r="K90" s="269" t="s">
        <v>776</v>
      </c>
      <c r="L90" s="170" t="s">
        <v>127</v>
      </c>
      <c r="M90" s="170"/>
      <c r="N90" t="s">
        <v>939</v>
      </c>
    </row>
    <row r="91" spans="1:14" ht="48" x14ac:dyDescent="0.2">
      <c r="A91" s="263">
        <v>16</v>
      </c>
      <c r="B91" s="219" t="s">
        <v>940</v>
      </c>
      <c r="C91" s="219">
        <v>89</v>
      </c>
      <c r="D91" s="219" t="s">
        <v>691</v>
      </c>
      <c r="E91" s="219" t="s">
        <v>691</v>
      </c>
      <c r="F91" s="219" t="s">
        <v>691</v>
      </c>
      <c r="G91" s="220" t="s">
        <v>941</v>
      </c>
      <c r="H91" s="219"/>
      <c r="I91" s="221" t="s">
        <v>691</v>
      </c>
      <c r="J91" s="170">
        <f t="shared" si="1"/>
        <v>89</v>
      </c>
      <c r="K91" s="269" t="s">
        <v>942</v>
      </c>
      <c r="L91" s="170" t="s">
        <v>127</v>
      </c>
      <c r="M91" s="170"/>
      <c r="N91" t="s">
        <v>943</v>
      </c>
    </row>
    <row r="92" spans="1:14" ht="48" x14ac:dyDescent="0.2">
      <c r="A92" s="263">
        <v>17</v>
      </c>
      <c r="B92" s="219" t="s">
        <v>944</v>
      </c>
      <c r="C92" s="219">
        <v>90</v>
      </c>
      <c r="D92" s="219" t="s">
        <v>691</v>
      </c>
      <c r="E92" s="219" t="s">
        <v>691</v>
      </c>
      <c r="F92" s="219" t="s">
        <v>691</v>
      </c>
      <c r="G92" s="220" t="s">
        <v>945</v>
      </c>
      <c r="H92" s="219"/>
      <c r="I92" s="221" t="s">
        <v>691</v>
      </c>
      <c r="J92" s="170">
        <f t="shared" si="1"/>
        <v>90</v>
      </c>
      <c r="K92" s="269" t="s">
        <v>942</v>
      </c>
      <c r="L92" s="170" t="s">
        <v>127</v>
      </c>
      <c r="M92" s="170"/>
      <c r="N92" t="s">
        <v>946</v>
      </c>
    </row>
    <row r="93" spans="1:14" ht="48" x14ac:dyDescent="0.2">
      <c r="A93" s="263">
        <v>18</v>
      </c>
      <c r="B93" s="219" t="s">
        <v>947</v>
      </c>
      <c r="C93" s="219">
        <v>91</v>
      </c>
      <c r="D93" s="219" t="s">
        <v>691</v>
      </c>
      <c r="E93" s="219" t="s">
        <v>691</v>
      </c>
      <c r="F93" s="219" t="s">
        <v>691</v>
      </c>
      <c r="G93" s="220" t="s">
        <v>948</v>
      </c>
      <c r="H93" s="219"/>
      <c r="I93" s="221" t="s">
        <v>691</v>
      </c>
      <c r="J93" s="170">
        <f t="shared" si="1"/>
        <v>91</v>
      </c>
      <c r="K93" s="269" t="s">
        <v>942</v>
      </c>
      <c r="L93" s="170" t="s">
        <v>127</v>
      </c>
      <c r="M93" s="170"/>
      <c r="N93" t="s">
        <v>949</v>
      </c>
    </row>
    <row r="94" spans="1:14" ht="48" x14ac:dyDescent="0.2">
      <c r="A94" s="263">
        <v>19</v>
      </c>
      <c r="B94" s="219" t="s">
        <v>950</v>
      </c>
      <c r="C94" s="219">
        <v>92</v>
      </c>
      <c r="D94" s="219" t="s">
        <v>691</v>
      </c>
      <c r="E94" s="219" t="s">
        <v>691</v>
      </c>
      <c r="F94" s="219" t="s">
        <v>691</v>
      </c>
      <c r="G94" s="220" t="s">
        <v>951</v>
      </c>
      <c r="H94" s="219"/>
      <c r="I94" s="221" t="s">
        <v>691</v>
      </c>
      <c r="J94" s="170">
        <f t="shared" si="1"/>
        <v>92</v>
      </c>
      <c r="K94" s="269" t="s">
        <v>942</v>
      </c>
      <c r="L94" s="170" t="s">
        <v>127</v>
      </c>
      <c r="M94" s="170"/>
      <c r="N94" t="s">
        <v>952</v>
      </c>
    </row>
    <row r="95" spans="1:14" ht="48" x14ac:dyDescent="0.2">
      <c r="A95" s="263">
        <v>20</v>
      </c>
      <c r="B95" s="219" t="s">
        <v>953</v>
      </c>
      <c r="C95" s="219">
        <v>93</v>
      </c>
      <c r="D95" s="219" t="s">
        <v>691</v>
      </c>
      <c r="E95" s="219" t="s">
        <v>691</v>
      </c>
      <c r="F95" s="219" t="s">
        <v>691</v>
      </c>
      <c r="G95" s="220" t="s">
        <v>941</v>
      </c>
      <c r="H95" s="219"/>
      <c r="I95" s="221" t="s">
        <v>691</v>
      </c>
      <c r="J95" s="170">
        <f t="shared" si="1"/>
        <v>93</v>
      </c>
      <c r="K95" s="269" t="s">
        <v>942</v>
      </c>
      <c r="L95" s="170" t="s">
        <v>127</v>
      </c>
      <c r="M95" s="170"/>
      <c r="N95" t="s">
        <v>954</v>
      </c>
    </row>
    <row r="96" spans="1:14" ht="48" x14ac:dyDescent="0.2">
      <c r="A96" s="263">
        <v>21</v>
      </c>
      <c r="B96" s="219" t="s">
        <v>955</v>
      </c>
      <c r="C96" s="219">
        <v>94</v>
      </c>
      <c r="D96" s="219" t="s">
        <v>691</v>
      </c>
      <c r="E96" s="219" t="s">
        <v>691</v>
      </c>
      <c r="F96" s="219" t="s">
        <v>691</v>
      </c>
      <c r="G96" s="220" t="s">
        <v>945</v>
      </c>
      <c r="H96" s="219"/>
      <c r="I96" s="221" t="s">
        <v>691</v>
      </c>
      <c r="J96" s="170">
        <f t="shared" si="1"/>
        <v>94</v>
      </c>
      <c r="K96" s="269" t="s">
        <v>942</v>
      </c>
      <c r="L96" s="170" t="s">
        <v>127</v>
      </c>
      <c r="M96" s="170"/>
      <c r="N96" t="s">
        <v>956</v>
      </c>
    </row>
    <row r="97" spans="1:14" ht="48" x14ac:dyDescent="0.2">
      <c r="A97" s="263">
        <v>22</v>
      </c>
      <c r="B97" s="219" t="s">
        <v>957</v>
      </c>
      <c r="C97" s="219">
        <v>95</v>
      </c>
      <c r="D97" s="219" t="s">
        <v>691</v>
      </c>
      <c r="E97" s="219" t="s">
        <v>691</v>
      </c>
      <c r="F97" s="219" t="s">
        <v>691</v>
      </c>
      <c r="G97" s="220" t="s">
        <v>948</v>
      </c>
      <c r="H97" s="219"/>
      <c r="I97" s="221" t="s">
        <v>691</v>
      </c>
      <c r="J97" s="170">
        <f t="shared" si="1"/>
        <v>95</v>
      </c>
      <c r="K97" s="269" t="s">
        <v>942</v>
      </c>
      <c r="L97" s="170" t="s">
        <v>127</v>
      </c>
      <c r="M97" s="170"/>
      <c r="N97" t="s">
        <v>958</v>
      </c>
    </row>
    <row r="98" spans="1:14" ht="48" x14ac:dyDescent="0.2">
      <c r="A98" s="263">
        <v>23</v>
      </c>
      <c r="B98" s="219" t="s">
        <v>959</v>
      </c>
      <c r="C98" s="219">
        <v>96</v>
      </c>
      <c r="D98" s="219" t="s">
        <v>691</v>
      </c>
      <c r="E98" s="219" t="s">
        <v>691</v>
      </c>
      <c r="F98" s="219" t="s">
        <v>691</v>
      </c>
      <c r="G98" s="220" t="s">
        <v>951</v>
      </c>
      <c r="H98" s="219"/>
      <c r="I98" s="221" t="s">
        <v>691</v>
      </c>
      <c r="J98" s="170">
        <f t="shared" si="1"/>
        <v>96</v>
      </c>
      <c r="K98" s="269" t="s">
        <v>942</v>
      </c>
      <c r="L98" s="170" t="s">
        <v>127</v>
      </c>
      <c r="M98" s="170"/>
      <c r="N98" t="s">
        <v>960</v>
      </c>
    </row>
    <row r="99" spans="1:14" ht="96" x14ac:dyDescent="0.2">
      <c r="A99" s="263">
        <v>24</v>
      </c>
      <c r="B99" s="219" t="s">
        <v>961</v>
      </c>
      <c r="C99" s="219">
        <v>97</v>
      </c>
      <c r="D99" s="219" t="s">
        <v>962</v>
      </c>
      <c r="E99" s="219"/>
      <c r="F99" s="219" t="s">
        <v>963</v>
      </c>
      <c r="G99" s="220" t="s">
        <v>964</v>
      </c>
      <c r="H99" s="219"/>
      <c r="I99" s="221" t="s">
        <v>965</v>
      </c>
      <c r="J99" s="170">
        <f t="shared" si="1"/>
        <v>97</v>
      </c>
      <c r="K99" s="269" t="s">
        <v>966</v>
      </c>
      <c r="L99" s="170" t="s">
        <v>127</v>
      </c>
      <c r="M99" s="170"/>
      <c r="N99" t="s">
        <v>967</v>
      </c>
    </row>
    <row r="100" spans="1:14" ht="64" x14ac:dyDescent="0.2">
      <c r="A100" s="263">
        <v>25</v>
      </c>
      <c r="B100" s="219" t="s">
        <v>968</v>
      </c>
      <c r="C100" s="219">
        <v>98</v>
      </c>
      <c r="D100" s="219" t="s">
        <v>691</v>
      </c>
      <c r="E100" s="219" t="s">
        <v>691</v>
      </c>
      <c r="F100" s="219" t="s">
        <v>691</v>
      </c>
      <c r="G100" s="220" t="s">
        <v>969</v>
      </c>
      <c r="H100" s="219"/>
      <c r="I100" s="221" t="s">
        <v>970</v>
      </c>
      <c r="J100" s="170">
        <f t="shared" si="1"/>
        <v>98</v>
      </c>
      <c r="K100" s="269" t="s">
        <v>776</v>
      </c>
      <c r="L100" s="170" t="s">
        <v>127</v>
      </c>
      <c r="M100" s="170"/>
      <c r="N100" t="s">
        <v>971</v>
      </c>
    </row>
    <row r="101" spans="1:14" ht="64" x14ac:dyDescent="0.2">
      <c r="A101" s="263">
        <v>26</v>
      </c>
      <c r="B101" s="219" t="s">
        <v>972</v>
      </c>
      <c r="C101" s="219">
        <v>99</v>
      </c>
      <c r="D101" s="219" t="s">
        <v>691</v>
      </c>
      <c r="E101" s="219" t="s">
        <v>691</v>
      </c>
      <c r="F101" s="219" t="s">
        <v>691</v>
      </c>
      <c r="G101" s="220" t="s">
        <v>973</v>
      </c>
      <c r="H101" s="219"/>
      <c r="I101" s="221" t="s">
        <v>840</v>
      </c>
      <c r="J101" s="170">
        <f t="shared" si="1"/>
        <v>99</v>
      </c>
      <c r="K101" s="269" t="s">
        <v>776</v>
      </c>
      <c r="L101" s="170" t="s">
        <v>127</v>
      </c>
      <c r="M101" s="170"/>
      <c r="N101" t="s">
        <v>974</v>
      </c>
    </row>
    <row r="102" spans="1:14" ht="64" x14ac:dyDescent="0.2">
      <c r="A102" s="265">
        <v>27</v>
      </c>
      <c r="B102" s="266" t="s">
        <v>975</v>
      </c>
      <c r="C102" s="266">
        <v>100</v>
      </c>
      <c r="D102" s="266" t="s">
        <v>691</v>
      </c>
      <c r="E102" s="266" t="s">
        <v>691</v>
      </c>
      <c r="F102" s="266" t="s">
        <v>691</v>
      </c>
      <c r="G102" s="267" t="s">
        <v>976</v>
      </c>
      <c r="H102" s="266"/>
      <c r="I102" s="268" t="s">
        <v>691</v>
      </c>
      <c r="J102" s="170">
        <f t="shared" si="1"/>
        <v>100</v>
      </c>
      <c r="K102" s="269" t="s">
        <v>776</v>
      </c>
      <c r="L102" s="170" t="s">
        <v>127</v>
      </c>
      <c r="M102" s="170"/>
      <c r="N102" t="s">
        <v>977</v>
      </c>
    </row>
    <row r="103" spans="1:14" x14ac:dyDescent="0.2">
      <c r="A103" s="222"/>
      <c r="K103" s="27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E926-48B2-48EC-A956-B0615C9C879A}">
  <sheetPr>
    <tabColor theme="5" tint="0.59999389629810485"/>
  </sheetPr>
  <dimension ref="A1:O40"/>
  <sheetViews>
    <sheetView zoomScale="90" zoomScaleNormal="90" workbookViewId="0">
      <pane xSplit="1" ySplit="2" topLeftCell="B3" activePane="bottomRight" state="frozen"/>
      <selection pane="topRight" activeCell="B1" sqref="B1"/>
      <selection pane="bottomLeft" activeCell="A3" sqref="A3"/>
      <selection pane="bottomRight" activeCell="C16" sqref="C16"/>
    </sheetView>
  </sheetViews>
  <sheetFormatPr baseColWidth="10" defaultColWidth="9.1640625" defaultRowHeight="14" x14ac:dyDescent="0.15"/>
  <cols>
    <col min="1" max="1" width="18.83203125" style="11" bestFit="1" customWidth="1"/>
    <col min="2" max="2" width="17.1640625" style="111" customWidth="1"/>
    <col min="3" max="3" width="112.1640625" style="11" customWidth="1"/>
    <col min="4" max="4" width="29.1640625" style="11" customWidth="1"/>
    <col min="5" max="5" width="22.5" style="11" hidden="1" customWidth="1"/>
    <col min="6" max="6" width="35.83203125" style="11" hidden="1" customWidth="1"/>
    <col min="7" max="7" width="35.83203125" style="116" customWidth="1"/>
    <col min="8" max="8" width="10.5" style="11" bestFit="1" customWidth="1"/>
    <col min="9" max="9" width="9.6640625" style="11" customWidth="1"/>
    <col min="10" max="10" width="9.1640625" style="11"/>
    <col min="11" max="11" width="9.83203125" style="11" customWidth="1"/>
    <col min="12" max="16384" width="9.1640625" style="11"/>
  </cols>
  <sheetData>
    <row r="1" spans="1:15" ht="20" x14ac:dyDescent="0.2">
      <c r="A1" s="284" t="s">
        <v>978</v>
      </c>
      <c r="B1" s="284"/>
      <c r="C1" s="285"/>
      <c r="D1" s="285"/>
      <c r="E1" s="285"/>
      <c r="F1" s="285"/>
      <c r="G1" s="114"/>
      <c r="H1" s="24"/>
      <c r="I1" s="24"/>
      <c r="J1" s="12" t="s">
        <v>71</v>
      </c>
      <c r="K1" s="24"/>
      <c r="L1" s="24"/>
      <c r="M1" s="24"/>
      <c r="N1" s="24"/>
      <c r="O1" s="24"/>
    </row>
    <row r="2" spans="1:15" ht="15" x14ac:dyDescent="0.15">
      <c r="A2" s="38" t="s">
        <v>979</v>
      </c>
      <c r="B2" s="105" t="s">
        <v>65</v>
      </c>
      <c r="C2" s="39" t="s">
        <v>66</v>
      </c>
      <c r="D2" s="39" t="s">
        <v>3</v>
      </c>
      <c r="E2" s="39" t="s">
        <v>68</v>
      </c>
      <c r="F2" s="39" t="s">
        <v>69</v>
      </c>
      <c r="G2" s="39" t="s">
        <v>70</v>
      </c>
      <c r="H2" s="39" t="s">
        <v>71</v>
      </c>
      <c r="I2" s="1"/>
      <c r="J2" s="2" t="s">
        <v>87</v>
      </c>
      <c r="K2" s="24"/>
      <c r="L2" s="24"/>
      <c r="M2" s="24"/>
      <c r="N2" s="24"/>
      <c r="O2" s="24"/>
    </row>
    <row r="3" spans="1:15" x14ac:dyDescent="0.15">
      <c r="A3" s="37" t="s">
        <v>980</v>
      </c>
      <c r="B3" s="106"/>
      <c r="C3" s="19" t="s">
        <v>981</v>
      </c>
      <c r="D3" s="19"/>
      <c r="E3" s="18" t="s">
        <v>84</v>
      </c>
      <c r="F3" s="20"/>
      <c r="G3" s="18" t="s">
        <v>982</v>
      </c>
      <c r="H3" s="5" t="s">
        <v>87</v>
      </c>
      <c r="I3" s="25"/>
      <c r="J3" s="3" t="s">
        <v>96</v>
      </c>
      <c r="K3" s="24"/>
      <c r="L3" s="24"/>
      <c r="M3" s="24"/>
      <c r="N3" s="24"/>
      <c r="O3" s="24"/>
    </row>
    <row r="4" spans="1:15" ht="15" x14ac:dyDescent="0.15">
      <c r="A4" s="37" t="s">
        <v>983</v>
      </c>
      <c r="B4" s="106"/>
      <c r="C4" s="31" t="s">
        <v>984</v>
      </c>
      <c r="D4" s="31"/>
      <c r="E4" s="18" t="s">
        <v>84</v>
      </c>
      <c r="F4" s="29"/>
      <c r="G4" s="115" t="s">
        <v>985</v>
      </c>
      <c r="H4" s="5" t="s">
        <v>87</v>
      </c>
      <c r="I4" s="25"/>
      <c r="J4" s="4" t="s">
        <v>105</v>
      </c>
      <c r="K4" s="24"/>
      <c r="L4" s="24"/>
      <c r="M4" s="24"/>
      <c r="N4" s="24"/>
      <c r="O4" s="24"/>
    </row>
    <row r="5" spans="1:15" x14ac:dyDescent="0.15">
      <c r="A5" s="37" t="s">
        <v>986</v>
      </c>
      <c r="B5" s="106"/>
      <c r="C5" s="19" t="s">
        <v>987</v>
      </c>
      <c r="D5" s="19"/>
      <c r="E5" s="18" t="s">
        <v>84</v>
      </c>
      <c r="F5" s="20"/>
      <c r="G5" s="18" t="s">
        <v>988</v>
      </c>
      <c r="H5" s="5" t="s">
        <v>87</v>
      </c>
      <c r="I5" s="25"/>
      <c r="J5" s="24"/>
      <c r="K5" s="24"/>
      <c r="L5" s="24"/>
      <c r="M5" s="24"/>
      <c r="N5" s="24"/>
      <c r="O5" s="24"/>
    </row>
    <row r="6" spans="1:15" ht="15" customHeight="1" x14ac:dyDescent="0.15">
      <c r="A6" s="37" t="s">
        <v>989</v>
      </c>
      <c r="B6" s="107"/>
      <c r="C6" s="25" t="s">
        <v>990</v>
      </c>
      <c r="D6" s="25"/>
      <c r="E6" s="18" t="s">
        <v>84</v>
      </c>
      <c r="F6" s="20"/>
      <c r="G6" s="18" t="s">
        <v>982</v>
      </c>
      <c r="H6" s="5" t="s">
        <v>87</v>
      </c>
      <c r="I6" s="25"/>
      <c r="J6" s="24"/>
      <c r="K6" s="24"/>
      <c r="L6" s="24"/>
      <c r="M6" s="24"/>
      <c r="N6" s="24"/>
      <c r="O6" s="24"/>
    </row>
    <row r="7" spans="1:15" x14ac:dyDescent="0.15">
      <c r="A7" s="37" t="s">
        <v>991</v>
      </c>
      <c r="B7" s="106"/>
      <c r="C7" s="19" t="s">
        <v>992</v>
      </c>
      <c r="D7" s="19"/>
      <c r="E7" s="18" t="s">
        <v>84</v>
      </c>
      <c r="F7" s="20"/>
      <c r="G7" s="18" t="s">
        <v>993</v>
      </c>
      <c r="H7" s="5" t="s">
        <v>87</v>
      </c>
      <c r="I7" s="25"/>
      <c r="J7" s="24"/>
      <c r="K7" s="24"/>
      <c r="L7" s="24"/>
      <c r="M7" s="24"/>
      <c r="N7" s="24"/>
      <c r="O7" s="24"/>
    </row>
    <row r="8" spans="1:15" x14ac:dyDescent="0.15">
      <c r="A8" s="37" t="s">
        <v>994</v>
      </c>
      <c r="B8" s="106"/>
      <c r="C8" s="19" t="s">
        <v>995</v>
      </c>
      <c r="D8" s="19"/>
      <c r="E8" s="18" t="s">
        <v>84</v>
      </c>
      <c r="F8" s="20"/>
      <c r="G8" s="18" t="s">
        <v>982</v>
      </c>
      <c r="H8" s="7" t="s">
        <v>105</v>
      </c>
      <c r="I8" s="25"/>
      <c r="J8" s="24"/>
      <c r="K8" s="24"/>
      <c r="L8" s="24"/>
      <c r="M8" s="24"/>
      <c r="N8" s="24"/>
      <c r="O8" s="24"/>
    </row>
    <row r="9" spans="1:15" ht="15" customHeight="1" x14ac:dyDescent="0.15">
      <c r="A9" s="37" t="s">
        <v>996</v>
      </c>
      <c r="B9" s="106"/>
      <c r="C9" s="19" t="s">
        <v>997</v>
      </c>
      <c r="D9" s="19"/>
      <c r="E9" s="18" t="s">
        <v>364</v>
      </c>
      <c r="F9" s="20"/>
      <c r="G9" s="18" t="s">
        <v>998</v>
      </c>
      <c r="H9" s="7" t="s">
        <v>105</v>
      </c>
      <c r="I9" s="25"/>
      <c r="J9" s="24"/>
      <c r="K9" s="24"/>
      <c r="L9" s="24"/>
      <c r="M9" s="24"/>
      <c r="N9" s="24"/>
      <c r="O9" s="24"/>
    </row>
    <row r="10" spans="1:15" x14ac:dyDescent="0.15">
      <c r="A10" s="37" t="s">
        <v>999</v>
      </c>
      <c r="B10" s="106"/>
      <c r="C10" s="19" t="s">
        <v>1000</v>
      </c>
      <c r="D10" s="19"/>
      <c r="E10" s="18" t="s">
        <v>84</v>
      </c>
      <c r="F10" s="20"/>
      <c r="G10" s="18" t="s">
        <v>982</v>
      </c>
      <c r="H10" s="6" t="s">
        <v>96</v>
      </c>
      <c r="I10" s="25"/>
      <c r="J10" s="24"/>
      <c r="K10" s="24"/>
      <c r="L10" s="24"/>
      <c r="M10" s="24"/>
      <c r="N10" s="24"/>
      <c r="O10" s="24"/>
    </row>
    <row r="11" spans="1:15" ht="15" customHeight="1" x14ac:dyDescent="0.15">
      <c r="A11" s="37" t="s">
        <v>1001</v>
      </c>
      <c r="B11" s="106"/>
      <c r="C11" s="26" t="s">
        <v>1002</v>
      </c>
      <c r="D11" s="26"/>
      <c r="E11" s="18" t="s">
        <v>84</v>
      </c>
      <c r="F11" s="13" t="s">
        <v>1003</v>
      </c>
      <c r="G11" s="117" t="s">
        <v>988</v>
      </c>
      <c r="H11" s="6" t="s">
        <v>96</v>
      </c>
      <c r="I11" s="25"/>
      <c r="J11" s="24"/>
      <c r="K11" s="24"/>
      <c r="L11" s="24"/>
      <c r="M11" s="24"/>
      <c r="N11" s="24"/>
      <c r="O11" s="24"/>
    </row>
    <row r="12" spans="1:15" ht="15" customHeight="1" x14ac:dyDescent="0.15">
      <c r="A12" s="37" t="s">
        <v>1004</v>
      </c>
      <c r="B12" s="106"/>
      <c r="C12" s="19" t="s">
        <v>1005</v>
      </c>
      <c r="D12" s="19"/>
      <c r="E12" s="18" t="s">
        <v>84</v>
      </c>
      <c r="F12" s="13" t="s">
        <v>1006</v>
      </c>
      <c r="G12" s="117" t="s">
        <v>998</v>
      </c>
      <c r="H12" s="6" t="s">
        <v>96</v>
      </c>
      <c r="I12" s="25"/>
      <c r="J12" s="24"/>
      <c r="K12" s="24"/>
      <c r="L12" s="24"/>
      <c r="M12" s="24"/>
      <c r="N12" s="24"/>
      <c r="O12" s="24"/>
    </row>
    <row r="13" spans="1:15" ht="30" x14ac:dyDescent="0.15">
      <c r="A13" s="37" t="s">
        <v>1007</v>
      </c>
      <c r="B13" s="106"/>
      <c r="C13" s="22" t="s">
        <v>1008</v>
      </c>
      <c r="D13" s="22"/>
      <c r="E13" s="21" t="s">
        <v>84</v>
      </c>
      <c r="F13" s="21"/>
      <c r="G13" s="98" t="s">
        <v>1009</v>
      </c>
      <c r="H13" s="14" t="s">
        <v>87</v>
      </c>
      <c r="I13" s="24"/>
      <c r="J13" s="24"/>
      <c r="K13" s="24"/>
      <c r="L13" s="24"/>
      <c r="M13" s="24"/>
      <c r="N13" s="24"/>
      <c r="O13" s="24"/>
    </row>
    <row r="14" spans="1:15" ht="15" x14ac:dyDescent="0.15">
      <c r="A14" s="37" t="s">
        <v>1010</v>
      </c>
      <c r="B14" s="106"/>
      <c r="C14" s="22" t="s">
        <v>1011</v>
      </c>
      <c r="D14" s="22"/>
      <c r="E14" s="21" t="s">
        <v>364</v>
      </c>
      <c r="F14" s="21"/>
      <c r="G14" s="98" t="s">
        <v>998</v>
      </c>
      <c r="H14" s="15" t="s">
        <v>105</v>
      </c>
      <c r="I14" s="24"/>
      <c r="J14" s="24"/>
      <c r="K14" s="24"/>
      <c r="L14" s="24"/>
      <c r="M14" s="24"/>
      <c r="N14" s="24"/>
      <c r="O14" s="24"/>
    </row>
    <row r="15" spans="1:15" s="17" customFormat="1" ht="15" x14ac:dyDescent="0.15">
      <c r="A15" s="37" t="s">
        <v>1012</v>
      </c>
      <c r="B15" s="106"/>
      <c r="C15" s="22" t="s">
        <v>1013</v>
      </c>
      <c r="D15" s="22"/>
      <c r="E15" s="21" t="s">
        <v>364</v>
      </c>
      <c r="F15" s="21"/>
      <c r="G15" s="98" t="s">
        <v>998</v>
      </c>
      <c r="H15" s="16" t="s">
        <v>105</v>
      </c>
      <c r="I15" s="27"/>
      <c r="J15" s="9"/>
      <c r="K15" s="27"/>
      <c r="L15" s="27"/>
      <c r="M15" s="27"/>
      <c r="N15" s="27"/>
      <c r="O15" s="27"/>
    </row>
    <row r="16" spans="1:15" s="17" customFormat="1" ht="15" x14ac:dyDescent="0.15">
      <c r="A16" s="37" t="s">
        <v>1014</v>
      </c>
      <c r="B16" s="108"/>
      <c r="C16" s="40" t="s">
        <v>1015</v>
      </c>
      <c r="D16" s="40"/>
      <c r="E16" s="32" t="s">
        <v>84</v>
      </c>
      <c r="F16" s="32"/>
      <c r="G16" s="98" t="s">
        <v>998</v>
      </c>
      <c r="H16" s="16" t="s">
        <v>105</v>
      </c>
      <c r="I16" s="27"/>
      <c r="J16" s="27"/>
      <c r="K16" s="27"/>
      <c r="L16" s="27"/>
      <c r="M16" s="27"/>
      <c r="N16" s="27"/>
      <c r="O16" s="27"/>
    </row>
    <row r="17" spans="1:15" s="24" customFormat="1" ht="15" x14ac:dyDescent="0.15">
      <c r="A17" s="37" t="s">
        <v>1016</v>
      </c>
      <c r="B17" s="106"/>
      <c r="C17" s="22" t="s">
        <v>1017</v>
      </c>
      <c r="D17" s="22"/>
      <c r="E17" s="101"/>
      <c r="F17" s="21" t="s">
        <v>186</v>
      </c>
      <c r="G17" s="98"/>
      <c r="H17" s="16" t="s">
        <v>105</v>
      </c>
      <c r="I17" s="27"/>
      <c r="J17" s="27"/>
      <c r="K17" s="27"/>
    </row>
    <row r="18" spans="1:15" s="8" customFormat="1" ht="15" x14ac:dyDescent="0.15">
      <c r="A18" s="37" t="s">
        <v>1018</v>
      </c>
      <c r="B18" s="109"/>
      <c r="C18" s="22" t="s">
        <v>1019</v>
      </c>
      <c r="D18" s="22"/>
      <c r="E18" s="21"/>
      <c r="F18" s="21" t="s">
        <v>287</v>
      </c>
      <c r="G18" s="21"/>
      <c r="H18" s="59" t="s">
        <v>96</v>
      </c>
      <c r="I18" s="27"/>
      <c r="J18" s="9"/>
      <c r="K18" s="27"/>
      <c r="L18" s="27"/>
      <c r="M18" s="27"/>
      <c r="N18" s="27"/>
      <c r="O18" s="27"/>
    </row>
    <row r="19" spans="1:15" s="8" customFormat="1" ht="15" x14ac:dyDescent="0.15">
      <c r="A19" s="37" t="s">
        <v>1020</v>
      </c>
      <c r="B19" s="109"/>
      <c r="C19" s="149" t="s">
        <v>1021</v>
      </c>
      <c r="D19" s="149"/>
      <c r="E19" s="102"/>
      <c r="F19" s="41" t="s">
        <v>287</v>
      </c>
      <c r="G19" s="41"/>
      <c r="H19" s="62" t="s">
        <v>105</v>
      </c>
      <c r="I19" s="27"/>
      <c r="J19" s="9"/>
      <c r="K19" s="27"/>
      <c r="L19" s="27"/>
      <c r="M19" s="27"/>
      <c r="N19" s="27"/>
      <c r="O19" s="27"/>
    </row>
    <row r="20" spans="1:15" ht="15" x14ac:dyDescent="0.15">
      <c r="A20" s="37" t="s">
        <v>1022</v>
      </c>
      <c r="B20" s="109"/>
      <c r="C20" s="100" t="s">
        <v>1023</v>
      </c>
      <c r="D20" s="100"/>
      <c r="E20" s="21"/>
      <c r="F20" s="21" t="s">
        <v>186</v>
      </c>
      <c r="G20" s="21"/>
      <c r="H20" s="73" t="s">
        <v>96</v>
      </c>
      <c r="I20" s="24"/>
      <c r="J20" s="24"/>
      <c r="K20" s="24"/>
      <c r="L20" s="24"/>
      <c r="M20" s="24"/>
      <c r="N20" s="24"/>
      <c r="O20" s="24"/>
    </row>
    <row r="21" spans="1:15" ht="64" x14ac:dyDescent="0.15">
      <c r="A21" s="37" t="s">
        <v>1024</v>
      </c>
      <c r="B21" s="109" t="s">
        <v>1025</v>
      </c>
      <c r="C21" s="50" t="s">
        <v>1026</v>
      </c>
      <c r="D21" s="50" t="s">
        <v>1027</v>
      </c>
      <c r="E21" s="41" t="s">
        <v>364</v>
      </c>
      <c r="F21" s="41" t="s">
        <v>186</v>
      </c>
      <c r="G21" s="41" t="s">
        <v>1028</v>
      </c>
      <c r="H21" s="77" t="s">
        <v>105</v>
      </c>
      <c r="I21" s="24"/>
      <c r="J21" s="24"/>
      <c r="K21" s="24"/>
      <c r="L21" s="24"/>
      <c r="M21" s="24"/>
      <c r="N21" s="24"/>
      <c r="O21" s="24"/>
    </row>
    <row r="22" spans="1:15" ht="64" x14ac:dyDescent="0.15">
      <c r="A22" s="37" t="s">
        <v>1029</v>
      </c>
      <c r="B22" s="109" t="s">
        <v>1030</v>
      </c>
      <c r="C22" s="100" t="s">
        <v>1031</v>
      </c>
      <c r="D22" s="22" t="s">
        <v>1032</v>
      </c>
      <c r="E22" s="21" t="s">
        <v>84</v>
      </c>
      <c r="F22" s="21"/>
      <c r="G22" s="21" t="s">
        <v>296</v>
      </c>
      <c r="H22" s="80" t="s">
        <v>96</v>
      </c>
      <c r="I22" s="24"/>
      <c r="J22" s="24"/>
      <c r="K22" s="24"/>
      <c r="L22" s="24"/>
      <c r="M22" s="24"/>
      <c r="N22" s="24"/>
      <c r="O22" s="24"/>
    </row>
    <row r="23" spans="1:15" ht="64" x14ac:dyDescent="0.15">
      <c r="A23" s="37" t="s">
        <v>1033</v>
      </c>
      <c r="B23" s="109" t="s">
        <v>1034</v>
      </c>
      <c r="C23" s="50" t="s">
        <v>1035</v>
      </c>
      <c r="D23" s="50" t="s">
        <v>1036</v>
      </c>
      <c r="E23" s="41" t="s">
        <v>364</v>
      </c>
      <c r="F23" s="41" t="s">
        <v>186</v>
      </c>
      <c r="G23" s="41" t="s">
        <v>1037</v>
      </c>
      <c r="H23" s="80" t="s">
        <v>96</v>
      </c>
      <c r="I23" s="24"/>
      <c r="J23" s="24"/>
      <c r="K23" s="24"/>
      <c r="L23" s="24"/>
      <c r="M23" s="24"/>
      <c r="N23" s="24"/>
      <c r="O23" s="24"/>
    </row>
    <row r="24" spans="1:15" ht="48" x14ac:dyDescent="0.15">
      <c r="A24" s="37" t="s">
        <v>1038</v>
      </c>
      <c r="B24" s="109" t="s">
        <v>1039</v>
      </c>
      <c r="C24" s="30" t="s">
        <v>1040</v>
      </c>
      <c r="D24" s="22" t="s">
        <v>1041</v>
      </c>
      <c r="E24" s="21" t="s">
        <v>84</v>
      </c>
      <c r="F24" s="21"/>
      <c r="G24" s="21" t="s">
        <v>1037</v>
      </c>
      <c r="H24" s="73" t="s">
        <v>96</v>
      </c>
      <c r="I24" s="24"/>
      <c r="J24" s="24"/>
      <c r="K24" s="24"/>
      <c r="L24" s="24"/>
      <c r="M24" s="24"/>
      <c r="N24" s="24"/>
      <c r="O24" s="24"/>
    </row>
    <row r="25" spans="1:15" ht="48" x14ac:dyDescent="0.15">
      <c r="A25" s="37" t="s">
        <v>1042</v>
      </c>
      <c r="B25" s="109" t="s">
        <v>1043</v>
      </c>
      <c r="C25" s="50" t="s">
        <v>1044</v>
      </c>
      <c r="D25" s="50" t="s">
        <v>1041</v>
      </c>
      <c r="E25" s="41" t="s">
        <v>84</v>
      </c>
      <c r="F25" s="41"/>
      <c r="G25" s="41" t="s">
        <v>1037</v>
      </c>
      <c r="H25" s="73" t="s">
        <v>96</v>
      </c>
      <c r="I25" s="24"/>
      <c r="J25" s="24"/>
      <c r="K25" s="24"/>
      <c r="L25" s="24"/>
      <c r="M25" s="24"/>
      <c r="N25" s="24"/>
      <c r="O25" s="24"/>
    </row>
    <row r="26" spans="1:15" ht="64" x14ac:dyDescent="0.15">
      <c r="A26" s="37" t="s">
        <v>1045</v>
      </c>
      <c r="B26" s="109" t="s">
        <v>1046</v>
      </c>
      <c r="C26" s="22" t="s">
        <v>1047</v>
      </c>
      <c r="D26" s="22" t="s">
        <v>1048</v>
      </c>
      <c r="E26" s="21" t="s">
        <v>84</v>
      </c>
      <c r="F26" s="21"/>
      <c r="G26" s="21" t="s">
        <v>1037</v>
      </c>
      <c r="H26" s="73" t="s">
        <v>96</v>
      </c>
      <c r="I26" s="24"/>
      <c r="J26" s="24"/>
      <c r="K26" s="24"/>
      <c r="L26" s="24"/>
      <c r="M26" s="24"/>
      <c r="N26" s="24"/>
      <c r="O26" s="24"/>
    </row>
    <row r="27" spans="1:15" ht="60" x14ac:dyDescent="0.15">
      <c r="A27" s="37" t="s">
        <v>1049</v>
      </c>
      <c r="B27" s="109" t="s">
        <v>1050</v>
      </c>
      <c r="C27" s="50" t="s">
        <v>1051</v>
      </c>
      <c r="D27" s="50" t="s">
        <v>1052</v>
      </c>
      <c r="E27" s="41" t="s">
        <v>84</v>
      </c>
      <c r="F27" s="41"/>
      <c r="G27" s="41" t="s">
        <v>1037</v>
      </c>
      <c r="H27" s="73" t="s">
        <v>96</v>
      </c>
      <c r="I27" s="24"/>
      <c r="J27" s="24"/>
      <c r="K27" s="24"/>
      <c r="L27" s="24"/>
      <c r="M27" s="24"/>
      <c r="N27" s="24"/>
      <c r="O27" s="24"/>
    </row>
    <row r="28" spans="1:15" ht="64" x14ac:dyDescent="0.15">
      <c r="A28" s="37" t="s">
        <v>1053</v>
      </c>
      <c r="B28" s="109" t="s">
        <v>1054</v>
      </c>
      <c r="C28" s="22" t="s">
        <v>1055</v>
      </c>
      <c r="D28" s="22" t="s">
        <v>1056</v>
      </c>
      <c r="E28" s="21"/>
      <c r="F28" s="21" t="s">
        <v>287</v>
      </c>
      <c r="G28" s="21" t="s">
        <v>1037</v>
      </c>
      <c r="H28" s="73" t="s">
        <v>96</v>
      </c>
      <c r="I28" s="24"/>
      <c r="J28" s="24"/>
      <c r="K28" s="24"/>
      <c r="L28" s="24"/>
      <c r="M28" s="24"/>
      <c r="N28" s="24"/>
      <c r="O28" s="24"/>
    </row>
    <row r="29" spans="1:15" ht="64" x14ac:dyDescent="0.15">
      <c r="A29" s="37" t="s">
        <v>1057</v>
      </c>
      <c r="B29" s="109" t="s">
        <v>1058</v>
      </c>
      <c r="C29" s="50" t="s">
        <v>1059</v>
      </c>
      <c r="D29" s="50" t="s">
        <v>1060</v>
      </c>
      <c r="E29" s="41"/>
      <c r="F29" s="41" t="s">
        <v>287</v>
      </c>
      <c r="G29" s="41" t="s">
        <v>1037</v>
      </c>
      <c r="H29" s="77" t="s">
        <v>105</v>
      </c>
      <c r="I29" s="24"/>
      <c r="J29" s="24"/>
      <c r="K29" s="24"/>
      <c r="L29" s="24"/>
      <c r="M29" s="24"/>
      <c r="N29" s="24"/>
      <c r="O29" s="24"/>
    </row>
    <row r="30" spans="1:15" ht="64" x14ac:dyDescent="0.15">
      <c r="A30" s="37" t="s">
        <v>1061</v>
      </c>
      <c r="B30" s="110" t="s">
        <v>1062</v>
      </c>
      <c r="C30" s="103" t="s">
        <v>1063</v>
      </c>
      <c r="D30" s="103" t="s">
        <v>1064</v>
      </c>
      <c r="E30" s="32"/>
      <c r="F30" s="32" t="s">
        <v>287</v>
      </c>
      <c r="G30" s="32" t="s">
        <v>1037</v>
      </c>
      <c r="H30" s="104" t="s">
        <v>96</v>
      </c>
      <c r="I30" s="24"/>
      <c r="J30" s="24"/>
      <c r="K30" s="24"/>
      <c r="L30" s="24"/>
      <c r="M30" s="24"/>
      <c r="N30" s="24"/>
      <c r="O30" s="24"/>
    </row>
    <row r="31" spans="1:15" s="10" customFormat="1" ht="30" x14ac:dyDescent="0.15">
      <c r="A31" s="37" t="s">
        <v>1065</v>
      </c>
      <c r="B31" s="110" t="s">
        <v>1066</v>
      </c>
      <c r="C31" s="103" t="s">
        <v>1067</v>
      </c>
      <c r="D31" s="103"/>
      <c r="E31" s="150"/>
      <c r="F31" s="74" t="s">
        <v>1068</v>
      </c>
      <c r="G31" s="139" t="s">
        <v>1069</v>
      </c>
      <c r="H31" s="104" t="s">
        <v>96</v>
      </c>
      <c r="K31" s="74"/>
      <c r="L31" s="74"/>
    </row>
    <row r="35" spans="1:15" x14ac:dyDescent="0.15">
      <c r="A35" s="24" t="s">
        <v>1070</v>
      </c>
      <c r="B35" s="35"/>
      <c r="C35" s="24"/>
      <c r="D35" s="24"/>
      <c r="E35" s="24"/>
      <c r="F35" s="24"/>
      <c r="G35" s="152"/>
      <c r="H35" s="24"/>
      <c r="I35" s="24"/>
      <c r="J35" s="24"/>
      <c r="K35" s="24"/>
      <c r="L35" s="24"/>
      <c r="M35" s="24"/>
      <c r="N35" s="24"/>
      <c r="O35" s="24"/>
    </row>
    <row r="36" spans="1:15" s="8" customFormat="1" x14ac:dyDescent="0.2">
      <c r="A36" s="27"/>
      <c r="B36" s="27"/>
      <c r="C36" s="27"/>
      <c r="D36" s="27"/>
      <c r="E36" s="27"/>
      <c r="F36" s="27"/>
      <c r="G36" s="27"/>
      <c r="H36" s="27"/>
      <c r="I36" s="27"/>
      <c r="J36" s="9"/>
      <c r="K36" s="27"/>
      <c r="L36" s="27"/>
      <c r="M36" s="27"/>
      <c r="N36" s="27"/>
      <c r="O36" s="27"/>
    </row>
    <row r="37" spans="1:15" x14ac:dyDescent="0.15">
      <c r="A37" s="24"/>
      <c r="B37" s="24"/>
      <c r="C37" s="24"/>
      <c r="D37" s="24"/>
      <c r="E37" s="24"/>
      <c r="F37" s="24"/>
      <c r="G37" s="24"/>
      <c r="H37" s="24"/>
      <c r="I37" s="24"/>
      <c r="J37" s="24"/>
      <c r="K37" s="24"/>
      <c r="L37" s="24"/>
      <c r="M37" s="24"/>
      <c r="N37" s="24"/>
      <c r="O37" s="24"/>
    </row>
    <row r="38" spans="1:15" x14ac:dyDescent="0.15">
      <c r="A38" s="24"/>
      <c r="B38" s="24"/>
      <c r="C38" s="24"/>
      <c r="D38" s="24"/>
      <c r="E38" s="24"/>
      <c r="F38" s="24"/>
      <c r="G38" s="24"/>
      <c r="H38" s="24"/>
      <c r="I38" s="24"/>
      <c r="J38" s="24"/>
      <c r="K38" s="24"/>
      <c r="L38" s="24"/>
      <c r="M38" s="24"/>
      <c r="N38" s="24"/>
      <c r="O38" s="24"/>
    </row>
    <row r="39" spans="1:15" s="24" customFormat="1" x14ac:dyDescent="0.15">
      <c r="I39" s="27"/>
      <c r="J39" s="27"/>
      <c r="K39" s="27"/>
    </row>
    <row r="40" spans="1:15" ht="15" customHeight="1" x14ac:dyDescent="0.15">
      <c r="A40" s="24"/>
      <c r="B40" s="24"/>
      <c r="C40" s="24"/>
      <c r="D40" s="24"/>
      <c r="E40" s="24"/>
      <c r="F40" s="24"/>
      <c r="G40" s="24"/>
      <c r="H40" s="24"/>
      <c r="I40" s="25"/>
      <c r="J40" s="24"/>
      <c r="K40" s="24"/>
      <c r="L40" s="24"/>
      <c r="M40" s="24"/>
      <c r="N40" s="24"/>
      <c r="O40" s="24"/>
    </row>
  </sheetData>
  <mergeCells count="1">
    <mergeCell ref="A1:F1"/>
  </mergeCells>
  <phoneticPr fontId="5" type="noConversion"/>
  <hyperlinks>
    <hyperlink ref="F11" r:id="rId1" xr:uid="{5B871A0A-6C60-2F4F-A64B-AD5490ABCDF2}"/>
    <hyperlink ref="F12" r:id="rId2" xr:uid="{A692EFBA-3001-BC49-86B7-6782E5174603}"/>
  </hyperlinks>
  <pageMargins left="0.7" right="0.7" top="0.75" bottom="0.75" header="0.3" footer="0.3"/>
  <pageSetup orientation="portrait" horizontalDpi="1200" verticalDpi="1200" r:id="rId3"/>
  <legacyDrawing r:id="rId4"/>
  <tableParts count="1">
    <tablePart r:id="rId5"/>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B42E7-C801-874D-B48A-0CF2B9216F7A}">
  <sheetPr>
    <tabColor rgb="FFAFB0E0"/>
  </sheetPr>
  <dimension ref="A1:O9"/>
  <sheetViews>
    <sheetView topLeftCell="B9" workbookViewId="0">
      <selection activeCell="B9" sqref="B9"/>
    </sheetView>
  </sheetViews>
  <sheetFormatPr baseColWidth="10" defaultColWidth="11.5" defaultRowHeight="15" x14ac:dyDescent="0.2"/>
  <cols>
    <col min="2" max="2" width="16.83203125" customWidth="1"/>
    <col min="3" max="3" width="18" customWidth="1"/>
    <col min="4" max="4" width="22.5" customWidth="1"/>
    <col min="5" max="5" width="24.1640625" customWidth="1"/>
    <col min="6" max="6" width="12.6640625" customWidth="1"/>
    <col min="7" max="7" width="19.6640625" customWidth="1"/>
    <col min="8" max="8" width="12" customWidth="1"/>
    <col min="9" max="9" width="11.1640625" customWidth="1"/>
    <col min="12" max="12" width="11.1640625" customWidth="1"/>
  </cols>
  <sheetData>
    <row r="1" spans="1:15" s="10" customFormat="1" ht="23.25" customHeight="1" x14ac:dyDescent="0.2">
      <c r="A1" s="10" t="s">
        <v>37</v>
      </c>
      <c r="B1" s="53" t="s">
        <v>64</v>
      </c>
      <c r="C1" s="53" t="s">
        <v>65</v>
      </c>
      <c r="D1" s="54" t="s">
        <v>66</v>
      </c>
      <c r="E1" s="54" t="s">
        <v>67</v>
      </c>
      <c r="F1" s="54" t="s">
        <v>3</v>
      </c>
      <c r="G1" s="54" t="s">
        <v>68</v>
      </c>
      <c r="H1" s="54" t="s">
        <v>69</v>
      </c>
      <c r="I1" s="54" t="s">
        <v>70</v>
      </c>
      <c r="J1" s="71" t="s">
        <v>71</v>
      </c>
      <c r="K1" s="23" t="s">
        <v>72</v>
      </c>
      <c r="L1" s="72" t="s">
        <v>74</v>
      </c>
    </row>
    <row r="2" spans="1:15" ht="165" x14ac:dyDescent="0.2">
      <c r="A2" s="157"/>
      <c r="B2" s="65" t="s">
        <v>1071</v>
      </c>
      <c r="C2" s="158" t="s">
        <v>1072</v>
      </c>
      <c r="D2" s="159"/>
      <c r="E2" s="160"/>
      <c r="F2" s="138" t="s">
        <v>1073</v>
      </c>
      <c r="G2" s="138"/>
      <c r="H2" s="138"/>
      <c r="I2" s="161" t="s">
        <v>1074</v>
      </c>
      <c r="J2" s="162" t="s">
        <v>105</v>
      </c>
      <c r="K2" s="138"/>
      <c r="L2" s="137"/>
    </row>
    <row r="3" spans="1:15" ht="135" x14ac:dyDescent="0.2">
      <c r="A3" s="163"/>
      <c r="B3" s="57" t="s">
        <v>1075</v>
      </c>
      <c r="C3" s="164" t="s">
        <v>1076</v>
      </c>
      <c r="D3" s="165"/>
      <c r="E3" s="166"/>
      <c r="F3" s="134" t="s">
        <v>1077</v>
      </c>
      <c r="G3" s="134"/>
      <c r="H3" s="134"/>
      <c r="I3" s="167" t="s">
        <v>1078</v>
      </c>
      <c r="J3" s="168" t="s">
        <v>105</v>
      </c>
      <c r="K3" s="134"/>
      <c r="L3" s="135"/>
    </row>
    <row r="4" spans="1:15" s="11" customFormat="1" ht="45" x14ac:dyDescent="0.15">
      <c r="A4" s="24"/>
      <c r="B4" s="37" t="s">
        <v>1079</v>
      </c>
      <c r="C4" s="24"/>
      <c r="D4" s="22" t="s">
        <v>1080</v>
      </c>
      <c r="E4" s="24"/>
      <c r="F4" s="24"/>
      <c r="G4" s="21" t="s">
        <v>84</v>
      </c>
      <c r="H4" s="21" t="s">
        <v>1081</v>
      </c>
      <c r="I4" s="98" t="s">
        <v>1009</v>
      </c>
      <c r="J4" s="51" t="s">
        <v>105</v>
      </c>
      <c r="K4" s="27"/>
      <c r="L4" s="24"/>
      <c r="M4" s="24"/>
      <c r="N4" s="24"/>
      <c r="O4" s="24"/>
    </row>
    <row r="5" spans="1:15" ht="76" x14ac:dyDescent="0.2">
      <c r="B5" s="37" t="s">
        <v>1029</v>
      </c>
      <c r="C5" s="109"/>
      <c r="D5" s="97" t="s">
        <v>1082</v>
      </c>
      <c r="E5" s="97"/>
      <c r="G5" s="102"/>
      <c r="H5" s="41" t="s">
        <v>186</v>
      </c>
      <c r="I5" s="41"/>
      <c r="J5" s="62" t="s">
        <v>105</v>
      </c>
    </row>
    <row r="6" spans="1:15" ht="60" x14ac:dyDescent="0.2">
      <c r="B6" s="112" t="s">
        <v>1083</v>
      </c>
      <c r="C6" s="113"/>
      <c r="D6" s="97" t="s">
        <v>1084</v>
      </c>
      <c r="E6" s="97"/>
      <c r="G6" s="102" t="s">
        <v>84</v>
      </c>
      <c r="H6" s="102"/>
      <c r="I6" s="118" t="s">
        <v>1009</v>
      </c>
      <c r="J6" s="14" t="s">
        <v>87</v>
      </c>
    </row>
    <row r="7" spans="1:15" x14ac:dyDescent="0.2">
      <c r="B7" s="112" t="s">
        <v>1085</v>
      </c>
      <c r="C7" s="119"/>
      <c r="D7" s="120" t="s">
        <v>1086</v>
      </c>
      <c r="E7" s="120"/>
      <c r="G7" s="102" t="s">
        <v>84</v>
      </c>
      <c r="H7" s="121"/>
      <c r="I7" s="122" t="s">
        <v>1009</v>
      </c>
      <c r="J7" s="14" t="s">
        <v>87</v>
      </c>
    </row>
    <row r="8" spans="1:15" ht="75" x14ac:dyDescent="0.2">
      <c r="B8" s="37" t="s">
        <v>1018</v>
      </c>
      <c r="C8" s="109"/>
      <c r="D8" s="22" t="s">
        <v>1087</v>
      </c>
      <c r="E8" s="22"/>
      <c r="G8" s="41"/>
      <c r="H8" s="41"/>
      <c r="I8" s="99"/>
      <c r="J8" s="16" t="s">
        <v>105</v>
      </c>
    </row>
    <row r="9" spans="1:15" x14ac:dyDescent="0.2">
      <c r="A9" s="170"/>
      <c r="B9" s="171"/>
      <c r="C9" s="172"/>
      <c r="D9" s="173"/>
      <c r="E9" s="173"/>
      <c r="F9" s="170"/>
      <c r="G9" s="174"/>
      <c r="H9" s="175"/>
      <c r="I9" s="176"/>
      <c r="J9" s="177"/>
      <c r="K9" s="170"/>
      <c r="L9" s="170"/>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E05B5-3564-4857-B392-DABAC0835D6A}">
  <sheetPr>
    <tabColor rgb="FFC00000"/>
  </sheetPr>
  <dimension ref="A1:G14"/>
  <sheetViews>
    <sheetView workbookViewId="0">
      <selection activeCell="R5" sqref="R5"/>
    </sheetView>
  </sheetViews>
  <sheetFormatPr baseColWidth="10" defaultColWidth="8.83203125" defaultRowHeight="15" x14ac:dyDescent="0.2"/>
  <cols>
    <col min="2" max="2" width="32.83203125" customWidth="1"/>
    <col min="3" max="3" width="29.33203125" customWidth="1"/>
    <col min="4" max="4" width="10.83203125" customWidth="1"/>
  </cols>
  <sheetData>
    <row r="1" spans="1:7" ht="20.25" customHeight="1" x14ac:dyDescent="0.2">
      <c r="A1" s="252" t="s">
        <v>1088</v>
      </c>
      <c r="B1" s="253" t="s">
        <v>3</v>
      </c>
      <c r="C1" s="253" t="s">
        <v>1089</v>
      </c>
      <c r="D1" s="254" t="s">
        <v>1090</v>
      </c>
    </row>
    <row r="2" spans="1:7" ht="64" x14ac:dyDescent="0.2">
      <c r="A2" s="273" t="s">
        <v>1091</v>
      </c>
      <c r="B2" s="273" t="s">
        <v>1092</v>
      </c>
      <c r="C2" s="273" t="s">
        <v>375</v>
      </c>
      <c r="D2" s="255">
        <v>44171</v>
      </c>
    </row>
    <row r="3" spans="1:7" ht="64" x14ac:dyDescent="0.2">
      <c r="A3" s="273" t="s">
        <v>1093</v>
      </c>
      <c r="B3" s="273" t="s">
        <v>1094</v>
      </c>
      <c r="C3" s="273" t="s">
        <v>1095</v>
      </c>
      <c r="D3" s="255">
        <v>44171</v>
      </c>
      <c r="G3" s="256"/>
    </row>
    <row r="4" spans="1:7" ht="80" x14ac:dyDescent="0.2">
      <c r="A4" t="s">
        <v>1096</v>
      </c>
      <c r="B4" s="273" t="s">
        <v>1097</v>
      </c>
      <c r="C4" t="s">
        <v>1098</v>
      </c>
      <c r="D4" s="255">
        <v>44171</v>
      </c>
    </row>
    <row r="5" spans="1:7" ht="64" x14ac:dyDescent="0.2">
      <c r="A5" t="s">
        <v>1099</v>
      </c>
      <c r="B5" s="273" t="s">
        <v>1100</v>
      </c>
      <c r="C5" s="273" t="s">
        <v>1101</v>
      </c>
      <c r="D5" s="255">
        <v>44171</v>
      </c>
    </row>
    <row r="6" spans="1:7" ht="64" x14ac:dyDescent="0.2">
      <c r="A6" t="s">
        <v>1102</v>
      </c>
      <c r="B6" s="273" t="s">
        <v>1103</v>
      </c>
      <c r="C6" s="273" t="s">
        <v>1101</v>
      </c>
      <c r="D6" s="255">
        <v>44171</v>
      </c>
    </row>
    <row r="7" spans="1:7" ht="80" x14ac:dyDescent="0.2">
      <c r="A7" t="s">
        <v>1104</v>
      </c>
      <c r="B7" s="273" t="s">
        <v>1105</v>
      </c>
      <c r="C7" t="s">
        <v>1095</v>
      </c>
      <c r="D7" s="255">
        <v>44171</v>
      </c>
    </row>
    <row r="8" spans="1:7" ht="48" x14ac:dyDescent="0.2">
      <c r="A8" t="s">
        <v>1106</v>
      </c>
      <c r="B8" s="273" t="s">
        <v>1107</v>
      </c>
      <c r="C8" t="s">
        <v>1108</v>
      </c>
      <c r="D8" s="255">
        <v>44171</v>
      </c>
    </row>
    <row r="9" spans="1:7" ht="48" x14ac:dyDescent="0.2">
      <c r="A9" t="s">
        <v>1109</v>
      </c>
      <c r="B9" s="273" t="s">
        <v>1110</v>
      </c>
      <c r="C9" t="s">
        <v>301</v>
      </c>
      <c r="D9" s="255">
        <v>44171</v>
      </c>
    </row>
    <row r="10" spans="1:7" ht="48" x14ac:dyDescent="0.2">
      <c r="A10" t="s">
        <v>1111</v>
      </c>
      <c r="B10" s="273" t="s">
        <v>1112</v>
      </c>
      <c r="C10" t="s">
        <v>1113</v>
      </c>
      <c r="D10" s="255">
        <v>44171</v>
      </c>
    </row>
    <row r="11" spans="1:7" ht="64" x14ac:dyDescent="0.2">
      <c r="A11" t="s">
        <v>1114</v>
      </c>
      <c r="B11" s="273" t="s">
        <v>1115</v>
      </c>
      <c r="C11" s="273" t="s">
        <v>1116</v>
      </c>
      <c r="D11" s="255">
        <v>44167</v>
      </c>
    </row>
    <row r="12" spans="1:7" ht="64" x14ac:dyDescent="0.2">
      <c r="A12" t="s">
        <v>1117</v>
      </c>
      <c r="B12" s="273" t="s">
        <v>1118</v>
      </c>
      <c r="C12" t="s">
        <v>1095</v>
      </c>
      <c r="D12" s="255">
        <v>44167</v>
      </c>
    </row>
    <row r="13" spans="1:7" ht="64" x14ac:dyDescent="0.2">
      <c r="A13" t="s">
        <v>1119</v>
      </c>
      <c r="B13" s="273" t="s">
        <v>1120</v>
      </c>
      <c r="C13" t="s">
        <v>1121</v>
      </c>
      <c r="D13" s="255">
        <v>44167</v>
      </c>
    </row>
    <row r="14" spans="1:7" ht="48" x14ac:dyDescent="0.2">
      <c r="A14" t="s">
        <v>1122</v>
      </c>
      <c r="B14" s="273" t="s">
        <v>1123</v>
      </c>
      <c r="C14" t="s">
        <v>375</v>
      </c>
      <c r="D14" s="255">
        <v>44167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DFAD31D0382C44D9B450C0DF7D7EB95" ma:contentTypeVersion="12" ma:contentTypeDescription="Skapa ett nytt dokument." ma:contentTypeScope="" ma:versionID="5a0ab1f909eceedc3ab717fa789df267">
  <xsd:schema xmlns:xsd="http://www.w3.org/2001/XMLSchema" xmlns:xs="http://www.w3.org/2001/XMLSchema" xmlns:p="http://schemas.microsoft.com/office/2006/metadata/properties" xmlns:ns2="948823de-6ae1-44d6-9dde-b947a7705d69" xmlns:ns3="41a06ad8-309b-4610-a12e-16dd70f3f485" targetNamespace="http://schemas.microsoft.com/office/2006/metadata/properties" ma:root="true" ma:fieldsID="44120834d62717b09df4f87c6f17a8f0" ns2:_="" ns3:_="">
    <xsd:import namespace="948823de-6ae1-44d6-9dde-b947a7705d69"/>
    <xsd:import namespace="41a06ad8-309b-4610-a12e-16dd70f3f48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8823de-6ae1-44d6-9dde-b947a7705d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a06ad8-309b-4610-a12e-16dd70f3f485" elementFormDefault="qualified">
    <xsd:import namespace="http://schemas.microsoft.com/office/2006/documentManagement/types"/>
    <xsd:import namespace="http://schemas.microsoft.com/office/infopath/2007/PartnerControls"/>
    <xsd:element name="SharedWithUsers" ma:index="18"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FE8463-29ED-437E-9CB5-13EDB92733D8}">
  <ds:schemaRefs>
    <ds:schemaRef ds:uri="http://schemas.microsoft.com/sharepoint/v3/contenttype/forms"/>
  </ds:schemaRefs>
</ds:datastoreItem>
</file>

<file path=customXml/itemProps2.xml><?xml version="1.0" encoding="utf-8"?>
<ds:datastoreItem xmlns:ds="http://schemas.openxmlformats.org/officeDocument/2006/customXml" ds:itemID="{FAEF8F04-FF7E-4454-A5A7-3339ED05596F}">
  <ds:schemaRefs>
    <ds:schemaRef ds:uri="http://purl.org/dc/elements/1.1/"/>
    <ds:schemaRef ds:uri="http://purl.org/dc/dcmitype/"/>
    <ds:schemaRef ds:uri="http://schemas.microsoft.com/office/2006/documentManagement/types"/>
    <ds:schemaRef ds:uri="http://www.w3.org/XML/1998/namespace"/>
    <ds:schemaRef ds:uri="http://purl.org/dc/terms/"/>
    <ds:schemaRef ds:uri="948823de-6ae1-44d6-9dde-b947a7705d69"/>
    <ds:schemaRef ds:uri="http://schemas.openxmlformats.org/package/2006/metadata/core-properties"/>
    <ds:schemaRef ds:uri="http://schemas.microsoft.com/office/infopath/2007/PartnerControls"/>
    <ds:schemaRef ds:uri="41a06ad8-309b-4610-a12e-16dd70f3f485"/>
    <ds:schemaRef ds:uri="http://schemas.microsoft.com/office/2006/metadata/properties"/>
  </ds:schemaRefs>
</ds:datastoreItem>
</file>

<file path=customXml/itemProps3.xml><?xml version="1.0" encoding="utf-8"?>
<ds:datastoreItem xmlns:ds="http://schemas.openxmlformats.org/officeDocument/2006/customXml" ds:itemID="{609EEEE9-F9F1-4126-A5F1-A83908B1FB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8823de-6ae1-44d6-9dde-b947a7705d69"/>
    <ds:schemaRef ds:uri="41a06ad8-309b-4610-a12e-16dd70f3f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8</vt:i4>
      </vt:variant>
    </vt:vector>
  </HeadingPairs>
  <TitlesOfParts>
    <vt:vector size="8" baseType="lpstr">
      <vt:lpstr>Revision history</vt:lpstr>
      <vt:lpstr>Metrics</vt:lpstr>
      <vt:lpstr>Admin Functional Requirements</vt:lpstr>
      <vt:lpstr>Functional Requirements</vt:lpstr>
      <vt:lpstr>Interface</vt:lpstr>
      <vt:lpstr>Non-Functional Requirements</vt:lpstr>
      <vt:lpstr>Requirements for future develop</vt:lpstr>
      <vt:lpstr>Bugs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Lindholm</cp:lastModifiedBy>
  <cp:revision/>
  <dcterms:created xsi:type="dcterms:W3CDTF">2020-09-18T07:06:50Z</dcterms:created>
  <dcterms:modified xsi:type="dcterms:W3CDTF">2020-12-09T17:47:19Z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0x0101003DFAD31D0382C44D9B450C0DF7D7EB95</vt:lpwstr>
  </property>
  <property fmtid="{D5CDD505-2E9C-101B-9397-08002B2CF9AE}" pid="3" name="WorkbookGuid">
    <vt:lpwstr>3640fc31-f5db-4e95-97de-f8be54d4520e</vt:lpwstr>
  </property>
</Properties>
</file>