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CD10B641-135A-4BB4-85D0-2F6B25024FA5}" xr6:coauthVersionLast="47" xr6:coauthVersionMax="47" xr10:uidLastSave="{00000000-0000-0000-0000-000000000000}"/>
  <bookViews>
    <workbookView xWindow="-108" yWindow="-108" windowWidth="23256" windowHeight="12456" tabRatio="897" firstSheet="30" activeTab="38" xr2:uid="{00000000-000D-0000-FFFF-FFFF00000000}"/>
  </bookViews>
  <sheets>
    <sheet name="Introduction" sheetId="31" r:id="rId1"/>
    <sheet name="PERIOD SHORTCUTS" sheetId="32" r:id="rId2"/>
    <sheet name="Reliance and Limitation" sheetId="30" r:id="rId3"/>
    <sheet name="Q1,2013" sheetId="2" r:id="rId4"/>
    <sheet name="Q2,2013" sheetId="16" r:id="rId5"/>
    <sheet name="Q3,2013" sheetId="15" r:id="rId6"/>
    <sheet name="Q4,2013" sheetId="14" r:id="rId7"/>
    <sheet name="Q1,2014" sheetId="6" r:id="rId8"/>
    <sheet name="Q2, 2014" sheetId="17" r:id="rId9"/>
    <sheet name="Q3, 2014" sheetId="18" r:id="rId10"/>
    <sheet name="Q4,2014" sheetId="19" r:id="rId11"/>
    <sheet name="Q1, 2015" sheetId="21" r:id="rId12"/>
    <sheet name="Q2,2015" sheetId="22" r:id="rId13"/>
    <sheet name="Q3,2015" sheetId="20" r:id="rId14"/>
    <sheet name="Q4,2015" sheetId="7" r:id="rId15"/>
    <sheet name="Q1, 2016" sheetId="24" r:id="rId16"/>
    <sheet name="Q2, 2016" sheetId="25" r:id="rId17"/>
    <sheet name="Q3,2016" sheetId="23" r:id="rId18"/>
    <sheet name="Q4, 2016" sheetId="8" r:id="rId19"/>
    <sheet name="Q1, 2017" sheetId="26" r:id="rId20"/>
    <sheet name="Q2, 2017" sheetId="27" r:id="rId21"/>
    <sheet name="Q3, 2017" sheetId="28" r:id="rId22"/>
    <sheet name="Q4, 2017" sheetId="29" r:id="rId23"/>
    <sheet name="Q1, 2018" sheetId="33" r:id="rId24"/>
    <sheet name="Q2, 2018" sheetId="35" r:id="rId25"/>
    <sheet name="Q3, 2018" sheetId="36" r:id="rId26"/>
    <sheet name="Q4, 2018" sheetId="37" r:id="rId27"/>
    <sheet name="Q1, 2019" sheetId="38" r:id="rId28"/>
    <sheet name="Q2,2019" sheetId="39" r:id="rId29"/>
    <sheet name="Q3, 2019" sheetId="42" r:id="rId30"/>
    <sheet name="Q4, 2019" sheetId="43" r:id="rId31"/>
    <sheet name="Q1, 2020" sheetId="46" r:id="rId32"/>
    <sheet name="Q2, 2020" sheetId="47" r:id="rId33"/>
    <sheet name="Q3 2020" sheetId="48" r:id="rId34"/>
    <sheet name="Q4 2020" sheetId="49" r:id="rId35"/>
    <sheet name="Q1, 2021" sheetId="51" r:id="rId36"/>
    <sheet name="Q2, 2021" sheetId="50" r:id="rId37"/>
    <sheet name="Q3, 2021" sheetId="54" r:id="rId38"/>
    <sheet name="Q4, 2021" sheetId="55"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26" i="55" l="1"/>
  <c r="B26" i="55"/>
  <c r="K19" i="55" l="1"/>
  <c r="W3" i="55"/>
  <c r="AF26" i="55"/>
  <c r="AE26" i="55"/>
  <c r="S26" i="55"/>
  <c r="K26" i="55"/>
  <c r="Q26" i="55"/>
  <c r="O26" i="55"/>
  <c r="N26" i="55"/>
  <c r="M26" i="55"/>
  <c r="L26" i="55"/>
  <c r="P26" i="55"/>
  <c r="T26" i="55"/>
  <c r="U26" i="55"/>
  <c r="V26" i="55"/>
  <c r="W26" i="55"/>
  <c r="X26" i="55"/>
  <c r="Y26" i="55"/>
  <c r="Z26" i="55"/>
  <c r="AA26" i="55"/>
  <c r="AC26" i="55"/>
  <c r="AD26" i="55"/>
  <c r="C26" i="55"/>
  <c r="D26" i="55"/>
  <c r="E26" i="55"/>
  <c r="F26" i="55"/>
  <c r="G26" i="55"/>
  <c r="H26" i="55"/>
  <c r="I26" i="55"/>
  <c r="J26" i="55"/>
  <c r="AF3" i="55"/>
  <c r="AE3" i="55"/>
  <c r="AD3" i="55"/>
  <c r="AC3" i="55"/>
  <c r="AB3" i="55"/>
  <c r="AA3" i="55"/>
  <c r="Z3" i="55"/>
  <c r="Y3" i="55"/>
  <c r="X3" i="55"/>
  <c r="V3" i="55"/>
  <c r="U3" i="55"/>
  <c r="T3" i="55"/>
  <c r="S3" i="55"/>
  <c r="R3" i="55"/>
  <c r="Q3" i="55"/>
  <c r="P3" i="55"/>
  <c r="O3" i="55"/>
  <c r="N3" i="55"/>
  <c r="M3" i="55"/>
  <c r="L3" i="55"/>
  <c r="K3" i="55"/>
  <c r="J3" i="55"/>
  <c r="I3" i="55"/>
  <c r="H3" i="55"/>
  <c r="G3" i="55"/>
  <c r="F3" i="55"/>
  <c r="E3" i="55"/>
  <c r="D3" i="55"/>
  <c r="C3" i="55"/>
  <c r="B3" i="55"/>
  <c r="AG18" i="55" l="1"/>
  <c r="AG6" i="55"/>
  <c r="AG15" i="55"/>
  <c r="AG17" i="55"/>
  <c r="AG16" i="55"/>
  <c r="AG11" i="55"/>
  <c r="AG22" i="55"/>
  <c r="AG10" i="55"/>
  <c r="AG12" i="55"/>
  <c r="AG23" i="55"/>
  <c r="AG21" i="55"/>
  <c r="AG9" i="55"/>
  <c r="AG14" i="55"/>
  <c r="AG25" i="55"/>
  <c r="AG13" i="55"/>
  <c r="AG24" i="55"/>
  <c r="AG20" i="55"/>
  <c r="AG8" i="55"/>
  <c r="AG19" i="55"/>
  <c r="AG7" i="55"/>
  <c r="B26" i="54"/>
  <c r="AF26" i="54"/>
  <c r="AE26" i="54"/>
  <c r="AD26" i="54"/>
  <c r="AC26" i="54"/>
  <c r="AB26" i="54"/>
  <c r="AA26" i="54"/>
  <c r="Z26" i="54"/>
  <c r="Y26" i="54"/>
  <c r="X26" i="54"/>
  <c r="W26" i="54"/>
  <c r="V26" i="54"/>
  <c r="U26" i="54"/>
  <c r="T26" i="54"/>
  <c r="S26" i="54"/>
  <c r="R26" i="54"/>
  <c r="Q26" i="54"/>
  <c r="P26" i="54"/>
  <c r="O26" i="54"/>
  <c r="N26" i="54"/>
  <c r="M26" i="54"/>
  <c r="L26" i="54"/>
  <c r="J26" i="54"/>
  <c r="I26" i="54"/>
  <c r="H26" i="54"/>
  <c r="G26" i="54"/>
  <c r="F26" i="54"/>
  <c r="E26" i="54"/>
  <c r="D26" i="54"/>
  <c r="C26" i="54"/>
  <c r="K3" i="54"/>
  <c r="AF3" i="54"/>
  <c r="AE3" i="54"/>
  <c r="AD3" i="54"/>
  <c r="AC3" i="54"/>
  <c r="AB3" i="54"/>
  <c r="AA3" i="54"/>
  <c r="Z3" i="54"/>
  <c r="Y3" i="54"/>
  <c r="X3" i="54"/>
  <c r="W3" i="54"/>
  <c r="V3" i="54"/>
  <c r="U3" i="54"/>
  <c r="T3" i="54"/>
  <c r="S3" i="54"/>
  <c r="R3" i="54"/>
  <c r="Q3" i="54"/>
  <c r="P3" i="54"/>
  <c r="O3" i="54"/>
  <c r="N3" i="54"/>
  <c r="M3" i="54"/>
  <c r="L3" i="54"/>
  <c r="J3" i="54"/>
  <c r="I3" i="54"/>
  <c r="H3" i="54"/>
  <c r="G3" i="54"/>
  <c r="F3" i="54"/>
  <c r="E3" i="54"/>
  <c r="D3" i="54"/>
  <c r="C3" i="54"/>
  <c r="B3" i="54"/>
  <c r="B3" i="51"/>
  <c r="C3" i="51"/>
  <c r="D3" i="51"/>
  <c r="E3" i="51"/>
  <c r="F3" i="51"/>
  <c r="G3" i="51"/>
  <c r="H3" i="51"/>
  <c r="I3" i="51"/>
  <c r="J3" i="51"/>
  <c r="K3" i="51"/>
  <c r="L3" i="51"/>
  <c r="M3" i="51"/>
  <c r="N3" i="51"/>
  <c r="O3" i="51"/>
  <c r="P3" i="51"/>
  <c r="Q3" i="51"/>
  <c r="R3" i="51"/>
  <c r="S3" i="51"/>
  <c r="T3" i="51"/>
  <c r="U3" i="51"/>
  <c r="V3" i="51"/>
  <c r="W3" i="51"/>
  <c r="X3" i="51"/>
  <c r="Y3" i="51"/>
  <c r="Z3" i="51"/>
  <c r="AA3" i="51"/>
  <c r="AB3" i="51"/>
  <c r="B26" i="51"/>
  <c r="C26" i="51"/>
  <c r="D26" i="51"/>
  <c r="E26" i="51"/>
  <c r="F26" i="51"/>
  <c r="G26" i="51"/>
  <c r="H26" i="51"/>
  <c r="I26" i="51"/>
  <c r="J26" i="51"/>
  <c r="K26" i="51"/>
  <c r="L26" i="51"/>
  <c r="M26" i="51"/>
  <c r="N26" i="51"/>
  <c r="O26" i="51"/>
  <c r="P26" i="51"/>
  <c r="Q26" i="51"/>
  <c r="R26" i="51"/>
  <c r="S26" i="51"/>
  <c r="T26" i="51"/>
  <c r="U26" i="51"/>
  <c r="V26" i="51"/>
  <c r="W26" i="51"/>
  <c r="X26" i="51"/>
  <c r="Y26" i="51"/>
  <c r="Z26" i="51"/>
  <c r="AA26" i="51"/>
  <c r="AB26" i="51"/>
  <c r="AG3" i="55" l="1"/>
  <c r="AG26" i="55"/>
  <c r="K26" i="54"/>
  <c r="AG3" i="54"/>
  <c r="AD28" i="50"/>
  <c r="AF28" i="50"/>
  <c r="AE28" i="50"/>
  <c r="C28" i="50"/>
  <c r="D28" i="50"/>
  <c r="E28" i="50"/>
  <c r="F28" i="50"/>
  <c r="G28" i="50"/>
  <c r="H28" i="50"/>
  <c r="I28" i="50"/>
  <c r="J28" i="50"/>
  <c r="L28" i="50"/>
  <c r="M28" i="50"/>
  <c r="N28" i="50"/>
  <c r="O28" i="50"/>
  <c r="P28" i="50"/>
  <c r="Q28" i="50"/>
  <c r="R28" i="50"/>
  <c r="S28" i="50"/>
  <c r="T28" i="50"/>
  <c r="U28" i="50"/>
  <c r="V28" i="50"/>
  <c r="W28" i="50"/>
  <c r="X28" i="50"/>
  <c r="Y28" i="50"/>
  <c r="Z28" i="50"/>
  <c r="AA28" i="50"/>
  <c r="AB28" i="50"/>
  <c r="AC28" i="50"/>
  <c r="B28" i="50"/>
  <c r="C3" i="50"/>
  <c r="D3" i="50"/>
  <c r="E3" i="50"/>
  <c r="F3" i="50"/>
  <c r="G3" i="50"/>
  <c r="H3" i="50"/>
  <c r="I3" i="50"/>
  <c r="J3" i="50"/>
  <c r="L3" i="50"/>
  <c r="M3" i="50"/>
  <c r="N3" i="50"/>
  <c r="O3" i="50"/>
  <c r="P3" i="50"/>
  <c r="Q3" i="50"/>
  <c r="R3" i="50"/>
  <c r="S3" i="50"/>
  <c r="T3" i="50"/>
  <c r="U3" i="50"/>
  <c r="V3" i="50"/>
  <c r="W3" i="50"/>
  <c r="X3" i="50"/>
  <c r="Y3" i="50"/>
  <c r="Z3" i="50"/>
  <c r="AA3" i="50"/>
  <c r="AB3" i="50"/>
  <c r="AC3" i="50"/>
  <c r="AD3" i="50"/>
  <c r="AE3" i="50"/>
  <c r="AF3" i="50"/>
  <c r="K7" i="50"/>
  <c r="K8" i="50"/>
  <c r="K9" i="50"/>
  <c r="K10" i="50"/>
  <c r="K11" i="50"/>
  <c r="K12" i="50"/>
  <c r="K13" i="50"/>
  <c r="K14" i="50"/>
  <c r="K15" i="50"/>
  <c r="K16" i="50"/>
  <c r="K17" i="50"/>
  <c r="K18" i="50"/>
  <c r="K19" i="50"/>
  <c r="K20" i="50"/>
  <c r="K21" i="50"/>
  <c r="K22" i="50"/>
  <c r="K23" i="50"/>
  <c r="K24" i="50"/>
  <c r="K25" i="50"/>
  <c r="K26" i="50"/>
  <c r="K27" i="50"/>
  <c r="K6" i="50"/>
  <c r="K28" i="50" l="1"/>
  <c r="AG12" i="50" s="1"/>
  <c r="AG11" i="50"/>
  <c r="AG27" i="50"/>
  <c r="AG26" i="50"/>
  <c r="AG18" i="50"/>
  <c r="AG10" i="50"/>
  <c r="AG19" i="50"/>
  <c r="K3" i="50"/>
  <c r="AG25" i="50"/>
  <c r="AG17" i="50"/>
  <c r="AG9" i="50"/>
  <c r="AG24" i="50"/>
  <c r="AG16" i="50"/>
  <c r="AG8" i="50"/>
  <c r="AG23" i="50"/>
  <c r="AG14" i="50"/>
  <c r="AG21" i="50"/>
  <c r="AG13" i="50"/>
  <c r="AG15" i="50"/>
  <c r="AG7" i="50"/>
  <c r="AG22" i="50"/>
  <c r="AG6" i="50"/>
  <c r="AG20" i="50"/>
  <c r="AG3" i="50" s="1"/>
  <c r="B3" i="50"/>
  <c r="AG26" i="54" l="1"/>
  <c r="AG28" i="50"/>
  <c r="M3" i="49"/>
  <c r="M26" i="49"/>
  <c r="J26" i="49"/>
  <c r="I26" i="49"/>
  <c r="H26" i="49"/>
  <c r="G26" i="49"/>
  <c r="F26" i="49"/>
  <c r="E26" i="49"/>
  <c r="D26" i="49"/>
  <c r="C26" i="49"/>
  <c r="B26" i="49"/>
  <c r="L3" i="49"/>
  <c r="K3" i="49"/>
  <c r="J3" i="49"/>
  <c r="I3" i="49"/>
  <c r="H3" i="49"/>
  <c r="G3" i="49"/>
  <c r="F3" i="49"/>
  <c r="E3" i="49"/>
  <c r="D3" i="49"/>
  <c r="C3" i="49"/>
  <c r="B3" i="49"/>
  <c r="J26" i="48" l="1"/>
  <c r="I26" i="48"/>
  <c r="H26" i="48"/>
  <c r="G26" i="48"/>
  <c r="F26" i="48"/>
  <c r="E26" i="48"/>
  <c r="D26" i="48"/>
  <c r="M6" i="48" s="1"/>
  <c r="C26" i="48"/>
  <c r="B26" i="48"/>
  <c r="L3" i="48"/>
  <c r="K3" i="48"/>
  <c r="J3" i="48"/>
  <c r="I3" i="48"/>
  <c r="H3" i="48"/>
  <c r="G3" i="48"/>
  <c r="F3" i="48"/>
  <c r="E3" i="48"/>
  <c r="D3" i="48"/>
  <c r="C3" i="48"/>
  <c r="B3" i="48"/>
  <c r="C26" i="47"/>
  <c r="D26" i="47"/>
  <c r="E26" i="47"/>
  <c r="F26" i="47"/>
  <c r="G26" i="47"/>
  <c r="H26" i="47"/>
  <c r="I26" i="47"/>
  <c r="J26" i="47"/>
  <c r="B26" i="47"/>
  <c r="C3" i="47"/>
  <c r="D3" i="47"/>
  <c r="E3" i="47"/>
  <c r="F3" i="47"/>
  <c r="G3" i="47"/>
  <c r="H3" i="47"/>
  <c r="I3" i="47"/>
  <c r="J3" i="47"/>
  <c r="K3" i="47"/>
  <c r="L3" i="47"/>
  <c r="M3" i="47"/>
  <c r="B3" i="47"/>
  <c r="M3" i="43"/>
  <c r="M3" i="46"/>
  <c r="L3" i="46"/>
  <c r="K3" i="46"/>
  <c r="J3" i="46"/>
  <c r="I3" i="46"/>
  <c r="H3" i="46"/>
  <c r="G3" i="46"/>
  <c r="F3" i="46"/>
  <c r="E3" i="46"/>
  <c r="D3" i="46"/>
  <c r="C3" i="46"/>
  <c r="B3" i="46"/>
  <c r="J27" i="46"/>
  <c r="I27" i="46"/>
  <c r="H27" i="46"/>
  <c r="G27" i="46"/>
  <c r="F27" i="46"/>
  <c r="E27" i="46"/>
  <c r="D27" i="46"/>
  <c r="M27" i="46"/>
  <c r="C27" i="46"/>
  <c r="B27" i="46"/>
  <c r="B3" i="43"/>
  <c r="C3" i="43"/>
  <c r="D3" i="43"/>
  <c r="E3" i="43"/>
  <c r="F3" i="43"/>
  <c r="G3" i="43"/>
  <c r="H3" i="43"/>
  <c r="I3" i="43"/>
  <c r="J3" i="43"/>
  <c r="K3" i="43"/>
  <c r="L3" i="43"/>
  <c r="B26" i="43"/>
  <c r="C26" i="43"/>
  <c r="D26" i="43"/>
  <c r="E26" i="43"/>
  <c r="F26" i="43"/>
  <c r="G26" i="43"/>
  <c r="H26" i="43"/>
  <c r="I26" i="43"/>
  <c r="J26" i="43"/>
  <c r="C23" i="42"/>
  <c r="J21" i="42" s="1"/>
  <c r="G23" i="42"/>
  <c r="F23" i="42"/>
  <c r="E23" i="42"/>
  <c r="D23" i="42"/>
  <c r="J13" i="42"/>
  <c r="J6" i="42"/>
  <c r="J11" i="42"/>
  <c r="J17" i="42"/>
  <c r="J9" i="42"/>
  <c r="J14" i="42"/>
  <c r="J19" i="42"/>
  <c r="J5" i="42"/>
  <c r="J10" i="42"/>
  <c r="J15" i="42"/>
  <c r="J22" i="42"/>
  <c r="J4" i="42"/>
  <c r="J8" i="42"/>
  <c r="J12" i="42"/>
  <c r="J16" i="42"/>
  <c r="J20" i="42"/>
  <c r="C23" i="38"/>
  <c r="J8" i="38" s="1"/>
  <c r="J11" i="38"/>
  <c r="J14" i="38"/>
  <c r="J15" i="38"/>
  <c r="J22" i="38"/>
  <c r="G23" i="39"/>
  <c r="C23" i="39"/>
  <c r="J6" i="39" s="1"/>
  <c r="J11" i="39"/>
  <c r="J18" i="39"/>
  <c r="J14" i="39"/>
  <c r="J22" i="39"/>
  <c r="J3" i="39"/>
  <c r="F23" i="39"/>
  <c r="E23" i="39"/>
  <c r="D23" i="39"/>
  <c r="D23" i="38"/>
  <c r="E23" i="38"/>
  <c r="F23" i="38"/>
  <c r="G23" i="38"/>
  <c r="C27" i="37"/>
  <c r="H27" i="37" s="1"/>
  <c r="H17" i="37"/>
  <c r="H14" i="37"/>
  <c r="H12" i="37"/>
  <c r="H5" i="37"/>
  <c r="H3" i="37"/>
  <c r="J27" i="37"/>
  <c r="I27" i="37"/>
  <c r="E27" i="37"/>
  <c r="D27" i="37"/>
  <c r="B27" i="36"/>
  <c r="G4" i="36" s="1"/>
  <c r="G3" i="36"/>
  <c r="G11" i="36"/>
  <c r="G18" i="36"/>
  <c r="G19" i="36"/>
  <c r="G26" i="36"/>
  <c r="I27" i="36"/>
  <c r="H27" i="36"/>
  <c r="C27" i="36"/>
  <c r="D27" i="36"/>
  <c r="J28" i="33"/>
  <c r="I28" i="33"/>
  <c r="D28" i="33"/>
  <c r="E28" i="33"/>
  <c r="C28" i="33"/>
  <c r="H3" i="33" s="1"/>
  <c r="H11" i="33"/>
  <c r="H14" i="33"/>
  <c r="H15" i="33"/>
  <c r="H16" i="33"/>
  <c r="H17" i="33"/>
  <c r="H18" i="33"/>
  <c r="H19" i="33"/>
  <c r="H21" i="33"/>
  <c r="H22" i="33"/>
  <c r="H23" i="33"/>
  <c r="H24" i="33"/>
  <c r="H25" i="33"/>
  <c r="H7" i="33"/>
  <c r="H26" i="33"/>
  <c r="H27" i="33"/>
  <c r="F3" i="27"/>
  <c r="F4" i="27"/>
  <c r="F5" i="27"/>
  <c r="F6" i="27"/>
  <c r="F7" i="27"/>
  <c r="F8" i="27"/>
  <c r="F9" i="27"/>
  <c r="F10" i="27"/>
  <c r="F11" i="27"/>
  <c r="F12" i="27"/>
  <c r="F13" i="27"/>
  <c r="F14" i="27"/>
  <c r="F15" i="27"/>
  <c r="F16" i="27"/>
  <c r="F17" i="27"/>
  <c r="F18" i="27"/>
  <c r="F19" i="27"/>
  <c r="F20" i="27"/>
  <c r="F21" i="27"/>
  <c r="F22" i="27"/>
  <c r="F3" i="29"/>
  <c r="F4" i="29"/>
  <c r="F5" i="29"/>
  <c r="F6" i="29"/>
  <c r="F7" i="29"/>
  <c r="F8" i="29"/>
  <c r="F9" i="29"/>
  <c r="F10" i="29"/>
  <c r="F11" i="29"/>
  <c r="F12" i="29"/>
  <c r="F13" i="29"/>
  <c r="F14" i="29"/>
  <c r="F15" i="29"/>
  <c r="F16" i="29"/>
  <c r="F17" i="29"/>
  <c r="F18" i="29"/>
  <c r="F19" i="29"/>
  <c r="F20" i="29"/>
  <c r="F21" i="29"/>
  <c r="F22" i="29"/>
  <c r="F23" i="29"/>
  <c r="F24" i="29"/>
  <c r="F3" i="28"/>
  <c r="F4" i="28"/>
  <c r="F5" i="28"/>
  <c r="F6" i="28"/>
  <c r="F7" i="28"/>
  <c r="F8" i="28"/>
  <c r="F9" i="28"/>
  <c r="F10" i="28"/>
  <c r="F11" i="28"/>
  <c r="F12" i="28"/>
  <c r="F13" i="28"/>
  <c r="F14" i="28"/>
  <c r="F15" i="28"/>
  <c r="F16" i="28"/>
  <c r="F17" i="28"/>
  <c r="F18" i="28"/>
  <c r="F19" i="28"/>
  <c r="F20" i="28"/>
  <c r="F21" i="28"/>
  <c r="F22" i="28"/>
  <c r="F23" i="28"/>
  <c r="F3" i="26"/>
  <c r="F4" i="26"/>
  <c r="F5" i="26"/>
  <c r="F6" i="26"/>
  <c r="F7" i="26"/>
  <c r="F8" i="26"/>
  <c r="F9" i="26"/>
  <c r="F10" i="26"/>
  <c r="F11" i="26"/>
  <c r="F12" i="26"/>
  <c r="F13" i="26"/>
  <c r="F14" i="26"/>
  <c r="F15" i="26"/>
  <c r="F16" i="26"/>
  <c r="F17" i="26"/>
  <c r="F18" i="26"/>
  <c r="F19" i="26"/>
  <c r="F20" i="26"/>
  <c r="F21" i="26"/>
  <c r="F22" i="26"/>
  <c r="F23" i="26"/>
  <c r="F24" i="26"/>
  <c r="F25" i="26"/>
  <c r="F26" i="26"/>
  <c r="F4" i="23"/>
  <c r="F5" i="23"/>
  <c r="F6" i="23"/>
  <c r="F7" i="23"/>
  <c r="F8" i="23"/>
  <c r="F9" i="23"/>
  <c r="F10" i="23"/>
  <c r="F11" i="23"/>
  <c r="F12" i="23"/>
  <c r="F13" i="23"/>
  <c r="F14" i="23"/>
  <c r="F15" i="23"/>
  <c r="F16" i="23"/>
  <c r="F17" i="23"/>
  <c r="F18" i="23"/>
  <c r="F19" i="23"/>
  <c r="F20" i="23"/>
  <c r="F21" i="23"/>
  <c r="F22" i="23"/>
  <c r="F3" i="23"/>
  <c r="F3" i="25"/>
  <c r="F4" i="25"/>
  <c r="F5" i="25"/>
  <c r="F6" i="25"/>
  <c r="F7" i="25"/>
  <c r="F8" i="25"/>
  <c r="F9" i="25"/>
  <c r="F10" i="25"/>
  <c r="F11" i="25"/>
  <c r="F12" i="25"/>
  <c r="F13" i="25"/>
  <c r="F14" i="25"/>
  <c r="F15" i="25"/>
  <c r="F16" i="25"/>
  <c r="F17" i="25"/>
  <c r="F18" i="25"/>
  <c r="F19" i="25"/>
  <c r="F20" i="25"/>
  <c r="F21" i="25"/>
  <c r="F2" i="25"/>
  <c r="F3" i="24"/>
  <c r="F4" i="24"/>
  <c r="F5" i="24"/>
  <c r="F6" i="24"/>
  <c r="F7" i="24"/>
  <c r="F8" i="24"/>
  <c r="F9" i="24"/>
  <c r="F10" i="24"/>
  <c r="F11" i="24"/>
  <c r="F12" i="24"/>
  <c r="F13" i="24"/>
  <c r="F14" i="24"/>
  <c r="F15" i="24"/>
  <c r="F16" i="24"/>
  <c r="F17" i="24"/>
  <c r="F18" i="24"/>
  <c r="F19" i="24"/>
  <c r="F20" i="24"/>
  <c r="F21" i="24"/>
  <c r="F2" i="24"/>
  <c r="F3" i="7"/>
  <c r="F4" i="7"/>
  <c r="F5" i="7"/>
  <c r="F6" i="7"/>
  <c r="F7" i="7"/>
  <c r="F8" i="7"/>
  <c r="F9" i="7"/>
  <c r="F10" i="7"/>
  <c r="F11" i="7"/>
  <c r="F12" i="7"/>
  <c r="F13" i="7"/>
  <c r="F14" i="7"/>
  <c r="F15" i="7"/>
  <c r="F16" i="7"/>
  <c r="F17" i="7"/>
  <c r="F18" i="7"/>
  <c r="F19" i="7"/>
  <c r="F2" i="7"/>
  <c r="F3" i="20"/>
  <c r="F4" i="20"/>
  <c r="F5" i="20"/>
  <c r="F6" i="20"/>
  <c r="F7" i="20"/>
  <c r="F8" i="20"/>
  <c r="F9" i="20"/>
  <c r="F10" i="20"/>
  <c r="F11" i="20"/>
  <c r="F12" i="20"/>
  <c r="F13" i="20"/>
  <c r="F14" i="20"/>
  <c r="F15" i="20"/>
  <c r="F16" i="20"/>
  <c r="F17" i="20"/>
  <c r="F18" i="20"/>
  <c r="F19" i="20"/>
  <c r="F2" i="20"/>
  <c r="F3" i="22"/>
  <c r="F4" i="22"/>
  <c r="F5" i="22"/>
  <c r="F6" i="22"/>
  <c r="F7" i="22"/>
  <c r="F8" i="22"/>
  <c r="F9" i="22"/>
  <c r="F10" i="22"/>
  <c r="F11" i="22"/>
  <c r="F12" i="22"/>
  <c r="F13" i="22"/>
  <c r="F14" i="22"/>
  <c r="F15" i="22"/>
  <c r="F16" i="22"/>
  <c r="F17" i="22"/>
  <c r="F18" i="22"/>
  <c r="F19" i="22"/>
  <c r="F2" i="22"/>
  <c r="F4" i="21"/>
  <c r="F5" i="21"/>
  <c r="F6" i="21"/>
  <c r="F7" i="21"/>
  <c r="F8" i="21"/>
  <c r="F9" i="21"/>
  <c r="F10" i="21"/>
  <c r="F11" i="21"/>
  <c r="F12" i="21"/>
  <c r="F13" i="21"/>
  <c r="F14" i="21"/>
  <c r="F15" i="21"/>
  <c r="F16" i="21"/>
  <c r="F17" i="21"/>
  <c r="F18" i="21"/>
  <c r="F19" i="21"/>
  <c r="F20" i="21"/>
  <c r="F3" i="21"/>
  <c r="F4" i="19"/>
  <c r="F5" i="19"/>
  <c r="F6" i="19"/>
  <c r="F7" i="19"/>
  <c r="F8" i="19"/>
  <c r="F9" i="19"/>
  <c r="F10" i="19"/>
  <c r="F11" i="19"/>
  <c r="F12" i="19"/>
  <c r="F13" i="19"/>
  <c r="F14" i="19"/>
  <c r="F15" i="19"/>
  <c r="F16" i="19"/>
  <c r="F17" i="19"/>
  <c r="F18" i="19"/>
  <c r="F19" i="19"/>
  <c r="F3" i="19"/>
  <c r="F3" i="18"/>
  <c r="F4" i="18"/>
  <c r="F5" i="18"/>
  <c r="F6" i="18"/>
  <c r="F7" i="18"/>
  <c r="F8" i="18"/>
  <c r="F9" i="18"/>
  <c r="F10" i="18"/>
  <c r="F11" i="18"/>
  <c r="F12" i="18"/>
  <c r="F13" i="18"/>
  <c r="F14" i="18"/>
  <c r="F15" i="18"/>
  <c r="F16" i="18"/>
  <c r="F17" i="18"/>
  <c r="F18" i="18"/>
  <c r="F19" i="18"/>
  <c r="F20" i="18"/>
  <c r="F2" i="18"/>
  <c r="F3" i="17"/>
  <c r="F4" i="17"/>
  <c r="F5" i="17"/>
  <c r="F6" i="17"/>
  <c r="F7" i="17"/>
  <c r="F8" i="17"/>
  <c r="F9" i="17"/>
  <c r="F10" i="17"/>
  <c r="F11" i="17"/>
  <c r="F12" i="17"/>
  <c r="F13" i="17"/>
  <c r="F14" i="17"/>
  <c r="F15" i="17"/>
  <c r="F16" i="17"/>
  <c r="F17" i="17"/>
  <c r="F18" i="17"/>
  <c r="F19" i="17"/>
  <c r="F2" i="17"/>
  <c r="F3" i="6"/>
  <c r="F4" i="6"/>
  <c r="F5" i="6"/>
  <c r="F6" i="6"/>
  <c r="F7" i="6"/>
  <c r="F8" i="6"/>
  <c r="F9" i="6"/>
  <c r="F10" i="6"/>
  <c r="F11" i="6"/>
  <c r="F12" i="6"/>
  <c r="F13" i="6"/>
  <c r="F14" i="6"/>
  <c r="F15" i="6"/>
  <c r="F16" i="6"/>
  <c r="F17" i="6"/>
  <c r="F18" i="6"/>
  <c r="F19" i="6"/>
  <c r="F2" i="6"/>
  <c r="F3" i="14"/>
  <c r="F4" i="14"/>
  <c r="F5" i="14"/>
  <c r="F6" i="14"/>
  <c r="F7" i="14"/>
  <c r="F8" i="14"/>
  <c r="F9" i="14"/>
  <c r="F10" i="14"/>
  <c r="F11" i="14"/>
  <c r="F12" i="14"/>
  <c r="F13" i="14"/>
  <c r="F14" i="14"/>
  <c r="F15" i="14"/>
  <c r="F16" i="14"/>
  <c r="F17" i="14"/>
  <c r="F18" i="14"/>
  <c r="F2" i="14"/>
  <c r="F3" i="15"/>
  <c r="F4" i="15"/>
  <c r="F5" i="15"/>
  <c r="F6" i="15"/>
  <c r="F7" i="15"/>
  <c r="F8" i="15"/>
  <c r="F9" i="15"/>
  <c r="F10" i="15"/>
  <c r="F11" i="15"/>
  <c r="F12" i="15"/>
  <c r="F13" i="15"/>
  <c r="F14" i="15"/>
  <c r="F15" i="15"/>
  <c r="F16" i="15"/>
  <c r="F17" i="15"/>
  <c r="F18" i="15"/>
  <c r="F2" i="15"/>
  <c r="F3" i="16"/>
  <c r="F4" i="16"/>
  <c r="F5" i="16"/>
  <c r="F6" i="16"/>
  <c r="F7" i="16"/>
  <c r="F8" i="16"/>
  <c r="F9" i="16"/>
  <c r="F10" i="16"/>
  <c r="F11" i="16"/>
  <c r="F12" i="16"/>
  <c r="F13" i="16"/>
  <c r="F14" i="16"/>
  <c r="F15" i="16"/>
  <c r="F16" i="16"/>
  <c r="F17" i="16"/>
  <c r="F18" i="16"/>
  <c r="F2" i="16"/>
  <c r="F3" i="2"/>
  <c r="F4" i="2"/>
  <c r="F5" i="2"/>
  <c r="F6" i="2"/>
  <c r="F7" i="2"/>
  <c r="F8" i="2"/>
  <c r="F9" i="2"/>
  <c r="F10" i="2"/>
  <c r="F11" i="2"/>
  <c r="F12" i="2"/>
  <c r="F13" i="2"/>
  <c r="F14" i="2"/>
  <c r="F15" i="2"/>
  <c r="F16" i="2"/>
  <c r="F17" i="2"/>
  <c r="F18" i="2"/>
  <c r="F2" i="2"/>
  <c r="F2" i="19"/>
  <c r="F17" i="8"/>
  <c r="F13" i="8"/>
  <c r="F9" i="8"/>
  <c r="F21" i="8"/>
  <c r="F5" i="8"/>
  <c r="F20" i="8"/>
  <c r="F16" i="8"/>
  <c r="F12" i="8"/>
  <c r="F8" i="8"/>
  <c r="F4" i="8"/>
  <c r="F19" i="8"/>
  <c r="F15" i="8"/>
  <c r="F11" i="8"/>
  <c r="F7" i="8"/>
  <c r="F18" i="8"/>
  <c r="F14" i="8"/>
  <c r="F10" i="8"/>
  <c r="F6" i="8"/>
  <c r="F3" i="8"/>
  <c r="F2" i="8"/>
  <c r="J21" i="39"/>
  <c r="J17" i="39"/>
  <c r="J12" i="39"/>
  <c r="J8" i="39"/>
  <c r="J23" i="38"/>
  <c r="H13" i="37" l="1"/>
  <c r="H20" i="33"/>
  <c r="H10" i="33"/>
  <c r="G10" i="36"/>
  <c r="H4" i="37"/>
  <c r="H20" i="37"/>
  <c r="J13" i="39"/>
  <c r="M25" i="48"/>
  <c r="H9" i="33"/>
  <c r="H21" i="37"/>
  <c r="M21" i="48"/>
  <c r="H5" i="33"/>
  <c r="H6" i="37"/>
  <c r="H22" i="37"/>
  <c r="J10" i="39"/>
  <c r="J7" i="38"/>
  <c r="J3" i="42"/>
  <c r="M20" i="48"/>
  <c r="H9" i="37"/>
  <c r="H25" i="37"/>
  <c r="J5" i="39"/>
  <c r="J6" i="38"/>
  <c r="M13" i="48"/>
  <c r="J18" i="42"/>
  <c r="M12" i="48"/>
  <c r="H8" i="33"/>
  <c r="G25" i="36"/>
  <c r="G17" i="36"/>
  <c r="G9" i="36"/>
  <c r="H7" i="37"/>
  <c r="H15" i="37"/>
  <c r="H23" i="37"/>
  <c r="J20" i="39"/>
  <c r="J9" i="39"/>
  <c r="J21" i="38"/>
  <c r="J13" i="38"/>
  <c r="J5" i="38"/>
  <c r="M19" i="48"/>
  <c r="M11" i="48"/>
  <c r="J3" i="38"/>
  <c r="H6" i="33"/>
  <c r="G24" i="36"/>
  <c r="G16" i="36"/>
  <c r="G8" i="36"/>
  <c r="H8" i="37"/>
  <c r="H16" i="37"/>
  <c r="H24" i="37"/>
  <c r="J19" i="39"/>
  <c r="J7" i="39"/>
  <c r="J20" i="38"/>
  <c r="J12" i="38"/>
  <c r="J4" i="38"/>
  <c r="M26" i="48"/>
  <c r="M18" i="48"/>
  <c r="M10" i="48"/>
  <c r="G15" i="36"/>
  <c r="J19" i="38"/>
  <c r="M17" i="48"/>
  <c r="H13" i="33"/>
  <c r="H4" i="33"/>
  <c r="H28" i="33" s="1"/>
  <c r="G22" i="36"/>
  <c r="G14" i="36"/>
  <c r="G6" i="36"/>
  <c r="H10" i="37"/>
  <c r="H18" i="37"/>
  <c r="H26" i="37"/>
  <c r="J16" i="39"/>
  <c r="J4" i="39"/>
  <c r="J18" i="38"/>
  <c r="J10" i="38"/>
  <c r="M24" i="48"/>
  <c r="M16" i="48"/>
  <c r="M8" i="48"/>
  <c r="G7" i="36"/>
  <c r="H12" i="33"/>
  <c r="G21" i="36"/>
  <c r="G13" i="36"/>
  <c r="G5" i="36"/>
  <c r="H11" i="37"/>
  <c r="H19" i="37"/>
  <c r="J15" i="39"/>
  <c r="J17" i="38"/>
  <c r="J9" i="38"/>
  <c r="J7" i="42"/>
  <c r="M23" i="48"/>
  <c r="M15" i="48"/>
  <c r="M3" i="48" s="1"/>
  <c r="M7" i="48"/>
  <c r="G23" i="36"/>
  <c r="M9" i="48"/>
  <c r="G20" i="36"/>
  <c r="G12" i="36"/>
  <c r="J16" i="38"/>
  <c r="M22" i="48"/>
  <c r="M14" i="48"/>
  <c r="G27" i="3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1E00-000001000000}">
      <text>
        <r>
          <rPr>
            <b/>
            <sz val="9"/>
            <color indexed="81"/>
            <rFont val="Tahoma"/>
            <family val="2"/>
          </rPr>
          <t>Author:</t>
        </r>
        <r>
          <rPr>
            <sz val="9"/>
            <color indexed="81"/>
            <rFont val="Tahoma"/>
            <family val="2"/>
          </rPr>
          <t xml:space="preserve">
Augustin Harun: Please select from drop dwon list to display company specific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1F00-000001000000}">
      <text>
        <r>
          <rPr>
            <b/>
            <sz val="9"/>
            <color indexed="81"/>
            <rFont val="Tahoma"/>
            <family val="2"/>
          </rPr>
          <t>Author:</t>
        </r>
        <r>
          <rPr>
            <sz val="9"/>
            <color indexed="81"/>
            <rFont val="Tahoma"/>
            <family val="2"/>
          </rPr>
          <t xml:space="preserve">
Please select from drop dwon list to display company specific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000-000001000000}">
      <text>
        <r>
          <rPr>
            <b/>
            <sz val="9"/>
            <color indexed="81"/>
            <rFont val="Tahoma"/>
            <family val="2"/>
          </rPr>
          <t>Author:</t>
        </r>
        <r>
          <rPr>
            <sz val="9"/>
            <color indexed="81"/>
            <rFont val="Tahoma"/>
            <family val="2"/>
          </rPr>
          <t xml:space="preserve">
Please select from drop dwon list to display company specific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100-000001000000}">
      <text>
        <r>
          <rPr>
            <b/>
            <sz val="9"/>
            <color indexed="81"/>
            <rFont val="Tahoma"/>
            <family val="2"/>
          </rPr>
          <t>Author:</t>
        </r>
        <r>
          <rPr>
            <sz val="9"/>
            <color indexed="81"/>
            <rFont val="Tahoma"/>
            <family val="2"/>
          </rPr>
          <t xml:space="preserve">
Please select from drop dwon list to display company specific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200-000001000000}">
      <text>
        <r>
          <rPr>
            <b/>
            <sz val="9"/>
            <color indexed="81"/>
            <rFont val="Tahoma"/>
            <family val="2"/>
          </rPr>
          <t>Author:</t>
        </r>
        <r>
          <rPr>
            <sz val="9"/>
            <color indexed="81"/>
            <rFont val="Tahoma"/>
            <family val="2"/>
          </rPr>
          <t xml:space="preserve">
Please select from drop dwon list to display company specific data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300-000001000000}">
      <text>
        <r>
          <rPr>
            <b/>
            <sz val="9"/>
            <color indexed="81"/>
            <rFont val="Tahoma"/>
            <family val="2"/>
          </rPr>
          <t>Please select from drop down list to display company specific data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400-000001000000}">
      <text>
        <r>
          <rPr>
            <b/>
            <sz val="9"/>
            <color indexed="81"/>
            <rFont val="Tahoma"/>
            <family val="2"/>
          </rPr>
          <t>Please select from drop down list to display company specific data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500-000001000000}">
      <text>
        <r>
          <rPr>
            <b/>
            <sz val="9"/>
            <color indexed="81"/>
            <rFont val="Tahoma"/>
            <family val="2"/>
          </rPr>
          <t>Please select from drop down list to display company specific data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600-000001000000}">
      <text>
        <r>
          <rPr>
            <b/>
            <sz val="9"/>
            <color indexed="81"/>
            <rFont val="Tahoma"/>
            <family val="2"/>
          </rPr>
          <t>Please select from drop down list to display company specific data</t>
        </r>
      </text>
    </comment>
  </commentList>
</comments>
</file>

<file path=xl/sharedStrings.xml><?xml version="1.0" encoding="utf-8"?>
<sst xmlns="http://schemas.openxmlformats.org/spreadsheetml/2006/main" count="1430" uniqueCount="137">
  <si>
    <t>Capital Express Assurance (Gh) Limited</t>
  </si>
  <si>
    <t>Donewell Life Insurance Company Limited</t>
  </si>
  <si>
    <t>Enterprise Life Assurance Company Limited</t>
  </si>
  <si>
    <t>Esich Life Assurance Company limited</t>
  </si>
  <si>
    <t>First Insurance Company Limited</t>
  </si>
  <si>
    <t>Ghana Life Insurance Company</t>
  </si>
  <si>
    <t>Ghana Union Assurance Life Company Limited</t>
  </si>
  <si>
    <t>Glico Life Insurance Company Limited</t>
  </si>
  <si>
    <t>GN Life Assurance Company Limited</t>
  </si>
  <si>
    <t>Metropolitan Life Insurance Ghana Limited</t>
  </si>
  <si>
    <t>Old Mutual Assurance Ghana Limited</t>
  </si>
  <si>
    <t>Phoenix Life Assurance Company Limited</t>
  </si>
  <si>
    <t>Prudential Life Insurance Ghana</t>
  </si>
  <si>
    <t>Quality Life Assurance Company Limited</t>
  </si>
  <si>
    <t>Saham Life Insurance Ghana Limited</t>
  </si>
  <si>
    <t>SIC Life Insurance Company Limited</t>
  </si>
  <si>
    <t>StarLife Assurance Company Limited</t>
  </si>
  <si>
    <t>Unique Life Assurance Company Limited</t>
  </si>
  <si>
    <t>UT Life Insurance Company Limited</t>
  </si>
  <si>
    <t>Vanguard Life Assurance Company Limited</t>
  </si>
  <si>
    <t>Total By Year</t>
  </si>
  <si>
    <t>Total Premiums</t>
  </si>
  <si>
    <t>Gross Premiums</t>
  </si>
  <si>
    <t>Policy Holder  Benefits Paid</t>
  </si>
  <si>
    <t>Management Expenses</t>
  </si>
  <si>
    <t>Expense Ratio</t>
  </si>
  <si>
    <t>Total Premium</t>
  </si>
  <si>
    <t>Market Share</t>
  </si>
  <si>
    <t xml:space="preserve">Market Share </t>
  </si>
  <si>
    <t>Gross Premium</t>
  </si>
  <si>
    <t>Q2, 2013</t>
  </si>
  <si>
    <t>Q3, 2013</t>
  </si>
  <si>
    <t>Q1, 2014</t>
  </si>
  <si>
    <t>Q2, 2014</t>
  </si>
  <si>
    <t>Q4, 2014</t>
  </si>
  <si>
    <t>Q2, 2015</t>
  </si>
  <si>
    <t>Q3, 2015</t>
  </si>
  <si>
    <t>Q4, 2015</t>
  </si>
  <si>
    <t>Q1, 2016</t>
  </si>
  <si>
    <t>Q2, 2016</t>
  </si>
  <si>
    <t>Q3, 2016</t>
  </si>
  <si>
    <t>Company</t>
  </si>
  <si>
    <t>Q1, 2015</t>
  </si>
  <si>
    <t>Q4, 2016</t>
  </si>
  <si>
    <t>Q2, 2017</t>
  </si>
  <si>
    <t>Q3, 2017</t>
  </si>
  <si>
    <t>Q4, 2017</t>
  </si>
  <si>
    <t>Africa Life Insurance Company Limited</t>
  </si>
  <si>
    <t>A-Plus Iife Assurance Company Limited</t>
  </si>
  <si>
    <t>Hollard Life Assurance Company Limited</t>
  </si>
  <si>
    <t>IGI Life Assurance Ghana Limited</t>
  </si>
  <si>
    <t>Millennium Life Insurance Company Limited</t>
  </si>
  <si>
    <t>Total By Quarter</t>
  </si>
  <si>
    <t>Total "Current::GrossPremiumWritten" Over Periods</t>
  </si>
  <si>
    <t>Average "Current::GrossPremiumWritten" By Company</t>
  </si>
  <si>
    <t>Total "Current::GrossPremiumWritten" By Company</t>
  </si>
  <si>
    <t>Q1 2017</t>
  </si>
  <si>
    <t>Net Policyholders Benefit Payment</t>
  </si>
  <si>
    <t>Policy Holder Benefits Paid</t>
  </si>
  <si>
    <t>Policyholder Benefits Paid</t>
  </si>
  <si>
    <t>Policy Holder Benefits paid</t>
  </si>
  <si>
    <t>Q3, 2014</t>
  </si>
  <si>
    <t>Q4, 2013</t>
  </si>
  <si>
    <t>Q1, 2013</t>
  </si>
  <si>
    <t>Total Assets</t>
  </si>
  <si>
    <t>Total Assests</t>
  </si>
  <si>
    <t>TYPE OF INDUSTRY DATA</t>
  </si>
  <si>
    <t>QUARTERLY (UNAUDITED )</t>
  </si>
  <si>
    <t>PERIOD</t>
  </si>
  <si>
    <t>QTR 1 - QTR 4</t>
  </si>
  <si>
    <t xml:space="preserve"> YEAR</t>
  </si>
  <si>
    <t>-</t>
  </si>
  <si>
    <t>Total Investment</t>
  </si>
  <si>
    <t>Avance Life Assurance (Gh) Limited</t>
  </si>
  <si>
    <t>Avance Life</t>
  </si>
  <si>
    <t>The insurance data presented in this workbook is unaudited and was extracted from the quarterly returns submitted to the NIC in accordance with  the Insurance Act 2006, Act 724. No adjustments have been made to the submitted data, except rounding off the figures to the nearest whole number. All amounts are stated in Ghana Cedis and in full. Please note for the purposes of analyses, the data in respect of each quater is cumulative to the fourth quarter of the year relating to the four quarters in question. That is the first quarter is from January to March; the second quarter is from January to June; the third quarter is from January to September; and the fourth quarter is from January to December of the year in question.</t>
  </si>
  <si>
    <t>Q1, 2018</t>
  </si>
  <si>
    <t>Inv. Assets</t>
  </si>
  <si>
    <t>Allianz Life Insurance Company Limited</t>
  </si>
  <si>
    <t>Policyholder Benefit Cover</t>
  </si>
  <si>
    <t>Avance Life Insurance Company Limited</t>
  </si>
  <si>
    <t>Beige Assure</t>
  </si>
  <si>
    <t>2013 - 2018</t>
  </si>
  <si>
    <t>Q2, 2018</t>
  </si>
  <si>
    <t>Adamas Life Assurance Co. Ltd.</t>
  </si>
  <si>
    <t>Q3, 2018</t>
  </si>
  <si>
    <t>Q4, 2018</t>
  </si>
  <si>
    <t>Exceed Iife Assurance Company Limited</t>
  </si>
  <si>
    <t>TOTAL BY QUARTER</t>
  </si>
  <si>
    <t>Total</t>
  </si>
  <si>
    <t>Q1, 2019</t>
  </si>
  <si>
    <t>`</t>
  </si>
  <si>
    <t>MiLife Insurance Company Limited</t>
  </si>
  <si>
    <t>ExceedLife Assurance Company Limited</t>
  </si>
  <si>
    <t>Exceed life Assurance Company Limited</t>
  </si>
  <si>
    <t>Q2 2019</t>
  </si>
  <si>
    <t>Exceed Life Assurance Company Limited</t>
  </si>
  <si>
    <t>Mi Life Insurance Company Limited</t>
  </si>
  <si>
    <t>Q3 2019</t>
  </si>
  <si>
    <t>Commission Exp.</t>
  </si>
  <si>
    <t>Commission Income</t>
  </si>
  <si>
    <t>Net Written Premiums</t>
  </si>
  <si>
    <t xml:space="preserve">COMPANY  SPECIFIC DATA </t>
  </si>
  <si>
    <t>Q4, 2019</t>
  </si>
  <si>
    <t>Gross policyholder benefit paid</t>
  </si>
  <si>
    <t>Market Share (%)</t>
  </si>
  <si>
    <t>Net Risk Premium Written</t>
  </si>
  <si>
    <t>Investment Income</t>
  </si>
  <si>
    <t>Other Income</t>
  </si>
  <si>
    <t>Universal Life and Investment Products</t>
  </si>
  <si>
    <t>Group Life</t>
  </si>
  <si>
    <t>Term</t>
  </si>
  <si>
    <t>Credit Life</t>
  </si>
  <si>
    <t>Whole Life and Endowment</t>
  </si>
  <si>
    <t>Dread Disease</t>
  </si>
  <si>
    <t>Annuities</t>
  </si>
  <si>
    <t>Total and Permanent disability &amp; income protection</t>
  </si>
  <si>
    <t>Other Approved Products</t>
  </si>
  <si>
    <t>Total Net Inflows</t>
  </si>
  <si>
    <t>Decrease /(increase) in Provision for Policyholder Benefits</t>
  </si>
  <si>
    <t>Net Income</t>
  </si>
  <si>
    <t>Underwriting  Results</t>
  </si>
  <si>
    <t>Ne Porfit Before Tax</t>
  </si>
  <si>
    <t>Policyholder Benefit Cover (%)</t>
  </si>
  <si>
    <t>Expense Ratio (%)</t>
  </si>
  <si>
    <t>LIFE INSURERS</t>
  </si>
  <si>
    <t>Receivables</t>
  </si>
  <si>
    <t>PPEs</t>
  </si>
  <si>
    <t>Technical Provision</t>
  </si>
  <si>
    <t>Payables</t>
  </si>
  <si>
    <t>Cash Balance</t>
  </si>
  <si>
    <t>Q2, 2021</t>
  </si>
  <si>
    <t>Market Share(%)</t>
  </si>
  <si>
    <t>Q1, 2021</t>
  </si>
  <si>
    <t>Profit AfterTax</t>
  </si>
  <si>
    <t>Q3, 2021</t>
  </si>
  <si>
    <t>Q4,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</si>
</sst>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 #,##0.00_-;_-* &quot;-&quot;??_-;_-@_-"/>
    <numFmt numFmtId="164" formatCode="_(* #,##0_);_(* \(#,##0\);_(* &quot;-&quot;_);_(@_)"/>
    <numFmt numFmtId="165" formatCode="_(&quot;$&quot;* #,##0.00_);_(&quot;$&quot;* \(#,##0.00\);_(&quot;$&quot;* &quot;-&quot;??_);_(@_)"/>
    <numFmt numFmtId="166" formatCode="_(* #,##0.00_);_(* \(#,##0.00\);_(* &quot;-&quot;??_);_(@_)"/>
    <numFmt numFmtId="167" formatCode="_(* #,##0_);_(* \(#,##0\);_(* &quot;-&quot;??_);_(@_)"/>
    <numFmt numFmtId="168" formatCode="0.0%"/>
    <numFmt numFmtId="169" formatCode="_-* #,##0_-;\-* #,##0_-;_-* &quot;-&quot;??_-;_-@_-"/>
    <numFmt numFmtId="170" formatCode="_(* #,##0.00_);_(* \(\ #,##0.00\ \);_(* &quot;-&quot;??_);_(\ @_ \)"/>
    <numFmt numFmtId="171" formatCode="0.0"/>
    <numFmt numFmtId="172" formatCode="_-&quot;$&quot;* #,##0.00_-;\-&quot;$&quot;* #,##0.00_-;_-&quot;$&quot;* &quot;-&quot;??_-;_-@_-"/>
    <numFmt numFmtId="173" formatCode="_(* #,##0_);_(* \(\ #,##0\ \);_(* &quot;-&quot;??_);_(\ @_ \)"/>
    <numFmt numFmtId="174" formatCode="_(* #,##0.0_);_(* \(#,##0.0\);_(* &quot;-&quot;??_);_(@_)"/>
  </numFmts>
  <fonts count="67" x14ac:knownFonts="1">
    <font>
      <sz val="11"/>
      <color theme="1"/>
      <name val="Calibri"/>
      <family val="2"/>
      <scheme val="minor"/>
    </font>
    <font>
      <sz val="12"/>
      <color theme="1"/>
      <name val="Times New Roman"/>
      <family val="1"/>
    </font>
    <font>
      <sz val="12"/>
      <color indexed="8"/>
      <name val="Times New Roman"/>
      <family val="1"/>
    </font>
    <font>
      <b/>
      <sz val="12"/>
      <color theme="1"/>
      <name val="Times New Roman"/>
      <family val="1"/>
    </font>
    <font>
      <b/>
      <sz val="12"/>
      <name val="Times New Roman"/>
      <family val="1"/>
    </font>
    <font>
      <sz val="11"/>
      <color theme="1"/>
      <name val="Calibri"/>
      <family val="2"/>
      <scheme val="minor"/>
    </font>
    <font>
      <b/>
      <sz val="11"/>
      <color theme="1"/>
      <name val="Calibri"/>
      <family val="2"/>
      <scheme val="minor"/>
    </font>
    <font>
      <sz val="10"/>
      <name val="Arial"/>
      <family val="2"/>
    </font>
    <font>
      <sz val="10"/>
      <color indexed="8"/>
      <name val="Arial"/>
      <family val="2"/>
    </font>
    <font>
      <b/>
      <sz val="10"/>
      <name val="Arial"/>
      <family val="2"/>
    </font>
    <font>
      <b/>
      <sz val="11"/>
      <color theme="0"/>
      <name val="Calibri"/>
      <family val="2"/>
      <scheme val="minor"/>
    </font>
    <font>
      <b/>
      <sz val="10"/>
      <color theme="0"/>
      <name val="Arial"/>
      <family val="2"/>
    </font>
    <font>
      <b/>
      <sz val="12"/>
      <color theme="0"/>
      <name val="Times New Roman"/>
      <family val="1"/>
    </font>
    <font>
      <b/>
      <sz val="9"/>
      <color theme="0"/>
      <name val="Arial"/>
      <family val="2"/>
    </font>
    <font>
      <sz val="9"/>
      <color theme="1"/>
      <name val="Calibri"/>
      <family val="2"/>
      <scheme val="minor"/>
    </font>
    <font>
      <b/>
      <sz val="9"/>
      <color theme="0"/>
      <name val="Calibri"/>
      <family val="2"/>
      <scheme val="minor"/>
    </font>
    <font>
      <b/>
      <sz val="9"/>
      <color theme="0"/>
      <name val="Times New Roman"/>
      <family val="1"/>
    </font>
    <font>
      <sz val="11"/>
      <color theme="0"/>
      <name val="Calibri"/>
      <family val="2"/>
      <scheme val="minor"/>
    </font>
    <font>
      <sz val="10"/>
      <name val="Bodoni MT Black"/>
      <family val="1"/>
    </font>
    <font>
      <b/>
      <sz val="11"/>
      <color rgb="FF7030A0"/>
      <name val="Bodoni MT Black"/>
      <family val="1"/>
    </font>
    <font>
      <b/>
      <sz val="11"/>
      <name val="Bodoni MT Black"/>
      <family val="1"/>
    </font>
    <font>
      <b/>
      <sz val="10"/>
      <name val="Bodoni MT Black"/>
      <family val="1"/>
    </font>
    <font>
      <b/>
      <sz val="11"/>
      <color theme="1"/>
      <name val="Bodoni MT Black"/>
      <family val="1"/>
    </font>
    <font>
      <b/>
      <sz val="11"/>
      <color rgb="FF7030A0"/>
      <name val="Times New Roman"/>
      <family val="1"/>
    </font>
    <font>
      <b/>
      <u val="singleAccounting"/>
      <sz val="10"/>
      <color indexed="8"/>
      <name val="Arial"/>
      <family val="2"/>
    </font>
    <font>
      <b/>
      <u val="singleAccounting"/>
      <sz val="10"/>
      <name val="Arial"/>
      <family val="2"/>
    </font>
    <font>
      <b/>
      <u/>
      <sz val="10"/>
      <name val="Arial"/>
      <family val="2"/>
    </font>
    <font>
      <b/>
      <u val="singleAccounting"/>
      <sz val="11"/>
      <color theme="1"/>
      <name val="Calibri"/>
      <family val="2"/>
      <scheme val="minor"/>
    </font>
    <font>
      <sz val="12"/>
      <color theme="0"/>
      <name val="Times New Roman"/>
      <family val="1"/>
    </font>
    <font>
      <b/>
      <u val="singleAccounting"/>
      <sz val="12"/>
      <color indexed="8"/>
      <name val="Times New Roman"/>
      <family val="1"/>
    </font>
    <font>
      <b/>
      <u val="singleAccounting"/>
      <sz val="12"/>
      <name val="Times New Roman"/>
      <family val="1"/>
    </font>
    <font>
      <b/>
      <u/>
      <sz val="12"/>
      <name val="Times New Roman"/>
      <family val="1"/>
    </font>
    <font>
      <b/>
      <u/>
      <sz val="12"/>
      <color theme="1"/>
      <name val="Times New Roman"/>
      <family val="1"/>
    </font>
    <font>
      <b/>
      <u val="singleAccounting"/>
      <sz val="12"/>
      <color theme="1"/>
      <name val="Times New Roman"/>
      <family val="1"/>
    </font>
    <font>
      <b/>
      <u val="singleAccounting"/>
      <sz val="12"/>
      <name val="Arial"/>
      <family val="2"/>
    </font>
    <font>
      <sz val="12"/>
      <color indexed="8"/>
      <name val="Arial"/>
      <family val="2"/>
    </font>
    <font>
      <b/>
      <u/>
      <sz val="12"/>
      <name val="Arial"/>
      <family val="2"/>
    </font>
    <font>
      <b/>
      <u/>
      <sz val="12"/>
      <color indexed="8"/>
      <name val="Times New Roman"/>
      <family val="1"/>
    </font>
    <font>
      <sz val="10"/>
      <color indexed="8"/>
      <name val="Arial"/>
      <family val="2"/>
    </font>
    <font>
      <sz val="11"/>
      <name val="Times New Roman"/>
      <family val="1"/>
    </font>
    <font>
      <b/>
      <u/>
      <sz val="11"/>
      <color theme="0"/>
      <name val="Calibri"/>
      <family val="2"/>
      <scheme val="minor"/>
    </font>
    <font>
      <u/>
      <sz val="11"/>
      <color theme="0"/>
      <name val="Calibri"/>
      <family val="2"/>
      <scheme val="minor"/>
    </font>
    <font>
      <b/>
      <sz val="8"/>
      <color theme="1"/>
      <name val="Calibri"/>
      <family val="2"/>
      <scheme val="minor"/>
    </font>
    <font>
      <sz val="12"/>
      <color theme="1"/>
      <name val="Calibri"/>
      <family val="2"/>
      <scheme val="minor"/>
    </font>
    <font>
      <sz val="14"/>
      <name val="Viner Hand ITC"/>
      <family val="4"/>
    </font>
    <font>
      <sz val="9"/>
      <color indexed="81"/>
      <name val="Tahoma"/>
      <family val="2"/>
    </font>
    <font>
      <b/>
      <sz val="9"/>
      <color indexed="81"/>
      <name val="Tahoma"/>
      <family val="2"/>
    </font>
    <font>
      <sz val="8"/>
      <color theme="1"/>
      <name val="Castellar"/>
      <family val="1"/>
    </font>
    <font>
      <b/>
      <sz val="14"/>
      <color theme="0"/>
      <name val="Aparajita"/>
      <family val="2"/>
    </font>
    <font>
      <b/>
      <sz val="11"/>
      <color theme="0"/>
      <name val="Aparajita"/>
      <family val="2"/>
    </font>
    <font>
      <sz val="10"/>
      <name val="Tahoma"/>
      <family val="2"/>
    </font>
    <font>
      <b/>
      <sz val="9"/>
      <color theme="1"/>
      <name val="Calibri"/>
      <family val="2"/>
      <scheme val="minor"/>
    </font>
    <font>
      <b/>
      <sz val="11"/>
      <color theme="0" tint="-4.9989318521683403E-2"/>
      <name val="Calibri"/>
      <family val="2"/>
      <scheme val="minor"/>
    </font>
    <font>
      <sz val="10"/>
      <name val="Times New Roman"/>
      <family val="1"/>
    </font>
    <font>
      <sz val="11"/>
      <color indexed="8"/>
      <name val="Calibri"/>
      <family val="2"/>
    </font>
    <font>
      <sz val="11"/>
      <color theme="1"/>
      <name val="Times New Roman"/>
      <family val="1"/>
    </font>
    <font>
      <sz val="16"/>
      <name val="Showcard Gothic"/>
      <family val="5"/>
    </font>
    <font>
      <b/>
      <sz val="12"/>
      <name val="Garamond"/>
      <family val="1"/>
    </font>
    <font>
      <sz val="11"/>
      <name val="Tahoma"/>
      <family val="2"/>
    </font>
    <font>
      <b/>
      <sz val="10"/>
      <name val="Tahoma"/>
      <family val="2"/>
    </font>
    <font>
      <b/>
      <sz val="16"/>
      <name val="Garamond"/>
      <family val="1"/>
    </font>
    <font>
      <b/>
      <i/>
      <sz val="11"/>
      <color theme="1"/>
      <name val="Calibri"/>
      <family val="2"/>
      <scheme val="minor"/>
    </font>
    <font>
      <i/>
      <sz val="11"/>
      <color theme="1"/>
      <name val="Calibri"/>
      <family val="2"/>
      <scheme val="minor"/>
    </font>
    <font>
      <b/>
      <i/>
      <sz val="10"/>
      <name val="Tahoma"/>
      <family val="2"/>
    </font>
    <font>
      <sz val="11"/>
      <color theme="1"/>
      <name val="Tahoma"/>
      <family val="2"/>
    </font>
    <font>
      <sz val="11"/>
      <color rgb="FF000000"/>
      <name val="Arial"/>
      <family val="2"/>
    </font>
    <font>
      <b/>
      <sz val="11"/>
      <color rgb="FF000000"/>
      <name val="Arial"/>
      <family val="2"/>
    </font>
  </fonts>
  <fills count="23">
    <fill>
      <patternFill patternType="none"/>
    </fill>
    <fill>
      <patternFill patternType="gray125"/>
    </fill>
    <fill>
      <patternFill patternType="solid">
        <fgColor indexed="9"/>
        <bgColor indexed="9"/>
      </patternFill>
    </fill>
    <fill>
      <patternFill patternType="solid">
        <fgColor rgb="FF002060"/>
        <bgColor indexed="64"/>
      </patternFill>
    </fill>
    <fill>
      <patternFill patternType="solid">
        <fgColor theme="0" tint="-0.249977111117893"/>
        <bgColor indexed="9"/>
      </patternFill>
    </fill>
    <fill>
      <patternFill patternType="solid">
        <fgColor theme="0" tint="-0.249977111117893"/>
        <bgColor indexed="64"/>
      </patternFill>
    </fill>
    <fill>
      <patternFill patternType="solid">
        <fgColor theme="1" tint="0.34998626667073579"/>
        <bgColor indexed="9"/>
      </patternFill>
    </fill>
    <fill>
      <patternFill patternType="solid">
        <fgColor theme="1" tint="0.34998626667073579"/>
        <bgColor indexed="64"/>
      </patternFill>
    </fill>
    <fill>
      <patternFill patternType="solid">
        <fgColor theme="1" tint="0.499984740745262"/>
        <bgColor indexed="9"/>
      </patternFill>
    </fill>
    <fill>
      <patternFill patternType="solid">
        <fgColor theme="1" tint="0.499984740745262"/>
        <bgColor indexed="64"/>
      </patternFill>
    </fill>
    <fill>
      <patternFill patternType="solid">
        <fgColor theme="0" tint="-0.249977111117893"/>
        <bgColor indexed="1"/>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8"/>
        <bgColor indexed="64"/>
      </patternFill>
    </fill>
    <fill>
      <patternFill patternType="solid">
        <fgColor theme="6" tint="0.59999389629810485"/>
        <bgColor indexed="64"/>
      </patternFill>
    </fill>
    <fill>
      <patternFill patternType="solid">
        <fgColor rgb="FFF0F4F7"/>
        <bgColor rgb="FFFFFFFF"/>
      </patternFill>
    </fill>
    <fill>
      <patternFill patternType="solid">
        <fgColor theme="0" tint="-4.9989318521683403E-2"/>
        <bgColor rgb="FFFFFFFF"/>
      </patternFill>
    </fill>
    <fill>
      <patternFill patternType="solid">
        <fgColor rgb="FFECF5F8"/>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style="thin">
        <color indexed="55"/>
      </right>
      <top/>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bottom style="thin">
        <color indexed="55"/>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rgb="FFA0A0A0"/>
      </right>
      <top style="thin">
        <color rgb="FFA0A0A0"/>
      </top>
      <bottom style="thin">
        <color rgb="FFA0A0A0"/>
      </bottom>
      <diagonal/>
    </border>
    <border>
      <left/>
      <right style="thin">
        <color rgb="FFA0A0A0"/>
      </right>
      <top style="thin">
        <color rgb="FFA0A0A0"/>
      </top>
      <bottom/>
      <diagonal/>
    </border>
    <border>
      <left style="thin">
        <color rgb="FFA0A0A0"/>
      </left>
      <right style="thin">
        <color rgb="FFA0A0A0"/>
      </right>
      <top/>
      <bottom style="thin">
        <color rgb="FFA0A0A0"/>
      </bottom>
      <diagonal/>
    </border>
  </borders>
  <cellStyleXfs count="29">
    <xf numFmtId="0" fontId="0"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0" fontId="50" fillId="0" borderId="0"/>
    <xf numFmtId="170" fontId="50" fillId="0" borderId="0" applyFont="0" applyFill="0" applyBorder="0" applyAlignment="0" applyProtection="0"/>
    <xf numFmtId="9" fontId="50" fillId="0" borderId="0" applyFont="0" applyFill="0" applyBorder="0" applyAlignment="0" applyProtection="0"/>
    <xf numFmtId="0" fontId="53" fillId="0" borderId="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2" fontId="53" fillId="0" borderId="0" applyFont="0" applyFill="0" applyBorder="0" applyAlignment="0" applyProtection="0"/>
    <xf numFmtId="0" fontId="5" fillId="0" borderId="0"/>
    <xf numFmtId="0" fontId="7" fillId="0" borderId="0"/>
    <xf numFmtId="0" fontId="53" fillId="0" borderId="0"/>
    <xf numFmtId="0" fontId="7" fillId="0" borderId="0"/>
    <xf numFmtId="0" fontId="7" fillId="0" borderId="0"/>
    <xf numFmtId="9" fontId="54" fillId="0" borderId="0" applyFont="0" applyFill="0" applyBorder="0" applyAlignment="0" applyProtection="0"/>
    <xf numFmtId="0" fontId="53" fillId="0" borderId="0"/>
    <xf numFmtId="43" fontId="53" fillId="0" borderId="0" applyFont="0" applyFill="0" applyBorder="0" applyAlignment="0" applyProtection="0"/>
    <xf numFmtId="43" fontId="54" fillId="0" borderId="0" applyFont="0" applyFill="0" applyBorder="0" applyAlignment="0" applyProtection="0"/>
    <xf numFmtId="172" fontId="53" fillId="0" borderId="0" applyFont="0" applyFill="0" applyBorder="0" applyAlignment="0" applyProtection="0"/>
    <xf numFmtId="0" fontId="5" fillId="0" borderId="0"/>
    <xf numFmtId="9" fontId="54"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3" fillId="0" borderId="0" applyFont="0" applyFill="0" applyBorder="0" applyAlignment="0" applyProtection="0"/>
    <xf numFmtId="0" fontId="50" fillId="0" borderId="0"/>
  </cellStyleXfs>
  <cellXfs count="340">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left" wrapText="1"/>
    </xf>
    <xf numFmtId="0" fontId="2" fillId="2" borderId="4" xfId="0" applyFont="1" applyFill="1" applyBorder="1" applyAlignment="1">
      <alignment horizontal="center" wrapText="1"/>
    </xf>
    <xf numFmtId="0" fontId="3" fillId="0" borderId="0" xfId="0" applyFont="1"/>
    <xf numFmtId="0" fontId="2" fillId="2" borderId="4" xfId="0" applyFont="1" applyFill="1" applyBorder="1" applyAlignment="1">
      <alignment horizontal="left" wrapText="1"/>
    </xf>
    <xf numFmtId="0" fontId="2" fillId="0" borderId="4" xfId="0" applyFont="1" applyBorder="1" applyAlignment="1">
      <alignment horizontal="left" wrapText="1"/>
    </xf>
    <xf numFmtId="166" fontId="2" fillId="0" borderId="4" xfId="1" applyFont="1" applyBorder="1" applyAlignment="1">
      <alignment horizontal="left" wrapText="1"/>
    </xf>
    <xf numFmtId="167" fontId="1" fillId="0" borderId="0" xfId="1" applyNumberFormat="1" applyFont="1"/>
    <xf numFmtId="166" fontId="1" fillId="0" borderId="0" xfId="1" applyFont="1" applyAlignment="1">
      <alignment horizontal="left"/>
    </xf>
    <xf numFmtId="0" fontId="7" fillId="0" borderId="5" xfId="0" applyFont="1" applyBorder="1" applyAlignment="1">
      <alignment horizontal="center" wrapText="1"/>
    </xf>
    <xf numFmtId="0" fontId="0" fillId="0" borderId="5" xfId="0" applyBorder="1" applyAlignment="1">
      <alignment horizontal="center"/>
    </xf>
    <xf numFmtId="0" fontId="0" fillId="0" borderId="3" xfId="0" applyBorder="1"/>
    <xf numFmtId="0" fontId="6" fillId="0" borderId="3" xfId="0" applyFont="1" applyBorder="1"/>
    <xf numFmtId="0" fontId="10" fillId="3" borderId="3" xfId="0" applyFont="1" applyFill="1" applyBorder="1" applyAlignment="1">
      <alignment wrapText="1"/>
    </xf>
    <xf numFmtId="0" fontId="12" fillId="3" borderId="3" xfId="0" applyNumberFormat="1" applyFont="1" applyFill="1" applyBorder="1" applyAlignment="1">
      <alignment horizontal="left" wrapText="1"/>
    </xf>
    <xf numFmtId="0" fontId="13" fillId="3" borderId="3" xfId="0" applyFont="1" applyFill="1" applyBorder="1" applyAlignment="1">
      <alignment horizontal="left" wrapText="1"/>
    </xf>
    <xf numFmtId="0" fontId="14" fillId="0" borderId="3" xfId="0" applyFont="1" applyBorder="1"/>
    <xf numFmtId="0" fontId="15" fillId="3" borderId="3" xfId="0" applyFont="1" applyFill="1" applyBorder="1" applyAlignment="1">
      <alignment wrapText="1"/>
    </xf>
    <xf numFmtId="0" fontId="16" fillId="3" borderId="3" xfId="0" applyNumberFormat="1" applyFont="1" applyFill="1" applyBorder="1" applyAlignment="1">
      <alignment horizontal="left" wrapText="1"/>
    </xf>
    <xf numFmtId="9" fontId="16" fillId="3" borderId="3" xfId="2" applyFont="1" applyFill="1" applyBorder="1" applyAlignment="1">
      <alignment horizontal="left" wrapText="1"/>
    </xf>
    <xf numFmtId="0" fontId="11" fillId="3" borderId="3" xfId="0" applyFont="1" applyFill="1" applyBorder="1" applyAlignment="1">
      <alignment wrapText="1"/>
    </xf>
    <xf numFmtId="0" fontId="7" fillId="0" borderId="1" xfId="0" applyFont="1" applyBorder="1" applyAlignment="1">
      <alignment horizontal="left" wrapText="1"/>
    </xf>
    <xf numFmtId="3" fontId="7" fillId="0" borderId="1" xfId="0" applyNumberFormat="1" applyFont="1" applyBorder="1" applyAlignment="1">
      <alignment horizontal="left" wrapText="1"/>
    </xf>
    <xf numFmtId="0" fontId="0" fillId="0" borderId="0" xfId="0" applyAlignment="1">
      <alignment horizontal="right"/>
    </xf>
    <xf numFmtId="0" fontId="12" fillId="3" borderId="6" xfId="0" applyNumberFormat="1" applyFont="1" applyFill="1" applyBorder="1" applyAlignment="1">
      <alignment horizontal="left" wrapText="1"/>
    </xf>
    <xf numFmtId="0" fontId="16" fillId="3" borderId="6" xfId="0" applyNumberFormat="1" applyFont="1" applyFill="1" applyBorder="1" applyAlignment="1">
      <alignment horizontal="left" wrapText="1"/>
    </xf>
    <xf numFmtId="0" fontId="1" fillId="0" borderId="0" xfId="0" applyFont="1" applyAlignment="1">
      <alignment horizontal="right"/>
    </xf>
    <xf numFmtId="167" fontId="0" fillId="0" borderId="0" xfId="1" applyNumberFormat="1" applyFont="1" applyBorder="1"/>
    <xf numFmtId="168" fontId="0" fillId="0" borderId="0" xfId="2" applyNumberFormat="1" applyFont="1" applyBorder="1"/>
    <xf numFmtId="0" fontId="7" fillId="0" borderId="0" xfId="0" applyFont="1" applyBorder="1" applyAlignment="1">
      <alignment wrapText="1"/>
    </xf>
    <xf numFmtId="0" fontId="0" fillId="0" borderId="0" xfId="0" applyBorder="1" applyAlignment="1">
      <alignment horizontal="left"/>
    </xf>
    <xf numFmtId="0" fontId="0" fillId="0" borderId="0" xfId="0" applyBorder="1"/>
    <xf numFmtId="3" fontId="7" fillId="0" borderId="0" xfId="0" applyNumberFormat="1" applyFont="1" applyBorder="1" applyAlignment="1">
      <alignment horizontal="left" wrapText="1"/>
    </xf>
    <xf numFmtId="0" fontId="6" fillId="0" borderId="0" xfId="0" applyFont="1"/>
    <xf numFmtId="3" fontId="26" fillId="0" borderId="1" xfId="0" applyNumberFormat="1" applyFont="1" applyBorder="1" applyAlignment="1">
      <alignment horizontal="left" vertical="top" wrapText="1"/>
    </xf>
    <xf numFmtId="167" fontId="24" fillId="2" borderId="3" xfId="1" applyNumberFormat="1" applyFont="1" applyFill="1" applyBorder="1" applyAlignment="1">
      <alignment horizontal="center" vertical="top" wrapText="1"/>
    </xf>
    <xf numFmtId="167" fontId="25" fillId="0" borderId="3" xfId="1" applyNumberFormat="1" applyFont="1" applyBorder="1" applyAlignment="1">
      <alignment horizontal="left" vertical="top" wrapText="1"/>
    </xf>
    <xf numFmtId="167" fontId="6" fillId="0" borderId="3" xfId="1" applyNumberFormat="1" applyFont="1" applyBorder="1" applyAlignment="1">
      <alignment vertical="top"/>
    </xf>
    <xf numFmtId="168" fontId="6" fillId="0" borderId="3" xfId="2" applyNumberFormat="1" applyFont="1" applyBorder="1" applyAlignment="1">
      <alignment vertical="top"/>
    </xf>
    <xf numFmtId="0" fontId="6" fillId="0" borderId="0" xfId="0" applyFont="1" applyAlignment="1">
      <alignment vertical="top"/>
    </xf>
    <xf numFmtId="0" fontId="10" fillId="3" borderId="7" xfId="0" applyFont="1" applyFill="1" applyBorder="1" applyAlignment="1">
      <alignment wrapText="1"/>
    </xf>
    <xf numFmtId="0" fontId="12" fillId="3" borderId="7" xfId="0" applyNumberFormat="1" applyFont="1" applyFill="1" applyBorder="1" applyAlignment="1">
      <alignment horizontal="left" wrapText="1"/>
    </xf>
    <xf numFmtId="0" fontId="8" fillId="6" borderId="3" xfId="0" applyFont="1" applyFill="1" applyBorder="1" applyAlignment="1">
      <alignment wrapText="1"/>
    </xf>
    <xf numFmtId="0" fontId="9" fillId="7" borderId="3" xfId="0" applyFont="1" applyFill="1" applyBorder="1" applyAlignment="1">
      <alignment horizontal="left" vertical="top" wrapText="1"/>
    </xf>
    <xf numFmtId="0" fontId="3" fillId="0" borderId="0" xfId="0" applyFont="1" applyAlignment="1">
      <alignment horizontal="left"/>
    </xf>
    <xf numFmtId="0" fontId="12" fillId="3" borderId="3" xfId="0" applyFont="1" applyFill="1" applyBorder="1" applyAlignment="1">
      <alignment horizontal="left"/>
    </xf>
    <xf numFmtId="0" fontId="12" fillId="3" borderId="3" xfId="0" applyFont="1" applyFill="1" applyBorder="1"/>
    <xf numFmtId="0" fontId="12" fillId="3" borderId="0" xfId="0" applyFont="1" applyFill="1" applyAlignment="1">
      <alignment horizontal="left"/>
    </xf>
    <xf numFmtId="0" fontId="2" fillId="6" borderId="3" xfId="0" applyFont="1" applyFill="1" applyBorder="1" applyAlignment="1">
      <alignment horizontal="left" wrapText="1"/>
    </xf>
    <xf numFmtId="0" fontId="4" fillId="7" borderId="3" xfId="0" applyFont="1" applyFill="1" applyBorder="1" applyAlignment="1">
      <alignment horizontal="left" wrapText="1"/>
    </xf>
    <xf numFmtId="0" fontId="2" fillId="8" borderId="3" xfId="0" applyFont="1" applyFill="1" applyBorder="1" applyAlignment="1">
      <alignment horizontal="left" wrapText="1"/>
    </xf>
    <xf numFmtId="0" fontId="4" fillId="9" borderId="3" xfId="0" applyFont="1" applyFill="1" applyBorder="1" applyAlignment="1">
      <alignment horizontal="left" wrapText="1"/>
    </xf>
    <xf numFmtId="167" fontId="2" fillId="4" borderId="3" xfId="1" applyNumberFormat="1" applyFont="1" applyFill="1" applyBorder="1" applyAlignment="1">
      <alignment horizontal="left" wrapText="1"/>
    </xf>
    <xf numFmtId="167" fontId="2" fillId="4" borderId="3" xfId="1" applyNumberFormat="1" applyFont="1" applyFill="1" applyBorder="1" applyAlignment="1">
      <alignment horizontal="center" wrapText="1"/>
    </xf>
    <xf numFmtId="168" fontId="1" fillId="5" borderId="3" xfId="2" applyNumberFormat="1" applyFont="1" applyFill="1" applyBorder="1"/>
    <xf numFmtId="167" fontId="3" fillId="5" borderId="3" xfId="1" applyNumberFormat="1" applyFont="1" applyFill="1" applyBorder="1"/>
    <xf numFmtId="167" fontId="2" fillId="6" borderId="3" xfId="1" applyNumberFormat="1" applyFont="1" applyFill="1" applyBorder="1" applyAlignment="1">
      <alignment horizontal="left" wrapText="1"/>
    </xf>
    <xf numFmtId="167" fontId="4" fillId="7" borderId="3" xfId="1" applyNumberFormat="1" applyFont="1" applyFill="1" applyBorder="1" applyAlignment="1">
      <alignment horizontal="left" wrapText="1"/>
    </xf>
    <xf numFmtId="0" fontId="28" fillId="3" borderId="0" xfId="0" applyFont="1" applyFill="1"/>
    <xf numFmtId="167" fontId="12" fillId="3" borderId="3" xfId="1" applyNumberFormat="1" applyFont="1" applyFill="1" applyBorder="1"/>
    <xf numFmtId="0" fontId="12" fillId="3" borderId="0" xfId="0" applyFont="1" applyFill="1"/>
    <xf numFmtId="167" fontId="29" fillId="4" borderId="3" xfId="1" applyNumberFormat="1" applyFont="1" applyFill="1" applyBorder="1" applyAlignment="1">
      <alignment horizontal="left" wrapText="1"/>
    </xf>
    <xf numFmtId="167" fontId="30" fillId="5" borderId="3" xfId="1" applyNumberFormat="1" applyFont="1" applyFill="1" applyBorder="1" applyAlignment="1">
      <alignment horizontal="left" wrapText="1"/>
    </xf>
    <xf numFmtId="167" fontId="4" fillId="7" borderId="3" xfId="1" applyNumberFormat="1" applyFont="1" applyFill="1" applyBorder="1" applyAlignment="1">
      <alignment horizontal="left" vertical="top" wrapText="1"/>
    </xf>
    <xf numFmtId="167" fontId="29" fillId="4" borderId="3" xfId="1" applyNumberFormat="1" applyFont="1" applyFill="1" applyBorder="1" applyAlignment="1">
      <alignment horizontal="left" vertical="top" wrapText="1"/>
    </xf>
    <xf numFmtId="167" fontId="30" fillId="5" borderId="3" xfId="1" applyNumberFormat="1" applyFont="1" applyFill="1" applyBorder="1" applyAlignment="1">
      <alignment horizontal="left" vertical="top" wrapText="1"/>
    </xf>
    <xf numFmtId="167" fontId="3" fillId="5" borderId="3" xfId="1" applyNumberFormat="1" applyFont="1" applyFill="1" applyBorder="1" applyAlignment="1">
      <alignment horizontal="left" vertical="top"/>
    </xf>
    <xf numFmtId="168" fontId="1" fillId="5" borderId="3" xfId="2" applyNumberFormat="1" applyFont="1" applyFill="1" applyBorder="1" applyAlignment="1">
      <alignment horizontal="left" vertical="top"/>
    </xf>
    <xf numFmtId="0" fontId="3" fillId="0" borderId="0" xfId="0" applyFont="1" applyAlignment="1">
      <alignment horizontal="left" vertical="top"/>
    </xf>
    <xf numFmtId="0" fontId="28" fillId="3" borderId="3" xfId="0" applyFont="1" applyFill="1" applyBorder="1"/>
    <xf numFmtId="1" fontId="2" fillId="4" borderId="3" xfId="0" applyNumberFormat="1" applyFont="1" applyFill="1" applyBorder="1" applyAlignment="1">
      <alignment horizontal="center" wrapText="1"/>
    </xf>
    <xf numFmtId="1" fontId="3" fillId="5" borderId="3" xfId="0" applyNumberFormat="1" applyFont="1" applyFill="1" applyBorder="1"/>
    <xf numFmtId="0" fontId="4" fillId="7" borderId="3" xfId="0" applyFont="1" applyFill="1" applyBorder="1" applyAlignment="1">
      <alignment horizontal="left" vertical="top" wrapText="1"/>
    </xf>
    <xf numFmtId="3" fontId="2" fillId="4" borderId="3" xfId="0" applyNumberFormat="1" applyFont="1" applyFill="1" applyBorder="1" applyAlignment="1">
      <alignment horizontal="center" wrapText="1"/>
    </xf>
    <xf numFmtId="0" fontId="2" fillId="4" borderId="3" xfId="0" applyNumberFormat="1" applyFont="1" applyFill="1" applyBorder="1" applyAlignment="1">
      <alignment horizontal="center" wrapText="1"/>
    </xf>
    <xf numFmtId="0" fontId="3" fillId="5" borderId="3" xfId="0" applyFont="1" applyFill="1" applyBorder="1"/>
    <xf numFmtId="167" fontId="1" fillId="5" borderId="3" xfId="1" applyNumberFormat="1" applyFont="1" applyFill="1" applyBorder="1"/>
    <xf numFmtId="0" fontId="8" fillId="4" borderId="1" xfId="0" applyFont="1" applyFill="1" applyBorder="1" applyAlignment="1">
      <alignment horizontal="center" wrapText="1"/>
    </xf>
    <xf numFmtId="0" fontId="31" fillId="7" borderId="3" xfId="0" applyFont="1" applyFill="1" applyBorder="1" applyAlignment="1">
      <alignment horizontal="left" wrapText="1"/>
    </xf>
    <xf numFmtId="167" fontId="32" fillId="5" borderId="3" xfId="1" applyNumberFormat="1" applyFont="1" applyFill="1" applyBorder="1"/>
    <xf numFmtId="167" fontId="31" fillId="5" borderId="3" xfId="1" applyNumberFormat="1" applyFont="1" applyFill="1" applyBorder="1" applyAlignment="1">
      <alignment horizontal="left" wrapText="1"/>
    </xf>
    <xf numFmtId="168" fontId="32" fillId="5" borderId="3" xfId="2" applyNumberFormat="1" applyFont="1" applyFill="1" applyBorder="1"/>
    <xf numFmtId="0" fontId="32" fillId="0" borderId="0" xfId="0" applyFont="1"/>
    <xf numFmtId="167" fontId="33" fillId="5" borderId="3" xfId="1" applyNumberFormat="1" applyFont="1" applyFill="1" applyBorder="1"/>
    <xf numFmtId="168" fontId="33" fillId="5" borderId="3" xfId="2" applyNumberFormat="1" applyFont="1" applyFill="1" applyBorder="1"/>
    <xf numFmtId="0" fontId="2" fillId="4" borderId="3" xfId="0" applyFont="1" applyFill="1" applyBorder="1" applyAlignment="1">
      <alignment horizontal="center" wrapText="1"/>
    </xf>
    <xf numFmtId="0" fontId="1" fillId="5" borderId="3" xfId="0" applyFont="1" applyFill="1" applyBorder="1"/>
    <xf numFmtId="167" fontId="1" fillId="5" borderId="3" xfId="1" applyNumberFormat="1" applyFont="1" applyFill="1" applyBorder="1" applyAlignment="1">
      <alignment horizontal="right"/>
    </xf>
    <xf numFmtId="168" fontId="3" fillId="5" borderId="3" xfId="2" applyNumberFormat="1" applyFont="1" applyFill="1" applyBorder="1"/>
    <xf numFmtId="167" fontId="12" fillId="3" borderId="3" xfId="1" applyNumberFormat="1" applyFont="1" applyFill="1" applyBorder="1" applyAlignment="1">
      <alignment horizontal="left"/>
    </xf>
    <xf numFmtId="167" fontId="1" fillId="5" borderId="3" xfId="1" applyNumberFormat="1" applyFont="1" applyFill="1" applyBorder="1" applyAlignment="1">
      <alignment horizontal="left"/>
    </xf>
    <xf numFmtId="168" fontId="1" fillId="5" borderId="3" xfId="2" applyNumberFormat="1" applyFont="1" applyFill="1" applyBorder="1" applyAlignment="1">
      <alignment horizontal="left"/>
    </xf>
    <xf numFmtId="3" fontId="8" fillId="4" borderId="1" xfId="0" applyNumberFormat="1" applyFont="1" applyFill="1" applyBorder="1" applyAlignment="1">
      <alignment horizontal="right" wrapText="1"/>
    </xf>
    <xf numFmtId="0" fontId="8" fillId="4" borderId="1" xfId="0" applyFont="1" applyFill="1" applyBorder="1" applyAlignment="1">
      <alignment horizontal="right" wrapText="1"/>
    </xf>
    <xf numFmtId="167" fontId="3" fillId="5" borderId="3" xfId="1" applyNumberFormat="1" applyFont="1" applyFill="1" applyBorder="1" applyAlignment="1">
      <alignment horizontal="left"/>
    </xf>
    <xf numFmtId="168" fontId="3" fillId="5" borderId="3" xfId="2" applyNumberFormat="1" applyFont="1" applyFill="1" applyBorder="1" applyAlignment="1">
      <alignment horizontal="left"/>
    </xf>
    <xf numFmtId="0" fontId="1" fillId="5" borderId="3" xfId="0" applyNumberFormat="1" applyFont="1" applyFill="1" applyBorder="1" applyAlignment="1">
      <alignment horizontal="left"/>
    </xf>
    <xf numFmtId="0" fontId="1" fillId="5" borderId="3" xfId="0" applyFont="1" applyFill="1" applyBorder="1" applyAlignment="1">
      <alignment horizontal="left"/>
    </xf>
    <xf numFmtId="0" fontId="3" fillId="5" borderId="3" xfId="0" applyFont="1" applyFill="1" applyBorder="1" applyAlignment="1">
      <alignment horizontal="left"/>
    </xf>
    <xf numFmtId="10" fontId="1" fillId="5" borderId="3" xfId="2" applyNumberFormat="1" applyFont="1" applyFill="1" applyBorder="1" applyAlignment="1">
      <alignment horizontal="left"/>
    </xf>
    <xf numFmtId="0" fontId="12" fillId="3" borderId="0" xfId="0" applyFont="1" applyFill="1" applyAlignment="1">
      <alignment horizontal="right"/>
    </xf>
    <xf numFmtId="0" fontId="12" fillId="3" borderId="2" xfId="0" applyNumberFormat="1" applyFont="1" applyFill="1" applyBorder="1" applyAlignment="1">
      <alignment horizontal="left" wrapText="1"/>
    </xf>
    <xf numFmtId="0" fontId="28" fillId="3" borderId="0" xfId="0" applyFont="1" applyFill="1" applyAlignment="1">
      <alignment horizontal="left"/>
    </xf>
    <xf numFmtId="167" fontId="0" fillId="5" borderId="3" xfId="1" applyNumberFormat="1" applyFont="1" applyFill="1" applyBorder="1"/>
    <xf numFmtId="0" fontId="8" fillId="4" borderId="3" xfId="0" applyFont="1" applyFill="1" applyBorder="1" applyAlignment="1">
      <alignment horizontal="center" wrapText="1"/>
    </xf>
    <xf numFmtId="168" fontId="0" fillId="5" borderId="3" xfId="2" applyNumberFormat="1" applyFont="1" applyFill="1" applyBorder="1"/>
    <xf numFmtId="3" fontId="8" fillId="4" borderId="3" xfId="0" applyNumberFormat="1" applyFont="1" applyFill="1" applyBorder="1" applyAlignment="1">
      <alignment horizontal="center" wrapText="1"/>
    </xf>
    <xf numFmtId="0" fontId="8" fillId="4" borderId="3" xfId="0" applyNumberFormat="1" applyFont="1" applyFill="1" applyBorder="1" applyAlignment="1">
      <alignment horizontal="center" wrapText="1"/>
    </xf>
    <xf numFmtId="0" fontId="9" fillId="7" borderId="7" xfId="0" applyFont="1" applyFill="1" applyBorder="1" applyAlignment="1">
      <alignment wrapText="1"/>
    </xf>
    <xf numFmtId="0" fontId="6" fillId="5" borderId="7" xfId="0" applyFont="1" applyFill="1" applyBorder="1"/>
    <xf numFmtId="168" fontId="6" fillId="5" borderId="7" xfId="2" applyNumberFormat="1" applyFont="1" applyFill="1" applyBorder="1"/>
    <xf numFmtId="0" fontId="11" fillId="3" borderId="3" xfId="0" applyFont="1" applyFill="1" applyBorder="1" applyAlignment="1">
      <alignment horizontal="left" wrapText="1"/>
    </xf>
    <xf numFmtId="0" fontId="10" fillId="3" borderId="3" xfId="0" applyFont="1" applyFill="1" applyBorder="1"/>
    <xf numFmtId="0" fontId="10" fillId="3" borderId="0" xfId="0" applyFont="1" applyFill="1"/>
    <xf numFmtId="0" fontId="8" fillId="6" borderId="3" xfId="0" applyFont="1" applyFill="1" applyBorder="1" applyAlignment="1">
      <alignment horizontal="left" wrapText="1"/>
    </xf>
    <xf numFmtId="167" fontId="8" fillId="4" borderId="3" xfId="1" applyNumberFormat="1" applyFont="1" applyFill="1" applyBorder="1" applyAlignment="1">
      <alignment horizontal="center" wrapText="1"/>
    </xf>
    <xf numFmtId="0" fontId="17" fillId="3" borderId="0" xfId="0" applyFont="1" applyFill="1"/>
    <xf numFmtId="0" fontId="0" fillId="5" borderId="3" xfId="0" applyFill="1" applyBorder="1"/>
    <xf numFmtId="3" fontId="0" fillId="5" borderId="3" xfId="0" applyNumberFormat="1" applyFill="1" applyBorder="1"/>
    <xf numFmtId="167" fontId="24" fillId="4" borderId="3" xfId="1" applyNumberFormat="1" applyFont="1" applyFill="1" applyBorder="1" applyAlignment="1">
      <alignment horizontal="left" vertical="top" wrapText="1"/>
    </xf>
    <xf numFmtId="167" fontId="25" fillId="5" borderId="3" xfId="1" applyNumberFormat="1" applyFont="1" applyFill="1" applyBorder="1" applyAlignment="1">
      <alignment horizontal="left" vertical="top" wrapText="1"/>
    </xf>
    <xf numFmtId="167" fontId="27" fillId="5" borderId="3" xfId="1" applyNumberFormat="1" applyFont="1" applyFill="1" applyBorder="1" applyAlignment="1">
      <alignment horizontal="left" vertical="top"/>
    </xf>
    <xf numFmtId="168" fontId="27" fillId="5" borderId="3" xfId="2" applyNumberFormat="1" applyFont="1" applyFill="1" applyBorder="1" applyAlignment="1">
      <alignment horizontal="left" vertical="top"/>
    </xf>
    <xf numFmtId="3" fontId="27" fillId="5" borderId="3" xfId="0" applyNumberFormat="1" applyFont="1" applyFill="1" applyBorder="1" applyAlignment="1">
      <alignment horizontal="left" vertical="top"/>
    </xf>
    <xf numFmtId="0" fontId="10" fillId="3" borderId="6" xfId="0" applyFont="1" applyFill="1" applyBorder="1" applyAlignment="1">
      <alignment horizontal="right" wrapText="1"/>
    </xf>
    <xf numFmtId="0" fontId="0" fillId="11" borderId="0" xfId="0" applyFill="1"/>
    <xf numFmtId="0" fontId="0" fillId="11" borderId="0" xfId="0" applyFill="1" applyBorder="1"/>
    <xf numFmtId="0" fontId="18" fillId="11" borderId="0" xfId="0" applyFont="1" applyFill="1"/>
    <xf numFmtId="0" fontId="19" fillId="11" borderId="0" xfId="0" applyFont="1" applyFill="1" applyBorder="1"/>
    <xf numFmtId="0" fontId="19" fillId="11" borderId="0" xfId="0" applyFont="1" applyFill="1" applyBorder="1" applyAlignment="1"/>
    <xf numFmtId="0" fontId="20" fillId="11" borderId="0" xfId="0" applyFont="1" applyFill="1" applyBorder="1" applyAlignment="1"/>
    <xf numFmtId="0" fontId="21" fillId="11" borderId="0" xfId="0" applyFont="1" applyFill="1"/>
    <xf numFmtId="0" fontId="22" fillId="11" borderId="0" xfId="3" applyFont="1" applyFill="1" applyBorder="1"/>
    <xf numFmtId="0" fontId="19" fillId="11" borderId="0" xfId="3" applyFont="1" applyFill="1" applyBorder="1" applyAlignment="1">
      <alignment horizontal="left"/>
    </xf>
    <xf numFmtId="49" fontId="19" fillId="11" borderId="0" xfId="0" applyNumberFormat="1" applyFont="1" applyFill="1"/>
    <xf numFmtId="0" fontId="19" fillId="11" borderId="0" xfId="3" applyFont="1" applyFill="1" applyBorder="1"/>
    <xf numFmtId="0" fontId="19" fillId="11" borderId="0" xfId="0" applyFont="1" applyFill="1"/>
    <xf numFmtId="0" fontId="0" fillId="11" borderId="0" xfId="0" applyFill="1" applyAlignment="1">
      <alignment horizontal="center" vertical="top" wrapText="1"/>
    </xf>
    <xf numFmtId="3" fontId="30" fillId="5" borderId="3" xfId="0" applyNumberFormat="1" applyFont="1" applyFill="1" applyBorder="1" applyAlignment="1">
      <alignment horizontal="center" wrapText="1"/>
    </xf>
    <xf numFmtId="167" fontId="29" fillId="4" borderId="3" xfId="1" applyNumberFormat="1" applyFont="1" applyFill="1" applyBorder="1" applyAlignment="1">
      <alignment horizontal="right" wrapText="1"/>
    </xf>
    <xf numFmtId="167" fontId="30" fillId="5" borderId="3" xfId="1" applyNumberFormat="1" applyFont="1" applyFill="1" applyBorder="1" applyAlignment="1">
      <alignment horizontal="right" wrapText="1"/>
    </xf>
    <xf numFmtId="167" fontId="29" fillId="4" borderId="3" xfId="1" applyNumberFormat="1" applyFont="1" applyFill="1" applyBorder="1" applyAlignment="1">
      <alignment horizontal="center" wrapText="1"/>
    </xf>
    <xf numFmtId="3" fontId="31" fillId="5" borderId="3" xfId="0" applyNumberFormat="1" applyFont="1" applyFill="1" applyBorder="1" applyAlignment="1">
      <alignment horizontal="left" vertical="top" wrapText="1"/>
    </xf>
    <xf numFmtId="0" fontId="37" fillId="4" borderId="3" xfId="0" applyFont="1" applyFill="1" applyBorder="1" applyAlignment="1">
      <alignment horizontal="left" vertical="top" wrapText="1"/>
    </xf>
    <xf numFmtId="167" fontId="27" fillId="5" borderId="7" xfId="1" applyNumberFormat="1" applyFont="1" applyFill="1" applyBorder="1"/>
    <xf numFmtId="3" fontId="25" fillId="5" borderId="7" xfId="0" applyNumberFormat="1" applyFont="1" applyFill="1" applyBorder="1" applyAlignment="1">
      <alignment horizontal="left" wrapText="1"/>
    </xf>
    <xf numFmtId="167" fontId="6" fillId="5" borderId="3" xfId="1" applyNumberFormat="1" applyFont="1" applyFill="1" applyBorder="1" applyAlignment="1">
      <alignment horizontal="left" vertical="top"/>
    </xf>
    <xf numFmtId="168" fontId="6" fillId="5" borderId="3" xfId="2" applyNumberFormat="1" applyFont="1" applyFill="1" applyBorder="1" applyAlignment="1">
      <alignment horizontal="left" vertical="top"/>
    </xf>
    <xf numFmtId="167" fontId="1" fillId="0" borderId="0" xfId="1" applyNumberFormat="1" applyFont="1" applyAlignment="1">
      <alignment horizontal="left"/>
    </xf>
    <xf numFmtId="167" fontId="10" fillId="3" borderId="0" xfId="1" applyNumberFormat="1" applyFont="1" applyFill="1"/>
    <xf numFmtId="167" fontId="0" fillId="0" borderId="0" xfId="1" applyNumberFormat="1" applyFont="1"/>
    <xf numFmtId="167" fontId="27" fillId="0" borderId="0" xfId="1" applyNumberFormat="1" applyFont="1"/>
    <xf numFmtId="167" fontId="0" fillId="5" borderId="0" xfId="1" applyNumberFormat="1" applyFont="1" applyFill="1"/>
    <xf numFmtId="3" fontId="8" fillId="4" borderId="3" xfId="0" applyNumberFormat="1" applyFont="1" applyFill="1" applyBorder="1" applyAlignment="1">
      <alignment horizontal="right" wrapText="1"/>
    </xf>
    <xf numFmtId="0" fontId="8" fillId="4" borderId="3" xfId="0" applyFont="1" applyFill="1" applyBorder="1" applyAlignment="1">
      <alignment horizontal="right" wrapText="1"/>
    </xf>
    <xf numFmtId="3" fontId="26" fillId="5" borderId="3" xfId="0" applyNumberFormat="1" applyFont="1" applyFill="1" applyBorder="1" applyAlignment="1">
      <alignment horizontal="left" vertical="top" wrapText="1"/>
    </xf>
    <xf numFmtId="167" fontId="27" fillId="5" borderId="3" xfId="1" applyNumberFormat="1" applyFont="1" applyFill="1" applyBorder="1"/>
    <xf numFmtId="167" fontId="0" fillId="0" borderId="3" xfId="1" applyNumberFormat="1" applyFont="1" applyBorder="1"/>
    <xf numFmtId="3" fontId="26" fillId="5" borderId="3" xfId="0" applyNumberFormat="1" applyFont="1" applyFill="1" applyBorder="1" applyAlignment="1">
      <alignment horizontal="left" wrapText="1"/>
    </xf>
    <xf numFmtId="167" fontId="27" fillId="0" borderId="3" xfId="1" applyNumberFormat="1" applyFont="1" applyBorder="1"/>
    <xf numFmtId="0" fontId="12" fillId="3" borderId="3" xfId="0" applyNumberFormat="1" applyFont="1" applyFill="1" applyBorder="1" applyAlignment="1">
      <alignment horizontal="right" wrapText="1"/>
    </xf>
    <xf numFmtId="167" fontId="12" fillId="3" borderId="3" xfId="1" applyNumberFormat="1" applyFont="1" applyFill="1" applyBorder="1" applyAlignment="1">
      <alignment horizontal="left" wrapText="1"/>
    </xf>
    <xf numFmtId="3" fontId="36" fillId="5" borderId="3" xfId="0" applyNumberFormat="1" applyFont="1" applyFill="1" applyBorder="1" applyAlignment="1">
      <alignment horizontal="right" wrapText="1"/>
    </xf>
    <xf numFmtId="167" fontId="33" fillId="5" borderId="3" xfId="1" applyNumberFormat="1" applyFont="1" applyFill="1" applyBorder="1" applyAlignment="1">
      <alignment horizontal="left"/>
    </xf>
    <xf numFmtId="167" fontId="12" fillId="3" borderId="7" xfId="0" applyNumberFormat="1" applyFont="1" applyFill="1" applyBorder="1" applyAlignment="1">
      <alignment horizontal="right"/>
    </xf>
    <xf numFmtId="3" fontId="26" fillId="5" borderId="3" xfId="0" applyNumberFormat="1" applyFont="1" applyFill="1" applyBorder="1" applyAlignment="1">
      <alignment horizontal="right" vertical="top" wrapText="1"/>
    </xf>
    <xf numFmtId="3" fontId="8" fillId="2" borderId="3" xfId="0" applyNumberFormat="1" applyFont="1" applyFill="1" applyBorder="1" applyAlignment="1">
      <alignment horizontal="center" wrapText="1"/>
    </xf>
    <xf numFmtId="3" fontId="26" fillId="0" borderId="3" xfId="0" applyNumberFormat="1" applyFont="1" applyBorder="1" applyAlignment="1">
      <alignment horizontal="left" vertical="top" wrapText="1"/>
    </xf>
    <xf numFmtId="3" fontId="8" fillId="10" borderId="3" xfId="0" applyNumberFormat="1" applyFont="1" applyFill="1" applyBorder="1" applyAlignment="1">
      <alignment horizontal="center" wrapText="1"/>
    </xf>
    <xf numFmtId="3" fontId="34" fillId="5" borderId="3" xfId="0" applyNumberFormat="1" applyFont="1" applyFill="1" applyBorder="1" applyAlignment="1">
      <alignment horizontal="left" wrapText="1"/>
    </xf>
    <xf numFmtId="0" fontId="35" fillId="4" borderId="3" xfId="0" applyFont="1" applyFill="1" applyBorder="1" applyAlignment="1">
      <alignment horizontal="center" wrapText="1"/>
    </xf>
    <xf numFmtId="3" fontId="35" fillId="4" borderId="3" xfId="0" applyNumberFormat="1" applyFont="1" applyFill="1" applyBorder="1" applyAlignment="1">
      <alignment horizontal="center" wrapText="1"/>
    </xf>
    <xf numFmtId="3" fontId="36" fillId="5" borderId="3" xfId="0" applyNumberFormat="1" applyFont="1" applyFill="1" applyBorder="1" applyAlignment="1">
      <alignment horizontal="left" vertical="top" wrapText="1"/>
    </xf>
    <xf numFmtId="0" fontId="8" fillId="10" borderId="3" xfId="0" applyFont="1" applyFill="1" applyBorder="1" applyAlignment="1">
      <alignment horizontal="right" wrapText="1"/>
    </xf>
    <xf numFmtId="3" fontId="8" fillId="10" borderId="3" xfId="0" applyNumberFormat="1" applyFont="1" applyFill="1" applyBorder="1" applyAlignment="1">
      <alignment horizontal="right" wrapText="1"/>
    </xf>
    <xf numFmtId="3" fontId="26" fillId="5" borderId="3" xfId="0" applyNumberFormat="1" applyFont="1" applyFill="1" applyBorder="1" applyAlignment="1">
      <alignment horizontal="right" wrapText="1"/>
    </xf>
    <xf numFmtId="9" fontId="0" fillId="0" borderId="0" xfId="2" applyFont="1"/>
    <xf numFmtId="9" fontId="0" fillId="0" borderId="0" xfId="2" applyNumberFormat="1" applyFont="1"/>
    <xf numFmtId="0" fontId="10" fillId="3" borderId="0" xfId="0" applyFont="1" applyFill="1" applyAlignment="1">
      <alignment wrapText="1"/>
    </xf>
    <xf numFmtId="9" fontId="10" fillId="3" borderId="0" xfId="2" applyNumberFormat="1" applyFont="1" applyFill="1" applyAlignment="1">
      <alignment wrapText="1"/>
    </xf>
    <xf numFmtId="0" fontId="6" fillId="7" borderId="3" xfId="0" applyFont="1" applyFill="1" applyBorder="1"/>
    <xf numFmtId="0" fontId="38" fillId="4" borderId="3" xfId="0" applyFont="1" applyFill="1" applyBorder="1" applyAlignment="1">
      <alignment horizontal="center" wrapText="1"/>
    </xf>
    <xf numFmtId="3" fontId="38" fillId="4" borderId="3" xfId="0" applyNumberFormat="1" applyFont="1" applyFill="1" applyBorder="1" applyAlignment="1">
      <alignment horizontal="center" wrapText="1"/>
    </xf>
    <xf numFmtId="0" fontId="0" fillId="5" borderId="3" xfId="0" applyFill="1" applyBorder="1" applyAlignment="1">
      <alignment horizontal="center"/>
    </xf>
    <xf numFmtId="9" fontId="0" fillId="5" borderId="3" xfId="2" applyNumberFormat="1" applyFont="1" applyFill="1" applyBorder="1" applyAlignment="1">
      <alignment horizontal="center"/>
    </xf>
    <xf numFmtId="0" fontId="0" fillId="5" borderId="3" xfId="0" applyNumberFormat="1" applyFill="1" applyBorder="1" applyAlignment="1">
      <alignment horizontal="center"/>
    </xf>
    <xf numFmtId="3" fontId="0" fillId="5" borderId="3" xfId="0" applyNumberFormat="1" applyFill="1" applyBorder="1" applyAlignment="1">
      <alignment horizontal="center"/>
    </xf>
    <xf numFmtId="167" fontId="27" fillId="5" borderId="3" xfId="1" applyNumberFormat="1" applyFont="1" applyFill="1" applyBorder="1" applyAlignment="1">
      <alignment horizontal="center"/>
    </xf>
    <xf numFmtId="0" fontId="27" fillId="5" borderId="3" xfId="0" applyFont="1" applyFill="1" applyBorder="1" applyAlignment="1">
      <alignment horizontal="center"/>
    </xf>
    <xf numFmtId="9" fontId="27" fillId="5" borderId="3" xfId="2" applyNumberFormat="1" applyFont="1" applyFill="1" applyBorder="1" applyAlignment="1">
      <alignment horizontal="center"/>
    </xf>
    <xf numFmtId="0" fontId="10" fillId="12" borderId="0" xfId="0" applyFont="1" applyFill="1"/>
    <xf numFmtId="9" fontId="10" fillId="3" borderId="3" xfId="2" applyNumberFormat="1" applyFont="1" applyFill="1" applyBorder="1" applyAlignment="1">
      <alignment wrapText="1"/>
    </xf>
    <xf numFmtId="167" fontId="0" fillId="13" borderId="3" xfId="1" applyNumberFormat="1" applyFont="1" applyFill="1" applyBorder="1"/>
    <xf numFmtId="1" fontId="0" fillId="13" borderId="3" xfId="0" applyNumberFormat="1" applyFill="1" applyBorder="1"/>
    <xf numFmtId="167" fontId="27" fillId="13" borderId="3" xfId="1" applyNumberFormat="1" applyFont="1" applyFill="1" applyBorder="1"/>
    <xf numFmtId="0" fontId="0" fillId="13" borderId="3" xfId="0" applyFill="1" applyBorder="1"/>
    <xf numFmtId="10" fontId="0" fillId="13" borderId="3" xfId="2" applyNumberFormat="1" applyFont="1" applyFill="1" applyBorder="1"/>
    <xf numFmtId="167" fontId="5" fillId="13" borderId="3" xfId="1" applyNumberFormat="1" applyFont="1" applyFill="1" applyBorder="1"/>
    <xf numFmtId="0" fontId="0" fillId="13" borderId="3" xfId="1" applyNumberFormat="1" applyFont="1" applyFill="1" applyBorder="1"/>
    <xf numFmtId="3" fontId="0" fillId="13" borderId="3" xfId="1" applyNumberFormat="1" applyFont="1" applyFill="1" applyBorder="1"/>
    <xf numFmtId="0" fontId="0" fillId="13" borderId="3" xfId="0" applyNumberFormat="1" applyFill="1" applyBorder="1"/>
    <xf numFmtId="4" fontId="0" fillId="13" borderId="3" xfId="0" applyNumberFormat="1" applyFill="1" applyBorder="1"/>
    <xf numFmtId="3" fontId="5" fillId="13" borderId="3" xfId="1" applyNumberFormat="1" applyFont="1" applyFill="1" applyBorder="1"/>
    <xf numFmtId="0" fontId="5" fillId="13" borderId="3" xfId="0" applyNumberFormat="1" applyFont="1" applyFill="1" applyBorder="1"/>
    <xf numFmtId="9" fontId="0" fillId="13" borderId="3" xfId="2" applyFont="1" applyFill="1" applyBorder="1"/>
    <xf numFmtId="9" fontId="5" fillId="13" borderId="3" xfId="2" applyFont="1" applyFill="1" applyBorder="1"/>
    <xf numFmtId="3" fontId="0" fillId="13" borderId="3" xfId="0" applyNumberFormat="1" applyFill="1" applyBorder="1"/>
    <xf numFmtId="167" fontId="27" fillId="13" borderId="3" xfId="0" applyNumberFormat="1" applyFont="1" applyFill="1" applyBorder="1"/>
    <xf numFmtId="0" fontId="27" fillId="13" borderId="3" xfId="0" applyFont="1" applyFill="1" applyBorder="1"/>
    <xf numFmtId="9" fontId="27" fillId="13" borderId="3" xfId="2" applyFont="1" applyFill="1" applyBorder="1"/>
    <xf numFmtId="167" fontId="0" fillId="13" borderId="3" xfId="0" applyNumberFormat="1" applyFont="1" applyFill="1" applyBorder="1"/>
    <xf numFmtId="3" fontId="0" fillId="13" borderId="3" xfId="0" applyNumberFormat="1" applyFont="1" applyFill="1" applyBorder="1"/>
    <xf numFmtId="167" fontId="6" fillId="13" borderId="3" xfId="0" applyNumberFormat="1" applyFont="1" applyFill="1" applyBorder="1"/>
    <xf numFmtId="0" fontId="6" fillId="13" borderId="3" xfId="0" applyFont="1" applyFill="1" applyBorder="1"/>
    <xf numFmtId="3" fontId="6" fillId="13" borderId="3" xfId="0" applyNumberFormat="1" applyFont="1" applyFill="1" applyBorder="1"/>
    <xf numFmtId="3" fontId="5" fillId="13" borderId="3" xfId="0" applyNumberFormat="1" applyFont="1" applyFill="1" applyBorder="1"/>
    <xf numFmtId="9" fontId="6" fillId="13" borderId="3" xfId="2" applyFont="1" applyFill="1" applyBorder="1"/>
    <xf numFmtId="0" fontId="6" fillId="14" borderId="3" xfId="0" applyFont="1" applyFill="1" applyBorder="1"/>
    <xf numFmtId="0" fontId="0" fillId="14" borderId="3" xfId="0" applyFont="1" applyFill="1" applyBorder="1"/>
    <xf numFmtId="164" fontId="0" fillId="5" borderId="3" xfId="4" applyFont="1" applyFill="1" applyBorder="1"/>
    <xf numFmtId="9" fontId="0" fillId="5" borderId="3" xfId="2" applyFont="1" applyFill="1" applyBorder="1"/>
    <xf numFmtId="164" fontId="39" fillId="5" borderId="3" xfId="4" applyFont="1" applyFill="1" applyBorder="1" applyProtection="1"/>
    <xf numFmtId="164" fontId="6" fillId="5" borderId="3" xfId="4" applyFont="1" applyFill="1" applyBorder="1"/>
    <xf numFmtId="9" fontId="6" fillId="5" borderId="3" xfId="2" applyFont="1" applyFill="1" applyBorder="1"/>
    <xf numFmtId="0" fontId="40" fillId="3" borderId="3" xfId="0" applyFont="1" applyFill="1" applyBorder="1"/>
    <xf numFmtId="0" fontId="41" fillId="3" borderId="0" xfId="0" applyFont="1" applyFill="1"/>
    <xf numFmtId="1" fontId="0" fillId="5" borderId="3" xfId="2" applyNumberFormat="1" applyFont="1" applyFill="1" applyBorder="1"/>
    <xf numFmtId="166" fontId="0" fillId="5" borderId="3" xfId="1" applyNumberFormat="1" applyFont="1" applyFill="1" applyBorder="1"/>
    <xf numFmtId="167" fontId="6" fillId="5" borderId="3" xfId="0" applyNumberFormat="1" applyFont="1" applyFill="1" applyBorder="1"/>
    <xf numFmtId="3" fontId="0" fillId="5" borderId="3" xfId="1" applyNumberFormat="1" applyFont="1" applyFill="1" applyBorder="1"/>
    <xf numFmtId="0" fontId="40" fillId="3" borderId="0" xfId="0" applyFont="1" applyFill="1"/>
    <xf numFmtId="1" fontId="0" fillId="5" borderId="3" xfId="1" applyNumberFormat="1" applyFont="1" applyFill="1" applyBorder="1"/>
    <xf numFmtId="1" fontId="0" fillId="5" borderId="3" xfId="0" applyNumberFormat="1" applyFill="1" applyBorder="1"/>
    <xf numFmtId="9" fontId="10" fillId="3" borderId="3" xfId="2" applyFont="1" applyFill="1" applyBorder="1" applyAlignment="1">
      <alignment wrapText="1"/>
    </xf>
    <xf numFmtId="0" fontId="14" fillId="11" borderId="0" xfId="0" applyFont="1" applyFill="1"/>
    <xf numFmtId="0" fontId="42" fillId="11" borderId="0" xfId="0" applyFont="1" applyFill="1" applyAlignment="1">
      <alignment wrapText="1"/>
    </xf>
    <xf numFmtId="9" fontId="42" fillId="11" borderId="0" xfId="2" applyFont="1" applyFill="1" applyAlignment="1">
      <alignment wrapText="1"/>
    </xf>
    <xf numFmtId="0" fontId="0" fillId="13" borderId="0" xfId="0" applyFill="1"/>
    <xf numFmtId="9" fontId="0" fillId="13" borderId="0" xfId="2" applyFont="1" applyFill="1"/>
    <xf numFmtId="9" fontId="0" fillId="13" borderId="0" xfId="0" applyNumberFormat="1" applyFill="1"/>
    <xf numFmtId="9" fontId="0" fillId="13" borderId="0" xfId="2" applyNumberFormat="1" applyFont="1" applyFill="1"/>
    <xf numFmtId="0" fontId="47" fillId="0" borderId="0" xfId="0" applyFont="1"/>
    <xf numFmtId="164" fontId="0" fillId="0" borderId="0" xfId="4" applyFont="1" applyProtection="1">
      <protection locked="0" hidden="1"/>
    </xf>
    <xf numFmtId="9" fontId="0" fillId="0" borderId="0" xfId="2" applyFont="1" applyProtection="1">
      <protection locked="0" hidden="1"/>
    </xf>
    <xf numFmtId="169" fontId="0" fillId="0" borderId="0" xfId="0" applyNumberFormat="1"/>
    <xf numFmtId="0" fontId="48" fillId="3" borderId="0" xfId="0" applyFont="1" applyFill="1"/>
    <xf numFmtId="0" fontId="49" fillId="3" borderId="0" xfId="0" applyFont="1" applyFill="1"/>
    <xf numFmtId="9" fontId="0" fillId="11" borderId="0" xfId="2" applyFont="1" applyFill="1"/>
    <xf numFmtId="164" fontId="0" fillId="13" borderId="0" xfId="4" applyFont="1" applyFill="1"/>
    <xf numFmtId="1" fontId="0" fillId="0" borderId="0" xfId="2" applyNumberFormat="1" applyFont="1" applyProtection="1">
      <protection locked="0" hidden="1"/>
    </xf>
    <xf numFmtId="9" fontId="17" fillId="3" borderId="0" xfId="2" applyFont="1" applyFill="1" applyAlignment="1">
      <alignment wrapText="1"/>
    </xf>
    <xf numFmtId="9" fontId="42" fillId="11" borderId="0" xfId="7" applyFont="1" applyFill="1" applyAlignment="1">
      <alignment wrapText="1"/>
    </xf>
    <xf numFmtId="9" fontId="0" fillId="11" borderId="0" xfId="7" applyFont="1" applyFill="1"/>
    <xf numFmtId="164" fontId="0" fillId="0" borderId="0" xfId="4" applyFont="1"/>
    <xf numFmtId="9" fontId="10" fillId="3" borderId="0" xfId="2" applyFont="1" applyFill="1"/>
    <xf numFmtId="164" fontId="43" fillId="13" borderId="0" xfId="4" applyFont="1" applyFill="1"/>
    <xf numFmtId="164" fontId="48" fillId="3" borderId="0" xfId="4" applyFont="1" applyFill="1"/>
    <xf numFmtId="171" fontId="0" fillId="0" borderId="0" xfId="0" applyNumberFormat="1"/>
    <xf numFmtId="0" fontId="0" fillId="16" borderId="0" xfId="0" applyFill="1"/>
    <xf numFmtId="0" fontId="0" fillId="5" borderId="0" xfId="0" applyFill="1"/>
    <xf numFmtId="0" fontId="51" fillId="11" borderId="0" xfId="0" applyFont="1" applyFill="1"/>
    <xf numFmtId="0" fontId="6" fillId="5" borderId="0" xfId="0" applyFont="1" applyFill="1"/>
    <xf numFmtId="164" fontId="10" fillId="3" borderId="0" xfId="4" applyFont="1" applyFill="1"/>
    <xf numFmtId="164" fontId="52" fillId="3" borderId="0" xfId="4" applyFont="1" applyFill="1"/>
    <xf numFmtId="3" fontId="0" fillId="13" borderId="0" xfId="0" applyNumberFormat="1" applyFill="1"/>
    <xf numFmtId="0" fontId="0" fillId="13" borderId="0" xfId="0" applyNumberFormat="1" applyFill="1"/>
    <xf numFmtId="2" fontId="0" fillId="13" borderId="0" xfId="0" applyNumberFormat="1" applyFill="1"/>
    <xf numFmtId="4" fontId="0" fillId="13" borderId="0" xfId="0" applyNumberFormat="1" applyFill="1"/>
    <xf numFmtId="164" fontId="0" fillId="5" borderId="0" xfId="4" applyFont="1" applyFill="1"/>
    <xf numFmtId="1" fontId="0" fillId="5" borderId="0" xfId="0" applyNumberFormat="1" applyFill="1"/>
    <xf numFmtId="0" fontId="6" fillId="13" borderId="0" xfId="0" applyFont="1" applyFill="1"/>
    <xf numFmtId="0" fontId="52" fillId="3" borderId="0" xfId="0" applyFont="1" applyFill="1"/>
    <xf numFmtId="3" fontId="0" fillId="0" borderId="0" xfId="0" applyNumberFormat="1"/>
    <xf numFmtId="171" fontId="0" fillId="13" borderId="0" xfId="0" applyNumberFormat="1" applyFill="1"/>
    <xf numFmtId="43" fontId="0" fillId="0" borderId="0" xfId="0" applyNumberFormat="1"/>
    <xf numFmtId="169" fontId="0" fillId="5" borderId="0" xfId="25" applyNumberFormat="1" applyFont="1" applyFill="1" applyBorder="1"/>
    <xf numFmtId="168" fontId="0" fillId="5" borderId="0" xfId="2" applyNumberFormat="1" applyFont="1" applyFill="1"/>
    <xf numFmtId="169" fontId="39" fillId="5" borderId="0" xfId="25" applyNumberFormat="1" applyFont="1" applyFill="1" applyBorder="1" applyProtection="1"/>
    <xf numFmtId="169" fontId="55" fillId="5" borderId="0" xfId="25" applyNumberFormat="1" applyFont="1" applyFill="1" applyBorder="1" applyProtection="1">
      <protection locked="0"/>
    </xf>
    <xf numFmtId="169" fontId="39" fillId="5" borderId="0" xfId="25" applyNumberFormat="1" applyFont="1" applyFill="1" applyBorder="1" applyProtection="1">
      <protection locked="0"/>
    </xf>
    <xf numFmtId="2" fontId="0" fillId="5" borderId="0" xfId="2" applyNumberFormat="1" applyFont="1" applyFill="1"/>
    <xf numFmtId="2" fontId="0" fillId="0" borderId="0" xfId="0" applyNumberFormat="1"/>
    <xf numFmtId="0" fontId="57" fillId="13" borderId="0" xfId="0" applyFont="1" applyFill="1"/>
    <xf numFmtId="164" fontId="58" fillId="5" borderId="0" xfId="4" applyFont="1" applyFill="1" applyProtection="1">
      <protection locked="0" hidden="1"/>
    </xf>
    <xf numFmtId="0" fontId="57" fillId="17" borderId="0" xfId="0" applyFont="1" applyFill="1"/>
    <xf numFmtId="173" fontId="0" fillId="12" borderId="0" xfId="6" applyNumberFormat="1" applyFont="1" applyFill="1"/>
    <xf numFmtId="173" fontId="59" fillId="17" borderId="0" xfId="6" applyNumberFormat="1" applyFont="1" applyFill="1"/>
    <xf numFmtId="173" fontId="62" fillId="12" borderId="0" xfId="6" applyNumberFormat="1" applyFont="1" applyFill="1"/>
    <xf numFmtId="173" fontId="63" fillId="17" borderId="0" xfId="6" applyNumberFormat="1" applyFont="1" applyFill="1"/>
    <xf numFmtId="0" fontId="60" fillId="18" borderId="0" xfId="0" applyFont="1" applyFill="1"/>
    <xf numFmtId="0" fontId="14" fillId="19" borderId="0" xfId="0" applyFont="1" applyFill="1"/>
    <xf numFmtId="0" fontId="0" fillId="19" borderId="0" xfId="0" applyFill="1" applyAlignment="1">
      <alignment horizontal="right" wrapText="1"/>
    </xf>
    <xf numFmtId="0" fontId="50" fillId="19" borderId="0" xfId="0" applyFont="1" applyFill="1" applyAlignment="1">
      <alignment horizontal="right" wrapText="1"/>
    </xf>
    <xf numFmtId="0" fontId="62" fillId="19" borderId="0" xfId="0" applyFont="1" applyFill="1" applyAlignment="1">
      <alignment horizontal="right" wrapText="1"/>
    </xf>
    <xf numFmtId="0" fontId="59" fillId="19" borderId="0" xfId="0" applyFont="1" applyFill="1" applyAlignment="1">
      <alignment vertical="center"/>
    </xf>
    <xf numFmtId="0" fontId="6" fillId="19" borderId="0" xfId="0" applyFont="1" applyFill="1" applyAlignment="1">
      <alignment horizontal="right" wrapText="1"/>
    </xf>
    <xf numFmtId="0" fontId="59" fillId="19" borderId="0" xfId="0" applyFont="1" applyFill="1" applyAlignment="1">
      <alignment horizontal="right" wrapText="1"/>
    </xf>
    <xf numFmtId="0" fontId="61" fillId="19" borderId="0" xfId="0" applyFont="1" applyFill="1" applyAlignment="1">
      <alignment horizontal="right" wrapText="1"/>
    </xf>
    <xf numFmtId="0" fontId="0" fillId="12" borderId="0" xfId="6" applyNumberFormat="1" applyFont="1" applyFill="1"/>
    <xf numFmtId="3" fontId="0" fillId="12" borderId="0" xfId="6" applyNumberFormat="1" applyFont="1" applyFill="1"/>
    <xf numFmtId="0" fontId="62" fillId="12" borderId="0" xfId="6" applyNumberFormat="1" applyFont="1" applyFill="1"/>
    <xf numFmtId="166" fontId="63" fillId="17" borderId="0" xfId="2" applyNumberFormat="1" applyFont="1" applyFill="1"/>
    <xf numFmtId="2" fontId="58" fillId="5" borderId="0" xfId="2" applyNumberFormat="1" applyFont="1" applyFill="1" applyProtection="1">
      <protection locked="0" hidden="1"/>
    </xf>
    <xf numFmtId="174" fontId="62" fillId="12" borderId="0" xfId="1" applyNumberFormat="1" applyFont="1" applyFill="1"/>
    <xf numFmtId="9" fontId="63" fillId="17" borderId="0" xfId="2" applyFont="1" applyFill="1"/>
    <xf numFmtId="168" fontId="62" fillId="12" borderId="0" xfId="2" applyNumberFormat="1" applyFont="1" applyFill="1"/>
    <xf numFmtId="164" fontId="64" fillId="5" borderId="0" xfId="4" applyFont="1" applyFill="1" applyProtection="1">
      <protection locked="0" hidden="1"/>
    </xf>
    <xf numFmtId="0" fontId="57" fillId="13" borderId="0" xfId="0" applyFont="1" applyFill="1" applyProtection="1"/>
    <xf numFmtId="164" fontId="58" fillId="5" borderId="0" xfId="4" applyFont="1" applyFill="1" applyProtection="1">
      <protection hidden="1"/>
    </xf>
    <xf numFmtId="168" fontId="58" fillId="5" borderId="0" xfId="2" applyNumberFormat="1" applyFont="1" applyFill="1" applyProtection="1">
      <protection hidden="1"/>
    </xf>
    <xf numFmtId="1" fontId="62" fillId="12" borderId="0" xfId="6" applyNumberFormat="1" applyFont="1" applyFill="1"/>
    <xf numFmtId="3" fontId="65" fillId="20" borderId="8" xfId="0" applyNumberFormat="1" applyFont="1" applyFill="1" applyBorder="1" applyAlignment="1">
      <alignment horizontal="center" wrapText="1"/>
    </xf>
    <xf numFmtId="3" fontId="65" fillId="20" borderId="9" xfId="0" applyNumberFormat="1" applyFont="1" applyFill="1" applyBorder="1" applyAlignment="1">
      <alignment horizontal="center" wrapText="1"/>
    </xf>
    <xf numFmtId="0" fontId="50" fillId="19" borderId="0" xfId="0" applyFont="1" applyFill="1" applyAlignment="1">
      <alignment horizontal="center" wrapText="1"/>
    </xf>
    <xf numFmtId="164" fontId="58" fillId="5" borderId="0" xfId="4" applyFont="1" applyFill="1" applyAlignment="1" applyProtection="1">
      <alignment horizontal="center"/>
      <protection hidden="1"/>
    </xf>
    <xf numFmtId="0" fontId="59" fillId="19" borderId="0" xfId="0" applyFont="1" applyFill="1" applyAlignment="1">
      <alignment horizontal="center" wrapText="1"/>
    </xf>
    <xf numFmtId="0" fontId="0" fillId="0" borderId="0" xfId="0" applyAlignment="1">
      <alignment horizontal="center"/>
    </xf>
    <xf numFmtId="0" fontId="59" fillId="19" borderId="0" xfId="0" applyFont="1" applyFill="1" applyAlignment="1">
      <alignment vertical="center" wrapText="1"/>
    </xf>
    <xf numFmtId="0" fontId="0" fillId="0" borderId="0" xfId="0" applyAlignment="1">
      <alignment wrapText="1"/>
    </xf>
    <xf numFmtId="168" fontId="65" fillId="20" borderId="8" xfId="2" applyNumberFormat="1" applyFont="1" applyFill="1" applyBorder="1" applyAlignment="1">
      <alignment horizontal="center" wrapText="1"/>
    </xf>
    <xf numFmtId="168" fontId="65" fillId="20" borderId="9" xfId="2" applyNumberFormat="1" applyFont="1" applyFill="1" applyBorder="1" applyAlignment="1">
      <alignment horizontal="center" wrapText="1"/>
    </xf>
    <xf numFmtId="168" fontId="63" fillId="12" borderId="3" xfId="2" applyNumberFormat="1" applyFont="1" applyFill="1" applyBorder="1"/>
    <xf numFmtId="0" fontId="0" fillId="19" borderId="0" xfId="0" applyFill="1" applyAlignment="1">
      <alignment horizontal="center" wrapText="1"/>
    </xf>
    <xf numFmtId="0" fontId="6" fillId="19" borderId="0" xfId="0" applyFont="1" applyFill="1" applyAlignment="1">
      <alignment horizontal="center" wrapText="1"/>
    </xf>
    <xf numFmtId="167" fontId="57" fillId="12" borderId="3" xfId="1" applyNumberFormat="1" applyFont="1" applyFill="1" applyBorder="1"/>
    <xf numFmtId="167" fontId="59" fillId="12" borderId="3" xfId="1" applyNumberFormat="1" applyFont="1" applyFill="1" applyBorder="1" applyAlignment="1">
      <alignment horizontal="center"/>
    </xf>
    <xf numFmtId="167" fontId="59" fillId="12" borderId="3" xfId="1" applyNumberFormat="1" applyFont="1" applyFill="1" applyBorder="1"/>
    <xf numFmtId="167" fontId="59" fillId="12" borderId="3" xfId="1" applyNumberFormat="1" applyFont="1" applyFill="1" applyBorder="1" applyAlignment="1">
      <alignment horizontal="center" vertical="center"/>
    </xf>
    <xf numFmtId="167" fontId="66" fillId="21" borderId="3" xfId="1" applyNumberFormat="1" applyFont="1" applyFill="1" applyBorder="1" applyAlignment="1">
      <alignment horizontal="center" wrapText="1"/>
    </xf>
    <xf numFmtId="167" fontId="63" fillId="12" borderId="3" xfId="1" applyNumberFormat="1" applyFont="1" applyFill="1" applyBorder="1"/>
    <xf numFmtId="3" fontId="65" fillId="21" borderId="8" xfId="0" applyNumberFormat="1" applyFont="1" applyFill="1" applyBorder="1" applyAlignment="1">
      <alignment horizontal="center" wrapText="1"/>
    </xf>
    <xf numFmtId="167" fontId="0" fillId="22" borderId="3" xfId="1" applyNumberFormat="1" applyFont="1" applyFill="1" applyBorder="1" applyAlignment="1"/>
    <xf numFmtId="0" fontId="23" fillId="11" borderId="0" xfId="0" applyFont="1" applyFill="1" applyAlignment="1">
      <alignment horizontal="left" vertical="top" wrapText="1"/>
    </xf>
    <xf numFmtId="0" fontId="44" fillId="15" borderId="0" xfId="0" applyFont="1" applyFill="1" applyAlignment="1">
      <alignment horizontal="center"/>
    </xf>
    <xf numFmtId="0" fontId="56" fillId="18" borderId="0" xfId="0" applyFont="1" applyFill="1" applyAlignment="1">
      <alignment horizontal="center"/>
    </xf>
    <xf numFmtId="0" fontId="0" fillId="0" borderId="0" xfId="0" applyFill="1"/>
    <xf numFmtId="0" fontId="0" fillId="0" borderId="0" xfId="0" applyFill="1" applyAlignment="1">
      <alignment horizontal="center"/>
    </xf>
    <xf numFmtId="0" fontId="65" fillId="0" borderId="10" xfId="0" applyFont="1" applyFill="1" applyBorder="1" applyAlignment="1">
      <alignment horizontal="center" wrapText="1"/>
    </xf>
  </cellXfs>
  <cellStyles count="29">
    <cellStyle name="Comma" xfId="1" builtinId="3"/>
    <cellStyle name="Comma [0]" xfId="4" builtinId="6"/>
    <cellStyle name="Comma 11" xfId="6" xr:uid="{00000000-0005-0000-0000-000002000000}"/>
    <cellStyle name="Comma 2" xfId="25" xr:uid="{00000000-0005-0000-0000-000003000000}"/>
    <cellStyle name="Comma 2 2" xfId="9" xr:uid="{00000000-0005-0000-0000-000004000000}"/>
    <cellStyle name="Comma 2 3" xfId="21" xr:uid="{00000000-0005-0000-0000-000005000000}"/>
    <cellStyle name="Comma 3" xfId="10" xr:uid="{00000000-0005-0000-0000-000006000000}"/>
    <cellStyle name="Comma 4" xfId="11" xr:uid="{00000000-0005-0000-0000-000007000000}"/>
    <cellStyle name="Comma 5" xfId="20" xr:uid="{00000000-0005-0000-0000-000008000000}"/>
    <cellStyle name="Currency 2" xfId="26" xr:uid="{00000000-0005-0000-0000-000009000000}"/>
    <cellStyle name="Currency 2 2" xfId="12" xr:uid="{00000000-0005-0000-0000-00000A000000}"/>
    <cellStyle name="Currency 2 3" xfId="22" xr:uid="{00000000-0005-0000-0000-00000B000000}"/>
    <cellStyle name="Normal" xfId="0" builtinId="0"/>
    <cellStyle name="Normal 12" xfId="5" xr:uid="{00000000-0005-0000-0000-00000D000000}"/>
    <cellStyle name="Normal 12 2" xfId="28" xr:uid="{00000000-0005-0000-0000-00000E000000}"/>
    <cellStyle name="Normal 2" xfId="8" xr:uid="{00000000-0005-0000-0000-00000F000000}"/>
    <cellStyle name="Normal 2 2" xfId="13" xr:uid="{00000000-0005-0000-0000-000010000000}"/>
    <cellStyle name="Normal 2 3" xfId="23" xr:uid="{00000000-0005-0000-0000-000011000000}"/>
    <cellStyle name="Normal 3" xfId="3" xr:uid="{00000000-0005-0000-0000-000012000000}"/>
    <cellStyle name="Normal 3 2" xfId="14" xr:uid="{00000000-0005-0000-0000-000013000000}"/>
    <cellStyle name="Normal 4" xfId="15" xr:uid="{00000000-0005-0000-0000-000014000000}"/>
    <cellStyle name="Normal 5" xfId="16" xr:uid="{00000000-0005-0000-0000-000015000000}"/>
    <cellStyle name="Normal 5 2" xfId="17" xr:uid="{00000000-0005-0000-0000-000016000000}"/>
    <cellStyle name="Normal 6" xfId="19" xr:uid="{00000000-0005-0000-0000-000017000000}"/>
    <cellStyle name="Percent" xfId="2" builtinId="5"/>
    <cellStyle name="Percent 2 2" xfId="18" xr:uid="{00000000-0005-0000-0000-000019000000}"/>
    <cellStyle name="Percent 2 3" xfId="24" xr:uid="{00000000-0005-0000-0000-00001A000000}"/>
    <cellStyle name="Percent 3" xfId="27" xr:uid="{00000000-0005-0000-0000-00001B000000}"/>
    <cellStyle name="Percent 8" xfId="7" xr:uid="{00000000-0005-0000-0000-00001C000000}"/>
  </cellStyles>
  <dxfs count="0"/>
  <tableStyles count="1" defaultTableStyle="TableStyleMedium2" defaultPivotStyle="PivotStyleMedium9">
    <tableStyle name="Invisible" pivot="0" table="0" count="0" xr9:uid="{00000000-0011-0000-FFFF-FFFF00000000}"/>
  </tableStyles>
  <colors>
    <mruColors>
      <color rgb="FFECF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Q3,2015'!A1"/><Relationship Id="rId13" Type="http://schemas.openxmlformats.org/officeDocument/2006/relationships/hyperlink" Target="#'Q4,2013'!A1"/><Relationship Id="rId18" Type="http://schemas.openxmlformats.org/officeDocument/2006/relationships/hyperlink" Target="#'Q1, 2017'!A1"/><Relationship Id="rId26" Type="http://schemas.openxmlformats.org/officeDocument/2006/relationships/hyperlink" Target="#'Q1, 2019'!A1"/><Relationship Id="rId3" Type="http://schemas.openxmlformats.org/officeDocument/2006/relationships/hyperlink" Target="#'Q4, 2017'!A1"/><Relationship Id="rId21" Type="http://schemas.openxmlformats.org/officeDocument/2006/relationships/image" Target="../media/image1.png"/><Relationship Id="rId7" Type="http://schemas.openxmlformats.org/officeDocument/2006/relationships/hyperlink" Target="#'Q2,2015'!A1"/><Relationship Id="rId12" Type="http://schemas.openxmlformats.org/officeDocument/2006/relationships/hyperlink" Target="#'Q3,2013'!A1"/><Relationship Id="rId17" Type="http://schemas.openxmlformats.org/officeDocument/2006/relationships/hyperlink" Target="#'Q2,2013'!A1"/><Relationship Id="rId25" Type="http://schemas.openxmlformats.org/officeDocument/2006/relationships/hyperlink" Target="#'Q4, 2018'!A1"/><Relationship Id="rId2" Type="http://schemas.openxmlformats.org/officeDocument/2006/relationships/hyperlink" Target="#'Q3, 2017'!A1"/><Relationship Id="rId16" Type="http://schemas.openxmlformats.org/officeDocument/2006/relationships/hyperlink" Target="#'Q1,2013'!A1"/><Relationship Id="rId20" Type="http://schemas.openxmlformats.org/officeDocument/2006/relationships/hyperlink" Target="#'Q1, 2015'!A1"/><Relationship Id="rId29" Type="http://schemas.openxmlformats.org/officeDocument/2006/relationships/hyperlink" Target="#'Q4, 2019'!A1"/><Relationship Id="rId1" Type="http://schemas.openxmlformats.org/officeDocument/2006/relationships/hyperlink" Target="#'Q2, 2017'!A1"/><Relationship Id="rId6" Type="http://schemas.openxmlformats.org/officeDocument/2006/relationships/hyperlink" Target="#'Q4, 2016'!A1"/><Relationship Id="rId11" Type="http://schemas.openxmlformats.org/officeDocument/2006/relationships/hyperlink" Target="#'Q4,2014'!A1"/><Relationship Id="rId24" Type="http://schemas.openxmlformats.org/officeDocument/2006/relationships/hyperlink" Target="#'Q3, 2018'!A1"/><Relationship Id="rId5" Type="http://schemas.openxmlformats.org/officeDocument/2006/relationships/hyperlink" Target="#'Q3,2016'!A1"/><Relationship Id="rId15" Type="http://schemas.openxmlformats.org/officeDocument/2006/relationships/hyperlink" Target="#'Q2, 2014'!A1"/><Relationship Id="rId23" Type="http://schemas.openxmlformats.org/officeDocument/2006/relationships/hyperlink" Target="#'Q2, 2018'!A1"/><Relationship Id="rId28" Type="http://schemas.openxmlformats.org/officeDocument/2006/relationships/hyperlink" Target="#'Q3, 2019'!A1"/><Relationship Id="rId10" Type="http://schemas.openxmlformats.org/officeDocument/2006/relationships/hyperlink" Target="#'Q3, 2014'!A1"/><Relationship Id="rId19" Type="http://schemas.openxmlformats.org/officeDocument/2006/relationships/hyperlink" Target="#'Q1, 2016'!A1"/><Relationship Id="rId4" Type="http://schemas.openxmlformats.org/officeDocument/2006/relationships/hyperlink" Target="#'Q2, 2016'!A1"/><Relationship Id="rId9" Type="http://schemas.openxmlformats.org/officeDocument/2006/relationships/hyperlink" Target="#'Q4,2015'!A1"/><Relationship Id="rId14" Type="http://schemas.openxmlformats.org/officeDocument/2006/relationships/hyperlink" Target="#'Q1,2014'!A1"/><Relationship Id="rId22" Type="http://schemas.openxmlformats.org/officeDocument/2006/relationships/hyperlink" Target="#'Q1, 2018'!A1"/><Relationship Id="rId27" Type="http://schemas.openxmlformats.org/officeDocument/2006/relationships/hyperlink" Target="#'Q2,2019'!A1"/><Relationship Id="rId30" Type="http://schemas.openxmlformats.org/officeDocument/2006/relationships/hyperlink" Target="#'Q1, 2020'!A1"/></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1</xdr:row>
      <xdr:rowOff>19051</xdr:rowOff>
    </xdr:from>
    <xdr:to>
      <xdr:col>2</xdr:col>
      <xdr:colOff>143299</xdr:colOff>
      <xdr:row>3</xdr:row>
      <xdr:rowOff>171450</xdr:rowOff>
    </xdr:to>
    <xdr:pic>
      <xdr:nvPicPr>
        <xdr:cNvPr id="5" name="ctl00_logo_imgImage" descr="National Insurance Commissio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09551"/>
          <a:ext cx="1210099" cy="533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228600</xdr:colOff>
      <xdr:row>4</xdr:row>
      <xdr:rowOff>95250</xdr:rowOff>
    </xdr:from>
    <xdr:to>
      <xdr:col>11</xdr:col>
      <xdr:colOff>381000</xdr:colOff>
      <xdr:row>6</xdr:row>
      <xdr:rowOff>76200</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100-00000B000000}"/>
            </a:ext>
          </a:extLst>
        </xdr:cNvPr>
        <xdr:cNvSpPr/>
      </xdr:nvSpPr>
      <xdr:spPr>
        <a:xfrm>
          <a:off x="6324600" y="8572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2017</a:t>
          </a:r>
        </a:p>
      </xdr:txBody>
    </xdr:sp>
    <xdr:clientData/>
  </xdr:twoCellAnchor>
  <xdr:twoCellAnchor>
    <xdr:from>
      <xdr:col>10</xdr:col>
      <xdr:colOff>219075</xdr:colOff>
      <xdr:row>6</xdr:row>
      <xdr:rowOff>114300</xdr:rowOff>
    </xdr:from>
    <xdr:to>
      <xdr:col>11</xdr:col>
      <xdr:colOff>371475</xdr:colOff>
      <xdr:row>8</xdr:row>
      <xdr:rowOff>95250</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100-00000C000000}"/>
            </a:ext>
          </a:extLst>
        </xdr:cNvPr>
        <xdr:cNvSpPr/>
      </xdr:nvSpPr>
      <xdr:spPr>
        <a:xfrm>
          <a:off x="6315075" y="125730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2017</a:t>
          </a:r>
        </a:p>
      </xdr:txBody>
    </xdr:sp>
    <xdr:clientData/>
  </xdr:twoCellAnchor>
  <xdr:twoCellAnchor>
    <xdr:from>
      <xdr:col>10</xdr:col>
      <xdr:colOff>219075</xdr:colOff>
      <xdr:row>8</xdr:row>
      <xdr:rowOff>152400</xdr:rowOff>
    </xdr:from>
    <xdr:to>
      <xdr:col>11</xdr:col>
      <xdr:colOff>371475</xdr:colOff>
      <xdr:row>10</xdr:row>
      <xdr:rowOff>133350</xdr:rowOff>
    </xdr:to>
    <xdr:sp macro="" textlink="">
      <xdr:nvSpPr>
        <xdr:cNvPr id="13" name="Rounded Rectangle 12">
          <a:hlinkClick xmlns:r="http://schemas.openxmlformats.org/officeDocument/2006/relationships" r:id="rId3"/>
          <a:extLst>
            <a:ext uri="{FF2B5EF4-FFF2-40B4-BE49-F238E27FC236}">
              <a16:creationId xmlns:a16="http://schemas.microsoft.com/office/drawing/2014/main" id="{00000000-0008-0000-0100-00000D000000}"/>
            </a:ext>
          </a:extLst>
        </xdr:cNvPr>
        <xdr:cNvSpPr/>
      </xdr:nvSpPr>
      <xdr:spPr>
        <a:xfrm>
          <a:off x="6315075" y="167640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 2017</a:t>
          </a:r>
        </a:p>
      </xdr:txBody>
    </xdr:sp>
    <xdr:clientData/>
  </xdr:twoCellAnchor>
  <xdr:twoCellAnchor>
    <xdr:from>
      <xdr:col>11</xdr:col>
      <xdr:colOff>390525</xdr:colOff>
      <xdr:row>4</xdr:row>
      <xdr:rowOff>104775</xdr:rowOff>
    </xdr:from>
    <xdr:to>
      <xdr:col>12</xdr:col>
      <xdr:colOff>542925</xdr:colOff>
      <xdr:row>6</xdr:row>
      <xdr:rowOff>85725</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100-00000F000000}"/>
            </a:ext>
          </a:extLst>
        </xdr:cNvPr>
        <xdr:cNvSpPr/>
      </xdr:nvSpPr>
      <xdr:spPr>
        <a:xfrm>
          <a:off x="7096125" y="8667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2016</a:t>
          </a:r>
        </a:p>
      </xdr:txBody>
    </xdr:sp>
    <xdr:clientData/>
  </xdr:twoCellAnchor>
  <xdr:twoCellAnchor>
    <xdr:from>
      <xdr:col>11</xdr:col>
      <xdr:colOff>409575</xdr:colOff>
      <xdr:row>6</xdr:row>
      <xdr:rowOff>142875</xdr:rowOff>
    </xdr:from>
    <xdr:to>
      <xdr:col>12</xdr:col>
      <xdr:colOff>561975</xdr:colOff>
      <xdr:row>8</xdr:row>
      <xdr:rowOff>123825</xdr:rowOff>
    </xdr:to>
    <xdr:sp macro="" textlink="">
      <xdr:nvSpPr>
        <xdr:cNvPr id="16" name="Rounded Rectangle 15">
          <a:hlinkClick xmlns:r="http://schemas.openxmlformats.org/officeDocument/2006/relationships" r:id="rId5"/>
          <a:extLst>
            <a:ext uri="{FF2B5EF4-FFF2-40B4-BE49-F238E27FC236}">
              <a16:creationId xmlns:a16="http://schemas.microsoft.com/office/drawing/2014/main" id="{00000000-0008-0000-0100-000010000000}"/>
            </a:ext>
          </a:extLst>
        </xdr:cNvPr>
        <xdr:cNvSpPr/>
      </xdr:nvSpPr>
      <xdr:spPr>
        <a:xfrm>
          <a:off x="7115175" y="12858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2016</a:t>
          </a:r>
        </a:p>
      </xdr:txBody>
    </xdr:sp>
    <xdr:clientData/>
  </xdr:twoCellAnchor>
  <xdr:twoCellAnchor>
    <xdr:from>
      <xdr:col>11</xdr:col>
      <xdr:colOff>409575</xdr:colOff>
      <xdr:row>8</xdr:row>
      <xdr:rowOff>161925</xdr:rowOff>
    </xdr:from>
    <xdr:to>
      <xdr:col>12</xdr:col>
      <xdr:colOff>561975</xdr:colOff>
      <xdr:row>10</xdr:row>
      <xdr:rowOff>142875</xdr:rowOff>
    </xdr:to>
    <xdr:sp macro="" textlink="">
      <xdr:nvSpPr>
        <xdr:cNvPr id="17" name="Rounded Rectangle 16">
          <a:hlinkClick xmlns:r="http://schemas.openxmlformats.org/officeDocument/2006/relationships" r:id="rId6"/>
          <a:extLst>
            <a:ext uri="{FF2B5EF4-FFF2-40B4-BE49-F238E27FC236}">
              <a16:creationId xmlns:a16="http://schemas.microsoft.com/office/drawing/2014/main" id="{00000000-0008-0000-0100-000011000000}"/>
            </a:ext>
          </a:extLst>
        </xdr:cNvPr>
        <xdr:cNvSpPr/>
      </xdr:nvSpPr>
      <xdr:spPr>
        <a:xfrm>
          <a:off x="7115175" y="168592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a:t>
          </a:r>
          <a:r>
            <a:rPr lang="en-GB" sz="1100" baseline="0"/>
            <a:t> 2016</a:t>
          </a:r>
          <a:endParaRPr lang="en-GB" sz="1100"/>
        </a:p>
      </xdr:txBody>
    </xdr:sp>
    <xdr:clientData/>
  </xdr:twoCellAnchor>
  <xdr:twoCellAnchor>
    <xdr:from>
      <xdr:col>12</xdr:col>
      <xdr:colOff>581025</xdr:colOff>
      <xdr:row>4</xdr:row>
      <xdr:rowOff>95250</xdr:rowOff>
    </xdr:from>
    <xdr:to>
      <xdr:col>14</xdr:col>
      <xdr:colOff>123825</xdr:colOff>
      <xdr:row>6</xdr:row>
      <xdr:rowOff>76200</xdr:rowOff>
    </xdr:to>
    <xdr:sp macro="" textlink="">
      <xdr:nvSpPr>
        <xdr:cNvPr id="19" name="Rounded Rectangle 18">
          <a:hlinkClick xmlns:r="http://schemas.openxmlformats.org/officeDocument/2006/relationships" r:id="rId7"/>
          <a:extLst>
            <a:ext uri="{FF2B5EF4-FFF2-40B4-BE49-F238E27FC236}">
              <a16:creationId xmlns:a16="http://schemas.microsoft.com/office/drawing/2014/main" id="{00000000-0008-0000-0100-000013000000}"/>
            </a:ext>
          </a:extLst>
        </xdr:cNvPr>
        <xdr:cNvSpPr/>
      </xdr:nvSpPr>
      <xdr:spPr>
        <a:xfrm>
          <a:off x="7896225" y="8572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2015</a:t>
          </a:r>
        </a:p>
      </xdr:txBody>
    </xdr:sp>
    <xdr:clientData/>
  </xdr:twoCellAnchor>
  <xdr:twoCellAnchor>
    <xdr:from>
      <xdr:col>12</xdr:col>
      <xdr:colOff>600075</xdr:colOff>
      <xdr:row>6</xdr:row>
      <xdr:rowOff>133350</xdr:rowOff>
    </xdr:from>
    <xdr:to>
      <xdr:col>14</xdr:col>
      <xdr:colOff>142875</xdr:colOff>
      <xdr:row>8</xdr:row>
      <xdr:rowOff>114300</xdr:rowOff>
    </xdr:to>
    <xdr:sp macro="" textlink="">
      <xdr:nvSpPr>
        <xdr:cNvPr id="21" name="Rounded Rectangle 20">
          <a:hlinkClick xmlns:r="http://schemas.openxmlformats.org/officeDocument/2006/relationships" r:id="rId8"/>
          <a:extLst>
            <a:ext uri="{FF2B5EF4-FFF2-40B4-BE49-F238E27FC236}">
              <a16:creationId xmlns:a16="http://schemas.microsoft.com/office/drawing/2014/main" id="{00000000-0008-0000-0100-000015000000}"/>
            </a:ext>
          </a:extLst>
        </xdr:cNvPr>
        <xdr:cNvSpPr/>
      </xdr:nvSpPr>
      <xdr:spPr>
        <a:xfrm>
          <a:off x="7915275" y="12763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2015</a:t>
          </a:r>
        </a:p>
      </xdr:txBody>
    </xdr:sp>
    <xdr:clientData/>
  </xdr:twoCellAnchor>
  <xdr:twoCellAnchor>
    <xdr:from>
      <xdr:col>12</xdr:col>
      <xdr:colOff>600075</xdr:colOff>
      <xdr:row>8</xdr:row>
      <xdr:rowOff>171450</xdr:rowOff>
    </xdr:from>
    <xdr:to>
      <xdr:col>14</xdr:col>
      <xdr:colOff>142875</xdr:colOff>
      <xdr:row>10</xdr:row>
      <xdr:rowOff>152400</xdr:rowOff>
    </xdr:to>
    <xdr:sp macro="" textlink="">
      <xdr:nvSpPr>
        <xdr:cNvPr id="22" name="Rounded Rectangle 21">
          <a:hlinkClick xmlns:r="http://schemas.openxmlformats.org/officeDocument/2006/relationships" r:id="rId9"/>
          <a:extLst>
            <a:ext uri="{FF2B5EF4-FFF2-40B4-BE49-F238E27FC236}">
              <a16:creationId xmlns:a16="http://schemas.microsoft.com/office/drawing/2014/main" id="{00000000-0008-0000-0100-000016000000}"/>
            </a:ext>
          </a:extLst>
        </xdr:cNvPr>
        <xdr:cNvSpPr/>
      </xdr:nvSpPr>
      <xdr:spPr>
        <a:xfrm>
          <a:off x="7915275" y="16954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 2015</a:t>
          </a:r>
        </a:p>
      </xdr:txBody>
    </xdr:sp>
    <xdr:clientData/>
  </xdr:twoCellAnchor>
  <xdr:twoCellAnchor>
    <xdr:from>
      <xdr:col>14</xdr:col>
      <xdr:colOff>180975</xdr:colOff>
      <xdr:row>6</xdr:row>
      <xdr:rowOff>142875</xdr:rowOff>
    </xdr:from>
    <xdr:to>
      <xdr:col>15</xdr:col>
      <xdr:colOff>333375</xdr:colOff>
      <xdr:row>8</xdr:row>
      <xdr:rowOff>123825</xdr:rowOff>
    </xdr:to>
    <xdr:sp macro="" textlink="">
      <xdr:nvSpPr>
        <xdr:cNvPr id="25" name="Rounded Rectangle 24">
          <a:hlinkClick xmlns:r="http://schemas.openxmlformats.org/officeDocument/2006/relationships" r:id="rId10"/>
          <a:extLst>
            <a:ext uri="{FF2B5EF4-FFF2-40B4-BE49-F238E27FC236}">
              <a16:creationId xmlns:a16="http://schemas.microsoft.com/office/drawing/2014/main" id="{00000000-0008-0000-0100-000019000000}"/>
            </a:ext>
          </a:extLst>
        </xdr:cNvPr>
        <xdr:cNvSpPr/>
      </xdr:nvSpPr>
      <xdr:spPr>
        <a:xfrm>
          <a:off x="8715375" y="12858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a:t>
          </a:r>
          <a:r>
            <a:rPr lang="en-GB" sz="1100" baseline="0"/>
            <a:t> 2014</a:t>
          </a:r>
          <a:endParaRPr lang="en-GB" sz="1100"/>
        </a:p>
      </xdr:txBody>
    </xdr:sp>
    <xdr:clientData/>
  </xdr:twoCellAnchor>
  <xdr:twoCellAnchor>
    <xdr:from>
      <xdr:col>14</xdr:col>
      <xdr:colOff>190500</xdr:colOff>
      <xdr:row>8</xdr:row>
      <xdr:rowOff>171450</xdr:rowOff>
    </xdr:from>
    <xdr:to>
      <xdr:col>15</xdr:col>
      <xdr:colOff>342900</xdr:colOff>
      <xdr:row>10</xdr:row>
      <xdr:rowOff>152400</xdr:rowOff>
    </xdr:to>
    <xdr:sp macro="" textlink="">
      <xdr:nvSpPr>
        <xdr:cNvPr id="26" name="Rounded Rectangle 25">
          <a:hlinkClick xmlns:r="http://schemas.openxmlformats.org/officeDocument/2006/relationships" r:id="rId11"/>
          <a:extLst>
            <a:ext uri="{FF2B5EF4-FFF2-40B4-BE49-F238E27FC236}">
              <a16:creationId xmlns:a16="http://schemas.microsoft.com/office/drawing/2014/main" id="{00000000-0008-0000-0100-00001A000000}"/>
            </a:ext>
          </a:extLst>
        </xdr:cNvPr>
        <xdr:cNvSpPr/>
      </xdr:nvSpPr>
      <xdr:spPr>
        <a:xfrm>
          <a:off x="8724900" y="16954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a:t>
          </a:r>
          <a:r>
            <a:rPr lang="en-GB" sz="1100" baseline="0"/>
            <a:t> 2014</a:t>
          </a:r>
          <a:endParaRPr lang="en-GB" sz="1100"/>
        </a:p>
      </xdr:txBody>
    </xdr:sp>
    <xdr:clientData/>
  </xdr:twoCellAnchor>
  <xdr:twoCellAnchor>
    <xdr:from>
      <xdr:col>15</xdr:col>
      <xdr:colOff>381000</xdr:colOff>
      <xdr:row>6</xdr:row>
      <xdr:rowOff>152400</xdr:rowOff>
    </xdr:from>
    <xdr:to>
      <xdr:col>16</xdr:col>
      <xdr:colOff>533400</xdr:colOff>
      <xdr:row>8</xdr:row>
      <xdr:rowOff>133350</xdr:rowOff>
    </xdr:to>
    <xdr:sp macro="" textlink="">
      <xdr:nvSpPr>
        <xdr:cNvPr id="29" name="Rounded Rectangle 28">
          <a:hlinkClick xmlns:r="http://schemas.openxmlformats.org/officeDocument/2006/relationships" r:id="rId12"/>
          <a:extLst>
            <a:ext uri="{FF2B5EF4-FFF2-40B4-BE49-F238E27FC236}">
              <a16:creationId xmlns:a16="http://schemas.microsoft.com/office/drawing/2014/main" id="{00000000-0008-0000-0100-00001D000000}"/>
            </a:ext>
          </a:extLst>
        </xdr:cNvPr>
        <xdr:cNvSpPr/>
      </xdr:nvSpPr>
      <xdr:spPr>
        <a:xfrm>
          <a:off x="9525000" y="129540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2013</a:t>
          </a:r>
        </a:p>
      </xdr:txBody>
    </xdr:sp>
    <xdr:clientData/>
  </xdr:twoCellAnchor>
  <xdr:twoCellAnchor>
    <xdr:from>
      <xdr:col>15</xdr:col>
      <xdr:colOff>390525</xdr:colOff>
      <xdr:row>8</xdr:row>
      <xdr:rowOff>171450</xdr:rowOff>
    </xdr:from>
    <xdr:to>
      <xdr:col>16</xdr:col>
      <xdr:colOff>542925</xdr:colOff>
      <xdr:row>10</xdr:row>
      <xdr:rowOff>152400</xdr:rowOff>
    </xdr:to>
    <xdr:sp macro="" textlink="">
      <xdr:nvSpPr>
        <xdr:cNvPr id="30" name="Rounded Rectangle 29">
          <a:hlinkClick xmlns:r="http://schemas.openxmlformats.org/officeDocument/2006/relationships" r:id="rId13"/>
          <a:extLst>
            <a:ext uri="{FF2B5EF4-FFF2-40B4-BE49-F238E27FC236}">
              <a16:creationId xmlns:a16="http://schemas.microsoft.com/office/drawing/2014/main" id="{00000000-0008-0000-0100-00001E000000}"/>
            </a:ext>
          </a:extLst>
        </xdr:cNvPr>
        <xdr:cNvSpPr/>
      </xdr:nvSpPr>
      <xdr:spPr>
        <a:xfrm>
          <a:off x="9534525" y="16954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 2013</a:t>
          </a:r>
        </a:p>
      </xdr:txBody>
    </xdr:sp>
    <xdr:clientData/>
  </xdr:twoCellAnchor>
  <xdr:twoCellAnchor>
    <xdr:from>
      <xdr:col>14</xdr:col>
      <xdr:colOff>161925</xdr:colOff>
      <xdr:row>2</xdr:row>
      <xdr:rowOff>95250</xdr:rowOff>
    </xdr:from>
    <xdr:to>
      <xdr:col>15</xdr:col>
      <xdr:colOff>314325</xdr:colOff>
      <xdr:row>4</xdr:row>
      <xdr:rowOff>76200</xdr:rowOff>
    </xdr:to>
    <xdr:sp macro="" textlink="">
      <xdr:nvSpPr>
        <xdr:cNvPr id="38" name="Rounded Rectangle 37">
          <a:hlinkClick xmlns:r="http://schemas.openxmlformats.org/officeDocument/2006/relationships" r:id="rId14"/>
          <a:extLst>
            <a:ext uri="{FF2B5EF4-FFF2-40B4-BE49-F238E27FC236}">
              <a16:creationId xmlns:a16="http://schemas.microsoft.com/office/drawing/2014/main" id="{00000000-0008-0000-0100-000026000000}"/>
            </a:ext>
          </a:extLst>
        </xdr:cNvPr>
        <xdr:cNvSpPr/>
      </xdr:nvSpPr>
      <xdr:spPr>
        <a:xfrm>
          <a:off x="8696325" y="4762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a:t>
          </a:r>
          <a:r>
            <a:rPr lang="en-GB" sz="1100" baseline="0"/>
            <a:t> 2014</a:t>
          </a:r>
          <a:endParaRPr lang="en-GB" sz="1100"/>
        </a:p>
      </xdr:txBody>
    </xdr:sp>
    <xdr:clientData/>
  </xdr:twoCellAnchor>
  <xdr:twoCellAnchor>
    <xdr:from>
      <xdr:col>14</xdr:col>
      <xdr:colOff>161925</xdr:colOff>
      <xdr:row>4</xdr:row>
      <xdr:rowOff>104775</xdr:rowOff>
    </xdr:from>
    <xdr:to>
      <xdr:col>15</xdr:col>
      <xdr:colOff>314325</xdr:colOff>
      <xdr:row>6</xdr:row>
      <xdr:rowOff>85725</xdr:rowOff>
    </xdr:to>
    <xdr:sp macro="" textlink="">
      <xdr:nvSpPr>
        <xdr:cNvPr id="39" name="Rounded Rectangle 38">
          <a:hlinkClick xmlns:r="http://schemas.openxmlformats.org/officeDocument/2006/relationships" r:id="rId15"/>
          <a:extLst>
            <a:ext uri="{FF2B5EF4-FFF2-40B4-BE49-F238E27FC236}">
              <a16:creationId xmlns:a16="http://schemas.microsoft.com/office/drawing/2014/main" id="{00000000-0008-0000-0100-000027000000}"/>
            </a:ext>
          </a:extLst>
        </xdr:cNvPr>
        <xdr:cNvSpPr/>
      </xdr:nvSpPr>
      <xdr:spPr>
        <a:xfrm>
          <a:off x="8696325" y="8667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2014</a:t>
          </a:r>
        </a:p>
      </xdr:txBody>
    </xdr:sp>
    <xdr:clientData/>
  </xdr:twoCellAnchor>
  <xdr:twoCellAnchor>
    <xdr:from>
      <xdr:col>15</xdr:col>
      <xdr:colOff>361950</xdr:colOff>
      <xdr:row>2</xdr:row>
      <xdr:rowOff>104775</xdr:rowOff>
    </xdr:from>
    <xdr:to>
      <xdr:col>16</xdr:col>
      <xdr:colOff>514350</xdr:colOff>
      <xdr:row>4</xdr:row>
      <xdr:rowOff>85725</xdr:rowOff>
    </xdr:to>
    <xdr:sp macro="" textlink="">
      <xdr:nvSpPr>
        <xdr:cNvPr id="40" name="Rounded Rectangle 39">
          <a:hlinkClick xmlns:r="http://schemas.openxmlformats.org/officeDocument/2006/relationships" r:id="rId16"/>
          <a:extLst>
            <a:ext uri="{FF2B5EF4-FFF2-40B4-BE49-F238E27FC236}">
              <a16:creationId xmlns:a16="http://schemas.microsoft.com/office/drawing/2014/main" id="{00000000-0008-0000-0100-000028000000}"/>
            </a:ext>
          </a:extLst>
        </xdr:cNvPr>
        <xdr:cNvSpPr/>
      </xdr:nvSpPr>
      <xdr:spPr>
        <a:xfrm>
          <a:off x="9505950" y="4857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a:t>
          </a:r>
          <a:r>
            <a:rPr lang="en-GB" sz="1100" baseline="0"/>
            <a:t> 2013</a:t>
          </a:r>
          <a:endParaRPr lang="en-GB" sz="1100"/>
        </a:p>
      </xdr:txBody>
    </xdr:sp>
    <xdr:clientData/>
  </xdr:twoCellAnchor>
  <xdr:twoCellAnchor>
    <xdr:from>
      <xdr:col>15</xdr:col>
      <xdr:colOff>371475</xdr:colOff>
      <xdr:row>4</xdr:row>
      <xdr:rowOff>123825</xdr:rowOff>
    </xdr:from>
    <xdr:to>
      <xdr:col>16</xdr:col>
      <xdr:colOff>523875</xdr:colOff>
      <xdr:row>6</xdr:row>
      <xdr:rowOff>104775</xdr:rowOff>
    </xdr:to>
    <xdr:sp macro="" textlink="">
      <xdr:nvSpPr>
        <xdr:cNvPr id="41" name="Rounded Rectangle 40">
          <a:hlinkClick xmlns:r="http://schemas.openxmlformats.org/officeDocument/2006/relationships" r:id="rId17"/>
          <a:extLst>
            <a:ext uri="{FF2B5EF4-FFF2-40B4-BE49-F238E27FC236}">
              <a16:creationId xmlns:a16="http://schemas.microsoft.com/office/drawing/2014/main" id="{00000000-0008-0000-0100-000029000000}"/>
            </a:ext>
          </a:extLst>
        </xdr:cNvPr>
        <xdr:cNvSpPr/>
      </xdr:nvSpPr>
      <xdr:spPr>
        <a:xfrm>
          <a:off x="9515475" y="88582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2013</a:t>
          </a:r>
        </a:p>
      </xdr:txBody>
    </xdr:sp>
    <xdr:clientData/>
  </xdr:twoCellAnchor>
  <xdr:twoCellAnchor>
    <xdr:from>
      <xdr:col>10</xdr:col>
      <xdr:colOff>219075</xdr:colOff>
      <xdr:row>2</xdr:row>
      <xdr:rowOff>47625</xdr:rowOff>
    </xdr:from>
    <xdr:to>
      <xdr:col>11</xdr:col>
      <xdr:colOff>371475</xdr:colOff>
      <xdr:row>4</xdr:row>
      <xdr:rowOff>28575</xdr:rowOff>
    </xdr:to>
    <xdr:sp macro="" textlink="">
      <xdr:nvSpPr>
        <xdr:cNvPr id="46" name="Rounded Rectangle 45">
          <a:hlinkClick xmlns:r="http://schemas.openxmlformats.org/officeDocument/2006/relationships" r:id="rId18"/>
          <a:extLst>
            <a:ext uri="{FF2B5EF4-FFF2-40B4-BE49-F238E27FC236}">
              <a16:creationId xmlns:a16="http://schemas.microsoft.com/office/drawing/2014/main" id="{00000000-0008-0000-0100-00002E000000}"/>
            </a:ext>
          </a:extLst>
        </xdr:cNvPr>
        <xdr:cNvSpPr/>
      </xdr:nvSpPr>
      <xdr:spPr>
        <a:xfrm>
          <a:off x="6315075" y="42862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 2017</a:t>
          </a:r>
        </a:p>
      </xdr:txBody>
    </xdr:sp>
    <xdr:clientData/>
  </xdr:twoCellAnchor>
  <xdr:twoCellAnchor>
    <xdr:from>
      <xdr:col>11</xdr:col>
      <xdr:colOff>400050</xdr:colOff>
      <xdr:row>2</xdr:row>
      <xdr:rowOff>57150</xdr:rowOff>
    </xdr:from>
    <xdr:to>
      <xdr:col>12</xdr:col>
      <xdr:colOff>552450</xdr:colOff>
      <xdr:row>4</xdr:row>
      <xdr:rowOff>38100</xdr:rowOff>
    </xdr:to>
    <xdr:sp macro="" textlink="">
      <xdr:nvSpPr>
        <xdr:cNvPr id="47" name="Rounded Rectangle 46">
          <a:hlinkClick xmlns:r="http://schemas.openxmlformats.org/officeDocument/2006/relationships" r:id="rId19"/>
          <a:extLst>
            <a:ext uri="{FF2B5EF4-FFF2-40B4-BE49-F238E27FC236}">
              <a16:creationId xmlns:a16="http://schemas.microsoft.com/office/drawing/2014/main" id="{00000000-0008-0000-0100-00002F000000}"/>
            </a:ext>
          </a:extLst>
        </xdr:cNvPr>
        <xdr:cNvSpPr/>
      </xdr:nvSpPr>
      <xdr:spPr>
        <a:xfrm>
          <a:off x="7105650" y="43815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 2016</a:t>
          </a:r>
        </a:p>
      </xdr:txBody>
    </xdr:sp>
    <xdr:clientData/>
  </xdr:twoCellAnchor>
  <xdr:twoCellAnchor>
    <xdr:from>
      <xdr:col>12</xdr:col>
      <xdr:colOff>590550</xdr:colOff>
      <xdr:row>2</xdr:row>
      <xdr:rowOff>66675</xdr:rowOff>
    </xdr:from>
    <xdr:to>
      <xdr:col>14</xdr:col>
      <xdr:colOff>133350</xdr:colOff>
      <xdr:row>4</xdr:row>
      <xdr:rowOff>47625</xdr:rowOff>
    </xdr:to>
    <xdr:sp macro="" textlink="">
      <xdr:nvSpPr>
        <xdr:cNvPr id="48" name="Rounded Rectangle 47">
          <a:hlinkClick xmlns:r="http://schemas.openxmlformats.org/officeDocument/2006/relationships" r:id="rId20"/>
          <a:extLst>
            <a:ext uri="{FF2B5EF4-FFF2-40B4-BE49-F238E27FC236}">
              <a16:creationId xmlns:a16="http://schemas.microsoft.com/office/drawing/2014/main" id="{00000000-0008-0000-0100-000030000000}"/>
            </a:ext>
          </a:extLst>
        </xdr:cNvPr>
        <xdr:cNvSpPr/>
      </xdr:nvSpPr>
      <xdr:spPr>
        <a:xfrm>
          <a:off x="7905750" y="447675"/>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Q1,2015</a:t>
          </a:r>
        </a:p>
      </xdr:txBody>
    </xdr:sp>
    <xdr:clientData/>
  </xdr:twoCellAnchor>
  <xdr:twoCellAnchor editAs="oneCell">
    <xdr:from>
      <xdr:col>0</xdr:col>
      <xdr:colOff>28575</xdr:colOff>
      <xdr:row>0</xdr:row>
      <xdr:rowOff>152400</xdr:rowOff>
    </xdr:from>
    <xdr:to>
      <xdr:col>2</xdr:col>
      <xdr:colOff>127521</xdr:colOff>
      <xdr:row>3</xdr:row>
      <xdr:rowOff>161925</xdr:rowOff>
    </xdr:to>
    <xdr:pic>
      <xdr:nvPicPr>
        <xdr:cNvPr id="50" name="ctl00_logo_imgImage" descr="National Insurance Commission">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8575" y="152400"/>
          <a:ext cx="1318146"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2</xdr:row>
      <xdr:rowOff>47625</xdr:rowOff>
    </xdr:from>
    <xdr:to>
      <xdr:col>10</xdr:col>
      <xdr:colOff>180975</xdr:colOff>
      <xdr:row>4</xdr:row>
      <xdr:rowOff>47625</xdr:rowOff>
    </xdr:to>
    <xdr:sp macro="" textlink="">
      <xdr:nvSpPr>
        <xdr:cNvPr id="2" name="Rounded Rectangle 1">
          <a:hlinkClick xmlns:r="http://schemas.openxmlformats.org/officeDocument/2006/relationships" r:id="rId22"/>
          <a:extLst>
            <a:ext uri="{FF2B5EF4-FFF2-40B4-BE49-F238E27FC236}">
              <a16:creationId xmlns:a16="http://schemas.microsoft.com/office/drawing/2014/main" id="{00000000-0008-0000-0100-000002000000}"/>
            </a:ext>
          </a:extLst>
        </xdr:cNvPr>
        <xdr:cNvSpPr/>
      </xdr:nvSpPr>
      <xdr:spPr>
        <a:xfrm>
          <a:off x="5534025" y="428625"/>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 2018</a:t>
          </a:r>
        </a:p>
      </xdr:txBody>
    </xdr:sp>
    <xdr:clientData/>
  </xdr:twoCellAnchor>
  <xdr:twoCellAnchor>
    <xdr:from>
      <xdr:col>9</xdr:col>
      <xdr:colOff>57150</xdr:colOff>
      <xdr:row>4</xdr:row>
      <xdr:rowOff>95250</xdr:rowOff>
    </xdr:from>
    <xdr:to>
      <xdr:col>10</xdr:col>
      <xdr:colOff>190500</xdr:colOff>
      <xdr:row>6</xdr:row>
      <xdr:rowOff>95250</xdr:rowOff>
    </xdr:to>
    <xdr:sp macro="" textlink="">
      <xdr:nvSpPr>
        <xdr:cNvPr id="24" name="Rounded Rectangle 23">
          <a:hlinkClick xmlns:r="http://schemas.openxmlformats.org/officeDocument/2006/relationships" r:id="rId23"/>
          <a:extLst>
            <a:ext uri="{FF2B5EF4-FFF2-40B4-BE49-F238E27FC236}">
              <a16:creationId xmlns:a16="http://schemas.microsoft.com/office/drawing/2014/main" id="{00000000-0008-0000-0100-000018000000}"/>
            </a:ext>
          </a:extLst>
        </xdr:cNvPr>
        <xdr:cNvSpPr/>
      </xdr:nvSpPr>
      <xdr:spPr>
        <a:xfrm>
          <a:off x="5543550" y="857250"/>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2018</a:t>
          </a:r>
        </a:p>
      </xdr:txBody>
    </xdr:sp>
    <xdr:clientData/>
  </xdr:twoCellAnchor>
  <xdr:twoCellAnchor>
    <xdr:from>
      <xdr:col>9</xdr:col>
      <xdr:colOff>38100</xdr:colOff>
      <xdr:row>6</xdr:row>
      <xdr:rowOff>133350</xdr:rowOff>
    </xdr:from>
    <xdr:to>
      <xdr:col>10</xdr:col>
      <xdr:colOff>180975</xdr:colOff>
      <xdr:row>8</xdr:row>
      <xdr:rowOff>85725</xdr:rowOff>
    </xdr:to>
    <xdr:sp macro="" textlink="">
      <xdr:nvSpPr>
        <xdr:cNvPr id="27" name="Rounded Rectangle 26">
          <a:hlinkClick xmlns:r="http://schemas.openxmlformats.org/officeDocument/2006/relationships" r:id="rId24"/>
          <a:extLst>
            <a:ext uri="{FF2B5EF4-FFF2-40B4-BE49-F238E27FC236}">
              <a16:creationId xmlns:a16="http://schemas.microsoft.com/office/drawing/2014/main" id="{00000000-0008-0000-0100-00001B000000}"/>
            </a:ext>
          </a:extLst>
        </xdr:cNvPr>
        <xdr:cNvSpPr/>
      </xdr:nvSpPr>
      <xdr:spPr>
        <a:xfrm>
          <a:off x="5524500" y="1276350"/>
          <a:ext cx="752475" cy="333375"/>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2018</a:t>
          </a:r>
        </a:p>
      </xdr:txBody>
    </xdr:sp>
    <xdr:clientData/>
  </xdr:twoCellAnchor>
  <xdr:twoCellAnchor>
    <xdr:from>
      <xdr:col>9</xdr:col>
      <xdr:colOff>28575</xdr:colOff>
      <xdr:row>8</xdr:row>
      <xdr:rowOff>152400</xdr:rowOff>
    </xdr:from>
    <xdr:to>
      <xdr:col>10</xdr:col>
      <xdr:colOff>180975</xdr:colOff>
      <xdr:row>10</xdr:row>
      <xdr:rowOff>133350</xdr:rowOff>
    </xdr:to>
    <xdr:sp macro="" textlink="">
      <xdr:nvSpPr>
        <xdr:cNvPr id="28" name="Rounded Rectangle 27">
          <a:hlinkClick xmlns:r="http://schemas.openxmlformats.org/officeDocument/2006/relationships" r:id="rId25"/>
          <a:extLst>
            <a:ext uri="{FF2B5EF4-FFF2-40B4-BE49-F238E27FC236}">
              <a16:creationId xmlns:a16="http://schemas.microsoft.com/office/drawing/2014/main" id="{00000000-0008-0000-0100-00001C000000}"/>
            </a:ext>
          </a:extLst>
        </xdr:cNvPr>
        <xdr:cNvSpPr/>
      </xdr:nvSpPr>
      <xdr:spPr>
        <a:xfrm>
          <a:off x="5514975" y="1676400"/>
          <a:ext cx="762000" cy="36195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 2018</a:t>
          </a:r>
        </a:p>
      </xdr:txBody>
    </xdr:sp>
    <xdr:clientData/>
  </xdr:twoCellAnchor>
  <xdr:twoCellAnchor>
    <xdr:from>
      <xdr:col>7</xdr:col>
      <xdr:colOff>476250</xdr:colOff>
      <xdr:row>2</xdr:row>
      <xdr:rowOff>47625</xdr:rowOff>
    </xdr:from>
    <xdr:to>
      <xdr:col>9</xdr:col>
      <xdr:colOff>0</xdr:colOff>
      <xdr:row>4</xdr:row>
      <xdr:rowOff>47625</xdr:rowOff>
    </xdr:to>
    <xdr:sp macro="" textlink="">
      <xdr:nvSpPr>
        <xdr:cNvPr id="33" name="Rounded Rectangle 32">
          <a:hlinkClick xmlns:r="http://schemas.openxmlformats.org/officeDocument/2006/relationships" r:id="rId26"/>
          <a:extLst>
            <a:ext uri="{FF2B5EF4-FFF2-40B4-BE49-F238E27FC236}">
              <a16:creationId xmlns:a16="http://schemas.microsoft.com/office/drawing/2014/main" id="{00000000-0008-0000-0100-000021000000}"/>
            </a:ext>
          </a:extLst>
        </xdr:cNvPr>
        <xdr:cNvSpPr/>
      </xdr:nvSpPr>
      <xdr:spPr>
        <a:xfrm>
          <a:off x="4743450" y="428625"/>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 2019</a:t>
          </a:r>
        </a:p>
      </xdr:txBody>
    </xdr:sp>
    <xdr:clientData/>
  </xdr:twoCellAnchor>
  <xdr:twoCellAnchor>
    <xdr:from>
      <xdr:col>7</xdr:col>
      <xdr:colOff>485775</xdr:colOff>
      <xdr:row>4</xdr:row>
      <xdr:rowOff>95250</xdr:rowOff>
    </xdr:from>
    <xdr:to>
      <xdr:col>9</xdr:col>
      <xdr:colOff>9525</xdr:colOff>
      <xdr:row>6</xdr:row>
      <xdr:rowOff>95250</xdr:rowOff>
    </xdr:to>
    <xdr:sp macro="" textlink="">
      <xdr:nvSpPr>
        <xdr:cNvPr id="34" name="Rounded Rectangle 33">
          <a:hlinkClick xmlns:r="http://schemas.openxmlformats.org/officeDocument/2006/relationships" r:id="rId27"/>
          <a:extLst>
            <a:ext uri="{FF2B5EF4-FFF2-40B4-BE49-F238E27FC236}">
              <a16:creationId xmlns:a16="http://schemas.microsoft.com/office/drawing/2014/main" id="{00000000-0008-0000-0100-000022000000}"/>
            </a:ext>
          </a:extLst>
        </xdr:cNvPr>
        <xdr:cNvSpPr/>
      </xdr:nvSpPr>
      <xdr:spPr>
        <a:xfrm>
          <a:off x="4752975" y="857250"/>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Q2, 2019</a:t>
          </a:r>
        </a:p>
      </xdr:txBody>
    </xdr:sp>
    <xdr:clientData/>
  </xdr:twoCellAnchor>
  <xdr:twoCellAnchor>
    <xdr:from>
      <xdr:col>7</xdr:col>
      <xdr:colOff>476250</xdr:colOff>
      <xdr:row>6</xdr:row>
      <xdr:rowOff>133350</xdr:rowOff>
    </xdr:from>
    <xdr:to>
      <xdr:col>9</xdr:col>
      <xdr:colOff>0</xdr:colOff>
      <xdr:row>8</xdr:row>
      <xdr:rowOff>133350</xdr:rowOff>
    </xdr:to>
    <xdr:sp macro="" textlink="">
      <xdr:nvSpPr>
        <xdr:cNvPr id="32" name="Rounded Rectangle 31">
          <a:hlinkClick xmlns:r="http://schemas.openxmlformats.org/officeDocument/2006/relationships" r:id="rId28"/>
          <a:extLst>
            <a:ext uri="{FF2B5EF4-FFF2-40B4-BE49-F238E27FC236}">
              <a16:creationId xmlns:a16="http://schemas.microsoft.com/office/drawing/2014/main" id="{00000000-0008-0000-0100-000020000000}"/>
            </a:ext>
          </a:extLst>
        </xdr:cNvPr>
        <xdr:cNvSpPr/>
      </xdr:nvSpPr>
      <xdr:spPr>
        <a:xfrm>
          <a:off x="4743450" y="1276350"/>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Q3, 2019</a:t>
          </a:r>
        </a:p>
      </xdr:txBody>
    </xdr:sp>
    <xdr:clientData/>
  </xdr:twoCellAnchor>
  <xdr:twoCellAnchor>
    <xdr:from>
      <xdr:col>7</xdr:col>
      <xdr:colOff>466725</xdr:colOff>
      <xdr:row>8</xdr:row>
      <xdr:rowOff>142875</xdr:rowOff>
    </xdr:from>
    <xdr:to>
      <xdr:col>8</xdr:col>
      <xdr:colOff>600075</xdr:colOff>
      <xdr:row>10</xdr:row>
      <xdr:rowOff>142875</xdr:rowOff>
    </xdr:to>
    <xdr:sp macro="" textlink="">
      <xdr:nvSpPr>
        <xdr:cNvPr id="35" name="Rounded Rectangle 34">
          <a:hlinkClick xmlns:r="http://schemas.openxmlformats.org/officeDocument/2006/relationships" r:id="rId29"/>
          <a:extLst>
            <a:ext uri="{FF2B5EF4-FFF2-40B4-BE49-F238E27FC236}">
              <a16:creationId xmlns:a16="http://schemas.microsoft.com/office/drawing/2014/main" id="{00000000-0008-0000-0100-000023000000}"/>
            </a:ext>
          </a:extLst>
        </xdr:cNvPr>
        <xdr:cNvSpPr/>
      </xdr:nvSpPr>
      <xdr:spPr>
        <a:xfrm>
          <a:off x="4733925" y="1666875"/>
          <a:ext cx="742950" cy="3810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Q4, 2019</a:t>
          </a:r>
        </a:p>
      </xdr:txBody>
    </xdr:sp>
    <xdr:clientData/>
  </xdr:twoCellAnchor>
  <xdr:twoCellAnchor>
    <xdr:from>
      <xdr:col>6</xdr:col>
      <xdr:colOff>266701</xdr:colOff>
      <xdr:row>2</xdr:row>
      <xdr:rowOff>57150</xdr:rowOff>
    </xdr:from>
    <xdr:to>
      <xdr:col>7</xdr:col>
      <xdr:colOff>438151</xdr:colOff>
      <xdr:row>4</xdr:row>
      <xdr:rowOff>28575</xdr:rowOff>
    </xdr:to>
    <xdr:sp macro="" textlink="">
      <xdr:nvSpPr>
        <xdr:cNvPr id="3" name="Rounded Rectangle 2">
          <a:hlinkClick xmlns:r="http://schemas.openxmlformats.org/officeDocument/2006/relationships" r:id="rId30"/>
          <a:extLst>
            <a:ext uri="{FF2B5EF4-FFF2-40B4-BE49-F238E27FC236}">
              <a16:creationId xmlns:a16="http://schemas.microsoft.com/office/drawing/2014/main" id="{00000000-0008-0000-0100-000003000000}"/>
            </a:ext>
          </a:extLst>
        </xdr:cNvPr>
        <xdr:cNvSpPr/>
      </xdr:nvSpPr>
      <xdr:spPr>
        <a:xfrm>
          <a:off x="3924301" y="438150"/>
          <a:ext cx="781050" cy="352425"/>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Q1,2020</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2</xdr:col>
      <xdr:colOff>230448</xdr:colOff>
      <xdr:row>3</xdr:row>
      <xdr:rowOff>85725</xdr:rowOff>
    </xdr:to>
    <xdr:pic>
      <xdr:nvPicPr>
        <xdr:cNvPr id="3" name="ctl00_logo_imgImage" descr="National Insurance Commissio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7625"/>
          <a:ext cx="1382973"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92</xdr:row>
      <xdr:rowOff>0</xdr:rowOff>
    </xdr:from>
    <xdr:to>
      <xdr:col>4</xdr:col>
      <xdr:colOff>266700</xdr:colOff>
      <xdr:row>118</xdr:row>
      <xdr:rowOff>104775</xdr:rowOff>
    </xdr:to>
    <xdr:pic>
      <xdr:nvPicPr>
        <xdr:cNvPr id="3" name="Picture1" descr="Picture1">
          <a:extLst>
            <a:ext uri="{FF2B5EF4-FFF2-40B4-BE49-F238E27FC236}">
              <a16:creationId xmlns:a16="http://schemas.microsoft.com/office/drawing/2014/main" id="{00000000-0008-0000-1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25867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94</xdr:row>
      <xdr:rowOff>0</xdr:rowOff>
    </xdr:from>
    <xdr:to>
      <xdr:col>4</xdr:col>
      <xdr:colOff>266700</xdr:colOff>
      <xdr:row>108</xdr:row>
      <xdr:rowOff>38100</xdr:rowOff>
    </xdr:to>
    <xdr:pic>
      <xdr:nvPicPr>
        <xdr:cNvPr id="4" name="Picture2" descr="Picture2">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8762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97</xdr:row>
      <xdr:rowOff>0</xdr:rowOff>
    </xdr:from>
    <xdr:to>
      <xdr:col>4</xdr:col>
      <xdr:colOff>266700</xdr:colOff>
      <xdr:row>110</xdr:row>
      <xdr:rowOff>66675</xdr:rowOff>
    </xdr:to>
    <xdr:pic>
      <xdr:nvPicPr>
        <xdr:cNvPr id="5" name="Picture3" descr="Picture3">
          <a:extLst>
            <a:ext uri="{FF2B5EF4-FFF2-40B4-BE49-F238E27FC236}">
              <a16:creationId xmlns:a16="http://schemas.microsoft.com/office/drawing/2014/main" id="{00000000-0008-0000-1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31657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99</xdr:row>
      <xdr:rowOff>0</xdr:rowOff>
    </xdr:from>
    <xdr:to>
      <xdr:col>4</xdr:col>
      <xdr:colOff>266700</xdr:colOff>
      <xdr:row>111</xdr:row>
      <xdr:rowOff>95250</xdr:rowOff>
    </xdr:to>
    <xdr:pic>
      <xdr:nvPicPr>
        <xdr:cNvPr id="6" name="Picture4" descr="Picture4">
          <a:extLst>
            <a:ext uri="{FF2B5EF4-FFF2-40B4-BE49-F238E27FC236}">
              <a16:creationId xmlns:a16="http://schemas.microsoft.com/office/drawing/2014/main" id="{00000000-0008-0000-1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1183600"/>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4</xdr:col>
      <xdr:colOff>133350</xdr:colOff>
      <xdr:row>91</xdr:row>
      <xdr:rowOff>57150</xdr:rowOff>
    </xdr:to>
    <xdr:pic>
      <xdr:nvPicPr>
        <xdr:cNvPr id="3" name="Picture1" descr="Picture1">
          <a:extLst>
            <a:ext uri="{FF2B5EF4-FFF2-40B4-BE49-F238E27FC236}">
              <a16:creationId xmlns:a16="http://schemas.microsoft.com/office/drawing/2014/main" id="{00000000-0008-0000-1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25867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31</xdr:row>
      <xdr:rowOff>0</xdr:rowOff>
    </xdr:from>
    <xdr:to>
      <xdr:col>4</xdr:col>
      <xdr:colOff>133350</xdr:colOff>
      <xdr:row>81</xdr:row>
      <xdr:rowOff>38100</xdr:rowOff>
    </xdr:to>
    <xdr:pic>
      <xdr:nvPicPr>
        <xdr:cNvPr id="4" name="Picture2" descr="Picture2">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8762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34</xdr:row>
      <xdr:rowOff>0</xdr:rowOff>
    </xdr:from>
    <xdr:to>
      <xdr:col>4</xdr:col>
      <xdr:colOff>133350</xdr:colOff>
      <xdr:row>71</xdr:row>
      <xdr:rowOff>19050</xdr:rowOff>
    </xdr:to>
    <xdr:pic>
      <xdr:nvPicPr>
        <xdr:cNvPr id="5" name="Picture3" descr="Picture3">
          <a:extLst>
            <a:ext uri="{FF2B5EF4-FFF2-40B4-BE49-F238E27FC236}">
              <a16:creationId xmlns:a16="http://schemas.microsoft.com/office/drawing/2014/main" id="{00000000-0008-0000-1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316575"/>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twoCellAnchor editAs="oneCell">
    <xdr:from>
      <xdr:col>0</xdr:col>
      <xdr:colOff>0</xdr:colOff>
      <xdr:row>36</xdr:row>
      <xdr:rowOff>0</xdr:rowOff>
    </xdr:from>
    <xdr:to>
      <xdr:col>4</xdr:col>
      <xdr:colOff>133350</xdr:colOff>
      <xdr:row>60</xdr:row>
      <xdr:rowOff>0</xdr:rowOff>
    </xdr:to>
    <xdr:pic>
      <xdr:nvPicPr>
        <xdr:cNvPr id="6" name="Picture4" descr="Picture4">
          <a:extLst>
            <a:ext uri="{FF2B5EF4-FFF2-40B4-BE49-F238E27FC236}">
              <a16:creationId xmlns:a16="http://schemas.microsoft.com/office/drawing/2014/main" id="{00000000-0008-0000-15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1183600"/>
          <a:ext cx="3810000" cy="2381250"/>
        </a:xfrm>
        <a:prstGeom prst="rect">
          <a:avLst/>
        </a:prstGeom>
        <a:noFill/>
        <a:ln>
          <a:noFill/>
        </a:ln>
        <a:extLst>
          <a:ext uri="{909E8E84-426E-40DD-AFC4-6F175D3DCCD1}">
            <a14:hiddenFill xmlns:a14="http://schemas.microsoft.com/office/drawing/2010/main">
              <a:solidFill>
                <a:srgbClr val="000000">
                  <a:alpha val="99945"/>
                </a:srgbClr>
              </a:solidFill>
            </a14:hiddenFill>
          </a:ext>
          <a:ext uri="{91240B29-F687-4F45-9708-019B960494DF}">
            <a14:hiddenLine xmlns:a14="http://schemas.microsoft.com/office/drawing/2010/main" w="9525" cmpd="sng">
              <a:solidFill>
                <a:srgbClr val="000000">
                  <a:alpha val="99945"/>
                </a:srgbClr>
              </a:solidFill>
              <a:prstDash val="solid"/>
              <a:miter lim="800000"/>
              <a:headEnd type="none" w="med" len="med"/>
              <a:tailEnd type="none" w="med" len="me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U34"/>
  <sheetViews>
    <sheetView topLeftCell="A10" workbookViewId="0">
      <selection activeCell="H20" sqref="H20"/>
    </sheetView>
  </sheetViews>
  <sheetFormatPr defaultRowHeight="14.4" x14ac:dyDescent="0.3"/>
  <cols>
    <col min="7" max="7" width="33.5546875" bestFit="1" customWidth="1"/>
  </cols>
  <sheetData>
    <row r="1" spans="1:21" x14ac:dyDescent="0.3">
      <c r="A1" s="127"/>
      <c r="B1" s="127"/>
      <c r="C1" s="127"/>
      <c r="D1" s="127"/>
      <c r="E1" s="127"/>
      <c r="F1" s="127"/>
      <c r="G1" s="127"/>
      <c r="H1" s="127"/>
      <c r="I1" s="127"/>
      <c r="J1" s="127"/>
      <c r="K1" s="127"/>
      <c r="L1" s="127"/>
      <c r="M1" s="127"/>
      <c r="N1" s="127"/>
      <c r="O1" s="127"/>
      <c r="P1" s="127"/>
      <c r="Q1" s="127"/>
      <c r="R1" s="127"/>
      <c r="S1" s="127"/>
      <c r="T1" s="127"/>
      <c r="U1" s="127"/>
    </row>
    <row r="2" spans="1:21" x14ac:dyDescent="0.3">
      <c r="A2" s="127"/>
      <c r="B2" s="127"/>
      <c r="C2" s="127"/>
      <c r="D2" s="127"/>
      <c r="E2" s="127"/>
      <c r="F2" s="127"/>
      <c r="G2" s="127"/>
      <c r="H2" s="127"/>
      <c r="I2" s="127"/>
      <c r="J2" s="127"/>
      <c r="K2" s="127"/>
      <c r="L2" s="127"/>
      <c r="M2" s="127"/>
      <c r="N2" s="127"/>
      <c r="O2" s="127"/>
      <c r="P2" s="127"/>
      <c r="Q2" s="127"/>
      <c r="R2" s="127"/>
      <c r="S2" s="127"/>
      <c r="T2" s="127"/>
      <c r="U2" s="127"/>
    </row>
    <row r="3" spans="1:21" x14ac:dyDescent="0.3">
      <c r="A3" s="127"/>
      <c r="B3" s="127"/>
      <c r="C3" s="127"/>
      <c r="D3" s="127"/>
      <c r="E3" s="127"/>
      <c r="F3" s="127"/>
      <c r="G3" s="127"/>
      <c r="H3" s="127"/>
      <c r="I3" s="127"/>
      <c r="J3" s="127"/>
      <c r="K3" s="127"/>
      <c r="L3" s="127"/>
      <c r="M3" s="127"/>
      <c r="N3" s="127"/>
      <c r="O3" s="127"/>
      <c r="P3" s="127"/>
      <c r="Q3" s="127"/>
      <c r="R3" s="127"/>
      <c r="S3" s="127"/>
      <c r="T3" s="127"/>
      <c r="U3" s="127"/>
    </row>
    <row r="4" spans="1:21" x14ac:dyDescent="0.3">
      <c r="A4" s="127"/>
      <c r="B4" s="127"/>
      <c r="C4" s="127"/>
      <c r="D4" s="127"/>
      <c r="E4" s="127"/>
      <c r="F4" s="127"/>
      <c r="G4" s="127"/>
      <c r="H4" s="127"/>
      <c r="I4" s="127"/>
      <c r="J4" s="127"/>
      <c r="K4" s="127"/>
      <c r="L4" s="127"/>
      <c r="M4" s="127"/>
      <c r="N4" s="127"/>
      <c r="O4" s="127"/>
      <c r="P4" s="127"/>
      <c r="Q4" s="127"/>
      <c r="R4" s="127"/>
      <c r="S4" s="127"/>
      <c r="T4" s="127"/>
      <c r="U4" s="127"/>
    </row>
    <row r="5" spans="1:21" x14ac:dyDescent="0.3">
      <c r="A5" s="127"/>
      <c r="B5" s="127"/>
      <c r="C5" s="127"/>
      <c r="D5" s="127"/>
      <c r="E5" s="127"/>
      <c r="F5" s="127"/>
      <c r="G5" s="127"/>
      <c r="H5" s="127"/>
      <c r="I5" s="127"/>
      <c r="J5" s="127"/>
      <c r="K5" s="127"/>
      <c r="L5" s="127"/>
      <c r="M5" s="127"/>
      <c r="N5" s="127"/>
      <c r="O5" s="127"/>
      <c r="P5" s="127"/>
      <c r="Q5" s="127"/>
      <c r="R5" s="127"/>
      <c r="S5" s="127"/>
      <c r="T5" s="127"/>
      <c r="U5" s="127"/>
    </row>
    <row r="6" spans="1:21" x14ac:dyDescent="0.3">
      <c r="A6" s="127"/>
      <c r="B6" s="127"/>
      <c r="C6" s="127"/>
      <c r="D6" s="127"/>
      <c r="E6" s="127"/>
      <c r="F6" s="127"/>
      <c r="G6" s="127"/>
      <c r="H6" s="127"/>
      <c r="I6" s="127"/>
      <c r="J6" s="127"/>
      <c r="K6" s="127"/>
      <c r="L6" s="127"/>
      <c r="M6" s="127"/>
      <c r="N6" s="127"/>
      <c r="O6" s="127"/>
      <c r="P6" s="127"/>
      <c r="Q6" s="127"/>
      <c r="R6" s="127"/>
      <c r="S6" s="127"/>
      <c r="T6" s="127"/>
      <c r="U6" s="127"/>
    </row>
    <row r="7" spans="1:21" x14ac:dyDescent="0.3">
      <c r="A7" s="127"/>
      <c r="B7" s="127"/>
      <c r="C7" s="127"/>
      <c r="D7" s="127"/>
      <c r="E7" s="127"/>
      <c r="F7" s="127"/>
      <c r="G7" s="127"/>
      <c r="H7" s="127"/>
      <c r="I7" s="127"/>
      <c r="J7" s="127"/>
      <c r="K7" s="127"/>
      <c r="L7" s="127"/>
      <c r="M7" s="127"/>
      <c r="N7" s="127"/>
      <c r="O7" s="127"/>
      <c r="P7" s="127"/>
      <c r="Q7" s="127"/>
      <c r="R7" s="127"/>
      <c r="S7" s="127"/>
      <c r="T7" s="127"/>
      <c r="U7" s="127"/>
    </row>
    <row r="8" spans="1:21" x14ac:dyDescent="0.3">
      <c r="A8" s="127"/>
      <c r="B8" s="127"/>
      <c r="C8" s="127"/>
      <c r="D8" s="127"/>
      <c r="E8" s="127"/>
      <c r="F8" s="127"/>
      <c r="G8" s="127"/>
      <c r="H8" s="127"/>
      <c r="I8" s="127"/>
      <c r="J8" s="127"/>
      <c r="K8" s="127"/>
      <c r="L8" s="127"/>
      <c r="M8" s="127"/>
      <c r="N8" s="127"/>
      <c r="O8" s="127"/>
      <c r="P8" s="127"/>
      <c r="Q8" s="127"/>
      <c r="R8" s="127"/>
      <c r="S8" s="127"/>
      <c r="T8" s="127"/>
      <c r="U8" s="127"/>
    </row>
    <row r="9" spans="1:21" x14ac:dyDescent="0.3">
      <c r="A9" s="127"/>
      <c r="B9" s="127"/>
      <c r="C9" s="127"/>
      <c r="D9" s="127"/>
      <c r="E9" s="127"/>
      <c r="F9" s="127"/>
      <c r="G9" s="127"/>
      <c r="H9" s="128"/>
      <c r="I9" s="127"/>
      <c r="J9" s="127"/>
      <c r="K9" s="127"/>
      <c r="L9" s="127"/>
      <c r="M9" s="127"/>
      <c r="N9" s="127"/>
      <c r="O9" s="127"/>
      <c r="P9" s="127"/>
      <c r="Q9" s="127"/>
      <c r="R9" s="127"/>
      <c r="S9" s="127"/>
      <c r="T9" s="127"/>
      <c r="U9" s="127"/>
    </row>
    <row r="10" spans="1:21" x14ac:dyDescent="0.3">
      <c r="A10" s="127"/>
      <c r="B10" s="127"/>
      <c r="C10" s="127"/>
      <c r="D10" s="127"/>
      <c r="E10" s="127"/>
      <c r="F10" s="127"/>
      <c r="G10" s="127"/>
      <c r="H10" s="127"/>
      <c r="I10" s="127"/>
      <c r="J10" s="127"/>
      <c r="K10" s="127"/>
      <c r="L10" s="127"/>
      <c r="M10" s="127"/>
      <c r="N10" s="127"/>
      <c r="O10" s="127"/>
      <c r="P10" s="127"/>
      <c r="Q10" s="127"/>
      <c r="R10" s="127"/>
      <c r="S10" s="127"/>
      <c r="T10" s="127"/>
      <c r="U10" s="127"/>
    </row>
    <row r="11" spans="1:21" x14ac:dyDescent="0.3">
      <c r="A11" s="127"/>
      <c r="B11" s="127"/>
      <c r="C11" s="127"/>
      <c r="D11" s="127"/>
      <c r="E11" s="127"/>
      <c r="F11" s="127"/>
      <c r="G11" s="127"/>
      <c r="H11" s="129"/>
      <c r="I11" s="127"/>
      <c r="J11" s="127"/>
      <c r="K11" s="127"/>
      <c r="L11" s="127"/>
      <c r="M11" s="127"/>
      <c r="N11" s="127"/>
      <c r="O11" s="127"/>
      <c r="P11" s="127"/>
      <c r="Q11" s="127"/>
      <c r="R11" s="127"/>
      <c r="S11" s="127"/>
      <c r="T11" s="127"/>
      <c r="U11" s="127"/>
    </row>
    <row r="12" spans="1:21" x14ac:dyDescent="0.3">
      <c r="A12" s="127"/>
      <c r="B12" s="127"/>
      <c r="C12" s="127"/>
      <c r="D12" s="127"/>
      <c r="E12" s="127"/>
      <c r="F12" s="127"/>
      <c r="G12" s="129"/>
      <c r="H12" s="129"/>
      <c r="I12" s="127"/>
      <c r="J12" s="127"/>
      <c r="K12" s="127"/>
      <c r="L12" s="127"/>
      <c r="M12" s="127"/>
      <c r="N12" s="127"/>
      <c r="O12" s="127"/>
      <c r="P12" s="127"/>
      <c r="Q12" s="127"/>
      <c r="R12" s="127"/>
      <c r="S12" s="127"/>
      <c r="T12" s="127"/>
      <c r="U12" s="127"/>
    </row>
    <row r="13" spans="1:21" x14ac:dyDescent="0.3">
      <c r="A13" s="127"/>
      <c r="B13" s="127"/>
      <c r="C13" s="127"/>
      <c r="D13" s="127"/>
      <c r="E13" s="127"/>
      <c r="F13" s="127"/>
      <c r="G13" s="129"/>
      <c r="H13" s="129"/>
      <c r="I13" s="127"/>
      <c r="J13" s="127"/>
      <c r="K13" s="127"/>
      <c r="L13" s="127"/>
      <c r="M13" s="127"/>
      <c r="N13" s="127"/>
      <c r="O13" s="127"/>
      <c r="P13" s="127"/>
      <c r="Q13" s="127"/>
      <c r="R13" s="127"/>
      <c r="S13" s="127"/>
      <c r="T13" s="127"/>
      <c r="U13" s="127"/>
    </row>
    <row r="14" spans="1:21" x14ac:dyDescent="0.3">
      <c r="A14" s="127"/>
      <c r="B14" s="127"/>
      <c r="C14" s="127"/>
      <c r="D14" s="127"/>
      <c r="E14" s="127"/>
      <c r="F14" s="127"/>
      <c r="G14" s="130" t="s">
        <v>66</v>
      </c>
      <c r="H14" s="131" t="s">
        <v>67</v>
      </c>
      <c r="I14" s="132"/>
      <c r="J14" s="127"/>
      <c r="K14" s="127"/>
      <c r="L14" s="127"/>
      <c r="M14" s="127"/>
      <c r="N14" s="127"/>
      <c r="O14" s="127"/>
      <c r="P14" s="127"/>
      <c r="Q14" s="127"/>
      <c r="R14" s="127"/>
      <c r="S14" s="127"/>
      <c r="T14" s="127"/>
      <c r="U14" s="127"/>
    </row>
    <row r="15" spans="1:21" x14ac:dyDescent="0.3">
      <c r="A15" s="127"/>
      <c r="B15" s="127"/>
      <c r="C15" s="127"/>
      <c r="D15" s="127"/>
      <c r="E15" s="127"/>
      <c r="F15" s="127"/>
      <c r="G15" s="133"/>
      <c r="H15" s="133"/>
      <c r="I15" s="133"/>
      <c r="J15" s="127"/>
      <c r="K15" s="127"/>
      <c r="L15" s="127"/>
      <c r="M15" s="127"/>
      <c r="N15" s="127"/>
      <c r="O15" s="127"/>
      <c r="P15" s="127"/>
      <c r="Q15" s="127"/>
      <c r="R15" s="127"/>
      <c r="S15" s="127"/>
      <c r="T15" s="127"/>
      <c r="U15" s="127"/>
    </row>
    <row r="16" spans="1:21" x14ac:dyDescent="0.3">
      <c r="A16" s="127"/>
      <c r="B16" s="127"/>
      <c r="C16" s="127"/>
      <c r="D16" s="127"/>
      <c r="E16" s="127"/>
      <c r="F16" s="127"/>
      <c r="G16" s="134"/>
      <c r="H16" s="133"/>
      <c r="I16" s="133"/>
      <c r="J16" s="127"/>
      <c r="K16" s="127"/>
      <c r="L16" s="127"/>
      <c r="M16" s="127"/>
      <c r="N16" s="127"/>
      <c r="O16" s="127"/>
      <c r="P16" s="127"/>
      <c r="Q16" s="127"/>
      <c r="R16" s="127"/>
      <c r="S16" s="127"/>
      <c r="T16" s="127"/>
      <c r="U16" s="127"/>
    </row>
    <row r="17" spans="1:21" x14ac:dyDescent="0.3">
      <c r="A17" s="127"/>
      <c r="B17" s="127"/>
      <c r="C17" s="127"/>
      <c r="D17" s="127"/>
      <c r="E17" s="127"/>
      <c r="F17" s="127"/>
      <c r="G17" s="135" t="s">
        <v>68</v>
      </c>
      <c r="H17" s="136" t="s">
        <v>69</v>
      </c>
      <c r="I17" s="133"/>
      <c r="J17" s="127"/>
      <c r="K17" s="127"/>
      <c r="L17" s="127"/>
      <c r="M17" s="127"/>
      <c r="N17" s="127"/>
      <c r="O17" s="127"/>
      <c r="P17" s="127"/>
      <c r="Q17" s="127"/>
      <c r="R17" s="127"/>
      <c r="S17" s="127"/>
      <c r="T17" s="127"/>
      <c r="U17" s="127"/>
    </row>
    <row r="18" spans="1:21" x14ac:dyDescent="0.3">
      <c r="A18" s="127"/>
      <c r="B18" s="127"/>
      <c r="C18" s="127"/>
      <c r="D18" s="127"/>
      <c r="E18" s="127"/>
      <c r="F18" s="127"/>
      <c r="G18" s="133"/>
      <c r="H18" s="133"/>
      <c r="I18" s="133"/>
      <c r="J18" s="127"/>
      <c r="K18" s="127"/>
      <c r="L18" s="127"/>
      <c r="M18" s="127"/>
      <c r="N18" s="127"/>
      <c r="O18" s="127"/>
      <c r="P18" s="127"/>
      <c r="Q18" s="127"/>
      <c r="R18" s="127"/>
      <c r="S18" s="127"/>
      <c r="T18" s="127"/>
      <c r="U18" s="127"/>
    </row>
    <row r="19" spans="1:21" x14ac:dyDescent="0.3">
      <c r="A19" s="127"/>
      <c r="B19" s="127"/>
      <c r="C19" s="127"/>
      <c r="D19" s="127"/>
      <c r="E19" s="127"/>
      <c r="F19" s="127"/>
      <c r="G19" s="134"/>
      <c r="H19" s="134"/>
      <c r="I19" s="133"/>
      <c r="J19" s="127"/>
      <c r="K19" s="127"/>
      <c r="L19" s="127"/>
      <c r="M19" s="127"/>
      <c r="N19" s="127"/>
      <c r="O19" s="127"/>
      <c r="P19" s="127"/>
      <c r="Q19" s="127"/>
      <c r="R19" s="127"/>
      <c r="S19" s="127"/>
      <c r="T19" s="127"/>
      <c r="U19" s="127"/>
    </row>
    <row r="20" spans="1:21" x14ac:dyDescent="0.3">
      <c r="A20" s="127"/>
      <c r="B20" s="127"/>
      <c r="C20" s="127"/>
      <c r="D20" s="127"/>
      <c r="E20" s="127"/>
      <c r="F20" s="127"/>
      <c r="G20" s="137" t="s">
        <v>70</v>
      </c>
      <c r="H20" s="138" t="s">
        <v>82</v>
      </c>
      <c r="I20" s="133"/>
      <c r="J20" s="127"/>
      <c r="K20" s="127"/>
      <c r="L20" s="127"/>
      <c r="M20" s="127"/>
      <c r="N20" s="127"/>
      <c r="O20" s="127"/>
      <c r="P20" s="127"/>
      <c r="Q20" s="127"/>
      <c r="R20" s="127"/>
      <c r="S20" s="127"/>
      <c r="T20" s="127"/>
      <c r="U20" s="127"/>
    </row>
    <row r="21" spans="1:21" x14ac:dyDescent="0.3">
      <c r="A21" s="127"/>
      <c r="B21" s="127"/>
      <c r="C21" s="127"/>
      <c r="D21" s="127"/>
      <c r="E21" s="127"/>
      <c r="F21" s="127"/>
      <c r="G21" s="127"/>
      <c r="H21" s="127"/>
      <c r="I21" s="127"/>
      <c r="J21" s="127"/>
      <c r="K21" s="127"/>
      <c r="L21" s="127"/>
      <c r="M21" s="127"/>
      <c r="N21" s="127"/>
      <c r="O21" s="127"/>
      <c r="P21" s="127"/>
      <c r="Q21" s="127"/>
      <c r="R21" s="127"/>
      <c r="S21" s="127"/>
      <c r="T21" s="127"/>
      <c r="U21" s="127"/>
    </row>
    <row r="22" spans="1:21" x14ac:dyDescent="0.3">
      <c r="A22" s="127"/>
      <c r="B22" s="127"/>
      <c r="C22" s="127"/>
      <c r="D22" s="127"/>
      <c r="E22" s="127"/>
      <c r="F22" s="127"/>
      <c r="G22" s="127"/>
      <c r="H22" s="127"/>
      <c r="I22" s="127"/>
      <c r="J22" s="127"/>
      <c r="K22" s="127"/>
      <c r="L22" s="127"/>
      <c r="M22" s="127"/>
      <c r="N22" s="127"/>
      <c r="O22" s="127"/>
      <c r="P22" s="127"/>
      <c r="Q22" s="127"/>
      <c r="R22" s="127"/>
      <c r="S22" s="127"/>
      <c r="T22" s="127"/>
      <c r="U22" s="127"/>
    </row>
    <row r="23" spans="1:21" x14ac:dyDescent="0.3">
      <c r="A23" s="127"/>
      <c r="B23" s="127"/>
      <c r="C23" s="127"/>
      <c r="D23" s="127"/>
      <c r="E23" s="127"/>
      <c r="F23" s="127"/>
      <c r="G23" s="127"/>
      <c r="H23" s="127"/>
      <c r="I23" s="127"/>
      <c r="J23" s="127"/>
      <c r="K23" s="127"/>
      <c r="L23" s="127"/>
      <c r="M23" s="127"/>
      <c r="N23" s="127"/>
      <c r="O23" s="127"/>
      <c r="P23" s="127"/>
      <c r="Q23" s="127"/>
      <c r="R23" s="127"/>
      <c r="S23" s="127"/>
      <c r="T23" s="127"/>
      <c r="U23" s="127"/>
    </row>
    <row r="24" spans="1:21" x14ac:dyDescent="0.3">
      <c r="A24" s="127"/>
      <c r="B24" s="127"/>
      <c r="C24" s="127"/>
      <c r="D24" s="127"/>
      <c r="E24" s="127"/>
      <c r="F24" s="127"/>
      <c r="G24" s="127"/>
      <c r="H24" s="127"/>
      <c r="I24" s="127"/>
      <c r="J24" s="127"/>
      <c r="K24" s="127"/>
      <c r="L24" s="127"/>
      <c r="M24" s="127"/>
      <c r="N24" s="127"/>
      <c r="O24" s="127"/>
      <c r="P24" s="127"/>
      <c r="Q24" s="127"/>
      <c r="R24" s="127"/>
      <c r="S24" s="127"/>
      <c r="T24" s="127"/>
      <c r="U24" s="127"/>
    </row>
    <row r="25" spans="1:21" x14ac:dyDescent="0.3">
      <c r="A25" s="127"/>
      <c r="B25" s="127"/>
      <c r="C25" s="127"/>
      <c r="D25" s="127"/>
      <c r="E25" s="127"/>
      <c r="F25" s="127"/>
      <c r="G25" s="127"/>
      <c r="H25" s="127"/>
      <c r="I25" s="127"/>
      <c r="J25" s="127"/>
      <c r="K25" s="127"/>
      <c r="L25" s="127"/>
      <c r="M25" s="127"/>
      <c r="N25" s="127"/>
      <c r="O25" s="127"/>
      <c r="P25" s="127"/>
      <c r="Q25" s="127"/>
      <c r="R25" s="127"/>
      <c r="S25" s="127"/>
      <c r="T25" s="127"/>
      <c r="U25" s="127"/>
    </row>
    <row r="26" spans="1:21" x14ac:dyDescent="0.3">
      <c r="A26" s="127"/>
      <c r="B26" s="127"/>
      <c r="C26" s="127"/>
      <c r="D26" s="127"/>
      <c r="E26" s="127"/>
      <c r="F26" s="127"/>
      <c r="G26" s="127"/>
      <c r="H26" s="127"/>
      <c r="I26" s="127"/>
      <c r="J26" s="127"/>
      <c r="K26" s="127"/>
      <c r="L26" s="127"/>
      <c r="M26" s="127"/>
      <c r="N26" s="127"/>
      <c r="O26" s="127"/>
      <c r="P26" s="127"/>
      <c r="Q26" s="127"/>
      <c r="R26" s="127"/>
      <c r="S26" s="127"/>
      <c r="T26" s="127"/>
      <c r="U26" s="127"/>
    </row>
    <row r="27" spans="1:21" x14ac:dyDescent="0.3">
      <c r="A27" s="127"/>
      <c r="B27" s="127"/>
      <c r="C27" s="127"/>
      <c r="D27" s="127"/>
      <c r="E27" s="127"/>
      <c r="F27" s="127"/>
      <c r="G27" s="127"/>
      <c r="H27" s="127"/>
      <c r="I27" s="127"/>
      <c r="J27" s="127"/>
      <c r="K27" s="127"/>
      <c r="L27" s="127"/>
      <c r="M27" s="127"/>
      <c r="N27" s="127"/>
      <c r="O27" s="127"/>
      <c r="P27" s="127"/>
      <c r="Q27" s="127"/>
      <c r="R27" s="127"/>
      <c r="S27" s="127"/>
      <c r="T27" s="127"/>
      <c r="U27" s="127"/>
    </row>
    <row r="28" spans="1:21" x14ac:dyDescent="0.3">
      <c r="A28" s="127"/>
      <c r="B28" s="127"/>
      <c r="C28" s="127"/>
      <c r="D28" s="127"/>
      <c r="E28" s="127"/>
      <c r="F28" s="127"/>
      <c r="G28" s="127"/>
      <c r="H28" s="127"/>
      <c r="I28" s="127"/>
      <c r="J28" s="127"/>
      <c r="K28" s="127"/>
      <c r="L28" s="127"/>
      <c r="M28" s="127"/>
      <c r="N28" s="127"/>
      <c r="O28" s="127"/>
      <c r="P28" s="127"/>
      <c r="Q28" s="127"/>
      <c r="R28" s="127"/>
      <c r="S28" s="127"/>
      <c r="T28" s="127"/>
      <c r="U28" s="127"/>
    </row>
    <row r="29" spans="1:21" x14ac:dyDescent="0.3">
      <c r="A29" s="127"/>
      <c r="B29" s="127"/>
      <c r="C29" s="127"/>
      <c r="D29" s="127"/>
      <c r="E29" s="127"/>
      <c r="F29" s="127"/>
      <c r="G29" s="127"/>
      <c r="H29" s="127"/>
      <c r="I29" s="127"/>
      <c r="J29" s="127"/>
      <c r="K29" s="127"/>
      <c r="L29" s="127"/>
      <c r="M29" s="127"/>
      <c r="N29" s="127"/>
      <c r="O29" s="127"/>
      <c r="P29" s="127"/>
      <c r="Q29" s="127"/>
      <c r="R29" s="127"/>
      <c r="S29" s="127"/>
      <c r="T29" s="127"/>
      <c r="U29" s="127"/>
    </row>
    <row r="30" spans="1:21" x14ac:dyDescent="0.3">
      <c r="A30" s="127"/>
      <c r="B30" s="127"/>
      <c r="C30" s="127"/>
      <c r="D30" s="127"/>
      <c r="E30" s="127"/>
      <c r="F30" s="127"/>
      <c r="G30" s="127"/>
      <c r="H30" s="127"/>
      <c r="I30" s="127"/>
      <c r="J30" s="127"/>
      <c r="K30" s="127"/>
      <c r="L30" s="127"/>
      <c r="M30" s="127"/>
      <c r="N30" s="127"/>
      <c r="O30" s="127"/>
      <c r="P30" s="127"/>
      <c r="Q30" s="127"/>
      <c r="R30" s="127"/>
      <c r="S30" s="127"/>
      <c r="T30" s="127"/>
      <c r="U30" s="127"/>
    </row>
    <row r="31" spans="1:21" x14ac:dyDescent="0.3">
      <c r="A31" s="127"/>
      <c r="B31" s="127"/>
      <c r="C31" s="127"/>
      <c r="D31" s="127"/>
      <c r="E31" s="127"/>
      <c r="F31" s="127"/>
      <c r="G31" s="127"/>
      <c r="H31" s="127"/>
      <c r="I31" s="127"/>
      <c r="J31" s="127"/>
      <c r="K31" s="127"/>
      <c r="L31" s="127"/>
      <c r="M31" s="127"/>
      <c r="N31" s="127"/>
      <c r="O31" s="127"/>
      <c r="P31" s="127"/>
      <c r="Q31" s="127"/>
      <c r="R31" s="127"/>
      <c r="S31" s="127"/>
      <c r="T31" s="127"/>
      <c r="U31" s="127"/>
    </row>
    <row r="32" spans="1:21" x14ac:dyDescent="0.3">
      <c r="A32" s="127"/>
      <c r="B32" s="127"/>
      <c r="C32" s="127"/>
      <c r="D32" s="127"/>
      <c r="E32" s="127"/>
      <c r="F32" s="127"/>
      <c r="G32" s="127"/>
      <c r="H32" s="127"/>
      <c r="I32" s="127"/>
      <c r="J32" s="127"/>
      <c r="K32" s="127"/>
      <c r="L32" s="127"/>
      <c r="M32" s="127"/>
      <c r="N32" s="127"/>
      <c r="O32" s="127"/>
      <c r="P32" s="127"/>
      <c r="Q32" s="127"/>
      <c r="R32" s="127"/>
      <c r="S32" s="127"/>
      <c r="T32" s="127"/>
      <c r="U32" s="127"/>
    </row>
    <row r="33" spans="1:21" x14ac:dyDescent="0.3">
      <c r="A33" s="127"/>
      <c r="B33" s="127"/>
      <c r="C33" s="127"/>
      <c r="D33" s="127"/>
      <c r="E33" s="127"/>
      <c r="F33" s="127"/>
      <c r="G33" s="127"/>
      <c r="H33" s="127"/>
      <c r="I33" s="127"/>
      <c r="J33" s="127"/>
      <c r="K33" s="127"/>
      <c r="L33" s="127"/>
      <c r="M33" s="127"/>
      <c r="N33" s="127"/>
      <c r="O33" s="127"/>
      <c r="P33" s="127"/>
      <c r="Q33" s="127"/>
      <c r="R33" s="127"/>
      <c r="S33" s="127"/>
      <c r="T33" s="127"/>
      <c r="U33" s="127"/>
    </row>
    <row r="34" spans="1:21" x14ac:dyDescent="0.3">
      <c r="A34" s="127"/>
      <c r="B34" s="127"/>
      <c r="C34" s="127"/>
      <c r="D34" s="127"/>
      <c r="E34" s="127"/>
      <c r="F34" s="127"/>
      <c r="G34" s="127"/>
      <c r="H34" s="127"/>
      <c r="I34" s="127"/>
      <c r="J34" s="127"/>
      <c r="K34" s="127"/>
      <c r="L34" s="127"/>
      <c r="M34" s="127"/>
      <c r="N34" s="127"/>
      <c r="O34" s="127"/>
      <c r="P34" s="127"/>
      <c r="Q34" s="127"/>
      <c r="R34" s="127"/>
      <c r="S34" s="127"/>
      <c r="T34" s="127"/>
      <c r="U34" s="127"/>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H20"/>
  <sheetViews>
    <sheetView zoomScale="80" zoomScaleNormal="80" workbookViewId="0">
      <selection activeCell="C2" sqref="C2:D19"/>
    </sheetView>
  </sheetViews>
  <sheetFormatPr defaultColWidth="9.109375" defaultRowHeight="15.6" x14ac:dyDescent="0.3"/>
  <cols>
    <col min="1" max="1" width="49.33203125" style="2" customWidth="1"/>
    <col min="2" max="2" width="18.109375" style="1" bestFit="1" customWidth="1"/>
    <col min="3" max="3" width="28.5546875" style="1" bestFit="1" customWidth="1"/>
    <col min="4" max="4" width="23.88671875" style="1" bestFit="1" customWidth="1"/>
    <col min="5" max="5" width="15" style="1" bestFit="1" customWidth="1"/>
    <col min="6" max="6" width="14" style="1" bestFit="1" customWidth="1"/>
    <col min="7" max="7" width="13.5546875" style="1" bestFit="1" customWidth="1"/>
    <col min="8" max="8" width="18.109375" style="1" bestFit="1" customWidth="1"/>
    <col min="9" max="16384" width="9.109375" style="1"/>
  </cols>
  <sheetData>
    <row r="1" spans="1:8" s="62" customFormat="1" x14ac:dyDescent="0.3">
      <c r="A1" s="47" t="s">
        <v>61</v>
      </c>
      <c r="B1" s="48" t="s">
        <v>22</v>
      </c>
      <c r="C1" s="48" t="s">
        <v>23</v>
      </c>
      <c r="D1" s="48" t="s">
        <v>24</v>
      </c>
      <c r="E1" s="48" t="s">
        <v>25</v>
      </c>
      <c r="F1" s="48" t="s">
        <v>27</v>
      </c>
      <c r="G1" s="62" t="s">
        <v>64</v>
      </c>
      <c r="H1" s="62" t="s">
        <v>72</v>
      </c>
    </row>
    <row r="2" spans="1:8" x14ac:dyDescent="0.3">
      <c r="A2" s="50" t="s">
        <v>0</v>
      </c>
      <c r="B2" s="78">
        <v>446065</v>
      </c>
      <c r="C2" s="55">
        <v>175190</v>
      </c>
      <c r="D2" s="55">
        <v>734040</v>
      </c>
      <c r="E2" s="55">
        <v>171.33</v>
      </c>
      <c r="F2" s="56">
        <f>B2/$B$20</f>
        <v>1.0652295353111346E-3</v>
      </c>
      <c r="G2" s="108">
        <v>2763178</v>
      </c>
      <c r="H2" s="78">
        <v>1658788</v>
      </c>
    </row>
    <row r="3" spans="1:8" x14ac:dyDescent="0.3">
      <c r="A3" s="50" t="s">
        <v>1</v>
      </c>
      <c r="B3" s="78">
        <v>6027688</v>
      </c>
      <c r="C3" s="55">
        <v>3807810</v>
      </c>
      <c r="D3" s="55">
        <v>2709140</v>
      </c>
      <c r="E3" s="55">
        <v>48.93</v>
      </c>
      <c r="F3" s="56">
        <f t="shared" ref="F3:F20" si="0">B3/$B$20</f>
        <v>1.439447454348694E-2</v>
      </c>
      <c r="G3" s="108">
        <v>30025184</v>
      </c>
      <c r="H3" s="78">
        <v>26690687</v>
      </c>
    </row>
    <row r="4" spans="1:8" x14ac:dyDescent="0.3">
      <c r="A4" s="50" t="s">
        <v>2</v>
      </c>
      <c r="B4" s="78">
        <v>109568173</v>
      </c>
      <c r="C4" s="55">
        <v>38957511</v>
      </c>
      <c r="D4" s="55">
        <v>18483749</v>
      </c>
      <c r="E4" s="55">
        <v>36.369999999999997</v>
      </c>
      <c r="F4" s="56">
        <f t="shared" si="0"/>
        <v>0.26165526102626302</v>
      </c>
      <c r="G4" s="108">
        <v>266566394</v>
      </c>
      <c r="H4" s="78">
        <v>215602779</v>
      </c>
    </row>
    <row r="5" spans="1:8" x14ac:dyDescent="0.3">
      <c r="A5" s="50" t="s">
        <v>3</v>
      </c>
      <c r="B5" s="78">
        <v>805991</v>
      </c>
      <c r="C5" s="55">
        <v>12435</v>
      </c>
      <c r="D5" s="55">
        <v>4036573</v>
      </c>
      <c r="E5" s="55">
        <v>549.89</v>
      </c>
      <c r="F5" s="56">
        <f t="shared" si="0"/>
        <v>1.9247540569086493E-3</v>
      </c>
      <c r="G5" s="108">
        <v>12389181</v>
      </c>
      <c r="H5" s="78">
        <v>9522714</v>
      </c>
    </row>
    <row r="6" spans="1:8" x14ac:dyDescent="0.3">
      <c r="A6" s="50" t="s">
        <v>5</v>
      </c>
      <c r="B6" s="78">
        <v>10128017</v>
      </c>
      <c r="C6" s="55">
        <v>4943730</v>
      </c>
      <c r="D6" s="55">
        <v>3902143</v>
      </c>
      <c r="E6" s="55">
        <v>49.6</v>
      </c>
      <c r="F6" s="56">
        <f t="shared" si="0"/>
        <v>2.4186302091698007E-2</v>
      </c>
      <c r="G6" s="108">
        <v>22087521</v>
      </c>
      <c r="H6" s="78">
        <v>13474536</v>
      </c>
    </row>
    <row r="7" spans="1:8" x14ac:dyDescent="0.3">
      <c r="A7" s="50" t="s">
        <v>6</v>
      </c>
      <c r="B7" s="78">
        <v>4199425</v>
      </c>
      <c r="C7" s="55">
        <v>845130</v>
      </c>
      <c r="D7" s="55">
        <v>1021249</v>
      </c>
      <c r="E7" s="55">
        <v>60.95</v>
      </c>
      <c r="F7" s="56">
        <f t="shared" si="0"/>
        <v>1.0028474642314374E-2</v>
      </c>
      <c r="G7" s="108">
        <v>4898973</v>
      </c>
      <c r="H7" s="78">
        <v>3738324</v>
      </c>
    </row>
    <row r="8" spans="1:8" x14ac:dyDescent="0.3">
      <c r="A8" s="50" t="s">
        <v>7</v>
      </c>
      <c r="B8" s="78">
        <v>43298823</v>
      </c>
      <c r="C8" s="55">
        <v>23794233</v>
      </c>
      <c r="D8" s="55">
        <v>8992163</v>
      </c>
      <c r="E8" s="55">
        <v>27.83</v>
      </c>
      <c r="F8" s="56">
        <f t="shared" si="0"/>
        <v>0.10340014370956939</v>
      </c>
      <c r="G8" s="108">
        <v>141981342</v>
      </c>
      <c r="H8" s="78">
        <v>116379044</v>
      </c>
    </row>
    <row r="9" spans="1:8" x14ac:dyDescent="0.3">
      <c r="A9" s="50" t="s">
        <v>9</v>
      </c>
      <c r="B9" s="78">
        <v>19525105</v>
      </c>
      <c r="C9" s="55">
        <v>9302122</v>
      </c>
      <c r="D9" s="55">
        <v>5216231</v>
      </c>
      <c r="E9" s="55">
        <v>41.82</v>
      </c>
      <c r="F9" s="56">
        <f t="shared" si="0"/>
        <v>4.6627102610720658E-2</v>
      </c>
      <c r="G9" s="108">
        <v>87392065</v>
      </c>
      <c r="H9" s="78">
        <v>79392671</v>
      </c>
    </row>
    <row r="10" spans="1:8" x14ac:dyDescent="0.3">
      <c r="A10" s="50" t="s">
        <v>10</v>
      </c>
      <c r="B10" s="78">
        <v>10023430</v>
      </c>
      <c r="C10" s="55">
        <v>8949169</v>
      </c>
      <c r="D10" s="55">
        <v>8285942</v>
      </c>
      <c r="E10" s="55">
        <v>92.18</v>
      </c>
      <c r="F10" s="56">
        <f t="shared" si="0"/>
        <v>2.3936542165656768E-2</v>
      </c>
      <c r="G10" s="108">
        <v>86173218</v>
      </c>
      <c r="H10" s="78">
        <v>61530203</v>
      </c>
    </row>
    <row r="11" spans="1:8" x14ac:dyDescent="0.3">
      <c r="A11" s="50" t="s">
        <v>11</v>
      </c>
      <c r="B11" s="78">
        <v>5802846</v>
      </c>
      <c r="C11" s="55">
        <v>4952592</v>
      </c>
      <c r="D11" s="55">
        <v>2620888</v>
      </c>
      <c r="E11" s="55">
        <v>60.36</v>
      </c>
      <c r="F11" s="56">
        <f t="shared" si="0"/>
        <v>1.3857538583081112E-2</v>
      </c>
      <c r="G11" s="108">
        <v>19779240</v>
      </c>
      <c r="H11" s="78">
        <v>15165798</v>
      </c>
    </row>
    <row r="12" spans="1:8" x14ac:dyDescent="0.3">
      <c r="A12" s="50" t="s">
        <v>12</v>
      </c>
      <c r="B12" s="78">
        <v>8056434</v>
      </c>
      <c r="C12" s="55">
        <v>1711460</v>
      </c>
      <c r="D12" s="55">
        <v>7307846</v>
      </c>
      <c r="E12" s="55">
        <v>124.36</v>
      </c>
      <c r="F12" s="56">
        <f t="shared" si="0"/>
        <v>1.923923967602216E-2</v>
      </c>
      <c r="G12" s="108">
        <v>26807112</v>
      </c>
      <c r="H12" s="78">
        <v>20083944</v>
      </c>
    </row>
    <row r="13" spans="1:8" x14ac:dyDescent="0.3">
      <c r="A13" s="50" t="s">
        <v>13</v>
      </c>
      <c r="B13" s="78">
        <v>6367870</v>
      </c>
      <c r="C13" s="55">
        <v>3715019</v>
      </c>
      <c r="D13" s="55">
        <v>2230277</v>
      </c>
      <c r="E13" s="55">
        <v>40.51</v>
      </c>
      <c r="F13" s="56">
        <f t="shared" si="0"/>
        <v>1.5206849228300168E-2</v>
      </c>
      <c r="G13" s="108">
        <v>25177720</v>
      </c>
      <c r="H13" s="78">
        <v>21640238</v>
      </c>
    </row>
    <row r="14" spans="1:8" x14ac:dyDescent="0.3">
      <c r="A14" s="50" t="s">
        <v>14</v>
      </c>
      <c r="B14" s="78">
        <v>1714043</v>
      </c>
      <c r="C14" s="55">
        <v>116220</v>
      </c>
      <c r="D14" s="55">
        <v>1164529</v>
      </c>
      <c r="E14" s="55">
        <v>93.33</v>
      </c>
      <c r="F14" s="56">
        <f t="shared" si="0"/>
        <v>4.0932358028388308E-3</v>
      </c>
      <c r="G14" s="108">
        <v>3500492</v>
      </c>
      <c r="H14" s="78">
        <v>2300001</v>
      </c>
    </row>
    <row r="15" spans="1:8" x14ac:dyDescent="0.3">
      <c r="A15" s="50" t="s">
        <v>15</v>
      </c>
      <c r="B15" s="78">
        <v>118609267</v>
      </c>
      <c r="C15" s="55">
        <v>68094501</v>
      </c>
      <c r="D15" s="55">
        <v>20518474</v>
      </c>
      <c r="E15" s="55">
        <v>21.63</v>
      </c>
      <c r="F15" s="56">
        <f t="shared" si="0"/>
        <v>0.2832459268716539</v>
      </c>
      <c r="G15" s="108">
        <v>305691121</v>
      </c>
      <c r="H15" s="78">
        <v>249080992</v>
      </c>
    </row>
    <row r="16" spans="1:8" x14ac:dyDescent="0.3">
      <c r="A16" s="50" t="s">
        <v>16</v>
      </c>
      <c r="B16" s="78">
        <v>49456946</v>
      </c>
      <c r="C16" s="55">
        <v>26036472</v>
      </c>
      <c r="D16" s="55">
        <v>13912450</v>
      </c>
      <c r="E16" s="55">
        <v>36.29</v>
      </c>
      <c r="F16" s="56">
        <f t="shared" si="0"/>
        <v>0.11810610472798332</v>
      </c>
      <c r="G16" s="108">
        <v>155906566</v>
      </c>
      <c r="H16" s="78">
        <v>129849735</v>
      </c>
    </row>
    <row r="17" spans="1:8" x14ac:dyDescent="0.3">
      <c r="A17" s="50" t="s">
        <v>17</v>
      </c>
      <c r="B17" s="78">
        <v>3465866</v>
      </c>
      <c r="C17" s="55">
        <v>1748314</v>
      </c>
      <c r="D17" s="55">
        <v>2356460</v>
      </c>
      <c r="E17" s="55">
        <v>73.900000000000006</v>
      </c>
      <c r="F17" s="56">
        <f t="shared" si="0"/>
        <v>8.2766924744839005E-3</v>
      </c>
      <c r="G17" s="108">
        <v>9921398</v>
      </c>
      <c r="H17" s="78">
        <v>7226868</v>
      </c>
    </row>
    <row r="18" spans="1:8" x14ac:dyDescent="0.3">
      <c r="A18" s="50" t="s">
        <v>18</v>
      </c>
      <c r="B18" s="78">
        <v>11929100</v>
      </c>
      <c r="C18" s="55">
        <v>2484400</v>
      </c>
      <c r="D18" s="55">
        <v>5984875</v>
      </c>
      <c r="E18" s="55">
        <v>63.81</v>
      </c>
      <c r="F18" s="56">
        <f t="shared" si="0"/>
        <v>2.8487394549404361E-2</v>
      </c>
      <c r="G18" s="108">
        <v>26592355</v>
      </c>
      <c r="H18" s="78">
        <v>17826539</v>
      </c>
    </row>
    <row r="19" spans="1:8" x14ac:dyDescent="0.3">
      <c r="A19" s="50" t="s">
        <v>19</v>
      </c>
      <c r="B19" s="78">
        <v>9325034</v>
      </c>
      <c r="C19" s="55">
        <v>17464839</v>
      </c>
      <c r="D19" s="55">
        <v>4479559</v>
      </c>
      <c r="E19" s="55">
        <v>62.8</v>
      </c>
      <c r="F19" s="56">
        <f t="shared" si="0"/>
        <v>2.226873131624434E-2</v>
      </c>
      <c r="G19" s="108">
        <v>10032861</v>
      </c>
      <c r="H19" s="78">
        <v>4437551</v>
      </c>
    </row>
    <row r="20" spans="1:8" s="5" customFormat="1" ht="19.2" x14ac:dyDescent="0.6">
      <c r="A20" s="51" t="s">
        <v>20</v>
      </c>
      <c r="B20" s="85">
        <v>418750124</v>
      </c>
      <c r="C20" s="64">
        <v>217111147</v>
      </c>
      <c r="D20" s="64">
        <v>113956589</v>
      </c>
      <c r="E20" s="57"/>
      <c r="F20" s="56">
        <f t="shared" si="0"/>
        <v>1</v>
      </c>
      <c r="G20" s="157">
        <v>1237685920</v>
      </c>
      <c r="H20" s="85">
        <v>995601412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H20"/>
  <sheetViews>
    <sheetView zoomScale="80" zoomScaleNormal="80" workbookViewId="0">
      <selection activeCell="C2" sqref="C2:D19"/>
    </sheetView>
  </sheetViews>
  <sheetFormatPr defaultColWidth="9.109375" defaultRowHeight="15.6" x14ac:dyDescent="0.3"/>
  <cols>
    <col min="1" max="1" width="42.44140625" style="1" customWidth="1"/>
    <col min="2" max="2" width="18.109375" style="1" bestFit="1" customWidth="1"/>
    <col min="3" max="3" width="28.5546875" style="1" bestFit="1" customWidth="1"/>
    <col min="4" max="4" width="23.88671875" style="1" bestFit="1" customWidth="1"/>
    <col min="5" max="5" width="14.88671875" style="1" bestFit="1" customWidth="1"/>
    <col min="6" max="6" width="13.88671875" style="1" bestFit="1" customWidth="1"/>
    <col min="7" max="7" width="13.5546875" style="1" bestFit="1" customWidth="1"/>
    <col min="8" max="8" width="20.109375" style="1" bestFit="1" customWidth="1"/>
    <col min="9" max="16384" width="9.109375" style="1"/>
  </cols>
  <sheetData>
    <row r="1" spans="1:8" s="60" customFormat="1" x14ac:dyDescent="0.3">
      <c r="A1" s="71" t="s">
        <v>34</v>
      </c>
      <c r="B1" s="71" t="s">
        <v>21</v>
      </c>
      <c r="C1" s="71" t="s">
        <v>23</v>
      </c>
      <c r="D1" s="71" t="s">
        <v>24</v>
      </c>
      <c r="E1" s="71" t="s">
        <v>25</v>
      </c>
      <c r="F1" s="71" t="s">
        <v>27</v>
      </c>
      <c r="G1" s="60" t="s">
        <v>64</v>
      </c>
      <c r="H1" s="60" t="s">
        <v>72</v>
      </c>
    </row>
    <row r="2" spans="1:8" x14ac:dyDescent="0.3">
      <c r="A2" s="50" t="s">
        <v>0</v>
      </c>
      <c r="B2" s="78"/>
      <c r="C2" s="55"/>
      <c r="D2" s="55"/>
      <c r="E2" s="87"/>
      <c r="F2" s="88">
        <f>B2/B20</f>
        <v>0</v>
      </c>
      <c r="G2" s="106"/>
      <c r="H2" s="78"/>
    </row>
    <row r="3" spans="1:8" x14ac:dyDescent="0.3">
      <c r="A3" s="50" t="s">
        <v>1</v>
      </c>
      <c r="B3" s="78">
        <v>8240109</v>
      </c>
      <c r="C3" s="55">
        <v>5237956</v>
      </c>
      <c r="D3" s="55">
        <v>3800165</v>
      </c>
      <c r="E3" s="76">
        <v>50.19</v>
      </c>
      <c r="F3" s="56">
        <f>B3/$B$20</f>
        <v>1.4408096582922223E-2</v>
      </c>
      <c r="G3" s="108">
        <v>32760221</v>
      </c>
      <c r="H3" s="78">
        <v>29526363</v>
      </c>
    </row>
    <row r="4" spans="1:8" x14ac:dyDescent="0.3">
      <c r="A4" s="50" t="s">
        <v>2</v>
      </c>
      <c r="B4" s="78">
        <v>156123231</v>
      </c>
      <c r="C4" s="55">
        <v>53776408</v>
      </c>
      <c r="D4" s="55">
        <v>25333042</v>
      </c>
      <c r="E4" s="76">
        <v>36.18</v>
      </c>
      <c r="F4" s="56">
        <f t="shared" ref="F4:F19" si="0">B4/$B$20</f>
        <v>0.27298650916946327</v>
      </c>
      <c r="G4" s="108">
        <v>293348125</v>
      </c>
      <c r="H4" s="78">
        <v>257942244</v>
      </c>
    </row>
    <row r="5" spans="1:8" x14ac:dyDescent="0.3">
      <c r="A5" s="50" t="s">
        <v>3</v>
      </c>
      <c r="B5" s="78">
        <v>1663326</v>
      </c>
      <c r="C5" s="55">
        <v>114344</v>
      </c>
      <c r="D5" s="55">
        <v>5125649</v>
      </c>
      <c r="E5" s="76">
        <v>333.71</v>
      </c>
      <c r="F5" s="56">
        <f t="shared" si="0"/>
        <v>2.9083792043146138E-3</v>
      </c>
      <c r="G5" s="108">
        <v>11993777</v>
      </c>
      <c r="H5" s="78">
        <v>9237530</v>
      </c>
    </row>
    <row r="6" spans="1:8" x14ac:dyDescent="0.3">
      <c r="A6" s="50" t="s">
        <v>5</v>
      </c>
      <c r="B6" s="78">
        <v>12720325</v>
      </c>
      <c r="C6" s="55">
        <v>6332502</v>
      </c>
      <c r="D6" s="55">
        <v>6009269</v>
      </c>
      <c r="E6" s="76">
        <v>61.31</v>
      </c>
      <c r="F6" s="56">
        <f t="shared" si="0"/>
        <v>2.2241898883395853E-2</v>
      </c>
      <c r="G6" s="108">
        <v>20947937</v>
      </c>
      <c r="H6" s="78">
        <v>13540734</v>
      </c>
    </row>
    <row r="7" spans="1:8" ht="31.2" x14ac:dyDescent="0.3">
      <c r="A7" s="50" t="s">
        <v>6</v>
      </c>
      <c r="B7" s="78">
        <v>5014211</v>
      </c>
      <c r="C7" s="55">
        <v>1080714</v>
      </c>
      <c r="D7" s="55">
        <v>1438052</v>
      </c>
      <c r="E7" s="76">
        <v>83.94</v>
      </c>
      <c r="F7" s="56">
        <f t="shared" si="0"/>
        <v>8.7675097957018548E-3</v>
      </c>
      <c r="G7" s="108">
        <v>4234272</v>
      </c>
      <c r="H7" s="78">
        <v>3186313</v>
      </c>
    </row>
    <row r="8" spans="1:8" x14ac:dyDescent="0.3">
      <c r="A8" s="50" t="s">
        <v>7</v>
      </c>
      <c r="B8" s="78">
        <v>59077294</v>
      </c>
      <c r="C8" s="55">
        <v>38674312</v>
      </c>
      <c r="D8" s="55">
        <v>12734382</v>
      </c>
      <c r="E8" s="76">
        <v>28.48</v>
      </c>
      <c r="F8" s="56">
        <f t="shared" si="0"/>
        <v>0.1032985556149429</v>
      </c>
      <c r="G8" s="108">
        <v>137714571</v>
      </c>
      <c r="H8" s="78">
        <v>102110080</v>
      </c>
    </row>
    <row r="9" spans="1:8" x14ac:dyDescent="0.3">
      <c r="A9" s="50" t="s">
        <v>9</v>
      </c>
      <c r="B9" s="78">
        <v>26344298</v>
      </c>
      <c r="C9" s="55">
        <v>13148318</v>
      </c>
      <c r="D9" s="55">
        <v>7175000</v>
      </c>
      <c r="E9" s="76">
        <v>41.35</v>
      </c>
      <c r="F9" s="56">
        <f t="shared" si="0"/>
        <v>4.6063855465174643E-2</v>
      </c>
      <c r="G9" s="108">
        <v>89483328</v>
      </c>
      <c r="H9" s="78">
        <v>82998593</v>
      </c>
    </row>
    <row r="10" spans="1:8" x14ac:dyDescent="0.3">
      <c r="A10" s="50" t="s">
        <v>10</v>
      </c>
      <c r="B10" s="78">
        <v>16418152</v>
      </c>
      <c r="C10" s="55">
        <v>11651369</v>
      </c>
      <c r="D10" s="55">
        <v>14352260</v>
      </c>
      <c r="E10" s="76">
        <v>94.97</v>
      </c>
      <c r="F10" s="56">
        <f t="shared" si="0"/>
        <v>2.8707668761311003E-2</v>
      </c>
      <c r="G10" s="108">
        <v>93251479</v>
      </c>
      <c r="H10" s="78">
        <v>74009974</v>
      </c>
    </row>
    <row r="11" spans="1:8" x14ac:dyDescent="0.3">
      <c r="A11" s="50" t="s">
        <v>11</v>
      </c>
      <c r="B11" s="78">
        <v>0</v>
      </c>
      <c r="C11" s="55"/>
      <c r="D11" s="55"/>
      <c r="E11" s="87"/>
      <c r="F11" s="56">
        <f t="shared" si="0"/>
        <v>0</v>
      </c>
      <c r="G11" s="106"/>
      <c r="H11" s="78"/>
    </row>
    <row r="12" spans="1:8" x14ac:dyDescent="0.3">
      <c r="A12" s="50" t="s">
        <v>12</v>
      </c>
      <c r="B12" s="78">
        <v>11722469</v>
      </c>
      <c r="C12" s="55">
        <v>2405682</v>
      </c>
      <c r="D12" s="55">
        <v>11225006</v>
      </c>
      <c r="E12" s="76">
        <v>128.31</v>
      </c>
      <c r="F12" s="56">
        <f t="shared" si="0"/>
        <v>2.049711545591347E-2</v>
      </c>
      <c r="G12" s="108">
        <v>50645553</v>
      </c>
      <c r="H12" s="78">
        <v>43013571</v>
      </c>
    </row>
    <row r="13" spans="1:8" x14ac:dyDescent="0.3">
      <c r="A13" s="50" t="s">
        <v>13</v>
      </c>
      <c r="B13" s="78">
        <v>8464194</v>
      </c>
      <c r="C13" s="55">
        <v>5164914</v>
      </c>
      <c r="D13" s="55">
        <v>2983279</v>
      </c>
      <c r="E13" s="76">
        <v>41</v>
      </c>
      <c r="F13" s="56">
        <f t="shared" si="0"/>
        <v>1.4799916439041131E-2</v>
      </c>
      <c r="G13" s="108">
        <v>26549484</v>
      </c>
      <c r="H13" s="78">
        <v>22477934</v>
      </c>
    </row>
    <row r="14" spans="1:8" x14ac:dyDescent="0.3">
      <c r="A14" s="50" t="s">
        <v>14</v>
      </c>
      <c r="B14" s="78">
        <v>2548640</v>
      </c>
      <c r="C14" s="55">
        <v>233099</v>
      </c>
      <c r="D14" s="55">
        <v>1939539</v>
      </c>
      <c r="E14" s="76">
        <v>102.65</v>
      </c>
      <c r="F14" s="56">
        <f t="shared" si="0"/>
        <v>4.4563793118633371E-3</v>
      </c>
      <c r="G14" s="108">
        <v>3283098</v>
      </c>
      <c r="H14" s="78">
        <v>2024138</v>
      </c>
    </row>
    <row r="15" spans="1:8" x14ac:dyDescent="0.3">
      <c r="A15" s="50" t="s">
        <v>15</v>
      </c>
      <c r="B15" s="78">
        <v>158323730</v>
      </c>
      <c r="C15" s="55">
        <v>93770949</v>
      </c>
      <c r="D15" s="55">
        <v>28610937</v>
      </c>
      <c r="E15" s="76">
        <v>23.04</v>
      </c>
      <c r="F15" s="56">
        <f t="shared" si="0"/>
        <v>0.27683415270459416</v>
      </c>
      <c r="G15" s="108">
        <v>325341194</v>
      </c>
      <c r="H15" s="78">
        <v>261762388</v>
      </c>
    </row>
    <row r="16" spans="1:8" x14ac:dyDescent="0.3">
      <c r="A16" s="50" t="s">
        <v>16</v>
      </c>
      <c r="B16" s="78">
        <v>68076056</v>
      </c>
      <c r="C16" s="55">
        <v>37444774</v>
      </c>
      <c r="D16" s="55">
        <v>20003771</v>
      </c>
      <c r="E16" s="76">
        <v>37.47</v>
      </c>
      <c r="F16" s="56">
        <f t="shared" si="0"/>
        <v>0.1190331814582091</v>
      </c>
      <c r="G16" s="108">
        <v>177218160</v>
      </c>
      <c r="H16" s="78">
        <v>149565534</v>
      </c>
    </row>
    <row r="17" spans="1:8" x14ac:dyDescent="0.3">
      <c r="A17" s="50" t="s">
        <v>17</v>
      </c>
      <c r="B17" s="78">
        <v>4835671</v>
      </c>
      <c r="C17" s="55">
        <v>2759342</v>
      </c>
      <c r="D17" s="55">
        <v>3461759</v>
      </c>
      <c r="E17" s="76">
        <v>77.38</v>
      </c>
      <c r="F17" s="56">
        <f t="shared" si="0"/>
        <v>8.4553268423070722E-3</v>
      </c>
      <c r="G17" s="108">
        <v>9569344</v>
      </c>
      <c r="H17" s="78">
        <v>6447060</v>
      </c>
    </row>
    <row r="18" spans="1:8" x14ac:dyDescent="0.3">
      <c r="A18" s="50" t="s">
        <v>18</v>
      </c>
      <c r="B18" s="78">
        <v>16140640</v>
      </c>
      <c r="C18" s="55">
        <v>4125652</v>
      </c>
      <c r="D18" s="55">
        <v>8353006</v>
      </c>
      <c r="E18" s="76">
        <v>65.25</v>
      </c>
      <c r="F18" s="56">
        <f t="shared" si="0"/>
        <v>2.8222430071031552E-2</v>
      </c>
      <c r="G18" s="108">
        <v>34564337</v>
      </c>
      <c r="H18" s="78">
        <v>22079320</v>
      </c>
    </row>
    <row r="19" spans="1:8" x14ac:dyDescent="0.3">
      <c r="A19" s="50" t="s">
        <v>19</v>
      </c>
      <c r="B19" s="78">
        <v>16195883</v>
      </c>
      <c r="C19" s="55">
        <v>20075484</v>
      </c>
      <c r="D19" s="55">
        <v>6489694</v>
      </c>
      <c r="E19" s="76">
        <v>50.74</v>
      </c>
      <c r="F19" s="56">
        <f t="shared" si="0"/>
        <v>2.8319024239813834E-2</v>
      </c>
      <c r="G19" s="108">
        <v>11960135</v>
      </c>
      <c r="H19" s="78">
        <v>5597782</v>
      </c>
    </row>
    <row r="20" spans="1:8" s="5" customFormat="1" ht="19.2" x14ac:dyDescent="0.6">
      <c r="A20" s="51" t="s">
        <v>20</v>
      </c>
      <c r="B20" s="85">
        <v>571908229</v>
      </c>
      <c r="C20" s="64">
        <v>295995817</v>
      </c>
      <c r="D20" s="64">
        <v>159034811</v>
      </c>
      <c r="E20" s="77"/>
      <c r="F20" s="56"/>
      <c r="G20" s="157">
        <v>1322865014</v>
      </c>
      <c r="H20" s="85">
        <v>1085519558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A1:H21"/>
  <sheetViews>
    <sheetView zoomScale="70" zoomScaleNormal="70" workbookViewId="0">
      <selection activeCell="C2" sqref="C2:D19"/>
    </sheetView>
  </sheetViews>
  <sheetFormatPr defaultColWidth="9.109375" defaultRowHeight="15.6" x14ac:dyDescent="0.3"/>
  <cols>
    <col min="1" max="1" width="52.88671875" style="1" customWidth="1"/>
    <col min="2" max="2" width="22.44140625" style="1" customWidth="1"/>
    <col min="3" max="3" width="29.6640625" style="1" bestFit="1" customWidth="1"/>
    <col min="4" max="4" width="23.44140625" style="1" bestFit="1" customWidth="1"/>
    <col min="5" max="5" width="15" style="1" bestFit="1" customWidth="1"/>
    <col min="6" max="6" width="14.88671875" style="1" bestFit="1" customWidth="1"/>
    <col min="7" max="7" width="16" style="1" bestFit="1" customWidth="1"/>
    <col min="8" max="8" width="20.33203125" style="1" bestFit="1" customWidth="1"/>
    <col min="9" max="16384" width="9.109375" style="1"/>
  </cols>
  <sheetData>
    <row r="1" spans="1:8" s="62" customFormat="1" ht="26.25" customHeight="1" x14ac:dyDescent="0.3">
      <c r="A1" s="48" t="s">
        <v>42</v>
      </c>
      <c r="B1" s="48" t="s">
        <v>22</v>
      </c>
      <c r="C1" s="48" t="s">
        <v>60</v>
      </c>
      <c r="D1" s="48" t="s">
        <v>24</v>
      </c>
      <c r="E1" s="48" t="s">
        <v>25</v>
      </c>
      <c r="F1" s="48" t="s">
        <v>28</v>
      </c>
      <c r="G1" s="62" t="s">
        <v>64</v>
      </c>
      <c r="H1" s="62" t="s">
        <v>72</v>
      </c>
    </row>
    <row r="2" spans="1:8" x14ac:dyDescent="0.3">
      <c r="A2" s="50" t="s">
        <v>0</v>
      </c>
      <c r="B2" s="55">
        <v>0</v>
      </c>
      <c r="C2" s="55"/>
      <c r="D2" s="55"/>
      <c r="E2" s="55"/>
      <c r="F2" s="78"/>
      <c r="G2" s="172"/>
      <c r="H2" s="88"/>
    </row>
    <row r="3" spans="1:8" x14ac:dyDescent="0.3">
      <c r="A3" s="50" t="s">
        <v>1</v>
      </c>
      <c r="B3" s="55">
        <v>2016340</v>
      </c>
      <c r="C3" s="55">
        <v>1435339</v>
      </c>
      <c r="D3" s="55">
        <v>1116399</v>
      </c>
      <c r="E3" s="55">
        <v>61.41</v>
      </c>
      <c r="F3" s="56">
        <f>B3/$B$20</f>
        <v>1.2510266258886694E-2</v>
      </c>
      <c r="G3" s="173">
        <v>33514470</v>
      </c>
      <c r="H3" s="78">
        <v>29836198</v>
      </c>
    </row>
    <row r="4" spans="1:8" x14ac:dyDescent="0.3">
      <c r="A4" s="50" t="s">
        <v>2</v>
      </c>
      <c r="B4" s="55">
        <v>42580603</v>
      </c>
      <c r="C4" s="55">
        <v>15686752</v>
      </c>
      <c r="D4" s="55">
        <v>7900077</v>
      </c>
      <c r="E4" s="55">
        <v>39.14</v>
      </c>
      <c r="F4" s="56">
        <f t="shared" ref="F4:F20" si="0">B4/$B$20</f>
        <v>0.26418891704471942</v>
      </c>
      <c r="G4" s="173">
        <v>309336242</v>
      </c>
      <c r="H4" s="78">
        <v>273075029</v>
      </c>
    </row>
    <row r="5" spans="1:8" x14ac:dyDescent="0.3">
      <c r="A5" s="50" t="s">
        <v>3</v>
      </c>
      <c r="B5" s="55">
        <v>1751099</v>
      </c>
      <c r="C5" s="55">
        <v>37806</v>
      </c>
      <c r="D5" s="55">
        <v>1194978</v>
      </c>
      <c r="E5" s="55">
        <v>76.36</v>
      </c>
      <c r="F5" s="56">
        <f t="shared" si="0"/>
        <v>1.0864593637814174E-2</v>
      </c>
      <c r="G5" s="173">
        <v>18261274</v>
      </c>
      <c r="H5" s="78">
        <v>14067720</v>
      </c>
    </row>
    <row r="6" spans="1:8" x14ac:dyDescent="0.3">
      <c r="A6" s="50" t="s">
        <v>5</v>
      </c>
      <c r="B6" s="55">
        <v>3285390</v>
      </c>
      <c r="C6" s="55">
        <v>1022489</v>
      </c>
      <c r="D6" s="55">
        <v>1763215</v>
      </c>
      <c r="E6" s="55">
        <v>69.75</v>
      </c>
      <c r="F6" s="56">
        <f t="shared" si="0"/>
        <v>2.0384014434214344E-2</v>
      </c>
      <c r="G6" s="173">
        <v>31575358</v>
      </c>
      <c r="H6" s="78">
        <v>19517542</v>
      </c>
    </row>
    <row r="7" spans="1:8" x14ac:dyDescent="0.3">
      <c r="A7" s="50" t="s">
        <v>6</v>
      </c>
      <c r="B7" s="55">
        <v>941355</v>
      </c>
      <c r="C7" s="55">
        <v>259126</v>
      </c>
      <c r="D7" s="55">
        <v>397380</v>
      </c>
      <c r="E7" s="55">
        <v>78.92</v>
      </c>
      <c r="F7" s="56">
        <f t="shared" si="0"/>
        <v>5.8405832816560118E-3</v>
      </c>
      <c r="G7" s="173">
        <v>4478305</v>
      </c>
      <c r="H7" s="78">
        <v>3530643</v>
      </c>
    </row>
    <row r="8" spans="1:8" x14ac:dyDescent="0.3">
      <c r="A8" s="50" t="s">
        <v>7</v>
      </c>
      <c r="B8" s="55">
        <v>15096390</v>
      </c>
      <c r="C8" s="55">
        <v>9145293</v>
      </c>
      <c r="D8" s="55">
        <v>3734446</v>
      </c>
      <c r="E8" s="55">
        <v>30.41</v>
      </c>
      <c r="F8" s="56">
        <f t="shared" si="0"/>
        <v>9.3664688717177896E-2</v>
      </c>
      <c r="G8" s="173">
        <v>145011877</v>
      </c>
      <c r="H8" s="78">
        <v>111834094</v>
      </c>
    </row>
    <row r="9" spans="1:8" x14ac:dyDescent="0.3">
      <c r="A9" s="50" t="s">
        <v>8</v>
      </c>
      <c r="B9" s="55">
        <v>0</v>
      </c>
      <c r="C9" s="55"/>
      <c r="D9" s="55"/>
      <c r="E9" s="55"/>
      <c r="F9" s="56">
        <f t="shared" si="0"/>
        <v>0</v>
      </c>
      <c r="G9" s="172"/>
      <c r="H9" s="78"/>
    </row>
    <row r="10" spans="1:8" x14ac:dyDescent="0.3">
      <c r="A10" s="50" t="s">
        <v>10</v>
      </c>
      <c r="B10" s="55">
        <v>5113637</v>
      </c>
      <c r="C10" s="55">
        <v>3338919</v>
      </c>
      <c r="D10" s="55">
        <v>4257479</v>
      </c>
      <c r="E10" s="55">
        <v>94.46</v>
      </c>
      <c r="F10" s="56">
        <f t="shared" si="0"/>
        <v>3.1727268427593845E-2</v>
      </c>
      <c r="G10" s="173">
        <v>96508429</v>
      </c>
      <c r="H10" s="78">
        <v>66365558</v>
      </c>
    </row>
    <row r="11" spans="1:8" x14ac:dyDescent="0.3">
      <c r="A11" s="50" t="s">
        <v>11</v>
      </c>
      <c r="B11" s="55">
        <v>1941511</v>
      </c>
      <c r="C11" s="55">
        <v>1498789</v>
      </c>
      <c r="D11" s="55">
        <v>830653</v>
      </c>
      <c r="E11" s="55">
        <v>59.4</v>
      </c>
      <c r="F11" s="56">
        <f t="shared" si="0"/>
        <v>1.2045994006247639E-2</v>
      </c>
      <c r="G11" s="173">
        <v>17980403</v>
      </c>
      <c r="H11" s="78">
        <v>14740024</v>
      </c>
    </row>
    <row r="12" spans="1:8" x14ac:dyDescent="0.3">
      <c r="A12" s="50" t="s">
        <v>12</v>
      </c>
      <c r="B12" s="55">
        <v>3573386</v>
      </c>
      <c r="C12" s="55">
        <v>869496</v>
      </c>
      <c r="D12" s="55">
        <v>3836943</v>
      </c>
      <c r="E12" s="55">
        <v>141.35</v>
      </c>
      <c r="F12" s="56">
        <f t="shared" si="0"/>
        <v>2.2170869151917873E-2</v>
      </c>
      <c r="G12" s="173">
        <v>53514809</v>
      </c>
      <c r="H12" s="78">
        <v>45382616</v>
      </c>
    </row>
    <row r="13" spans="1:8" x14ac:dyDescent="0.3">
      <c r="A13" s="50" t="s">
        <v>13</v>
      </c>
      <c r="B13" s="55">
        <v>2186453</v>
      </c>
      <c r="C13" s="55">
        <v>1664949</v>
      </c>
      <c r="D13" s="55">
        <v>705327</v>
      </c>
      <c r="E13" s="55">
        <v>37.51</v>
      </c>
      <c r="F13" s="56">
        <f t="shared" si="0"/>
        <v>1.3565722642283338E-2</v>
      </c>
      <c r="G13" s="173">
        <v>27764759</v>
      </c>
      <c r="H13" s="78">
        <v>24084227</v>
      </c>
    </row>
    <row r="14" spans="1:8" x14ac:dyDescent="0.3">
      <c r="A14" s="50" t="s">
        <v>14</v>
      </c>
      <c r="B14" s="55">
        <v>873637</v>
      </c>
      <c r="C14" s="55">
        <v>86337</v>
      </c>
      <c r="D14" s="55">
        <v>501016</v>
      </c>
      <c r="E14" s="55">
        <v>86.69</v>
      </c>
      <c r="F14" s="56">
        <f t="shared" si="0"/>
        <v>5.420430821991824E-3</v>
      </c>
      <c r="G14" s="173">
        <v>3283280</v>
      </c>
      <c r="H14" s="78">
        <v>2024138</v>
      </c>
    </row>
    <row r="15" spans="1:8" x14ac:dyDescent="0.3">
      <c r="A15" s="50" t="s">
        <v>15</v>
      </c>
      <c r="B15" s="55">
        <v>44520264</v>
      </c>
      <c r="C15" s="55">
        <v>25232049</v>
      </c>
      <c r="D15" s="55">
        <v>8467353</v>
      </c>
      <c r="E15" s="55">
        <v>24.22</v>
      </c>
      <c r="F15" s="56">
        <f t="shared" si="0"/>
        <v>0.27622343283172873</v>
      </c>
      <c r="G15" s="173">
        <v>346792368</v>
      </c>
      <c r="H15" s="78">
        <v>281771399</v>
      </c>
    </row>
    <row r="16" spans="1:8" x14ac:dyDescent="0.3">
      <c r="A16" s="50" t="s">
        <v>16</v>
      </c>
      <c r="B16" s="55">
        <v>18829416</v>
      </c>
      <c r="C16" s="55">
        <v>14881379</v>
      </c>
      <c r="D16" s="55">
        <v>6297518</v>
      </c>
      <c r="E16" s="55">
        <v>42.39</v>
      </c>
      <c r="F16" s="56">
        <f t="shared" si="0"/>
        <v>0.11682603512271801</v>
      </c>
      <c r="G16" s="173">
        <v>182463601</v>
      </c>
      <c r="H16" s="78">
        <v>156565858</v>
      </c>
    </row>
    <row r="17" spans="1:8" x14ac:dyDescent="0.3">
      <c r="A17" s="50" t="s">
        <v>17</v>
      </c>
      <c r="B17" s="55">
        <v>1479637</v>
      </c>
      <c r="C17" s="55">
        <v>1118005</v>
      </c>
      <c r="D17" s="55">
        <v>782565</v>
      </c>
      <c r="E17" s="55">
        <v>56.58</v>
      </c>
      <c r="F17" s="56">
        <f t="shared" si="0"/>
        <v>9.1803231778868292E-3</v>
      </c>
      <c r="G17" s="173">
        <v>9472373</v>
      </c>
      <c r="H17" s="78">
        <v>6076493</v>
      </c>
    </row>
    <row r="18" spans="1:8" x14ac:dyDescent="0.3">
      <c r="A18" s="50" t="s">
        <v>18</v>
      </c>
      <c r="B18" s="55">
        <v>4699066</v>
      </c>
      <c r="C18" s="55">
        <v>1272021</v>
      </c>
      <c r="D18" s="55">
        <v>2424119</v>
      </c>
      <c r="E18" s="55">
        <v>65.739999999999995</v>
      </c>
      <c r="F18" s="56">
        <f t="shared" si="0"/>
        <v>2.9155086358491948E-2</v>
      </c>
      <c r="G18" s="173">
        <v>36002268</v>
      </c>
      <c r="H18" s="78">
        <v>23392792</v>
      </c>
    </row>
    <row r="19" spans="1:8" x14ac:dyDescent="0.3">
      <c r="A19" s="50" t="s">
        <v>19</v>
      </c>
      <c r="B19" s="55">
        <v>5234290</v>
      </c>
      <c r="C19" s="55">
        <v>1669810</v>
      </c>
      <c r="D19" s="55">
        <v>1864687</v>
      </c>
      <c r="E19" s="55">
        <v>51.67</v>
      </c>
      <c r="F19" s="56">
        <f t="shared" si="0"/>
        <v>3.247585306854401E-2</v>
      </c>
      <c r="G19" s="173">
        <v>27343243</v>
      </c>
      <c r="H19" s="78">
        <v>22185444</v>
      </c>
    </row>
    <row r="20" spans="1:8" ht="19.2" x14ac:dyDescent="0.6">
      <c r="A20" s="51" t="s">
        <v>20</v>
      </c>
      <c r="B20" s="141">
        <v>161174827</v>
      </c>
      <c r="C20" s="142">
        <v>82747356</v>
      </c>
      <c r="D20" s="142">
        <v>48010559</v>
      </c>
      <c r="E20" s="89"/>
      <c r="F20" s="56">
        <f t="shared" si="0"/>
        <v>1</v>
      </c>
      <c r="G20" s="174">
        <v>1437549455</v>
      </c>
      <c r="H20" s="85">
        <v>1184646293</v>
      </c>
    </row>
    <row r="21" spans="1:8" x14ac:dyDescent="0.3">
      <c r="B21"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H21"/>
  <sheetViews>
    <sheetView zoomScale="70" zoomScaleNormal="70" workbookViewId="0">
      <selection activeCell="C2" sqref="C2:D19"/>
    </sheetView>
  </sheetViews>
  <sheetFormatPr defaultColWidth="9.109375" defaultRowHeight="15.6" x14ac:dyDescent="0.3"/>
  <cols>
    <col min="1" max="1" width="52.88671875" style="1" customWidth="1"/>
    <col min="2" max="2" width="22.44140625" style="1" customWidth="1"/>
    <col min="3" max="3" width="30" style="1" bestFit="1" customWidth="1"/>
    <col min="4" max="4" width="23.6640625" style="1" bestFit="1" customWidth="1"/>
    <col min="5" max="5" width="15.33203125" style="1" bestFit="1" customWidth="1"/>
    <col min="6" max="6" width="15.109375" style="1" bestFit="1" customWidth="1"/>
    <col min="7" max="7" width="19.33203125" style="1" customWidth="1"/>
    <col min="8" max="8" width="20.33203125" style="1" bestFit="1" customWidth="1"/>
    <col min="9" max="16384" width="9.109375" style="1"/>
  </cols>
  <sheetData>
    <row r="1" spans="1:8" s="62" customFormat="1" ht="26.25" customHeight="1" x14ac:dyDescent="0.3">
      <c r="A1" s="61" t="s">
        <v>35</v>
      </c>
      <c r="B1" s="61" t="s">
        <v>22</v>
      </c>
      <c r="C1" s="61" t="s">
        <v>58</v>
      </c>
      <c r="D1" s="61" t="s">
        <v>24</v>
      </c>
      <c r="E1" s="61" t="s">
        <v>25</v>
      </c>
      <c r="F1" s="61" t="s">
        <v>28</v>
      </c>
      <c r="G1" s="62" t="s">
        <v>64</v>
      </c>
      <c r="H1" s="62" t="s">
        <v>72</v>
      </c>
    </row>
    <row r="2" spans="1:8" x14ac:dyDescent="0.3">
      <c r="A2" s="58" t="s">
        <v>0</v>
      </c>
      <c r="B2" s="55">
        <v>245539</v>
      </c>
      <c r="C2" s="55">
        <v>387680</v>
      </c>
      <c r="D2" s="55">
        <v>495702</v>
      </c>
      <c r="E2" s="55">
        <v>215.46</v>
      </c>
      <c r="F2" s="56">
        <f>B2/$B$20</f>
        <v>7.2502593925656328E-4</v>
      </c>
      <c r="G2" s="108">
        <v>4090987</v>
      </c>
      <c r="H2" s="78">
        <v>2575616</v>
      </c>
    </row>
    <row r="3" spans="1:8" x14ac:dyDescent="0.3">
      <c r="A3" s="58" t="s">
        <v>1</v>
      </c>
      <c r="B3" s="55">
        <v>4099816</v>
      </c>
      <c r="C3" s="55">
        <v>3281920</v>
      </c>
      <c r="D3" s="55">
        <v>2209994</v>
      </c>
      <c r="E3" s="55">
        <v>59.35</v>
      </c>
      <c r="F3" s="56">
        <f t="shared" ref="F3:F19" si="0">B3/$B$20</f>
        <v>1.2105909636265873E-2</v>
      </c>
      <c r="G3" s="108">
        <v>34224611</v>
      </c>
      <c r="H3" s="78">
        <v>31747689</v>
      </c>
    </row>
    <row r="4" spans="1:8" x14ac:dyDescent="0.3">
      <c r="A4" s="58" t="s">
        <v>2</v>
      </c>
      <c r="B4" s="55">
        <v>94330957</v>
      </c>
      <c r="C4" s="55">
        <v>32810356</v>
      </c>
      <c r="D4" s="55">
        <v>16358973</v>
      </c>
      <c r="E4" s="55">
        <v>36.630000000000003</v>
      </c>
      <c r="F4" s="56">
        <f t="shared" si="0"/>
        <v>0.27853982748115569</v>
      </c>
      <c r="G4" s="108">
        <v>334089887</v>
      </c>
      <c r="H4" s="78">
        <v>289873881</v>
      </c>
    </row>
    <row r="5" spans="1:8" x14ac:dyDescent="0.3">
      <c r="A5" s="58" t="s">
        <v>3</v>
      </c>
      <c r="B5" s="55">
        <v>3755203</v>
      </c>
      <c r="C5" s="55">
        <v>82203</v>
      </c>
      <c r="D5" s="55">
        <v>2306679</v>
      </c>
      <c r="E5" s="55">
        <v>70.180000000000007</v>
      </c>
      <c r="F5" s="56">
        <f t="shared" si="0"/>
        <v>1.1088338643449979E-2</v>
      </c>
      <c r="G5" s="108">
        <v>18164915</v>
      </c>
      <c r="H5" s="78">
        <v>14338884</v>
      </c>
    </row>
    <row r="6" spans="1:8" x14ac:dyDescent="0.3">
      <c r="A6" s="58" t="s">
        <v>5</v>
      </c>
      <c r="B6" s="55">
        <v>6314527</v>
      </c>
      <c r="C6" s="55">
        <v>2531605</v>
      </c>
      <c r="D6" s="55">
        <v>3543376</v>
      </c>
      <c r="E6" s="55">
        <v>72.02</v>
      </c>
      <c r="F6" s="56">
        <f t="shared" si="0"/>
        <v>1.8645493665511093E-2</v>
      </c>
      <c r="G6" s="108">
        <v>32382542</v>
      </c>
      <c r="H6" s="78">
        <v>19842542</v>
      </c>
    </row>
    <row r="7" spans="1:8" x14ac:dyDescent="0.3">
      <c r="A7" s="58" t="s">
        <v>6</v>
      </c>
      <c r="B7" s="55">
        <v>6001610</v>
      </c>
      <c r="C7" s="55">
        <v>431630</v>
      </c>
      <c r="D7" s="55">
        <v>784982</v>
      </c>
      <c r="E7" s="55">
        <v>40.44</v>
      </c>
      <c r="F7" s="56">
        <f t="shared" si="0"/>
        <v>1.7721514412380856E-2</v>
      </c>
      <c r="G7" s="108">
        <v>8576606</v>
      </c>
      <c r="H7" s="78">
        <v>408189</v>
      </c>
    </row>
    <row r="8" spans="1:8" x14ac:dyDescent="0.3">
      <c r="A8" s="58" t="s">
        <v>7</v>
      </c>
      <c r="B8" s="55">
        <v>31217570</v>
      </c>
      <c r="C8" s="55">
        <v>20901698</v>
      </c>
      <c r="D8" s="55">
        <v>7086664</v>
      </c>
      <c r="E8" s="55">
        <v>29.96</v>
      </c>
      <c r="F8" s="56">
        <f t="shared" si="0"/>
        <v>9.2179034738096646E-2</v>
      </c>
      <c r="G8" s="108">
        <v>145027490</v>
      </c>
      <c r="H8" s="78">
        <v>115654121</v>
      </c>
    </row>
    <row r="9" spans="1:8" x14ac:dyDescent="0.3">
      <c r="A9" s="58" t="s">
        <v>8</v>
      </c>
      <c r="B9" s="55">
        <v>380594</v>
      </c>
      <c r="C9" s="55">
        <v>1000</v>
      </c>
      <c r="D9" s="55">
        <v>1055115</v>
      </c>
      <c r="E9" s="55">
        <v>391.08</v>
      </c>
      <c r="F9" s="56">
        <f t="shared" si="0"/>
        <v>1.1238154522312644E-3</v>
      </c>
      <c r="G9" s="108">
        <v>21138127</v>
      </c>
      <c r="H9" s="78">
        <v>20231338</v>
      </c>
    </row>
    <row r="10" spans="1:8" x14ac:dyDescent="0.3">
      <c r="A10" s="58" t="s">
        <v>10</v>
      </c>
      <c r="B10" s="55">
        <v>10571789</v>
      </c>
      <c r="C10" s="55">
        <v>13463603</v>
      </c>
      <c r="D10" s="55">
        <v>10805531</v>
      </c>
      <c r="E10" s="55">
        <v>111.54</v>
      </c>
      <c r="F10" s="56">
        <f t="shared" si="0"/>
        <v>3.1216308811827059E-2</v>
      </c>
      <c r="G10" s="108">
        <v>133007787</v>
      </c>
      <c r="H10" s="78">
        <v>67800358</v>
      </c>
    </row>
    <row r="11" spans="1:8" x14ac:dyDescent="0.3">
      <c r="A11" s="58" t="s">
        <v>11</v>
      </c>
      <c r="B11" s="55">
        <v>3864653</v>
      </c>
      <c r="C11" s="55">
        <v>2869159</v>
      </c>
      <c r="D11" s="55">
        <v>1666745</v>
      </c>
      <c r="E11" s="55">
        <v>56.59</v>
      </c>
      <c r="F11" s="56">
        <f t="shared" si="0"/>
        <v>1.1411521881353654E-2</v>
      </c>
      <c r="G11" s="108">
        <v>17578544</v>
      </c>
      <c r="H11" s="78">
        <v>14282062</v>
      </c>
    </row>
    <row r="12" spans="1:8" x14ac:dyDescent="0.3">
      <c r="A12" s="58" t="s">
        <v>12</v>
      </c>
      <c r="B12" s="55">
        <v>8422124</v>
      </c>
      <c r="C12" s="55">
        <v>2091396</v>
      </c>
      <c r="D12" s="55">
        <v>8080587</v>
      </c>
      <c r="E12" s="55">
        <v>129.53</v>
      </c>
      <c r="F12" s="56">
        <f t="shared" si="0"/>
        <v>2.4868792182240883E-2</v>
      </c>
      <c r="G12" s="108">
        <v>56121041</v>
      </c>
      <c r="H12" s="78">
        <v>45078959</v>
      </c>
    </row>
    <row r="13" spans="1:8" x14ac:dyDescent="0.3">
      <c r="A13" s="58" t="s">
        <v>13</v>
      </c>
      <c r="B13" s="55">
        <v>4606856</v>
      </c>
      <c r="C13" s="55">
        <v>3223297</v>
      </c>
      <c r="D13" s="55">
        <v>1519032</v>
      </c>
      <c r="E13" s="55">
        <v>38.28</v>
      </c>
      <c r="F13" s="56">
        <f t="shared" si="0"/>
        <v>1.3603094003069712E-2</v>
      </c>
      <c r="G13" s="108">
        <v>28981863</v>
      </c>
      <c r="H13" s="78">
        <v>24914513</v>
      </c>
    </row>
    <row r="14" spans="1:8" x14ac:dyDescent="0.3">
      <c r="A14" s="58" t="s">
        <v>14</v>
      </c>
      <c r="B14" s="55">
        <v>1962092</v>
      </c>
      <c r="C14" s="55">
        <v>197996</v>
      </c>
      <c r="D14" s="55">
        <v>1088044</v>
      </c>
      <c r="E14" s="55">
        <v>78.47</v>
      </c>
      <c r="F14" s="56">
        <f t="shared" si="0"/>
        <v>5.7936523126989551E-3</v>
      </c>
      <c r="G14" s="108">
        <v>3315535</v>
      </c>
      <c r="H14" s="78">
        <v>1824138</v>
      </c>
    </row>
    <row r="15" spans="1:8" x14ac:dyDescent="0.3">
      <c r="A15" s="58" t="s">
        <v>15</v>
      </c>
      <c r="B15" s="55">
        <v>88976256</v>
      </c>
      <c r="C15" s="55">
        <v>52149930</v>
      </c>
      <c r="D15" s="55">
        <v>18652504</v>
      </c>
      <c r="E15" s="55">
        <v>24.99</v>
      </c>
      <c r="F15" s="56">
        <f t="shared" si="0"/>
        <v>0.26272850169599299</v>
      </c>
      <c r="G15" s="108">
        <v>371867783</v>
      </c>
      <c r="H15" s="78">
        <v>305258265</v>
      </c>
    </row>
    <row r="16" spans="1:8" x14ac:dyDescent="0.3">
      <c r="A16" s="58" t="s">
        <v>16</v>
      </c>
      <c r="B16" s="55">
        <v>38984234</v>
      </c>
      <c r="C16" s="55">
        <v>26794574</v>
      </c>
      <c r="D16" s="55">
        <v>12631806</v>
      </c>
      <c r="E16" s="55">
        <v>43.22</v>
      </c>
      <c r="F16" s="56">
        <f t="shared" si="0"/>
        <v>0.11511238895673456</v>
      </c>
      <c r="G16" s="108">
        <v>203798256</v>
      </c>
      <c r="H16" s="78">
        <v>187735646</v>
      </c>
    </row>
    <row r="17" spans="1:8" x14ac:dyDescent="0.3">
      <c r="A17" s="58" t="s">
        <v>17</v>
      </c>
      <c r="B17" s="55">
        <v>2609880</v>
      </c>
      <c r="C17" s="55">
        <v>2010801</v>
      </c>
      <c r="D17" s="55">
        <v>1538340</v>
      </c>
      <c r="E17" s="55">
        <v>63.82</v>
      </c>
      <c r="F17" s="56">
        <f t="shared" si="0"/>
        <v>7.7064364453179306E-3</v>
      </c>
      <c r="G17" s="108">
        <v>9134830</v>
      </c>
      <c r="H17" s="78">
        <v>5774420</v>
      </c>
    </row>
    <row r="18" spans="1:8" x14ac:dyDescent="0.3">
      <c r="A18" s="58" t="s">
        <v>18</v>
      </c>
      <c r="B18" s="55">
        <v>9348043</v>
      </c>
      <c r="C18" s="55">
        <v>3330650</v>
      </c>
      <c r="D18" s="55">
        <v>5102053</v>
      </c>
      <c r="E18" s="55">
        <v>69.03</v>
      </c>
      <c r="F18" s="56">
        <f t="shared" si="0"/>
        <v>2.7602839696690716E-2</v>
      </c>
      <c r="G18" s="108">
        <v>36880632</v>
      </c>
      <c r="H18" s="78">
        <v>24813353</v>
      </c>
    </row>
    <row r="19" spans="1:8" x14ac:dyDescent="0.3">
      <c r="A19" s="58" t="s">
        <v>19</v>
      </c>
      <c r="B19" s="55">
        <v>8495275</v>
      </c>
      <c r="C19" s="55">
        <v>5555922</v>
      </c>
      <c r="D19" s="55">
        <v>3758929</v>
      </c>
      <c r="E19" s="55">
        <v>60.12</v>
      </c>
      <c r="F19" s="56">
        <f t="shared" si="0"/>
        <v>2.5084791972427193E-2</v>
      </c>
      <c r="G19" s="108">
        <v>25871196</v>
      </c>
      <c r="H19" s="78">
        <v>20465861</v>
      </c>
    </row>
    <row r="20" spans="1:8" ht="19.2" x14ac:dyDescent="0.6">
      <c r="A20" s="59" t="s">
        <v>20</v>
      </c>
      <c r="B20" s="143">
        <v>338662366</v>
      </c>
      <c r="C20" s="64">
        <v>179306880</v>
      </c>
      <c r="D20" s="64">
        <v>102906029</v>
      </c>
      <c r="E20" s="78"/>
      <c r="F20" s="56"/>
      <c r="G20" s="157">
        <v>1582152373</v>
      </c>
      <c r="H20" s="85">
        <v>1287129383</v>
      </c>
    </row>
    <row r="21" spans="1:8" x14ac:dyDescent="0.3">
      <c r="B21"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30A0"/>
  </sheetPr>
  <dimension ref="A1:H20"/>
  <sheetViews>
    <sheetView zoomScale="70" zoomScaleNormal="70" workbookViewId="0">
      <selection activeCell="B2" sqref="B2:B19"/>
    </sheetView>
  </sheetViews>
  <sheetFormatPr defaultColWidth="9.109375" defaultRowHeight="15.6" x14ac:dyDescent="0.3"/>
  <cols>
    <col min="1" max="1" width="52.88671875" style="1" customWidth="1"/>
    <col min="2" max="2" width="22.44140625" style="1" customWidth="1"/>
    <col min="3" max="3" width="29.6640625" style="1" bestFit="1" customWidth="1"/>
    <col min="4" max="4" width="23.44140625" style="1" bestFit="1" customWidth="1"/>
    <col min="5" max="5" width="15" style="1" bestFit="1" customWidth="1"/>
    <col min="6" max="6" width="14.88671875" style="1" bestFit="1" customWidth="1"/>
    <col min="7" max="7" width="14.5546875" style="1" bestFit="1" customWidth="1"/>
    <col min="8" max="8" width="20.33203125" style="1" bestFit="1" customWidth="1"/>
    <col min="9" max="16384" width="9.109375" style="1"/>
  </cols>
  <sheetData>
    <row r="1" spans="1:8" s="62" customFormat="1" ht="26.25" customHeight="1" x14ac:dyDescent="0.3">
      <c r="A1" s="48" t="s">
        <v>36</v>
      </c>
      <c r="B1" s="48" t="s">
        <v>22</v>
      </c>
      <c r="C1" s="48" t="s">
        <v>58</v>
      </c>
      <c r="D1" s="48" t="s">
        <v>24</v>
      </c>
      <c r="E1" s="48" t="s">
        <v>25</v>
      </c>
      <c r="F1" s="48" t="s">
        <v>28</v>
      </c>
      <c r="G1" s="62" t="s">
        <v>64</v>
      </c>
      <c r="H1" s="62" t="s">
        <v>72</v>
      </c>
    </row>
    <row r="2" spans="1:8" x14ac:dyDescent="0.3">
      <c r="A2" s="50" t="s">
        <v>0</v>
      </c>
      <c r="B2" s="55">
        <v>357088</v>
      </c>
      <c r="C2" s="55">
        <v>619438</v>
      </c>
      <c r="D2" s="55">
        <v>540875</v>
      </c>
      <c r="E2" s="87">
        <v>168.84</v>
      </c>
      <c r="F2" s="56">
        <f>B2/$B$20</f>
        <v>6.870619692057482E-4</v>
      </c>
      <c r="G2" s="108">
        <v>3979381</v>
      </c>
      <c r="H2" s="78">
        <v>2619352</v>
      </c>
    </row>
    <row r="3" spans="1:8" x14ac:dyDescent="0.3">
      <c r="A3" s="50" t="s">
        <v>1</v>
      </c>
      <c r="B3" s="55">
        <v>5855485</v>
      </c>
      <c r="C3" s="55">
        <v>5015574</v>
      </c>
      <c r="D3" s="55">
        <v>3157017</v>
      </c>
      <c r="E3" s="76">
        <v>58.39</v>
      </c>
      <c r="F3" s="56">
        <f t="shared" ref="F3:F19" si="0">B3/$B$20</f>
        <v>1.1266357465819967E-2</v>
      </c>
      <c r="G3" s="108">
        <v>33640889</v>
      </c>
      <c r="H3" s="78">
        <v>31293217</v>
      </c>
    </row>
    <row r="4" spans="1:8" x14ac:dyDescent="0.3">
      <c r="A4" s="50" t="s">
        <v>2</v>
      </c>
      <c r="B4" s="55">
        <v>144601361</v>
      </c>
      <c r="C4" s="55">
        <v>52778521</v>
      </c>
      <c r="D4" s="55">
        <v>24866557</v>
      </c>
      <c r="E4" s="76">
        <v>36.92</v>
      </c>
      <c r="F4" s="56">
        <f t="shared" si="0"/>
        <v>0.27822300340109796</v>
      </c>
      <c r="G4" s="108">
        <v>348981056</v>
      </c>
      <c r="H4" s="78">
        <v>307077113</v>
      </c>
    </row>
    <row r="5" spans="1:8" x14ac:dyDescent="0.3">
      <c r="A5" s="50" t="s">
        <v>3</v>
      </c>
      <c r="B5" s="55">
        <v>5772269</v>
      </c>
      <c r="C5" s="55">
        <v>158593</v>
      </c>
      <c r="D5" s="55">
        <v>3558986</v>
      </c>
      <c r="E5" s="76">
        <v>70.34</v>
      </c>
      <c r="F5" s="56">
        <f t="shared" si="0"/>
        <v>1.1106244135690068E-2</v>
      </c>
      <c r="G5" s="108">
        <v>18852280</v>
      </c>
      <c r="H5" s="78">
        <v>14677778</v>
      </c>
    </row>
    <row r="6" spans="1:8" x14ac:dyDescent="0.3">
      <c r="A6" s="50" t="s">
        <v>5</v>
      </c>
      <c r="B6" s="55">
        <v>10588248</v>
      </c>
      <c r="C6" s="55">
        <v>4273972</v>
      </c>
      <c r="D6" s="55">
        <v>4953139</v>
      </c>
      <c r="E6" s="76">
        <v>68.62</v>
      </c>
      <c r="F6" s="56">
        <f t="shared" si="0"/>
        <v>2.0372520278807534E-2</v>
      </c>
      <c r="G6" s="108">
        <v>31961414</v>
      </c>
      <c r="H6" s="78">
        <v>19913773</v>
      </c>
    </row>
    <row r="7" spans="1:8" x14ac:dyDescent="0.3">
      <c r="A7" s="50" t="s">
        <v>6</v>
      </c>
      <c r="B7" s="55">
        <v>6651769</v>
      </c>
      <c r="C7" s="55">
        <v>652172</v>
      </c>
      <c r="D7" s="55">
        <v>1328710</v>
      </c>
      <c r="E7" s="76">
        <v>52.35</v>
      </c>
      <c r="F7" s="56">
        <f t="shared" si="0"/>
        <v>1.2798462865853096E-2</v>
      </c>
      <c r="G7" s="108">
        <v>6487400</v>
      </c>
      <c r="H7" s="78">
        <v>5508178</v>
      </c>
    </row>
    <row r="8" spans="1:8" x14ac:dyDescent="0.3">
      <c r="A8" s="50" t="s">
        <v>7</v>
      </c>
      <c r="B8" s="55">
        <v>50915200</v>
      </c>
      <c r="C8" s="55">
        <v>35371243</v>
      </c>
      <c r="D8" s="55">
        <v>9117982</v>
      </c>
      <c r="E8" s="76">
        <v>25.31</v>
      </c>
      <c r="F8" s="56">
        <f t="shared" si="0"/>
        <v>9.7964360534390713E-2</v>
      </c>
      <c r="G8" s="108">
        <v>146906932</v>
      </c>
      <c r="H8" s="78">
        <v>120862958</v>
      </c>
    </row>
    <row r="9" spans="1:8" x14ac:dyDescent="0.3">
      <c r="A9" s="50" t="s">
        <v>8</v>
      </c>
      <c r="B9" s="55">
        <v>713200</v>
      </c>
      <c r="C9" s="55">
        <v>4000</v>
      </c>
      <c r="D9" s="55">
        <v>1868936</v>
      </c>
      <c r="E9" s="87">
        <v>354.21</v>
      </c>
      <c r="F9" s="56">
        <f t="shared" si="0"/>
        <v>1.3722460470179329E-3</v>
      </c>
      <c r="G9" s="108">
        <v>22386644</v>
      </c>
      <c r="H9" s="78">
        <v>19256302</v>
      </c>
    </row>
    <row r="10" spans="1:8" x14ac:dyDescent="0.3">
      <c r="A10" s="50" t="s">
        <v>10</v>
      </c>
      <c r="B10" s="55">
        <v>15940187</v>
      </c>
      <c r="C10" s="55">
        <v>17503703</v>
      </c>
      <c r="D10" s="55">
        <v>17573919</v>
      </c>
      <c r="E10" s="76">
        <v>119.95</v>
      </c>
      <c r="F10" s="56">
        <f t="shared" si="0"/>
        <v>3.0670020470382277E-2</v>
      </c>
      <c r="G10" s="108">
        <v>131422849</v>
      </c>
      <c r="H10" s="78">
        <v>105418765</v>
      </c>
    </row>
    <row r="11" spans="1:8" x14ac:dyDescent="0.3">
      <c r="A11" s="50" t="s">
        <v>11</v>
      </c>
      <c r="B11" s="55">
        <v>6205890</v>
      </c>
      <c r="C11" s="55">
        <v>4479527</v>
      </c>
      <c r="D11" s="55">
        <v>2373390</v>
      </c>
      <c r="E11" s="76">
        <v>49.16</v>
      </c>
      <c r="F11" s="56">
        <f t="shared" si="0"/>
        <v>1.1940560881559337E-2</v>
      </c>
      <c r="G11" s="108">
        <v>17592782</v>
      </c>
      <c r="H11" s="78">
        <v>13868244</v>
      </c>
    </row>
    <row r="12" spans="1:8" x14ac:dyDescent="0.3">
      <c r="A12" s="50" t="s">
        <v>12</v>
      </c>
      <c r="B12" s="55">
        <v>14204295</v>
      </c>
      <c r="C12" s="55">
        <v>3482082</v>
      </c>
      <c r="D12" s="55">
        <v>12414747</v>
      </c>
      <c r="E12" s="76">
        <v>124.64</v>
      </c>
      <c r="F12" s="56">
        <f t="shared" si="0"/>
        <v>2.7330044397681698E-2</v>
      </c>
      <c r="G12" s="108">
        <v>51541751</v>
      </c>
      <c r="H12" s="78">
        <v>39630955</v>
      </c>
    </row>
    <row r="13" spans="1:8" x14ac:dyDescent="0.3">
      <c r="A13" s="50" t="s">
        <v>13</v>
      </c>
      <c r="B13" s="55">
        <v>6604130</v>
      </c>
      <c r="C13" s="55">
        <v>5133982</v>
      </c>
      <c r="D13" s="55">
        <v>2376444</v>
      </c>
      <c r="E13" s="76">
        <v>41.24</v>
      </c>
      <c r="F13" s="56">
        <f t="shared" si="0"/>
        <v>1.2706802140342878E-2</v>
      </c>
      <c r="G13" s="108">
        <v>29461948</v>
      </c>
      <c r="H13" s="78">
        <v>25785709</v>
      </c>
    </row>
    <row r="14" spans="1:8" x14ac:dyDescent="0.3">
      <c r="A14" s="50" t="s">
        <v>14</v>
      </c>
      <c r="B14" s="55">
        <v>3004834</v>
      </c>
      <c r="C14" s="55">
        <v>346868</v>
      </c>
      <c r="D14" s="55">
        <v>1648052</v>
      </c>
      <c r="E14" s="76">
        <v>82.71</v>
      </c>
      <c r="F14" s="56">
        <f t="shared" si="0"/>
        <v>5.7815081021383666E-3</v>
      </c>
      <c r="G14" s="108">
        <v>3269254</v>
      </c>
      <c r="H14" s="78">
        <v>1874138</v>
      </c>
    </row>
    <row r="15" spans="1:8" x14ac:dyDescent="0.3">
      <c r="A15" s="50" t="s">
        <v>15</v>
      </c>
      <c r="B15" s="55">
        <v>134396993</v>
      </c>
      <c r="C15" s="55">
        <v>84821391</v>
      </c>
      <c r="D15" s="55">
        <v>29281503</v>
      </c>
      <c r="E15" s="76">
        <v>26.04</v>
      </c>
      <c r="F15" s="56">
        <f t="shared" si="0"/>
        <v>0.25858909474950476</v>
      </c>
      <c r="G15" s="108">
        <v>386481730</v>
      </c>
      <c r="H15" s="78">
        <v>314555852</v>
      </c>
    </row>
    <row r="16" spans="1:8" x14ac:dyDescent="0.3">
      <c r="A16" s="50" t="s">
        <v>16</v>
      </c>
      <c r="B16" s="55">
        <v>60466802</v>
      </c>
      <c r="C16" s="55">
        <v>38272527</v>
      </c>
      <c r="D16" s="55">
        <v>19293274</v>
      </c>
      <c r="E16" s="76">
        <v>41.84</v>
      </c>
      <c r="F16" s="56">
        <f t="shared" si="0"/>
        <v>0.11634230232798098</v>
      </c>
      <c r="G16" s="108">
        <v>214322403</v>
      </c>
      <c r="H16" s="78">
        <v>189844331</v>
      </c>
    </row>
    <row r="17" spans="1:8" x14ac:dyDescent="0.3">
      <c r="A17" s="50" t="s">
        <v>17</v>
      </c>
      <c r="B17" s="55">
        <v>3968588</v>
      </c>
      <c r="C17" s="55">
        <v>2989907</v>
      </c>
      <c r="D17" s="55">
        <v>2481763</v>
      </c>
      <c r="E17" s="76">
        <v>71.33</v>
      </c>
      <c r="F17" s="56">
        <f t="shared" si="0"/>
        <v>7.6358373461060062E-3</v>
      </c>
      <c r="G17" s="108">
        <v>9125420</v>
      </c>
      <c r="H17" s="78">
        <v>5395658</v>
      </c>
    </row>
    <row r="18" spans="1:8" x14ac:dyDescent="0.3">
      <c r="A18" s="50" t="s">
        <v>18</v>
      </c>
      <c r="B18" s="55">
        <v>14128385</v>
      </c>
      <c r="C18" s="55">
        <v>5080467</v>
      </c>
      <c r="D18" s="55">
        <v>7699332</v>
      </c>
      <c r="E18" s="76">
        <v>71.650000000000006</v>
      </c>
      <c r="F18" s="56">
        <f t="shared" si="0"/>
        <v>2.7183988316036814E-2</v>
      </c>
      <c r="G18" s="108">
        <v>37330050</v>
      </c>
      <c r="H18" s="78">
        <v>25773028</v>
      </c>
    </row>
    <row r="19" spans="1:8" x14ac:dyDescent="0.3">
      <c r="A19" s="50" t="s">
        <v>19</v>
      </c>
      <c r="B19" s="55">
        <v>13291126</v>
      </c>
      <c r="C19" s="55">
        <v>8627471</v>
      </c>
      <c r="D19" s="55">
        <v>5076659</v>
      </c>
      <c r="E19" s="76">
        <v>48.8</v>
      </c>
      <c r="F19" s="56">
        <f t="shared" si="0"/>
        <v>2.5573044186647881E-2</v>
      </c>
      <c r="G19" s="108">
        <v>10196097</v>
      </c>
      <c r="H19" s="78">
        <v>3580220</v>
      </c>
    </row>
    <row r="20" spans="1:8" s="5" customFormat="1" ht="19.2" x14ac:dyDescent="0.6">
      <c r="A20" s="51" t="s">
        <v>20</v>
      </c>
      <c r="B20" s="145">
        <v>519731867</v>
      </c>
      <c r="C20" s="144">
        <v>281453673</v>
      </c>
      <c r="D20" s="144">
        <v>156986594</v>
      </c>
      <c r="E20" s="77"/>
      <c r="F20" s="90"/>
      <c r="G20" s="157">
        <v>1627351178</v>
      </c>
      <c r="H20" s="85">
        <v>1362324309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H23"/>
  <sheetViews>
    <sheetView zoomScale="70" zoomScaleNormal="70" workbookViewId="0">
      <selection activeCell="B2" sqref="B2:B19"/>
    </sheetView>
  </sheetViews>
  <sheetFormatPr defaultColWidth="9.109375" defaultRowHeight="15.6" x14ac:dyDescent="0.3"/>
  <cols>
    <col min="1" max="1" width="52.88671875" style="1" customWidth="1"/>
    <col min="2" max="2" width="16.88671875" style="1" bestFit="1" customWidth="1"/>
    <col min="3" max="3" width="29.6640625" style="1" bestFit="1" customWidth="1"/>
    <col min="4" max="4" width="23.44140625" style="1" bestFit="1" customWidth="1"/>
    <col min="5" max="5" width="15" style="1" bestFit="1" customWidth="1"/>
    <col min="6" max="6" width="14.88671875" style="1" bestFit="1" customWidth="1"/>
    <col min="7" max="7" width="14.5546875" style="1" bestFit="1" customWidth="1"/>
    <col min="8" max="8" width="20.33203125" style="1" bestFit="1" customWidth="1"/>
    <col min="9" max="16384" width="9.109375" style="1"/>
  </cols>
  <sheetData>
    <row r="1" spans="1:8" s="62" customFormat="1" ht="26.25" customHeight="1" x14ac:dyDescent="0.3">
      <c r="A1" s="48" t="s">
        <v>37</v>
      </c>
      <c r="B1" s="48" t="s">
        <v>21</v>
      </c>
      <c r="C1" s="48" t="s">
        <v>58</v>
      </c>
      <c r="D1" s="48" t="s">
        <v>24</v>
      </c>
      <c r="E1" s="48" t="s">
        <v>25</v>
      </c>
      <c r="F1" s="48" t="s">
        <v>28</v>
      </c>
      <c r="G1" s="62" t="s">
        <v>64</v>
      </c>
      <c r="H1" s="62" t="s">
        <v>72</v>
      </c>
    </row>
    <row r="2" spans="1:8" x14ac:dyDescent="0.3">
      <c r="A2" s="50" t="s">
        <v>0</v>
      </c>
      <c r="B2" s="55">
        <v>477366</v>
      </c>
      <c r="C2" s="55">
        <v>796070</v>
      </c>
      <c r="D2" s="55">
        <v>1417036</v>
      </c>
      <c r="E2" s="72">
        <v>309.27</v>
      </c>
      <c r="F2" s="56">
        <f>B2/$B$20</f>
        <v>6.7378048873437265E-4</v>
      </c>
      <c r="G2" s="108">
        <v>1358750</v>
      </c>
      <c r="H2" s="78">
        <v>1002499</v>
      </c>
    </row>
    <row r="3" spans="1:8" x14ac:dyDescent="0.3">
      <c r="A3" s="50" t="s">
        <v>1</v>
      </c>
      <c r="B3" s="55">
        <v>7705748</v>
      </c>
      <c r="C3" s="55">
        <v>6585589</v>
      </c>
      <c r="D3" s="55">
        <v>4275832</v>
      </c>
      <c r="E3" s="72">
        <v>59.41</v>
      </c>
      <c r="F3" s="56">
        <f t="shared" ref="F3:F19" si="0">B3/$B$20</f>
        <v>1.0876314302870154E-2</v>
      </c>
      <c r="G3" s="108">
        <v>35518448</v>
      </c>
      <c r="H3" s="78">
        <v>33176562</v>
      </c>
    </row>
    <row r="4" spans="1:8" x14ac:dyDescent="0.3">
      <c r="A4" s="50" t="s">
        <v>2</v>
      </c>
      <c r="B4" s="55">
        <v>200604700</v>
      </c>
      <c r="C4" s="55">
        <v>71560423</v>
      </c>
      <c r="D4" s="55">
        <v>33878265</v>
      </c>
      <c r="E4" s="72">
        <v>36.51</v>
      </c>
      <c r="F4" s="56">
        <f t="shared" si="0"/>
        <v>0.28314444851206871</v>
      </c>
      <c r="G4" s="108">
        <v>382630318</v>
      </c>
      <c r="H4" s="78">
        <v>336623220</v>
      </c>
    </row>
    <row r="5" spans="1:8" x14ac:dyDescent="0.3">
      <c r="A5" s="50" t="s">
        <v>3</v>
      </c>
      <c r="B5" s="55">
        <v>8017453</v>
      </c>
      <c r="C5" s="55">
        <v>252533</v>
      </c>
      <c r="D5" s="55">
        <v>4373269</v>
      </c>
      <c r="E5" s="72">
        <v>62.43</v>
      </c>
      <c r="F5" s="56">
        <f t="shared" si="0"/>
        <v>1.1316271793015972E-2</v>
      </c>
      <c r="G5" s="108">
        <v>20331980</v>
      </c>
      <c r="H5" s="78">
        <v>15541486</v>
      </c>
    </row>
    <row r="6" spans="1:8" x14ac:dyDescent="0.3">
      <c r="A6" s="50" t="s">
        <v>5</v>
      </c>
      <c r="B6" s="55">
        <v>14740234</v>
      </c>
      <c r="C6" s="55">
        <v>6123086</v>
      </c>
      <c r="D6" s="55">
        <v>8207538</v>
      </c>
      <c r="E6" s="72">
        <v>67.05</v>
      </c>
      <c r="F6" s="56">
        <f t="shared" si="0"/>
        <v>2.0805172694701793E-2</v>
      </c>
      <c r="G6" s="108">
        <v>31682990</v>
      </c>
      <c r="H6" s="78">
        <v>19705574</v>
      </c>
    </row>
    <row r="7" spans="1:8" x14ac:dyDescent="0.3">
      <c r="A7" s="50" t="s">
        <v>6</v>
      </c>
      <c r="B7" s="55">
        <v>7395373</v>
      </c>
      <c r="C7" s="55">
        <v>802127</v>
      </c>
      <c r="D7" s="55">
        <v>1808333</v>
      </c>
      <c r="E7" s="72">
        <v>60.45</v>
      </c>
      <c r="F7" s="56">
        <f t="shared" si="0"/>
        <v>1.0438234047487636E-2</v>
      </c>
      <c r="G7" s="108">
        <v>6569873</v>
      </c>
      <c r="H7" s="78">
        <v>5483606</v>
      </c>
    </row>
    <row r="8" spans="1:8" x14ac:dyDescent="0.3">
      <c r="A8" s="50" t="s">
        <v>7</v>
      </c>
      <c r="B8" s="55">
        <v>67701922</v>
      </c>
      <c r="C8" s="55">
        <v>47370651</v>
      </c>
      <c r="D8" s="55">
        <v>14957284</v>
      </c>
      <c r="E8" s="72">
        <v>28.9</v>
      </c>
      <c r="F8" s="56">
        <f t="shared" si="0"/>
        <v>9.5558196631968711E-2</v>
      </c>
      <c r="G8" s="108">
        <v>152002185</v>
      </c>
      <c r="H8" s="78">
        <v>122311511</v>
      </c>
    </row>
    <row r="9" spans="1:8" x14ac:dyDescent="0.3">
      <c r="A9" s="50" t="s">
        <v>8</v>
      </c>
      <c r="B9" s="55">
        <v>1167272</v>
      </c>
      <c r="C9" s="55">
        <v>92150</v>
      </c>
      <c r="D9" s="55">
        <v>2590149</v>
      </c>
      <c r="E9" s="72">
        <v>257.93</v>
      </c>
      <c r="F9" s="56">
        <f t="shared" si="0"/>
        <v>1.6475515613720889E-3</v>
      </c>
      <c r="G9" s="108">
        <v>23520127</v>
      </c>
      <c r="H9" s="78">
        <v>20169147</v>
      </c>
    </row>
    <row r="10" spans="1:8" x14ac:dyDescent="0.3">
      <c r="A10" s="50" t="s">
        <v>10</v>
      </c>
      <c r="B10" s="55">
        <v>22765849</v>
      </c>
      <c r="C10" s="55">
        <v>30676258</v>
      </c>
      <c r="D10" s="55">
        <v>23976302</v>
      </c>
      <c r="E10" s="72">
        <v>112.97</v>
      </c>
      <c r="F10" s="56">
        <f t="shared" si="0"/>
        <v>3.2132964781054638E-2</v>
      </c>
      <c r="G10" s="108">
        <v>138522746</v>
      </c>
      <c r="H10" s="78">
        <v>103280200</v>
      </c>
    </row>
    <row r="11" spans="1:8" x14ac:dyDescent="0.3">
      <c r="A11" s="50" t="s">
        <v>11</v>
      </c>
      <c r="B11" s="55">
        <v>8030372</v>
      </c>
      <c r="C11" s="55">
        <v>6249209</v>
      </c>
      <c r="D11" s="55">
        <v>3407194</v>
      </c>
      <c r="E11" s="72">
        <v>55.52</v>
      </c>
      <c r="F11" s="56">
        <f t="shared" si="0"/>
        <v>1.1334506376404731E-2</v>
      </c>
      <c r="G11" s="108">
        <v>25942431</v>
      </c>
      <c r="H11" s="78">
        <v>13787138</v>
      </c>
    </row>
    <row r="12" spans="1:8" x14ac:dyDescent="0.3">
      <c r="A12" s="50" t="s">
        <v>12</v>
      </c>
      <c r="B12" s="55">
        <v>20811882</v>
      </c>
      <c r="C12" s="55">
        <v>5093969</v>
      </c>
      <c r="D12" s="55">
        <v>19274254</v>
      </c>
      <c r="E12" s="72">
        <v>129.56</v>
      </c>
      <c r="F12" s="56">
        <f t="shared" si="0"/>
        <v>2.9375028857191531E-2</v>
      </c>
      <c r="G12" s="108">
        <v>51363475</v>
      </c>
      <c r="H12" s="78">
        <v>38818058</v>
      </c>
    </row>
    <row r="13" spans="1:8" x14ac:dyDescent="0.3">
      <c r="A13" s="50" t="s">
        <v>13</v>
      </c>
      <c r="B13" s="55">
        <v>8979604</v>
      </c>
      <c r="C13" s="55">
        <v>7311312</v>
      </c>
      <c r="D13" s="55">
        <v>3297402</v>
      </c>
      <c r="E13" s="72">
        <v>41.86</v>
      </c>
      <c r="F13" s="56">
        <f t="shared" si="0"/>
        <v>1.2674304352972619E-2</v>
      </c>
      <c r="G13" s="108">
        <v>30350458</v>
      </c>
      <c r="H13" s="78">
        <v>26165419</v>
      </c>
    </row>
    <row r="14" spans="1:8" x14ac:dyDescent="0.3">
      <c r="A14" s="50" t="s">
        <v>14</v>
      </c>
      <c r="B14" s="55">
        <v>4563663</v>
      </c>
      <c r="C14" s="55">
        <v>616472</v>
      </c>
      <c r="D14" s="55">
        <v>2690268</v>
      </c>
      <c r="E14" s="72">
        <v>88.09</v>
      </c>
      <c r="F14" s="56">
        <f t="shared" si="0"/>
        <v>6.4414036327659976E-3</v>
      </c>
      <c r="G14" s="108">
        <v>16807507</v>
      </c>
      <c r="H14" s="78">
        <v>9604036</v>
      </c>
    </row>
    <row r="15" spans="1:8" x14ac:dyDescent="0.3">
      <c r="A15" s="50" t="s">
        <v>15</v>
      </c>
      <c r="B15" s="55">
        <v>181272376</v>
      </c>
      <c r="C15" s="55">
        <v>117568557</v>
      </c>
      <c r="D15" s="55">
        <v>39978921</v>
      </c>
      <c r="E15" s="72">
        <v>26.89</v>
      </c>
      <c r="F15" s="56">
        <f t="shared" si="0"/>
        <v>0.25585774876158118</v>
      </c>
      <c r="G15" s="108">
        <v>406194086</v>
      </c>
      <c r="H15" s="78">
        <v>335642318</v>
      </c>
    </row>
    <row r="16" spans="1:8" x14ac:dyDescent="0.3">
      <c r="A16" s="50" t="s">
        <v>16</v>
      </c>
      <c r="B16" s="55">
        <v>82508556</v>
      </c>
      <c r="C16" s="55">
        <v>54723092</v>
      </c>
      <c r="D16" s="55">
        <v>26856611</v>
      </c>
      <c r="E16" s="72">
        <v>44.84</v>
      </c>
      <c r="F16" s="56">
        <f t="shared" si="0"/>
        <v>0.1164570899193645</v>
      </c>
      <c r="G16" s="108">
        <v>229449172</v>
      </c>
      <c r="H16" s="78">
        <v>216754257</v>
      </c>
    </row>
    <row r="17" spans="1:8" x14ac:dyDescent="0.3">
      <c r="A17" s="50" t="s">
        <v>17</v>
      </c>
      <c r="B17" s="55">
        <v>5000485</v>
      </c>
      <c r="C17" s="55">
        <v>3887356</v>
      </c>
      <c r="D17" s="55">
        <v>4175378</v>
      </c>
      <c r="E17" s="72">
        <v>95.8</v>
      </c>
      <c r="F17" s="56">
        <f t="shared" si="0"/>
        <v>7.0579581017686625E-3</v>
      </c>
      <c r="G17" s="108">
        <v>8024622</v>
      </c>
      <c r="H17" s="78">
        <v>4814709</v>
      </c>
    </row>
    <row r="18" spans="1:8" x14ac:dyDescent="0.3">
      <c r="A18" s="50" t="s">
        <v>18</v>
      </c>
      <c r="B18" s="55">
        <v>18870022</v>
      </c>
      <c r="C18" s="55">
        <v>6895581</v>
      </c>
      <c r="D18" s="55">
        <v>10784153</v>
      </c>
      <c r="E18" s="72">
        <v>73.069999999999993</v>
      </c>
      <c r="F18" s="56">
        <f t="shared" si="0"/>
        <v>2.6634181415493275E-2</v>
      </c>
      <c r="G18" s="108">
        <v>41491194</v>
      </c>
      <c r="H18" s="78">
        <v>25670921</v>
      </c>
    </row>
    <row r="19" spans="1:8" x14ac:dyDescent="0.3">
      <c r="A19" s="50" t="s">
        <v>19</v>
      </c>
      <c r="B19" s="55">
        <v>18044620</v>
      </c>
      <c r="C19" s="55">
        <v>10581485</v>
      </c>
      <c r="D19" s="55">
        <v>7942039</v>
      </c>
      <c r="E19" s="72">
        <v>59.73</v>
      </c>
      <c r="F19" s="56">
        <f t="shared" si="0"/>
        <v>2.5469163875571438E-2</v>
      </c>
      <c r="G19" s="108">
        <v>10280920</v>
      </c>
      <c r="H19" s="78">
        <v>3342715</v>
      </c>
    </row>
    <row r="20" spans="1:8" ht="19.2" x14ac:dyDescent="0.6">
      <c r="A20" s="51" t="s">
        <v>20</v>
      </c>
      <c r="B20" s="143">
        <v>708488904</v>
      </c>
      <c r="C20" s="64">
        <v>393668105</v>
      </c>
      <c r="D20" s="64">
        <v>222730970</v>
      </c>
      <c r="E20" s="88"/>
      <c r="F20" s="56"/>
      <c r="G20" s="157">
        <v>1721062100</v>
      </c>
      <c r="H20" s="85">
        <v>1433232677</v>
      </c>
    </row>
    <row r="22" spans="1:8" x14ac:dyDescent="0.3">
      <c r="G22" s="24"/>
    </row>
    <row r="23" spans="1:8" x14ac:dyDescent="0.3">
      <c r="G23" s="2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sheetPr>
  <dimension ref="A1:H23"/>
  <sheetViews>
    <sheetView zoomScale="70" zoomScaleNormal="70" workbookViewId="0">
      <selection activeCell="B2" sqref="B2:B21"/>
    </sheetView>
  </sheetViews>
  <sheetFormatPr defaultColWidth="9.109375" defaultRowHeight="15.6" x14ac:dyDescent="0.3"/>
  <cols>
    <col min="1" max="1" width="47.44140625" style="2" customWidth="1"/>
    <col min="2" max="2" width="18.109375" style="2" bestFit="1" customWidth="1"/>
    <col min="3" max="3" width="33" style="2" bestFit="1" customWidth="1"/>
    <col min="4" max="4" width="23.5546875" style="2" bestFit="1" customWidth="1"/>
    <col min="5" max="5" width="15.109375" style="2" bestFit="1" customWidth="1"/>
    <col min="6" max="6" width="17.88671875" style="2" bestFit="1" customWidth="1"/>
    <col min="7" max="7" width="14.88671875" style="28" bestFit="1" customWidth="1"/>
    <col min="8" max="8" width="20.33203125" style="2" bestFit="1" customWidth="1"/>
    <col min="9" max="16384" width="9.109375" style="2"/>
  </cols>
  <sheetData>
    <row r="1" spans="1:8" s="49" customFormat="1" ht="26.25" customHeight="1" x14ac:dyDescent="0.3">
      <c r="A1" s="91" t="s">
        <v>38</v>
      </c>
      <c r="B1" s="91" t="s">
        <v>26</v>
      </c>
      <c r="C1" s="91" t="s">
        <v>60</v>
      </c>
      <c r="D1" s="91" t="s">
        <v>24</v>
      </c>
      <c r="E1" s="91" t="s">
        <v>25</v>
      </c>
      <c r="F1" s="91" t="s">
        <v>27</v>
      </c>
      <c r="G1" s="166" t="s">
        <v>64</v>
      </c>
      <c r="H1" s="49" t="s">
        <v>72</v>
      </c>
    </row>
    <row r="2" spans="1:8" x14ac:dyDescent="0.3">
      <c r="A2" s="58" t="s">
        <v>0</v>
      </c>
      <c r="B2" s="54">
        <v>103944</v>
      </c>
      <c r="C2" s="54">
        <v>113829</v>
      </c>
      <c r="D2" s="54">
        <v>110042</v>
      </c>
      <c r="E2" s="92">
        <v>117.73</v>
      </c>
      <c r="F2" s="93">
        <f>B2/$B$22</f>
        <v>5.5857792586061353E-4</v>
      </c>
      <c r="G2" s="155">
        <v>1181228</v>
      </c>
      <c r="H2" s="92">
        <v>928310</v>
      </c>
    </row>
    <row r="3" spans="1:8" x14ac:dyDescent="0.3">
      <c r="A3" s="58" t="s">
        <v>1</v>
      </c>
      <c r="B3" s="54">
        <v>1711978</v>
      </c>
      <c r="C3" s="54">
        <v>2103460</v>
      </c>
      <c r="D3" s="54">
        <v>971387</v>
      </c>
      <c r="E3" s="92">
        <v>58.57</v>
      </c>
      <c r="F3" s="93">
        <f t="shared" ref="F3:F21" si="0">B3/$B$22</f>
        <v>9.199887635255536E-3</v>
      </c>
      <c r="G3" s="155">
        <v>35600010</v>
      </c>
      <c r="H3" s="92">
        <v>33623407</v>
      </c>
    </row>
    <row r="4" spans="1:8" x14ac:dyDescent="0.3">
      <c r="A4" s="58" t="s">
        <v>2</v>
      </c>
      <c r="B4" s="54">
        <v>48089750</v>
      </c>
      <c r="C4" s="54">
        <v>19573512</v>
      </c>
      <c r="D4" s="54">
        <v>10757434</v>
      </c>
      <c r="E4" s="92">
        <v>43.52</v>
      </c>
      <c r="F4" s="93">
        <f t="shared" si="0"/>
        <v>0.25842639123138844</v>
      </c>
      <c r="G4" s="155">
        <v>401230296</v>
      </c>
      <c r="H4" s="92">
        <v>355396079</v>
      </c>
    </row>
    <row r="5" spans="1:8" x14ac:dyDescent="0.3">
      <c r="A5" s="58" t="s">
        <v>3</v>
      </c>
      <c r="B5" s="54">
        <v>0</v>
      </c>
      <c r="C5" s="54"/>
      <c r="D5" s="54"/>
      <c r="E5" s="92"/>
      <c r="F5" s="93">
        <f t="shared" si="0"/>
        <v>0</v>
      </c>
      <c r="G5" s="156"/>
      <c r="H5" s="92"/>
    </row>
    <row r="6" spans="1:8" x14ac:dyDescent="0.3">
      <c r="A6" s="58" t="s">
        <v>4</v>
      </c>
      <c r="B6" s="54">
        <v>0</v>
      </c>
      <c r="C6" s="54"/>
      <c r="D6" s="54"/>
      <c r="E6" s="92"/>
      <c r="F6" s="93">
        <f t="shared" si="0"/>
        <v>0</v>
      </c>
      <c r="G6" s="156"/>
      <c r="H6" s="92"/>
    </row>
    <row r="7" spans="1:8" x14ac:dyDescent="0.3">
      <c r="A7" s="58" t="s">
        <v>5</v>
      </c>
      <c r="B7" s="54">
        <v>4462607</v>
      </c>
      <c r="C7" s="54">
        <v>2329518</v>
      </c>
      <c r="D7" s="54">
        <v>1875493</v>
      </c>
      <c r="E7" s="92">
        <v>49.95</v>
      </c>
      <c r="F7" s="93">
        <f t="shared" si="0"/>
        <v>2.3981314573145684E-2</v>
      </c>
      <c r="G7" s="155">
        <v>36435345</v>
      </c>
      <c r="H7" s="92">
        <v>22464955</v>
      </c>
    </row>
    <row r="8" spans="1:8" x14ac:dyDescent="0.3">
      <c r="A8" s="58" t="s">
        <v>6</v>
      </c>
      <c r="B8" s="54">
        <v>1409937</v>
      </c>
      <c r="C8" s="54">
        <v>635600</v>
      </c>
      <c r="D8" s="54">
        <v>482259</v>
      </c>
      <c r="E8" s="92">
        <v>71.03</v>
      </c>
      <c r="F8" s="93">
        <f t="shared" si="0"/>
        <v>7.5767690781010531E-3</v>
      </c>
      <c r="G8" s="155">
        <v>6768495</v>
      </c>
      <c r="H8" s="92">
        <v>5542301</v>
      </c>
    </row>
    <row r="9" spans="1:8" x14ac:dyDescent="0.3">
      <c r="A9" s="58" t="s">
        <v>7</v>
      </c>
      <c r="B9" s="54">
        <v>14949866</v>
      </c>
      <c r="C9" s="54">
        <v>11404413</v>
      </c>
      <c r="D9" s="54">
        <v>4241611</v>
      </c>
      <c r="E9" s="92">
        <v>34.89</v>
      </c>
      <c r="F9" s="93">
        <f t="shared" si="0"/>
        <v>8.033811612189358E-2</v>
      </c>
      <c r="G9" s="155">
        <v>168190153</v>
      </c>
      <c r="H9" s="92">
        <v>148488620</v>
      </c>
    </row>
    <row r="10" spans="1:8" x14ac:dyDescent="0.3">
      <c r="A10" s="58" t="s">
        <v>8</v>
      </c>
      <c r="B10" s="54">
        <v>956390</v>
      </c>
      <c r="C10" s="54">
        <v>16851</v>
      </c>
      <c r="D10" s="54">
        <v>759361</v>
      </c>
      <c r="E10" s="92">
        <v>88.24</v>
      </c>
      <c r="F10" s="93">
        <f t="shared" si="0"/>
        <v>5.1394822453805144E-3</v>
      </c>
      <c r="G10" s="155">
        <v>24411587</v>
      </c>
      <c r="H10" s="92">
        <v>22833811</v>
      </c>
    </row>
    <row r="11" spans="1:8" x14ac:dyDescent="0.3">
      <c r="A11" s="58" t="s">
        <v>9</v>
      </c>
      <c r="B11" s="54">
        <v>7225429</v>
      </c>
      <c r="C11" s="54">
        <v>3937729</v>
      </c>
      <c r="D11" s="54">
        <v>2632168</v>
      </c>
      <c r="E11" s="92">
        <v>55.17</v>
      </c>
      <c r="F11" s="93">
        <f t="shared" si="0"/>
        <v>3.8828264683609705E-2</v>
      </c>
      <c r="G11" s="155">
        <v>113779143</v>
      </c>
      <c r="H11" s="92">
        <v>109275298</v>
      </c>
    </row>
    <row r="12" spans="1:8" x14ac:dyDescent="0.3">
      <c r="A12" s="58" t="s">
        <v>10</v>
      </c>
      <c r="B12" s="54">
        <v>7180100</v>
      </c>
      <c r="C12" s="54">
        <v>4116071</v>
      </c>
      <c r="D12" s="54">
        <v>4233294</v>
      </c>
      <c r="E12" s="92">
        <v>66.23</v>
      </c>
      <c r="F12" s="93">
        <f t="shared" si="0"/>
        <v>3.8584674107902249E-2</v>
      </c>
      <c r="G12" s="155">
        <v>140769270</v>
      </c>
      <c r="H12" s="92">
        <v>78287281</v>
      </c>
    </row>
    <row r="13" spans="1:8" x14ac:dyDescent="0.3">
      <c r="A13" s="58" t="s">
        <v>11</v>
      </c>
      <c r="B13" s="54">
        <v>2594256</v>
      </c>
      <c r="C13" s="54">
        <v>939218</v>
      </c>
      <c r="D13" s="54">
        <v>1361435</v>
      </c>
      <c r="E13" s="92">
        <v>61.76</v>
      </c>
      <c r="F13" s="93">
        <f t="shared" si="0"/>
        <v>1.3941104206413568E-2</v>
      </c>
      <c r="G13" s="155">
        <v>27693981</v>
      </c>
      <c r="H13" s="92">
        <v>22213992</v>
      </c>
    </row>
    <row r="14" spans="1:8" x14ac:dyDescent="0.3">
      <c r="A14" s="58" t="s">
        <v>12</v>
      </c>
      <c r="B14" s="54">
        <v>7028413</v>
      </c>
      <c r="C14" s="54">
        <v>1570155</v>
      </c>
      <c r="D14" s="54">
        <v>3912073</v>
      </c>
      <c r="E14" s="92">
        <v>88.57</v>
      </c>
      <c r="F14" s="93">
        <f t="shared" si="0"/>
        <v>3.7769533168165281E-2</v>
      </c>
      <c r="G14" s="155">
        <v>53941272</v>
      </c>
      <c r="H14" s="92">
        <v>36654299</v>
      </c>
    </row>
    <row r="15" spans="1:8" x14ac:dyDescent="0.3">
      <c r="A15" s="58" t="s">
        <v>13</v>
      </c>
      <c r="B15" s="54">
        <v>2306986</v>
      </c>
      <c r="C15" s="54">
        <v>1660789</v>
      </c>
      <c r="D15" s="54">
        <v>874287</v>
      </c>
      <c r="E15" s="92">
        <v>43.65</v>
      </c>
      <c r="F15" s="93">
        <f t="shared" si="0"/>
        <v>1.2397362568974384E-2</v>
      </c>
      <c r="G15" s="155">
        <v>31948695</v>
      </c>
      <c r="H15" s="92">
        <v>27505545</v>
      </c>
    </row>
    <row r="16" spans="1:8" x14ac:dyDescent="0.3">
      <c r="A16" s="58" t="s">
        <v>14</v>
      </c>
      <c r="B16" s="54">
        <v>1232845</v>
      </c>
      <c r="C16" s="54">
        <v>198931</v>
      </c>
      <c r="D16" s="54">
        <v>721278</v>
      </c>
      <c r="E16" s="92">
        <v>78.069999999999993</v>
      </c>
      <c r="F16" s="93">
        <f t="shared" si="0"/>
        <v>6.6251058551491963E-3</v>
      </c>
      <c r="G16" s="155">
        <v>17008778</v>
      </c>
      <c r="H16" s="92">
        <v>9744036</v>
      </c>
    </row>
    <row r="17" spans="1:8" x14ac:dyDescent="0.3">
      <c r="A17" s="58" t="s">
        <v>15</v>
      </c>
      <c r="B17" s="54">
        <v>51808163</v>
      </c>
      <c r="C17" s="54">
        <v>33727798</v>
      </c>
      <c r="D17" s="54">
        <v>9517479</v>
      </c>
      <c r="E17" s="92">
        <v>22.17</v>
      </c>
      <c r="F17" s="93">
        <f t="shared" si="0"/>
        <v>0.27840852989290948</v>
      </c>
      <c r="G17" s="155">
        <v>432551647</v>
      </c>
      <c r="H17" s="92">
        <v>356240703</v>
      </c>
    </row>
    <row r="18" spans="1:8" x14ac:dyDescent="0.3">
      <c r="A18" s="58" t="s">
        <v>16</v>
      </c>
      <c r="B18" s="54">
        <v>23025985</v>
      </c>
      <c r="C18" s="54">
        <v>10910908</v>
      </c>
      <c r="D18" s="54">
        <v>7490509</v>
      </c>
      <c r="E18" s="92">
        <v>45.72</v>
      </c>
      <c r="F18" s="93">
        <f t="shared" si="0"/>
        <v>0.12373784867041483</v>
      </c>
      <c r="G18" s="155">
        <v>238644732</v>
      </c>
      <c r="H18" s="92">
        <v>219625105</v>
      </c>
    </row>
    <row r="19" spans="1:8" x14ac:dyDescent="0.3">
      <c r="A19" s="58" t="s">
        <v>17</v>
      </c>
      <c r="B19" s="54">
        <v>0</v>
      </c>
      <c r="C19" s="54"/>
      <c r="D19" s="54"/>
      <c r="E19" s="92"/>
      <c r="F19" s="93">
        <f t="shared" si="0"/>
        <v>0</v>
      </c>
      <c r="G19" s="156"/>
      <c r="H19" s="92"/>
    </row>
    <row r="20" spans="1:8" x14ac:dyDescent="0.3">
      <c r="A20" s="58" t="s">
        <v>18</v>
      </c>
      <c r="B20" s="54">
        <v>4806258</v>
      </c>
      <c r="C20" s="54">
        <v>2275343</v>
      </c>
      <c r="D20" s="54">
        <v>2843003</v>
      </c>
      <c r="E20" s="92">
        <v>75.75</v>
      </c>
      <c r="F20" s="93">
        <f t="shared" si="0"/>
        <v>2.582803841290484E-2</v>
      </c>
      <c r="G20" s="155">
        <v>43185134</v>
      </c>
      <c r="H20" s="92">
        <v>26708524</v>
      </c>
    </row>
    <row r="21" spans="1:8" x14ac:dyDescent="0.3">
      <c r="A21" s="58" t="s">
        <v>19</v>
      </c>
      <c r="B21" s="54">
        <v>7193930</v>
      </c>
      <c r="C21" s="54">
        <v>2695620</v>
      </c>
      <c r="D21" s="54">
        <v>1843923</v>
      </c>
      <c r="E21" s="92">
        <v>40.14</v>
      </c>
      <c r="F21" s="93">
        <f t="shared" si="0"/>
        <v>3.8658994248695872E-2</v>
      </c>
      <c r="G21" s="155">
        <v>22677899</v>
      </c>
      <c r="H21" s="92">
        <v>16210225</v>
      </c>
    </row>
    <row r="22" spans="1:8" s="46" customFormat="1" ht="19.2" x14ac:dyDescent="0.6">
      <c r="A22" s="59" t="s">
        <v>20</v>
      </c>
      <c r="B22" s="63">
        <v>186086838</v>
      </c>
      <c r="C22" s="64">
        <v>98209744</v>
      </c>
      <c r="D22" s="64">
        <v>54627035</v>
      </c>
      <c r="E22" s="96"/>
      <c r="F22" s="97"/>
      <c r="G22" s="167">
        <v>1796017665</v>
      </c>
      <c r="H22" s="165">
        <v>1491742491</v>
      </c>
    </row>
    <row r="23" spans="1:8" x14ac:dyDescent="0.3">
      <c r="A23" s="10"/>
      <c r="C23" s="8"/>
      <c r="D23" s="10"/>
      <c r="E23" s="10"/>
      <c r="F23"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H26"/>
  <sheetViews>
    <sheetView zoomScale="70" zoomScaleNormal="70" workbookViewId="0">
      <selection activeCell="B2" sqref="B2:B21"/>
    </sheetView>
  </sheetViews>
  <sheetFormatPr defaultColWidth="9.109375" defaultRowHeight="15.6" x14ac:dyDescent="0.3"/>
  <cols>
    <col min="1" max="1" width="47.44140625" style="2" customWidth="1"/>
    <col min="2" max="2" width="18.109375" style="2" bestFit="1" customWidth="1"/>
    <col min="3" max="3" width="29.88671875" style="2" bestFit="1" customWidth="1"/>
    <col min="4" max="4" width="23.5546875" style="2" bestFit="1" customWidth="1"/>
    <col min="5" max="5" width="15" style="2" bestFit="1" customWidth="1"/>
    <col min="6" max="6" width="16.33203125" style="2" bestFit="1" customWidth="1"/>
    <col min="7" max="7" width="14.33203125" style="2" bestFit="1" customWidth="1"/>
    <col min="8" max="8" width="20.33203125" style="2" bestFit="1" customWidth="1"/>
    <col min="9" max="16384" width="9.109375" style="2"/>
  </cols>
  <sheetData>
    <row r="1" spans="1:8" s="49" customFormat="1" ht="26.25" customHeight="1" x14ac:dyDescent="0.3">
      <c r="A1" s="47" t="s">
        <v>39</v>
      </c>
      <c r="B1" s="47" t="s">
        <v>26</v>
      </c>
      <c r="C1" s="47" t="s">
        <v>60</v>
      </c>
      <c r="D1" s="47" t="s">
        <v>24</v>
      </c>
      <c r="E1" s="47" t="s">
        <v>25</v>
      </c>
      <c r="F1" s="47" t="s">
        <v>27</v>
      </c>
      <c r="G1" s="49" t="s">
        <v>64</v>
      </c>
      <c r="H1" s="49" t="s">
        <v>72</v>
      </c>
    </row>
    <row r="2" spans="1:8" x14ac:dyDescent="0.3">
      <c r="A2" s="50" t="s">
        <v>0</v>
      </c>
      <c r="B2" s="54">
        <v>0</v>
      </c>
      <c r="C2" s="54"/>
      <c r="D2" s="54"/>
      <c r="E2" s="98">
        <v>117.73</v>
      </c>
      <c r="F2" s="93">
        <f>B2/$B$22</f>
        <v>0</v>
      </c>
      <c r="G2" s="106"/>
      <c r="H2" s="92"/>
    </row>
    <row r="3" spans="1:8" x14ac:dyDescent="0.3">
      <c r="A3" s="50" t="s">
        <v>1</v>
      </c>
      <c r="B3" s="54">
        <v>3623858</v>
      </c>
      <c r="C3" s="54">
        <v>3289885</v>
      </c>
      <c r="D3" s="54">
        <v>1976183</v>
      </c>
      <c r="E3" s="98">
        <v>58.57</v>
      </c>
      <c r="F3" s="93">
        <f t="shared" ref="F3:F21" si="0">B3/$B$22</f>
        <v>1.0736717287749166E-2</v>
      </c>
      <c r="G3" s="108">
        <v>36421709</v>
      </c>
      <c r="H3" s="92">
        <v>34527148</v>
      </c>
    </row>
    <row r="4" spans="1:8" x14ac:dyDescent="0.3">
      <c r="A4" s="50" t="s">
        <v>2</v>
      </c>
      <c r="B4" s="54">
        <v>108080639</v>
      </c>
      <c r="C4" s="54">
        <v>40121180</v>
      </c>
      <c r="D4" s="54">
        <v>20892572</v>
      </c>
      <c r="E4" s="98">
        <v>43.52</v>
      </c>
      <c r="F4" s="93">
        <f t="shared" si="0"/>
        <v>0.32021985001130748</v>
      </c>
      <c r="G4" s="108">
        <v>420552777</v>
      </c>
      <c r="H4" s="92">
        <v>364873945</v>
      </c>
    </row>
    <row r="5" spans="1:8" x14ac:dyDescent="0.3">
      <c r="A5" s="50" t="s">
        <v>3</v>
      </c>
      <c r="B5" s="54">
        <v>5503722</v>
      </c>
      <c r="C5" s="54">
        <v>219960</v>
      </c>
      <c r="D5" s="54">
        <v>2967839</v>
      </c>
      <c r="E5" s="99"/>
      <c r="F5" s="93">
        <f t="shared" si="0"/>
        <v>1.630635282739153E-2</v>
      </c>
      <c r="G5" s="108">
        <v>28795559</v>
      </c>
      <c r="H5" s="92">
        <v>25194861</v>
      </c>
    </row>
    <row r="6" spans="1:8" x14ac:dyDescent="0.3">
      <c r="A6" s="50" t="s">
        <v>4</v>
      </c>
      <c r="B6" s="54">
        <v>0</v>
      </c>
      <c r="C6" s="54"/>
      <c r="D6" s="54"/>
      <c r="E6" s="99"/>
      <c r="F6" s="93">
        <f t="shared" si="0"/>
        <v>0</v>
      </c>
      <c r="G6" s="106"/>
      <c r="H6" s="92"/>
    </row>
    <row r="7" spans="1:8" x14ac:dyDescent="0.3">
      <c r="A7" s="50" t="s">
        <v>5</v>
      </c>
      <c r="B7" s="54">
        <v>8317924</v>
      </c>
      <c r="C7" s="54">
        <v>4845036</v>
      </c>
      <c r="D7" s="54">
        <v>3682943</v>
      </c>
      <c r="E7" s="98">
        <v>49.95</v>
      </c>
      <c r="F7" s="93">
        <f t="shared" si="0"/>
        <v>2.4644232309594827E-2</v>
      </c>
      <c r="G7" s="108">
        <v>37327101</v>
      </c>
      <c r="H7" s="92">
        <v>22582634</v>
      </c>
    </row>
    <row r="8" spans="1:8" x14ac:dyDescent="0.3">
      <c r="A8" s="50" t="s">
        <v>6</v>
      </c>
      <c r="B8" s="54">
        <v>5768662</v>
      </c>
      <c r="C8" s="54">
        <v>1248178</v>
      </c>
      <c r="D8" s="54">
        <v>1090711</v>
      </c>
      <c r="E8" s="98">
        <v>71.03</v>
      </c>
      <c r="F8" s="93">
        <f t="shared" si="0"/>
        <v>1.7091313462774115E-2</v>
      </c>
      <c r="G8" s="108">
        <v>9438283</v>
      </c>
      <c r="H8" s="92">
        <v>4852657</v>
      </c>
    </row>
    <row r="9" spans="1:8" x14ac:dyDescent="0.3">
      <c r="A9" s="50" t="s">
        <v>7</v>
      </c>
      <c r="B9" s="54">
        <v>35262343</v>
      </c>
      <c r="C9" s="54">
        <v>23123777</v>
      </c>
      <c r="D9" s="54">
        <v>9043161</v>
      </c>
      <c r="E9" s="98">
        <v>34.89</v>
      </c>
      <c r="F9" s="93">
        <f t="shared" si="0"/>
        <v>0.10447479114651864</v>
      </c>
      <c r="G9" s="108">
        <v>169446485</v>
      </c>
      <c r="H9" s="92">
        <v>149273344</v>
      </c>
    </row>
    <row r="10" spans="1:8" x14ac:dyDescent="0.3">
      <c r="A10" s="50" t="s">
        <v>8</v>
      </c>
      <c r="B10" s="54">
        <v>2133867</v>
      </c>
      <c r="C10" s="54">
        <v>63591</v>
      </c>
      <c r="D10" s="54">
        <v>1918717</v>
      </c>
      <c r="E10" s="98">
        <v>88.24</v>
      </c>
      <c r="F10" s="93">
        <f t="shared" si="0"/>
        <v>6.3221921798970737E-3</v>
      </c>
      <c r="G10" s="108">
        <v>25281323</v>
      </c>
      <c r="H10" s="92">
        <v>23880435</v>
      </c>
    </row>
    <row r="11" spans="1:8" x14ac:dyDescent="0.3">
      <c r="A11" s="50" t="s">
        <v>9</v>
      </c>
      <c r="B11" s="54">
        <v>14491342</v>
      </c>
      <c r="C11" s="54">
        <v>9587359</v>
      </c>
      <c r="D11" s="54">
        <v>5207918</v>
      </c>
      <c r="E11" s="98">
        <v>55.17</v>
      </c>
      <c r="F11" s="93">
        <f t="shared" si="0"/>
        <v>4.2934751354519289E-2</v>
      </c>
      <c r="G11" s="108">
        <v>118181446</v>
      </c>
      <c r="H11" s="92">
        <v>113181402</v>
      </c>
    </row>
    <row r="12" spans="1:8" x14ac:dyDescent="0.3">
      <c r="A12" s="50" t="s">
        <v>10</v>
      </c>
      <c r="B12" s="54">
        <v>0</v>
      </c>
      <c r="C12" s="54"/>
      <c r="D12" s="54"/>
      <c r="E12" s="98">
        <v>66.23</v>
      </c>
      <c r="F12" s="93">
        <f t="shared" si="0"/>
        <v>0</v>
      </c>
      <c r="G12" s="106"/>
      <c r="H12" s="92"/>
    </row>
    <row r="13" spans="1:8" x14ac:dyDescent="0.3">
      <c r="A13" s="50" t="s">
        <v>11</v>
      </c>
      <c r="B13" s="54">
        <v>5193095</v>
      </c>
      <c r="C13" s="54">
        <v>2490863</v>
      </c>
      <c r="D13" s="54">
        <v>2429463</v>
      </c>
      <c r="E13" s="98">
        <v>61.76</v>
      </c>
      <c r="F13" s="93">
        <f t="shared" si="0"/>
        <v>1.5386031368619784E-2</v>
      </c>
      <c r="G13" s="108">
        <v>28129773</v>
      </c>
      <c r="H13" s="92">
        <v>22368874</v>
      </c>
    </row>
    <row r="14" spans="1:8" x14ac:dyDescent="0.3">
      <c r="A14" s="50" t="s">
        <v>12</v>
      </c>
      <c r="B14" s="54">
        <v>15157282</v>
      </c>
      <c r="C14" s="54">
        <v>3667455</v>
      </c>
      <c r="D14" s="54">
        <v>8633104</v>
      </c>
      <c r="E14" s="98">
        <v>88.57</v>
      </c>
      <c r="F14" s="93">
        <f t="shared" si="0"/>
        <v>4.4907789346240734E-2</v>
      </c>
      <c r="G14" s="108">
        <v>52383853</v>
      </c>
      <c r="H14" s="92">
        <v>41286999</v>
      </c>
    </row>
    <row r="15" spans="1:8" x14ac:dyDescent="0.3">
      <c r="A15" s="50" t="s">
        <v>13</v>
      </c>
      <c r="B15" s="54">
        <v>4679970</v>
      </c>
      <c r="C15" s="54">
        <v>3627809</v>
      </c>
      <c r="D15" s="54">
        <v>1780277</v>
      </c>
      <c r="E15" s="98">
        <v>43.65</v>
      </c>
      <c r="F15" s="93">
        <f t="shared" si="0"/>
        <v>1.3865751584401889E-2</v>
      </c>
      <c r="G15" s="108">
        <v>33194816</v>
      </c>
      <c r="H15" s="92">
        <v>28804006</v>
      </c>
    </row>
    <row r="16" spans="1:8" x14ac:dyDescent="0.3">
      <c r="A16" s="50" t="s">
        <v>14</v>
      </c>
      <c r="B16" s="54">
        <v>2629175</v>
      </c>
      <c r="C16" s="54">
        <v>520875</v>
      </c>
      <c r="D16" s="54">
        <v>1578355</v>
      </c>
      <c r="E16" s="98">
        <v>78.069999999999993</v>
      </c>
      <c r="F16" s="93">
        <f t="shared" si="0"/>
        <v>7.7896839983845707E-3</v>
      </c>
      <c r="G16" s="108">
        <v>17011250</v>
      </c>
      <c r="H16" s="92">
        <v>9930260</v>
      </c>
    </row>
    <row r="17" spans="1:8" x14ac:dyDescent="0.3">
      <c r="A17" s="50" t="s">
        <v>15</v>
      </c>
      <c r="B17" s="54">
        <v>105373859</v>
      </c>
      <c r="C17" s="54">
        <v>68867158</v>
      </c>
      <c r="D17" s="54">
        <v>20830815</v>
      </c>
      <c r="E17" s="98">
        <v>22.17</v>
      </c>
      <c r="F17" s="93">
        <f t="shared" si="0"/>
        <v>0.31220023897242744</v>
      </c>
      <c r="G17" s="108">
        <v>457102432</v>
      </c>
      <c r="H17" s="92">
        <v>380230895</v>
      </c>
    </row>
    <row r="18" spans="1:8" x14ac:dyDescent="0.3">
      <c r="A18" s="50" t="s">
        <v>16</v>
      </c>
      <c r="B18" s="54">
        <v>0</v>
      </c>
      <c r="C18" s="54"/>
      <c r="D18" s="54"/>
      <c r="E18" s="98">
        <v>45.72</v>
      </c>
      <c r="F18" s="93">
        <f t="shared" si="0"/>
        <v>0</v>
      </c>
      <c r="G18" s="106"/>
      <c r="H18" s="92"/>
    </row>
    <row r="19" spans="1:8" x14ac:dyDescent="0.3">
      <c r="A19" s="50" t="s">
        <v>17</v>
      </c>
      <c r="B19" s="54">
        <v>0</v>
      </c>
      <c r="C19" s="54"/>
      <c r="D19" s="54"/>
      <c r="E19" s="99"/>
      <c r="F19" s="93">
        <f t="shared" si="0"/>
        <v>0</v>
      </c>
      <c r="G19" s="106"/>
      <c r="H19" s="92"/>
    </row>
    <row r="20" spans="1:8" x14ac:dyDescent="0.3">
      <c r="A20" s="50" t="s">
        <v>18</v>
      </c>
      <c r="B20" s="54">
        <v>9415498</v>
      </c>
      <c r="C20" s="54">
        <v>4421768</v>
      </c>
      <c r="D20" s="54">
        <v>8928480</v>
      </c>
      <c r="E20" s="98">
        <v>75.75</v>
      </c>
      <c r="F20" s="93">
        <f t="shared" si="0"/>
        <v>2.7896109656991994E-2</v>
      </c>
      <c r="G20" s="108">
        <v>65567406</v>
      </c>
      <c r="H20" s="92">
        <v>26466447</v>
      </c>
    </row>
    <row r="21" spans="1:8" x14ac:dyDescent="0.3">
      <c r="A21" s="50" t="s">
        <v>19</v>
      </c>
      <c r="B21" s="54">
        <v>11888873</v>
      </c>
      <c r="C21" s="54">
        <v>5609110</v>
      </c>
      <c r="D21" s="54">
        <v>3719677</v>
      </c>
      <c r="E21" s="98">
        <v>40.14</v>
      </c>
      <c r="F21" s="93">
        <f t="shared" si="0"/>
        <v>3.5224191530395035E-2</v>
      </c>
      <c r="G21" s="108">
        <v>23082510</v>
      </c>
      <c r="H21" s="92">
        <v>15729999</v>
      </c>
    </row>
    <row r="22" spans="1:8" s="46" customFormat="1" ht="19.2" x14ac:dyDescent="0.6">
      <c r="A22" s="51" t="s">
        <v>20</v>
      </c>
      <c r="B22" s="63">
        <v>337520110</v>
      </c>
      <c r="C22" s="64">
        <v>171704004</v>
      </c>
      <c r="D22" s="64">
        <v>94680213</v>
      </c>
      <c r="E22" s="100"/>
      <c r="F22" s="97"/>
      <c r="G22" s="157">
        <v>1521916721</v>
      </c>
      <c r="H22" s="96">
        <v>1263183906</v>
      </c>
    </row>
    <row r="23" spans="1:8" x14ac:dyDescent="0.3">
      <c r="B23" s="6"/>
      <c r="C23" s="7"/>
    </row>
    <row r="24" spans="1:8" x14ac:dyDescent="0.3">
      <c r="B24" s="3"/>
    </row>
    <row r="25" spans="1:8" x14ac:dyDescent="0.3">
      <c r="B25" s="3"/>
    </row>
    <row r="26" spans="1:8" x14ac:dyDescent="0.3">
      <c r="B26"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1:H26"/>
  <sheetViews>
    <sheetView zoomScale="70" zoomScaleNormal="70" workbookViewId="0">
      <selection activeCell="C2" sqref="C2:D21"/>
    </sheetView>
  </sheetViews>
  <sheetFormatPr defaultColWidth="9.109375" defaultRowHeight="15.6" x14ac:dyDescent="0.3"/>
  <cols>
    <col min="1" max="1" width="47.44140625" style="2" customWidth="1"/>
    <col min="2" max="2" width="18.109375" style="2" bestFit="1" customWidth="1"/>
    <col min="3" max="3" width="29.88671875" style="2" bestFit="1" customWidth="1"/>
    <col min="4" max="4" width="23.5546875" style="2" bestFit="1" customWidth="1"/>
    <col min="5" max="5" width="15.109375" style="2" bestFit="1" customWidth="1"/>
    <col min="6" max="6" width="15" style="2" bestFit="1" customWidth="1"/>
    <col min="7" max="7" width="15.88671875" style="28" bestFit="1" customWidth="1"/>
    <col min="8" max="8" width="20.33203125" style="2" bestFit="1" customWidth="1"/>
    <col min="9" max="16384" width="9.109375" style="2"/>
  </cols>
  <sheetData>
    <row r="1" spans="1:8" s="49" customFormat="1" ht="26.25" customHeight="1" x14ac:dyDescent="0.3">
      <c r="A1" s="91" t="s">
        <v>40</v>
      </c>
      <c r="B1" s="91" t="s">
        <v>29</v>
      </c>
      <c r="C1" s="91" t="s">
        <v>60</v>
      </c>
      <c r="D1" s="91" t="s">
        <v>24</v>
      </c>
      <c r="E1" s="91" t="s">
        <v>25</v>
      </c>
      <c r="F1" s="91" t="s">
        <v>27</v>
      </c>
      <c r="G1" s="102" t="s">
        <v>64</v>
      </c>
      <c r="H1" s="49" t="s">
        <v>72</v>
      </c>
    </row>
    <row r="2" spans="1:8" x14ac:dyDescent="0.3">
      <c r="A2" s="58" t="s">
        <v>0</v>
      </c>
      <c r="B2" s="54">
        <v>0</v>
      </c>
      <c r="C2" s="54"/>
      <c r="D2" s="54"/>
      <c r="E2" s="92"/>
      <c r="F2" s="92">
        <v>0</v>
      </c>
      <c r="G2" s="175"/>
      <c r="H2" s="92" t="s">
        <v>71</v>
      </c>
    </row>
    <row r="3" spans="1:8" x14ac:dyDescent="0.3">
      <c r="A3" s="58" t="s">
        <v>1</v>
      </c>
      <c r="B3" s="54">
        <v>5335081</v>
      </c>
      <c r="C3" s="54">
        <v>5242350</v>
      </c>
      <c r="D3" s="54">
        <v>3020747</v>
      </c>
      <c r="E3" s="92">
        <v>60.53</v>
      </c>
      <c r="F3" s="101">
        <f>B3/$B$22</f>
        <v>8.5163299368383964E-3</v>
      </c>
      <c r="G3" s="176">
        <v>36453367</v>
      </c>
      <c r="H3" s="92">
        <v>35154006</v>
      </c>
    </row>
    <row r="4" spans="1:8" x14ac:dyDescent="0.3">
      <c r="A4" s="58" t="s">
        <v>2</v>
      </c>
      <c r="B4" s="54">
        <v>170646475</v>
      </c>
      <c r="C4" s="54">
        <v>67119739</v>
      </c>
      <c r="D4" s="54">
        <v>31127995</v>
      </c>
      <c r="E4" s="92">
        <v>37.340000000000003</v>
      </c>
      <c r="F4" s="101">
        <f t="shared" ref="F4:F22" si="0">B4/$B$22</f>
        <v>0.27240105326581643</v>
      </c>
      <c r="G4" s="176">
        <v>451574587</v>
      </c>
      <c r="H4" s="92">
        <v>387182185</v>
      </c>
    </row>
    <row r="5" spans="1:8" x14ac:dyDescent="0.3">
      <c r="A5" s="58" t="s">
        <v>3</v>
      </c>
      <c r="B5" s="54">
        <v>8707168</v>
      </c>
      <c r="C5" s="54">
        <v>427046</v>
      </c>
      <c r="D5" s="54">
        <v>-7242370</v>
      </c>
      <c r="E5" s="92">
        <v>-56.69</v>
      </c>
      <c r="F5" s="101">
        <f t="shared" si="0"/>
        <v>1.389915457768707E-2</v>
      </c>
      <c r="G5" s="176">
        <v>56709496</v>
      </c>
      <c r="H5" s="92">
        <v>47496335</v>
      </c>
    </row>
    <row r="6" spans="1:8" x14ac:dyDescent="0.3">
      <c r="A6" s="58" t="s">
        <v>4</v>
      </c>
      <c r="B6" s="54">
        <v>0</v>
      </c>
      <c r="C6" s="54"/>
      <c r="D6" s="54"/>
      <c r="E6" s="92"/>
      <c r="F6" s="101">
        <f t="shared" si="0"/>
        <v>0</v>
      </c>
      <c r="G6" s="175"/>
      <c r="H6" s="92"/>
    </row>
    <row r="7" spans="1:8" x14ac:dyDescent="0.3">
      <c r="A7" s="58" t="s">
        <v>5</v>
      </c>
      <c r="B7" s="54">
        <v>13816215</v>
      </c>
      <c r="C7" s="54">
        <v>7070599</v>
      </c>
      <c r="D7" s="54">
        <v>5876344</v>
      </c>
      <c r="E7" s="92">
        <v>50.44</v>
      </c>
      <c r="F7" s="101">
        <f t="shared" si="0"/>
        <v>2.205466897659018E-2</v>
      </c>
      <c r="G7" s="176">
        <v>38323323</v>
      </c>
      <c r="H7" s="92">
        <v>21684668</v>
      </c>
    </row>
    <row r="8" spans="1:8" x14ac:dyDescent="0.3">
      <c r="A8" s="58" t="s">
        <v>6</v>
      </c>
      <c r="B8" s="54">
        <v>6564388</v>
      </c>
      <c r="C8" s="54">
        <v>1666947</v>
      </c>
      <c r="D8" s="54">
        <v>1917302</v>
      </c>
      <c r="E8" s="92">
        <v>64.02</v>
      </c>
      <c r="F8" s="101">
        <f t="shared" si="0"/>
        <v>1.04786589072261E-2</v>
      </c>
      <c r="G8" s="176">
        <v>18137509</v>
      </c>
      <c r="H8" s="92">
        <v>12668695</v>
      </c>
    </row>
    <row r="9" spans="1:8" x14ac:dyDescent="0.3">
      <c r="A9" s="58" t="s">
        <v>7</v>
      </c>
      <c r="B9" s="54">
        <v>58365679</v>
      </c>
      <c r="C9" s="54">
        <v>37099244</v>
      </c>
      <c r="D9" s="54">
        <v>13516589</v>
      </c>
      <c r="E9" s="92">
        <v>31.92</v>
      </c>
      <c r="F9" s="101">
        <f t="shared" si="0"/>
        <v>9.3168478482632253E-2</v>
      </c>
      <c r="G9" s="176">
        <v>179640454</v>
      </c>
      <c r="H9" s="92">
        <v>149077717</v>
      </c>
    </row>
    <row r="10" spans="1:8" x14ac:dyDescent="0.3">
      <c r="A10" s="58" t="s">
        <v>8</v>
      </c>
      <c r="B10" s="54">
        <v>4749530</v>
      </c>
      <c r="C10" s="54">
        <v>187678</v>
      </c>
      <c r="D10" s="54">
        <v>2992479</v>
      </c>
      <c r="E10" s="92">
        <v>85.92</v>
      </c>
      <c r="F10" s="101">
        <f t="shared" si="0"/>
        <v>7.5816214458434786E-3</v>
      </c>
      <c r="G10" s="176">
        <v>26319387</v>
      </c>
      <c r="H10" s="92">
        <v>24832626</v>
      </c>
    </row>
    <row r="11" spans="1:8" x14ac:dyDescent="0.3">
      <c r="A11" s="58" t="s">
        <v>9</v>
      </c>
      <c r="B11" s="54">
        <v>22748446</v>
      </c>
      <c r="C11" s="54">
        <v>16931367</v>
      </c>
      <c r="D11" s="54">
        <v>6758026</v>
      </c>
      <c r="E11" s="92">
        <v>49.31</v>
      </c>
      <c r="F11" s="101">
        <f t="shared" si="0"/>
        <v>3.6313089095807854E-2</v>
      </c>
      <c r="G11" s="176">
        <v>120338859</v>
      </c>
      <c r="H11" s="92">
        <v>117301696</v>
      </c>
    </row>
    <row r="12" spans="1:8" x14ac:dyDescent="0.3">
      <c r="A12" s="58" t="s">
        <v>10</v>
      </c>
      <c r="B12" s="54">
        <v>23036674</v>
      </c>
      <c r="C12" s="54">
        <v>13638776</v>
      </c>
      <c r="D12" s="54">
        <v>17853133</v>
      </c>
      <c r="E12" s="92">
        <v>87.12</v>
      </c>
      <c r="F12" s="101">
        <f t="shared" si="0"/>
        <v>3.6773184218081553E-2</v>
      </c>
      <c r="G12" s="176">
        <v>147186918</v>
      </c>
      <c r="H12" s="92">
        <v>114537640</v>
      </c>
    </row>
    <row r="13" spans="1:8" x14ac:dyDescent="0.3">
      <c r="A13" s="58" t="s">
        <v>11</v>
      </c>
      <c r="B13" s="54">
        <v>7693850</v>
      </c>
      <c r="C13" s="54">
        <v>4270678</v>
      </c>
      <c r="D13" s="54">
        <v>4185972</v>
      </c>
      <c r="E13" s="92">
        <v>65.739999999999995</v>
      </c>
      <c r="F13" s="101">
        <f t="shared" si="0"/>
        <v>1.2281606424446808E-2</v>
      </c>
      <c r="G13" s="176">
        <v>29086385</v>
      </c>
      <c r="H13" s="92">
        <v>22500456</v>
      </c>
    </row>
    <row r="14" spans="1:8" x14ac:dyDescent="0.3">
      <c r="A14" s="58" t="s">
        <v>12</v>
      </c>
      <c r="B14" s="54">
        <v>24008456</v>
      </c>
      <c r="C14" s="54">
        <v>6153425</v>
      </c>
      <c r="D14" s="54">
        <v>14054815</v>
      </c>
      <c r="E14" s="92">
        <v>90.22</v>
      </c>
      <c r="F14" s="101">
        <f t="shared" si="0"/>
        <v>3.8324428920585726E-2</v>
      </c>
      <c r="G14" s="176">
        <v>64995137</v>
      </c>
      <c r="H14" s="92">
        <v>54709649</v>
      </c>
    </row>
    <row r="15" spans="1:8" x14ac:dyDescent="0.3">
      <c r="A15" s="58" t="s">
        <v>13</v>
      </c>
      <c r="B15" s="54">
        <v>7174738</v>
      </c>
      <c r="C15" s="54">
        <v>5865041</v>
      </c>
      <c r="D15" s="54">
        <v>2817071</v>
      </c>
      <c r="E15" s="92">
        <v>43.81</v>
      </c>
      <c r="F15" s="101">
        <f t="shared" si="0"/>
        <v>1.1452953763658329E-2</v>
      </c>
      <c r="G15" s="176">
        <v>33948407</v>
      </c>
      <c r="H15" s="92">
        <v>29551997</v>
      </c>
    </row>
    <row r="16" spans="1:8" x14ac:dyDescent="0.3">
      <c r="A16" s="58" t="s">
        <v>14</v>
      </c>
      <c r="B16" s="54">
        <v>4402297</v>
      </c>
      <c r="C16" s="54">
        <v>871591</v>
      </c>
      <c r="D16" s="54">
        <v>2418298</v>
      </c>
      <c r="E16" s="92">
        <v>78.099999999999994</v>
      </c>
      <c r="F16" s="101">
        <f t="shared" si="0"/>
        <v>7.0273373041484961E-3</v>
      </c>
      <c r="G16" s="176">
        <v>17378908</v>
      </c>
      <c r="H16" s="92">
        <v>13504747</v>
      </c>
    </row>
    <row r="17" spans="1:8" x14ac:dyDescent="0.3">
      <c r="A17" s="58" t="s">
        <v>15</v>
      </c>
      <c r="B17" s="54">
        <v>159375717</v>
      </c>
      <c r="C17" s="54">
        <v>107806432</v>
      </c>
      <c r="D17" s="54">
        <v>30485921</v>
      </c>
      <c r="E17" s="92">
        <v>24.4</v>
      </c>
      <c r="F17" s="101">
        <f t="shared" si="0"/>
        <v>0.25440966873646048</v>
      </c>
      <c r="G17" s="176">
        <v>482987978</v>
      </c>
      <c r="H17" s="92">
        <v>401763579</v>
      </c>
    </row>
    <row r="18" spans="1:8" x14ac:dyDescent="0.3">
      <c r="A18" s="58" t="s">
        <v>16</v>
      </c>
      <c r="B18" s="54">
        <v>75498070</v>
      </c>
      <c r="C18" s="54">
        <v>29751167</v>
      </c>
      <c r="D18" s="54">
        <v>22642265</v>
      </c>
      <c r="E18" s="92">
        <v>43.34</v>
      </c>
      <c r="F18" s="101">
        <f t="shared" si="0"/>
        <v>0.1205167219981329</v>
      </c>
      <c r="G18" s="176">
        <v>264281659</v>
      </c>
      <c r="H18" s="92">
        <v>240347213</v>
      </c>
    </row>
    <row r="19" spans="1:8" x14ac:dyDescent="0.3">
      <c r="A19" s="58" t="s">
        <v>17</v>
      </c>
      <c r="B19" s="54">
        <v>2945316</v>
      </c>
      <c r="C19" s="54">
        <v>2935016</v>
      </c>
      <c r="D19" s="54">
        <v>2562628</v>
      </c>
      <c r="E19" s="92">
        <v>96.5</v>
      </c>
      <c r="F19" s="101">
        <f t="shared" si="0"/>
        <v>4.7015748822274899E-3</v>
      </c>
      <c r="G19" s="176">
        <v>14143319</v>
      </c>
      <c r="H19" s="92">
        <v>11058831</v>
      </c>
    </row>
    <row r="20" spans="1:8" x14ac:dyDescent="0.3">
      <c r="A20" s="58" t="s">
        <v>18</v>
      </c>
      <c r="B20" s="54">
        <v>14663247</v>
      </c>
      <c r="C20" s="54">
        <v>7434189</v>
      </c>
      <c r="D20" s="54">
        <v>13174526</v>
      </c>
      <c r="E20" s="92">
        <v>106.64</v>
      </c>
      <c r="F20" s="101">
        <f t="shared" si="0"/>
        <v>2.3406776653879448E-2</v>
      </c>
      <c r="G20" s="176">
        <v>64139472</v>
      </c>
      <c r="H20" s="92">
        <v>49013949</v>
      </c>
    </row>
    <row r="21" spans="1:8" x14ac:dyDescent="0.3">
      <c r="A21" s="58" t="s">
        <v>19</v>
      </c>
      <c r="B21" s="54">
        <v>16721719</v>
      </c>
      <c r="C21" s="54">
        <v>9254030</v>
      </c>
      <c r="D21" s="54">
        <v>6191598</v>
      </c>
      <c r="E21" s="92">
        <v>51.88</v>
      </c>
      <c r="F21" s="101">
        <f t="shared" si="0"/>
        <v>2.669269240993706E-2</v>
      </c>
      <c r="G21" s="176">
        <v>22198824</v>
      </c>
      <c r="H21" s="92">
        <v>15857529</v>
      </c>
    </row>
    <row r="22" spans="1:8" ht="19.2" x14ac:dyDescent="0.6">
      <c r="A22" s="59" t="s">
        <v>20</v>
      </c>
      <c r="B22" s="63">
        <v>626453066</v>
      </c>
      <c r="C22" s="64">
        <v>323725315</v>
      </c>
      <c r="D22" s="64">
        <v>174353338</v>
      </c>
      <c r="E22" s="96"/>
      <c r="F22" s="101">
        <f t="shared" si="0"/>
        <v>1</v>
      </c>
      <c r="G22" s="177">
        <v>2067843990</v>
      </c>
      <c r="H22" s="165">
        <v>1748243519</v>
      </c>
    </row>
    <row r="23" spans="1:8" x14ac:dyDescent="0.3">
      <c r="B23" s="6"/>
      <c r="C23" s="7"/>
    </row>
    <row r="24" spans="1:8" x14ac:dyDescent="0.3">
      <c r="B24" s="3"/>
    </row>
    <row r="25" spans="1:8" x14ac:dyDescent="0.3">
      <c r="B25" s="3"/>
    </row>
    <row r="26" spans="1:8" x14ac:dyDescent="0.3">
      <c r="B26"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I26"/>
  <sheetViews>
    <sheetView zoomScale="70" zoomScaleNormal="70" workbookViewId="0">
      <selection activeCell="C2" sqref="C2:D21"/>
    </sheetView>
  </sheetViews>
  <sheetFormatPr defaultColWidth="9.109375" defaultRowHeight="15.6" x14ac:dyDescent="0.3"/>
  <cols>
    <col min="1" max="1" width="47.44140625" style="2" customWidth="1"/>
    <col min="2" max="2" width="17.44140625" style="2" bestFit="1" customWidth="1"/>
    <col min="3" max="3" width="19.109375" style="2" customWidth="1"/>
    <col min="4" max="4" width="15" style="2" customWidth="1"/>
    <col min="5" max="5" width="9.6640625" style="2" customWidth="1"/>
    <col min="6" max="6" width="9.109375" style="2" customWidth="1"/>
    <col min="7" max="7" width="16" style="28" bestFit="1" customWidth="1"/>
    <col min="8" max="8" width="20.33203125" style="150" bestFit="1" customWidth="1"/>
    <col min="9" max="9" width="12.6640625" style="2" bestFit="1" customWidth="1"/>
    <col min="10" max="11" width="9.109375" style="2"/>
    <col min="12" max="12" width="15.44140625" style="2" bestFit="1" customWidth="1"/>
    <col min="13" max="16384" width="9.109375" style="2"/>
  </cols>
  <sheetData>
    <row r="1" spans="1:9" s="103" customFormat="1" ht="26.25" customHeight="1" x14ac:dyDescent="0.3">
      <c r="A1" s="16" t="s">
        <v>43</v>
      </c>
      <c r="B1" s="16" t="s">
        <v>29</v>
      </c>
      <c r="C1" s="16" t="s">
        <v>60</v>
      </c>
      <c r="D1" s="16" t="s">
        <v>24</v>
      </c>
      <c r="E1" s="16" t="s">
        <v>25</v>
      </c>
      <c r="F1" s="16" t="s">
        <v>27</v>
      </c>
      <c r="G1" s="162" t="s">
        <v>64</v>
      </c>
      <c r="H1" s="163" t="s">
        <v>72</v>
      </c>
      <c r="I1" s="104"/>
    </row>
    <row r="2" spans="1:9" x14ac:dyDescent="0.3">
      <c r="A2" s="50" t="s">
        <v>0</v>
      </c>
      <c r="B2" s="54">
        <v>0</v>
      </c>
      <c r="C2" s="54"/>
      <c r="D2" s="54"/>
      <c r="E2" s="92"/>
      <c r="F2" s="92">
        <f>B2/B22</f>
        <v>0</v>
      </c>
      <c r="G2" s="156"/>
      <c r="H2" s="92"/>
    </row>
    <row r="3" spans="1:9" x14ac:dyDescent="0.3">
      <c r="A3" s="50" t="s">
        <v>1</v>
      </c>
      <c r="B3" s="54">
        <v>0</v>
      </c>
      <c r="C3" s="54"/>
      <c r="D3" s="54"/>
      <c r="E3" s="92"/>
      <c r="F3" s="92">
        <f>B3/B22</f>
        <v>0</v>
      </c>
      <c r="G3" s="156"/>
      <c r="H3" s="92"/>
    </row>
    <row r="4" spans="1:9" x14ac:dyDescent="0.3">
      <c r="A4" s="50" t="s">
        <v>2</v>
      </c>
      <c r="B4" s="54">
        <v>235311893</v>
      </c>
      <c r="C4" s="54">
        <v>90103751</v>
      </c>
      <c r="D4" s="54">
        <v>42146200</v>
      </c>
      <c r="E4" s="92">
        <v>36.26</v>
      </c>
      <c r="F4" s="93">
        <f>B4/$B$22</f>
        <v>0.27631322950139281</v>
      </c>
      <c r="G4" s="155">
        <v>481601863</v>
      </c>
      <c r="H4" s="92">
        <v>410799917</v>
      </c>
    </row>
    <row r="5" spans="1:9" x14ac:dyDescent="0.3">
      <c r="A5" s="50" t="s">
        <v>3</v>
      </c>
      <c r="B5" s="54">
        <v>12794555</v>
      </c>
      <c r="C5" s="54">
        <v>595081</v>
      </c>
      <c r="D5" s="54">
        <v>6016455</v>
      </c>
      <c r="E5" s="92">
        <v>67.900000000000006</v>
      </c>
      <c r="F5" s="93">
        <f t="shared" ref="F5:F21" si="0">B5/$B$22</f>
        <v>1.5023910466281418E-2</v>
      </c>
      <c r="G5" s="155">
        <v>54701222</v>
      </c>
      <c r="H5" s="92">
        <v>50920798</v>
      </c>
    </row>
    <row r="6" spans="1:9" x14ac:dyDescent="0.3">
      <c r="A6" s="50" t="s">
        <v>4</v>
      </c>
      <c r="B6" s="54">
        <v>278975</v>
      </c>
      <c r="C6" s="54">
        <v>0</v>
      </c>
      <c r="D6" s="54">
        <v>5300840</v>
      </c>
      <c r="E6" s="92">
        <v>2274.98</v>
      </c>
      <c r="F6" s="93">
        <f t="shared" si="0"/>
        <v>3.2758430616233687E-4</v>
      </c>
      <c r="G6" s="155">
        <v>12869717</v>
      </c>
      <c r="H6" s="92">
        <v>9114057</v>
      </c>
    </row>
    <row r="7" spans="1:9" x14ac:dyDescent="0.3">
      <c r="A7" s="50" t="s">
        <v>5</v>
      </c>
      <c r="B7" s="54">
        <v>17911223</v>
      </c>
      <c r="C7" s="54">
        <v>9777028</v>
      </c>
      <c r="D7" s="54">
        <v>8713773</v>
      </c>
      <c r="E7" s="92">
        <v>58.19</v>
      </c>
      <c r="F7" s="93">
        <f t="shared" si="0"/>
        <v>2.103211957692944E-2</v>
      </c>
      <c r="G7" s="155">
        <v>39774055</v>
      </c>
      <c r="H7" s="92">
        <v>23714169</v>
      </c>
    </row>
    <row r="8" spans="1:9" x14ac:dyDescent="0.3">
      <c r="A8" s="50" t="s">
        <v>6</v>
      </c>
      <c r="B8" s="54">
        <v>7636506</v>
      </c>
      <c r="C8" s="54">
        <v>2139801</v>
      </c>
      <c r="D8" s="54">
        <v>2652963</v>
      </c>
      <c r="E8" s="92">
        <v>69.72</v>
      </c>
      <c r="F8" s="93">
        <f t="shared" si="0"/>
        <v>8.9671100260400489E-3</v>
      </c>
      <c r="G8" s="155">
        <v>18361254</v>
      </c>
      <c r="H8" s="92">
        <v>12624166</v>
      </c>
    </row>
    <row r="9" spans="1:9" x14ac:dyDescent="0.3">
      <c r="A9" s="50" t="s">
        <v>7</v>
      </c>
      <c r="B9" s="54">
        <v>82584057</v>
      </c>
      <c r="C9" s="54">
        <v>53638702</v>
      </c>
      <c r="D9" s="54">
        <v>20428976</v>
      </c>
      <c r="E9" s="92">
        <v>32.92</v>
      </c>
      <c r="F9" s="93">
        <f t="shared" si="0"/>
        <v>9.6973710950500516E-2</v>
      </c>
      <c r="G9" s="155">
        <v>217045339</v>
      </c>
      <c r="H9" s="92">
        <v>184554163</v>
      </c>
    </row>
    <row r="10" spans="1:9" x14ac:dyDescent="0.3">
      <c r="A10" s="50" t="s">
        <v>8</v>
      </c>
      <c r="B10" s="54">
        <v>7232351</v>
      </c>
      <c r="C10" s="54">
        <v>262834</v>
      </c>
      <c r="D10" s="54">
        <v>4197542</v>
      </c>
      <c r="E10" s="92">
        <v>78.06</v>
      </c>
      <c r="F10" s="93">
        <f t="shared" si="0"/>
        <v>8.492534041607611E-3</v>
      </c>
      <c r="G10" s="155">
        <v>27877824</v>
      </c>
      <c r="H10" s="92">
        <v>25879585</v>
      </c>
    </row>
    <row r="11" spans="1:9" x14ac:dyDescent="0.3">
      <c r="A11" s="50" t="s">
        <v>9</v>
      </c>
      <c r="B11" s="54">
        <v>31467154</v>
      </c>
      <c r="C11" s="54">
        <v>22025936</v>
      </c>
      <c r="D11" s="54">
        <v>13653368</v>
      </c>
      <c r="E11" s="92">
        <v>53.42</v>
      </c>
      <c r="F11" s="93">
        <f t="shared" si="0"/>
        <v>3.6950070113785836E-2</v>
      </c>
      <c r="G11" s="155">
        <v>124205044</v>
      </c>
      <c r="H11" s="92">
        <v>120449990</v>
      </c>
    </row>
    <row r="12" spans="1:9" x14ac:dyDescent="0.3">
      <c r="A12" s="50" t="s">
        <v>10</v>
      </c>
      <c r="B12" s="54">
        <v>33644029</v>
      </c>
      <c r="C12" s="54">
        <v>36199000</v>
      </c>
      <c r="D12" s="54">
        <v>22499471</v>
      </c>
      <c r="E12" s="92">
        <v>76.81</v>
      </c>
      <c r="F12" s="93">
        <f t="shared" si="0"/>
        <v>3.95062492928418E-2</v>
      </c>
      <c r="G12" s="155">
        <v>163519621</v>
      </c>
      <c r="H12" s="92">
        <v>142954953</v>
      </c>
    </row>
    <row r="13" spans="1:9" x14ac:dyDescent="0.3">
      <c r="A13" s="50" t="s">
        <v>11</v>
      </c>
      <c r="B13" s="54">
        <v>10271644</v>
      </c>
      <c r="C13" s="54">
        <v>5838315</v>
      </c>
      <c r="D13" s="54">
        <v>6200634</v>
      </c>
      <c r="E13" s="92">
        <v>72.72</v>
      </c>
      <c r="F13" s="93">
        <f t="shared" si="0"/>
        <v>1.2061401103634845E-2</v>
      </c>
      <c r="G13" s="155">
        <v>30371416</v>
      </c>
      <c r="H13" s="92">
        <v>21610961</v>
      </c>
    </row>
    <row r="14" spans="1:9" x14ac:dyDescent="0.3">
      <c r="A14" s="50" t="s">
        <v>12</v>
      </c>
      <c r="B14" s="54">
        <v>33814009</v>
      </c>
      <c r="C14" s="54">
        <v>8148050</v>
      </c>
      <c r="D14" s="54">
        <v>20472938</v>
      </c>
      <c r="E14" s="92">
        <v>94.27</v>
      </c>
      <c r="F14" s="93">
        <f t="shared" si="0"/>
        <v>3.9705847035870649E-2</v>
      </c>
      <c r="G14" s="155">
        <v>68658175</v>
      </c>
      <c r="H14" s="92">
        <v>52165608</v>
      </c>
    </row>
    <row r="15" spans="1:9" x14ac:dyDescent="0.3">
      <c r="A15" s="50" t="s">
        <v>13</v>
      </c>
      <c r="B15" s="54">
        <v>9424764</v>
      </c>
      <c r="C15" s="54">
        <v>8043338</v>
      </c>
      <c r="D15" s="54">
        <v>3843741</v>
      </c>
      <c r="E15" s="92">
        <v>46.32</v>
      </c>
      <c r="F15" s="93">
        <f>B15/$B$22</f>
        <v>1.1066958600891732E-2</v>
      </c>
      <c r="G15" s="155">
        <v>34556519</v>
      </c>
      <c r="H15" s="92">
        <v>30955129</v>
      </c>
    </row>
    <row r="16" spans="1:9" x14ac:dyDescent="0.3">
      <c r="A16" s="50" t="s">
        <v>14</v>
      </c>
      <c r="B16" s="54">
        <v>5999595</v>
      </c>
      <c r="C16" s="54">
        <v>1277871</v>
      </c>
      <c r="D16" s="54">
        <v>3302812</v>
      </c>
      <c r="E16" s="92">
        <v>79.45</v>
      </c>
      <c r="F16" s="93">
        <f t="shared" si="0"/>
        <v>7.0449795333991424E-3</v>
      </c>
      <c r="G16" s="155">
        <v>17885291</v>
      </c>
      <c r="H16" s="92">
        <v>15781374</v>
      </c>
    </row>
    <row r="17" spans="1:8" x14ac:dyDescent="0.3">
      <c r="A17" s="50" t="s">
        <v>15</v>
      </c>
      <c r="B17" s="54">
        <v>212960892</v>
      </c>
      <c r="C17" s="54">
        <v>146209012</v>
      </c>
      <c r="D17" s="54">
        <v>44359796</v>
      </c>
      <c r="E17" s="92">
        <v>26.39</v>
      </c>
      <c r="F17" s="93">
        <f t="shared" si="0"/>
        <v>0.25006773383110442</v>
      </c>
      <c r="G17" s="155">
        <v>479591601</v>
      </c>
      <c r="H17" s="92">
        <v>423506758</v>
      </c>
    </row>
    <row r="18" spans="1:8" x14ac:dyDescent="0.3">
      <c r="A18" s="50" t="s">
        <v>16</v>
      </c>
      <c r="B18" s="54">
        <v>105636087</v>
      </c>
      <c r="C18" s="54">
        <v>39225895</v>
      </c>
      <c r="D18" s="54">
        <v>30988421</v>
      </c>
      <c r="E18" s="92">
        <v>42.96</v>
      </c>
      <c r="F18" s="93">
        <f t="shared" si="0"/>
        <v>0.12404238467819431</v>
      </c>
      <c r="G18" s="155">
        <v>306390713</v>
      </c>
      <c r="H18" s="92">
        <v>279833493</v>
      </c>
    </row>
    <row r="19" spans="1:8" x14ac:dyDescent="0.3">
      <c r="A19" s="50" t="s">
        <v>17</v>
      </c>
      <c r="B19" s="54">
        <v>3687651</v>
      </c>
      <c r="C19" s="54">
        <v>3958780</v>
      </c>
      <c r="D19" s="54">
        <v>3586346</v>
      </c>
      <c r="E19" s="92">
        <v>107.77</v>
      </c>
      <c r="F19" s="93">
        <f t="shared" si="0"/>
        <v>4.3301965918230946E-3</v>
      </c>
      <c r="G19" s="155">
        <v>17436856</v>
      </c>
      <c r="H19" s="92">
        <v>14508638</v>
      </c>
    </row>
    <row r="20" spans="1:8" x14ac:dyDescent="0.3">
      <c r="A20" s="50" t="s">
        <v>18</v>
      </c>
      <c r="B20" s="54">
        <v>19463820</v>
      </c>
      <c r="C20" s="54">
        <v>10828245</v>
      </c>
      <c r="D20" s="54">
        <v>16632213</v>
      </c>
      <c r="E20" s="92">
        <v>103.93</v>
      </c>
      <c r="F20" s="93">
        <f t="shared" si="0"/>
        <v>2.2855244985997371E-2</v>
      </c>
      <c r="G20" s="155">
        <v>63516503</v>
      </c>
      <c r="H20" s="92">
        <v>48639113</v>
      </c>
    </row>
    <row r="21" spans="1:8" x14ac:dyDescent="0.3">
      <c r="A21" s="50" t="s">
        <v>19</v>
      </c>
      <c r="B21" s="54">
        <v>21493631</v>
      </c>
      <c r="C21" s="54">
        <v>10752437</v>
      </c>
      <c r="D21" s="54">
        <v>7859438</v>
      </c>
      <c r="E21" s="92">
        <v>52.98</v>
      </c>
      <c r="F21" s="93">
        <f t="shared" si="0"/>
        <v>2.5238735363542594E-2</v>
      </c>
      <c r="G21" s="155">
        <v>24310026</v>
      </c>
      <c r="H21" s="92">
        <v>15878613</v>
      </c>
    </row>
    <row r="22" spans="1:8" ht="19.2" x14ac:dyDescent="0.6">
      <c r="A22" s="51" t="s">
        <v>20</v>
      </c>
      <c r="B22" s="63">
        <v>851612836</v>
      </c>
      <c r="C22" s="64">
        <v>449024076</v>
      </c>
      <c r="D22" s="64">
        <v>262855928</v>
      </c>
      <c r="E22" s="96"/>
      <c r="F22" s="93"/>
      <c r="G22" s="164">
        <v>2182673039</v>
      </c>
      <c r="H22" s="165">
        <v>1883891483</v>
      </c>
    </row>
    <row r="23" spans="1:8" x14ac:dyDescent="0.3">
      <c r="B23" s="6"/>
    </row>
    <row r="24" spans="1:8" x14ac:dyDescent="0.3">
      <c r="B24" s="3"/>
    </row>
    <row r="25" spans="1:8" x14ac:dyDescent="0.3">
      <c r="B25" s="3"/>
    </row>
    <row r="26" spans="1:8" x14ac:dyDescent="0.3">
      <c r="B2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Z61"/>
  <sheetViews>
    <sheetView showGridLines="0" workbookViewId="0">
      <selection activeCell="L18" sqref="L18"/>
    </sheetView>
  </sheetViews>
  <sheetFormatPr defaultRowHeight="14.4" x14ac:dyDescent="0.3"/>
  <sheetData>
    <row r="1" spans="1:26" x14ac:dyDescent="0.3">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spans="1:26" x14ac:dyDescent="0.3">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row>
    <row r="3" spans="1:26" x14ac:dyDescent="0.3">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row>
    <row r="4" spans="1:26" x14ac:dyDescent="0.3">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row>
    <row r="5" spans="1:26" x14ac:dyDescent="0.3">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row>
    <row r="6" spans="1:26" x14ac:dyDescent="0.3">
      <c r="A6" s="127"/>
      <c r="B6" s="127"/>
      <c r="C6" s="127"/>
      <c r="D6" s="127"/>
      <c r="E6" s="127"/>
      <c r="F6" s="127"/>
      <c r="G6" s="127"/>
      <c r="H6" s="127"/>
      <c r="I6" s="127"/>
      <c r="J6" s="127"/>
      <c r="K6" s="127"/>
      <c r="L6" s="127"/>
      <c r="M6" s="127"/>
      <c r="N6" s="127"/>
      <c r="O6" s="127"/>
      <c r="P6" s="127"/>
      <c r="Q6" s="127"/>
      <c r="R6" s="127"/>
      <c r="S6" s="127"/>
      <c r="T6" s="127"/>
      <c r="U6" s="127"/>
      <c r="V6" s="127"/>
      <c r="W6" s="127"/>
      <c r="X6" s="127"/>
      <c r="Y6" s="127"/>
      <c r="Z6" s="127"/>
    </row>
    <row r="7" spans="1:26" x14ac:dyDescent="0.3">
      <c r="A7" s="127"/>
      <c r="B7" s="127"/>
      <c r="C7" s="127"/>
      <c r="D7" s="127"/>
      <c r="E7" s="127"/>
      <c r="F7" s="127"/>
      <c r="G7" s="127"/>
      <c r="H7" s="127"/>
      <c r="I7" s="127"/>
      <c r="J7" s="127"/>
      <c r="K7" s="127"/>
      <c r="L7" s="127"/>
      <c r="M7" s="127"/>
      <c r="N7" s="127"/>
      <c r="O7" s="127"/>
      <c r="P7" s="127"/>
      <c r="Q7" s="127"/>
      <c r="R7" s="127"/>
      <c r="S7" s="127"/>
      <c r="T7" s="127"/>
      <c r="U7" s="127"/>
      <c r="V7" s="127"/>
      <c r="W7" s="127"/>
      <c r="X7" s="127"/>
      <c r="Y7" s="127"/>
      <c r="Z7" s="127"/>
    </row>
    <row r="8" spans="1:26" x14ac:dyDescent="0.3">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spans="1:26" x14ac:dyDescent="0.3">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row>
    <row r="10" spans="1:26" x14ac:dyDescent="0.3">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spans="1:26" x14ac:dyDescent="0.3">
      <c r="A11" s="127"/>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spans="1:26" x14ac:dyDescent="0.3">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spans="1:26" x14ac:dyDescent="0.3">
      <c r="A13" s="127"/>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row>
    <row r="14" spans="1:26" x14ac:dyDescent="0.3">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spans="1:26" x14ac:dyDescent="0.3">
      <c r="A15" s="127"/>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row>
    <row r="16" spans="1:26" x14ac:dyDescent="0.3">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spans="1:26" x14ac:dyDescent="0.3">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spans="1:26" x14ac:dyDescent="0.3">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spans="1:26" x14ac:dyDescent="0.3">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spans="1:26" x14ac:dyDescent="0.3">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spans="1:26" x14ac:dyDescent="0.3">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spans="1:26" x14ac:dyDescent="0.3">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spans="1:26" x14ac:dyDescent="0.3">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spans="1:26" x14ac:dyDescent="0.3">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spans="1:26" x14ac:dyDescent="0.3">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spans="1:26" x14ac:dyDescent="0.3">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spans="1:26" x14ac:dyDescent="0.3">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spans="1:26" x14ac:dyDescent="0.3">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spans="1:26" x14ac:dyDescent="0.3">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26" x14ac:dyDescent="0.3">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spans="1:26" x14ac:dyDescent="0.3">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spans="1:26" x14ac:dyDescent="0.3">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spans="1:26" x14ac:dyDescent="0.3">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spans="1:26" x14ac:dyDescent="0.3">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spans="1:26" x14ac:dyDescent="0.3">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x14ac:dyDescent="0.3">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spans="1:26" x14ac:dyDescent="0.3">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spans="1:26" x14ac:dyDescent="0.3">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spans="1:26" x14ac:dyDescent="0.3">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x14ac:dyDescent="0.3">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spans="1:26" x14ac:dyDescent="0.3">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1:26" x14ac:dyDescent="0.3">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1:26" x14ac:dyDescent="0.3">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1:26" x14ac:dyDescent="0.3">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1:26" x14ac:dyDescent="0.3">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26" x14ac:dyDescent="0.3">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26" x14ac:dyDescent="0.3">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x14ac:dyDescent="0.3">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1:26" x14ac:dyDescent="0.3">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x14ac:dyDescent="0.3">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x14ac:dyDescent="0.3">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1:26" x14ac:dyDescent="0.3">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1:26" x14ac:dyDescent="0.3">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1:26" x14ac:dyDescent="0.3">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1:26" x14ac:dyDescent="0.3">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x14ac:dyDescent="0.3">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1:26" x14ac:dyDescent="0.3">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1:26" x14ac:dyDescent="0.3">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1:26" x14ac:dyDescent="0.3">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1:26" x14ac:dyDescent="0.3">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1:26" x14ac:dyDescent="0.3">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H100"/>
  <sheetViews>
    <sheetView topLeftCell="A5" workbookViewId="0">
      <selection activeCell="C3" sqref="C3:D26"/>
    </sheetView>
  </sheetViews>
  <sheetFormatPr defaultRowHeight="14.4" x14ac:dyDescent="0.3"/>
  <cols>
    <col min="1" max="1" width="42.33203125" customWidth="1"/>
    <col min="2" max="2" width="15.33203125" bestFit="1" customWidth="1"/>
    <col min="3" max="3" width="16.5546875" customWidth="1"/>
    <col min="4" max="4" width="14.88671875" customWidth="1"/>
    <col min="5" max="5" width="10.109375" customWidth="1"/>
    <col min="7" max="7" width="12.5546875" customWidth="1"/>
    <col min="8" max="8" width="16.88671875" style="152" bestFit="1" customWidth="1"/>
    <col min="242" max="242" width="28.5546875" customWidth="1"/>
    <col min="243" max="254" width="12.44140625" customWidth="1"/>
    <col min="255" max="255" width="20.5546875" customWidth="1"/>
    <col min="256" max="256" width="17.33203125" customWidth="1"/>
    <col min="498" max="498" width="28.5546875" customWidth="1"/>
    <col min="499" max="510" width="12.44140625" customWidth="1"/>
    <col min="511" max="511" width="20.5546875" customWidth="1"/>
    <col min="512" max="512" width="17.33203125" customWidth="1"/>
    <col min="754" max="754" width="28.5546875" customWidth="1"/>
    <col min="755" max="766" width="12.44140625" customWidth="1"/>
    <col min="767" max="767" width="20.5546875" customWidth="1"/>
    <col min="768" max="768" width="17.33203125" customWidth="1"/>
    <col min="1010" max="1010" width="28.5546875" customWidth="1"/>
    <col min="1011" max="1022" width="12.44140625" customWidth="1"/>
    <col min="1023" max="1023" width="20.5546875" customWidth="1"/>
    <col min="1024" max="1024" width="17.33203125" customWidth="1"/>
    <col min="1266" max="1266" width="28.5546875" customWidth="1"/>
    <col min="1267" max="1278" width="12.44140625" customWidth="1"/>
    <col min="1279" max="1279" width="20.5546875" customWidth="1"/>
    <col min="1280" max="1280" width="17.33203125" customWidth="1"/>
    <col min="1522" max="1522" width="28.5546875" customWidth="1"/>
    <col min="1523" max="1534" width="12.44140625" customWidth="1"/>
    <col min="1535" max="1535" width="20.5546875" customWidth="1"/>
    <col min="1536" max="1536" width="17.33203125" customWidth="1"/>
    <col min="1778" max="1778" width="28.5546875" customWidth="1"/>
    <col min="1779" max="1790" width="12.44140625" customWidth="1"/>
    <col min="1791" max="1791" width="20.5546875" customWidth="1"/>
    <col min="1792" max="1792" width="17.33203125" customWidth="1"/>
    <col min="2034" max="2034" width="28.5546875" customWidth="1"/>
    <col min="2035" max="2046" width="12.44140625" customWidth="1"/>
    <col min="2047" max="2047" width="20.5546875" customWidth="1"/>
    <col min="2048" max="2048" width="17.33203125" customWidth="1"/>
    <col min="2290" max="2290" width="28.5546875" customWidth="1"/>
    <col min="2291" max="2302" width="12.44140625" customWidth="1"/>
    <col min="2303" max="2303" width="20.5546875" customWidth="1"/>
    <col min="2304" max="2304" width="17.33203125" customWidth="1"/>
    <col min="2546" max="2546" width="28.5546875" customWidth="1"/>
    <col min="2547" max="2558" width="12.44140625" customWidth="1"/>
    <col min="2559" max="2559" width="20.5546875" customWidth="1"/>
    <col min="2560" max="2560" width="17.33203125" customWidth="1"/>
    <col min="2802" max="2802" width="28.5546875" customWidth="1"/>
    <col min="2803" max="2814" width="12.44140625" customWidth="1"/>
    <col min="2815" max="2815" width="20.5546875" customWidth="1"/>
    <col min="2816" max="2816" width="17.33203125" customWidth="1"/>
    <col min="3058" max="3058" width="28.5546875" customWidth="1"/>
    <col min="3059" max="3070" width="12.44140625" customWidth="1"/>
    <col min="3071" max="3071" width="20.5546875" customWidth="1"/>
    <col min="3072" max="3072" width="17.33203125" customWidth="1"/>
    <col min="3314" max="3314" width="28.5546875" customWidth="1"/>
    <col min="3315" max="3326" width="12.44140625" customWidth="1"/>
    <col min="3327" max="3327" width="20.5546875" customWidth="1"/>
    <col min="3328" max="3328" width="17.33203125" customWidth="1"/>
    <col min="3570" max="3570" width="28.5546875" customWidth="1"/>
    <col min="3571" max="3582" width="12.44140625" customWidth="1"/>
    <col min="3583" max="3583" width="20.5546875" customWidth="1"/>
    <col min="3584" max="3584" width="17.33203125" customWidth="1"/>
    <col min="3826" max="3826" width="28.5546875" customWidth="1"/>
    <col min="3827" max="3838" width="12.44140625" customWidth="1"/>
    <col min="3839" max="3839" width="20.5546875" customWidth="1"/>
    <col min="3840" max="3840" width="17.33203125" customWidth="1"/>
    <col min="4082" max="4082" width="28.5546875" customWidth="1"/>
    <col min="4083" max="4094" width="12.44140625" customWidth="1"/>
    <col min="4095" max="4095" width="20.5546875" customWidth="1"/>
    <col min="4096" max="4096" width="17.33203125" customWidth="1"/>
    <col min="4338" max="4338" width="28.5546875" customWidth="1"/>
    <col min="4339" max="4350" width="12.44140625" customWidth="1"/>
    <col min="4351" max="4351" width="20.5546875" customWidth="1"/>
    <col min="4352" max="4352" width="17.33203125" customWidth="1"/>
    <col min="4594" max="4594" width="28.5546875" customWidth="1"/>
    <col min="4595" max="4606" width="12.44140625" customWidth="1"/>
    <col min="4607" max="4607" width="20.5546875" customWidth="1"/>
    <col min="4608" max="4608" width="17.33203125" customWidth="1"/>
    <col min="4850" max="4850" width="28.5546875" customWidth="1"/>
    <col min="4851" max="4862" width="12.44140625" customWidth="1"/>
    <col min="4863" max="4863" width="20.5546875" customWidth="1"/>
    <col min="4864" max="4864" width="17.33203125" customWidth="1"/>
    <col min="5106" max="5106" width="28.5546875" customWidth="1"/>
    <col min="5107" max="5118" width="12.44140625" customWidth="1"/>
    <col min="5119" max="5119" width="20.5546875" customWidth="1"/>
    <col min="5120" max="5120" width="17.33203125" customWidth="1"/>
    <col min="5362" max="5362" width="28.5546875" customWidth="1"/>
    <col min="5363" max="5374" width="12.44140625" customWidth="1"/>
    <col min="5375" max="5375" width="20.5546875" customWidth="1"/>
    <col min="5376" max="5376" width="17.33203125" customWidth="1"/>
    <col min="5618" max="5618" width="28.5546875" customWidth="1"/>
    <col min="5619" max="5630" width="12.44140625" customWidth="1"/>
    <col min="5631" max="5631" width="20.5546875" customWidth="1"/>
    <col min="5632" max="5632" width="17.33203125" customWidth="1"/>
    <col min="5874" max="5874" width="28.5546875" customWidth="1"/>
    <col min="5875" max="5886" width="12.44140625" customWidth="1"/>
    <col min="5887" max="5887" width="20.5546875" customWidth="1"/>
    <col min="5888" max="5888" width="17.33203125" customWidth="1"/>
    <col min="6130" max="6130" width="28.5546875" customWidth="1"/>
    <col min="6131" max="6142" width="12.44140625" customWidth="1"/>
    <col min="6143" max="6143" width="20.5546875" customWidth="1"/>
    <col min="6144" max="6144" width="17.33203125" customWidth="1"/>
    <col min="6386" max="6386" width="28.5546875" customWidth="1"/>
    <col min="6387" max="6398" width="12.44140625" customWidth="1"/>
    <col min="6399" max="6399" width="20.5546875" customWidth="1"/>
    <col min="6400" max="6400" width="17.33203125" customWidth="1"/>
    <col min="6642" max="6642" width="28.5546875" customWidth="1"/>
    <col min="6643" max="6654" width="12.44140625" customWidth="1"/>
    <col min="6655" max="6655" width="20.5546875" customWidth="1"/>
    <col min="6656" max="6656" width="17.33203125" customWidth="1"/>
    <col min="6898" max="6898" width="28.5546875" customWidth="1"/>
    <col min="6899" max="6910" width="12.44140625" customWidth="1"/>
    <col min="6911" max="6911" width="20.5546875" customWidth="1"/>
    <col min="6912" max="6912" width="17.33203125" customWidth="1"/>
    <col min="7154" max="7154" width="28.5546875" customWidth="1"/>
    <col min="7155" max="7166" width="12.44140625" customWidth="1"/>
    <col min="7167" max="7167" width="20.5546875" customWidth="1"/>
    <col min="7168" max="7168" width="17.33203125" customWidth="1"/>
    <col min="7410" max="7410" width="28.5546875" customWidth="1"/>
    <col min="7411" max="7422" width="12.44140625" customWidth="1"/>
    <col min="7423" max="7423" width="20.5546875" customWidth="1"/>
    <col min="7424" max="7424" width="17.33203125" customWidth="1"/>
    <col min="7666" max="7666" width="28.5546875" customWidth="1"/>
    <col min="7667" max="7678" width="12.44140625" customWidth="1"/>
    <col min="7679" max="7679" width="20.5546875" customWidth="1"/>
    <col min="7680" max="7680" width="17.33203125" customWidth="1"/>
    <col min="7922" max="7922" width="28.5546875" customWidth="1"/>
    <col min="7923" max="7934" width="12.44140625" customWidth="1"/>
    <col min="7935" max="7935" width="20.5546875" customWidth="1"/>
    <col min="7936" max="7936" width="17.33203125" customWidth="1"/>
    <col min="8178" max="8178" width="28.5546875" customWidth="1"/>
    <col min="8179" max="8190" width="12.44140625" customWidth="1"/>
    <col min="8191" max="8191" width="20.5546875" customWidth="1"/>
    <col min="8192" max="8192" width="17.33203125" customWidth="1"/>
    <col min="8434" max="8434" width="28.5546875" customWidth="1"/>
    <col min="8435" max="8446" width="12.44140625" customWidth="1"/>
    <col min="8447" max="8447" width="20.5546875" customWidth="1"/>
    <col min="8448" max="8448" width="17.33203125" customWidth="1"/>
    <col min="8690" max="8690" width="28.5546875" customWidth="1"/>
    <col min="8691" max="8702" width="12.44140625" customWidth="1"/>
    <col min="8703" max="8703" width="20.5546875" customWidth="1"/>
    <col min="8704" max="8704" width="17.33203125" customWidth="1"/>
    <col min="8946" max="8946" width="28.5546875" customWidth="1"/>
    <col min="8947" max="8958" width="12.44140625" customWidth="1"/>
    <col min="8959" max="8959" width="20.5546875" customWidth="1"/>
    <col min="8960" max="8960" width="17.33203125" customWidth="1"/>
    <col min="9202" max="9202" width="28.5546875" customWidth="1"/>
    <col min="9203" max="9214" width="12.44140625" customWidth="1"/>
    <col min="9215" max="9215" width="20.5546875" customWidth="1"/>
    <col min="9216" max="9216" width="17.33203125" customWidth="1"/>
    <col min="9458" max="9458" width="28.5546875" customWidth="1"/>
    <col min="9459" max="9470" width="12.44140625" customWidth="1"/>
    <col min="9471" max="9471" width="20.5546875" customWidth="1"/>
    <col min="9472" max="9472" width="17.33203125" customWidth="1"/>
    <col min="9714" max="9714" width="28.5546875" customWidth="1"/>
    <col min="9715" max="9726" width="12.44140625" customWidth="1"/>
    <col min="9727" max="9727" width="20.5546875" customWidth="1"/>
    <col min="9728" max="9728" width="17.33203125" customWidth="1"/>
    <col min="9970" max="9970" width="28.5546875" customWidth="1"/>
    <col min="9971" max="9982" width="12.44140625" customWidth="1"/>
    <col min="9983" max="9983" width="20.5546875" customWidth="1"/>
    <col min="9984" max="9984" width="17.33203125" customWidth="1"/>
    <col min="10226" max="10226" width="28.5546875" customWidth="1"/>
    <col min="10227" max="10238" width="12.44140625" customWidth="1"/>
    <col min="10239" max="10239" width="20.5546875" customWidth="1"/>
    <col min="10240" max="10240" width="17.33203125" customWidth="1"/>
    <col min="10482" max="10482" width="28.5546875" customWidth="1"/>
    <col min="10483" max="10494" width="12.44140625" customWidth="1"/>
    <col min="10495" max="10495" width="20.5546875" customWidth="1"/>
    <col min="10496" max="10496" width="17.33203125" customWidth="1"/>
    <col min="10738" max="10738" width="28.5546875" customWidth="1"/>
    <col min="10739" max="10750" width="12.44140625" customWidth="1"/>
    <col min="10751" max="10751" width="20.5546875" customWidth="1"/>
    <col min="10752" max="10752" width="17.33203125" customWidth="1"/>
    <col min="10994" max="10994" width="28.5546875" customWidth="1"/>
    <col min="10995" max="11006" width="12.44140625" customWidth="1"/>
    <col min="11007" max="11007" width="20.5546875" customWidth="1"/>
    <col min="11008" max="11008" width="17.33203125" customWidth="1"/>
    <col min="11250" max="11250" width="28.5546875" customWidth="1"/>
    <col min="11251" max="11262" width="12.44140625" customWidth="1"/>
    <col min="11263" max="11263" width="20.5546875" customWidth="1"/>
    <col min="11264" max="11264" width="17.33203125" customWidth="1"/>
    <col min="11506" max="11506" width="28.5546875" customWidth="1"/>
    <col min="11507" max="11518" width="12.44140625" customWidth="1"/>
    <col min="11519" max="11519" width="20.5546875" customWidth="1"/>
    <col min="11520" max="11520" width="17.33203125" customWidth="1"/>
    <col min="11762" max="11762" width="28.5546875" customWidth="1"/>
    <col min="11763" max="11774" width="12.44140625" customWidth="1"/>
    <col min="11775" max="11775" width="20.5546875" customWidth="1"/>
    <col min="11776" max="11776" width="17.33203125" customWidth="1"/>
    <col min="12018" max="12018" width="28.5546875" customWidth="1"/>
    <col min="12019" max="12030" width="12.44140625" customWidth="1"/>
    <col min="12031" max="12031" width="20.5546875" customWidth="1"/>
    <col min="12032" max="12032" width="17.33203125" customWidth="1"/>
    <col min="12274" max="12274" width="28.5546875" customWidth="1"/>
    <col min="12275" max="12286" width="12.44140625" customWidth="1"/>
    <col min="12287" max="12287" width="20.5546875" customWidth="1"/>
    <col min="12288" max="12288" width="17.33203125" customWidth="1"/>
    <col min="12530" max="12530" width="28.5546875" customWidth="1"/>
    <col min="12531" max="12542" width="12.44140625" customWidth="1"/>
    <col min="12543" max="12543" width="20.5546875" customWidth="1"/>
    <col min="12544" max="12544" width="17.33203125" customWidth="1"/>
    <col min="12786" max="12786" width="28.5546875" customWidth="1"/>
    <col min="12787" max="12798" width="12.44140625" customWidth="1"/>
    <col min="12799" max="12799" width="20.5546875" customWidth="1"/>
    <col min="12800" max="12800" width="17.33203125" customWidth="1"/>
    <col min="13042" max="13042" width="28.5546875" customWidth="1"/>
    <col min="13043" max="13054" width="12.44140625" customWidth="1"/>
    <col min="13055" max="13055" width="20.5546875" customWidth="1"/>
    <col min="13056" max="13056" width="17.33203125" customWidth="1"/>
    <col min="13298" max="13298" width="28.5546875" customWidth="1"/>
    <col min="13299" max="13310" width="12.44140625" customWidth="1"/>
    <col min="13311" max="13311" width="20.5546875" customWidth="1"/>
    <col min="13312" max="13312" width="17.33203125" customWidth="1"/>
    <col min="13554" max="13554" width="28.5546875" customWidth="1"/>
    <col min="13555" max="13566" width="12.44140625" customWidth="1"/>
    <col min="13567" max="13567" width="20.5546875" customWidth="1"/>
    <col min="13568" max="13568" width="17.33203125" customWidth="1"/>
    <col min="13810" max="13810" width="28.5546875" customWidth="1"/>
    <col min="13811" max="13822" width="12.44140625" customWidth="1"/>
    <col min="13823" max="13823" width="20.5546875" customWidth="1"/>
    <col min="13824" max="13824" width="17.33203125" customWidth="1"/>
    <col min="14066" max="14066" width="28.5546875" customWidth="1"/>
    <col min="14067" max="14078" width="12.44140625" customWidth="1"/>
    <col min="14079" max="14079" width="20.5546875" customWidth="1"/>
    <col min="14080" max="14080" width="17.33203125" customWidth="1"/>
    <col min="14322" max="14322" width="28.5546875" customWidth="1"/>
    <col min="14323" max="14334" width="12.44140625" customWidth="1"/>
    <col min="14335" max="14335" width="20.5546875" customWidth="1"/>
    <col min="14336" max="14336" width="17.33203125" customWidth="1"/>
    <col min="14578" max="14578" width="28.5546875" customWidth="1"/>
    <col min="14579" max="14590" width="12.44140625" customWidth="1"/>
    <col min="14591" max="14591" width="20.5546875" customWidth="1"/>
    <col min="14592" max="14592" width="17.33203125" customWidth="1"/>
    <col min="14834" max="14834" width="28.5546875" customWidth="1"/>
    <col min="14835" max="14846" width="12.44140625" customWidth="1"/>
    <col min="14847" max="14847" width="20.5546875" customWidth="1"/>
    <col min="14848" max="14848" width="17.33203125" customWidth="1"/>
    <col min="15090" max="15090" width="28.5546875" customWidth="1"/>
    <col min="15091" max="15102" width="12.44140625" customWidth="1"/>
    <col min="15103" max="15103" width="20.5546875" customWidth="1"/>
    <col min="15104" max="15104" width="17.33203125" customWidth="1"/>
    <col min="15346" max="15346" width="28.5546875" customWidth="1"/>
    <col min="15347" max="15358" width="12.44140625" customWidth="1"/>
    <col min="15359" max="15359" width="20.5546875" customWidth="1"/>
    <col min="15360" max="15360" width="17.33203125" customWidth="1"/>
    <col min="15602" max="15602" width="28.5546875" customWidth="1"/>
    <col min="15603" max="15614" width="12.44140625" customWidth="1"/>
    <col min="15615" max="15615" width="20.5546875" customWidth="1"/>
    <col min="15616" max="15616" width="17.33203125" customWidth="1"/>
    <col min="15858" max="15858" width="28.5546875" customWidth="1"/>
    <col min="15859" max="15870" width="12.44140625" customWidth="1"/>
    <col min="15871" max="15871" width="20.5546875" customWidth="1"/>
    <col min="15872" max="15872" width="17.33203125" customWidth="1"/>
    <col min="16114" max="16114" width="28.5546875" customWidth="1"/>
    <col min="16115" max="16126" width="12.44140625" customWidth="1"/>
    <col min="16127" max="16127" width="20.5546875" customWidth="1"/>
    <col min="16128" max="16128" width="17.33203125" customWidth="1"/>
  </cols>
  <sheetData>
    <row r="1" spans="1:8" s="115" customFormat="1" ht="15" customHeight="1" x14ac:dyDescent="0.3">
      <c r="A1" s="113" t="s">
        <v>56</v>
      </c>
      <c r="B1" s="114"/>
      <c r="C1" s="114"/>
      <c r="D1" s="114"/>
      <c r="E1" s="114"/>
      <c r="F1" s="114"/>
      <c r="H1" s="151"/>
    </row>
    <row r="2" spans="1:8" s="115" customFormat="1" ht="30" customHeight="1" x14ac:dyDescent="0.3">
      <c r="A2" s="22" t="s">
        <v>41</v>
      </c>
      <c r="B2" s="114" t="s">
        <v>29</v>
      </c>
      <c r="C2" s="16" t="s">
        <v>59</v>
      </c>
      <c r="D2" s="16" t="s">
        <v>24</v>
      </c>
      <c r="E2" s="16" t="s">
        <v>25</v>
      </c>
      <c r="F2" s="16" t="s">
        <v>27</v>
      </c>
      <c r="G2" s="26" t="s">
        <v>64</v>
      </c>
      <c r="H2" s="115" t="s">
        <v>72</v>
      </c>
    </row>
    <row r="3" spans="1:8" x14ac:dyDescent="0.3">
      <c r="A3" s="44" t="s">
        <v>48</v>
      </c>
      <c r="B3" s="105">
        <v>0</v>
      </c>
      <c r="C3" s="106"/>
      <c r="D3" s="106"/>
      <c r="E3" s="106"/>
      <c r="F3" s="107">
        <f t="shared" ref="F3:F26" si="0">B3/$B$27</f>
        <v>0</v>
      </c>
      <c r="G3" s="106"/>
      <c r="H3" s="159"/>
    </row>
    <row r="4" spans="1:8" x14ac:dyDescent="0.3">
      <c r="A4" s="44" t="s">
        <v>74</v>
      </c>
      <c r="B4" s="105">
        <v>0</v>
      </c>
      <c r="C4" s="106"/>
      <c r="D4" s="106"/>
      <c r="E4" s="106"/>
      <c r="F4" s="107">
        <f t="shared" si="0"/>
        <v>0</v>
      </c>
      <c r="G4" s="106"/>
      <c r="H4" s="159"/>
    </row>
    <row r="5" spans="1:8" x14ac:dyDescent="0.3">
      <c r="A5" s="44" t="s">
        <v>1</v>
      </c>
      <c r="B5" s="105">
        <v>1919477</v>
      </c>
      <c r="C5" s="108">
        <v>1462565</v>
      </c>
      <c r="D5" s="108">
        <v>1086513</v>
      </c>
      <c r="E5" s="109">
        <v>62.48</v>
      </c>
      <c r="F5" s="107">
        <f t="shared" si="0"/>
        <v>8.2386857453250802E-3</v>
      </c>
      <c r="G5" s="108">
        <v>56872294</v>
      </c>
      <c r="H5" s="159">
        <v>49168434</v>
      </c>
    </row>
    <row r="6" spans="1:8" x14ac:dyDescent="0.3">
      <c r="A6" s="44" t="s">
        <v>2</v>
      </c>
      <c r="B6" s="105">
        <v>67769917</v>
      </c>
      <c r="C6" s="108">
        <v>27380581</v>
      </c>
      <c r="D6" s="108">
        <v>13636836</v>
      </c>
      <c r="E6" s="109">
        <v>38.47</v>
      </c>
      <c r="F6" s="107">
        <f t="shared" si="0"/>
        <v>0.29087873892198962</v>
      </c>
      <c r="G6" s="108">
        <v>512652860</v>
      </c>
      <c r="H6" s="159">
        <v>403241084</v>
      </c>
    </row>
    <row r="7" spans="1:8" x14ac:dyDescent="0.3">
      <c r="A7" s="44" t="s">
        <v>3</v>
      </c>
      <c r="B7" s="105">
        <v>0</v>
      </c>
      <c r="C7" s="106"/>
      <c r="D7" s="106"/>
      <c r="E7" s="106"/>
      <c r="F7" s="107">
        <f t="shared" si="0"/>
        <v>0</v>
      </c>
      <c r="G7" s="106"/>
      <c r="H7" s="159"/>
    </row>
    <row r="8" spans="1:8" x14ac:dyDescent="0.3">
      <c r="A8" s="44" t="s">
        <v>4</v>
      </c>
      <c r="B8" s="105">
        <v>0</v>
      </c>
      <c r="C8" s="106"/>
      <c r="D8" s="106"/>
      <c r="E8" s="106"/>
      <c r="F8" s="107">
        <f t="shared" si="0"/>
        <v>0</v>
      </c>
      <c r="G8" s="106"/>
      <c r="H8" s="159"/>
    </row>
    <row r="9" spans="1:8" x14ac:dyDescent="0.3">
      <c r="A9" s="44" t="s">
        <v>5</v>
      </c>
      <c r="B9" s="105">
        <v>0</v>
      </c>
      <c r="C9" s="106"/>
      <c r="D9" s="106"/>
      <c r="E9" s="106"/>
      <c r="F9" s="107">
        <f t="shared" si="0"/>
        <v>0</v>
      </c>
      <c r="G9" s="106"/>
      <c r="H9" s="159"/>
    </row>
    <row r="10" spans="1:8" x14ac:dyDescent="0.3">
      <c r="A10" s="44" t="s">
        <v>6</v>
      </c>
      <c r="B10" s="105">
        <v>1761265</v>
      </c>
      <c r="C10" s="108">
        <v>656012</v>
      </c>
      <c r="D10" s="108">
        <v>811152</v>
      </c>
      <c r="E10" s="109">
        <v>73.22</v>
      </c>
      <c r="F10" s="107">
        <f t="shared" si="0"/>
        <v>7.5596159001853E-3</v>
      </c>
      <c r="G10" s="108">
        <v>19474655</v>
      </c>
      <c r="H10" s="159">
        <v>11611322</v>
      </c>
    </row>
    <row r="11" spans="1:8" x14ac:dyDescent="0.3">
      <c r="A11" s="44" t="s">
        <v>7</v>
      </c>
      <c r="B11" s="105">
        <v>17919530</v>
      </c>
      <c r="C11" s="108">
        <v>15625466</v>
      </c>
      <c r="D11" s="108">
        <v>5775735</v>
      </c>
      <c r="E11" s="109">
        <v>39.99</v>
      </c>
      <c r="F11" s="107">
        <f t="shared" si="0"/>
        <v>7.6913334399904318E-2</v>
      </c>
      <c r="G11" s="108">
        <v>227709437</v>
      </c>
      <c r="H11" s="159">
        <v>210338555</v>
      </c>
    </row>
    <row r="12" spans="1:8" x14ac:dyDescent="0.3">
      <c r="A12" s="44" t="s">
        <v>8</v>
      </c>
      <c r="B12" s="105">
        <v>2831343</v>
      </c>
      <c r="C12" s="108">
        <v>215660</v>
      </c>
      <c r="D12" s="108">
        <v>1039047</v>
      </c>
      <c r="E12" s="109">
        <v>52.61</v>
      </c>
      <c r="F12" s="107">
        <f t="shared" si="0"/>
        <v>1.2152552603769648E-2</v>
      </c>
      <c r="G12" s="108">
        <v>30570985</v>
      </c>
      <c r="H12" s="159">
        <v>27261337</v>
      </c>
    </row>
    <row r="13" spans="1:8" x14ac:dyDescent="0.3">
      <c r="A13" s="44" t="s">
        <v>49</v>
      </c>
      <c r="B13" s="105">
        <v>0</v>
      </c>
      <c r="C13" s="106"/>
      <c r="D13" s="106"/>
      <c r="E13" s="106"/>
      <c r="F13" s="107">
        <f t="shared" si="0"/>
        <v>0</v>
      </c>
      <c r="G13" s="106"/>
      <c r="H13" s="159"/>
    </row>
    <row r="14" spans="1:8" x14ac:dyDescent="0.3">
      <c r="A14" s="44" t="s">
        <v>50</v>
      </c>
      <c r="B14" s="105">
        <v>0</v>
      </c>
      <c r="C14" s="106"/>
      <c r="D14" s="106"/>
      <c r="E14" s="106"/>
      <c r="F14" s="107">
        <f t="shared" si="0"/>
        <v>0</v>
      </c>
      <c r="G14" s="106"/>
      <c r="H14" s="159"/>
    </row>
    <row r="15" spans="1:8" x14ac:dyDescent="0.3">
      <c r="A15" s="44" t="s">
        <v>9</v>
      </c>
      <c r="B15" s="105">
        <v>9279855</v>
      </c>
      <c r="C15" s="108">
        <v>5433104</v>
      </c>
      <c r="D15" s="108">
        <v>3859529</v>
      </c>
      <c r="E15" s="109">
        <v>52.05</v>
      </c>
      <c r="F15" s="107">
        <f t="shared" si="0"/>
        <v>3.9830541916982432E-2</v>
      </c>
      <c r="G15" s="108">
        <v>132266599</v>
      </c>
      <c r="H15" s="159">
        <v>127119055</v>
      </c>
    </row>
    <row r="16" spans="1:8" x14ac:dyDescent="0.3">
      <c r="A16" s="44" t="s">
        <v>51</v>
      </c>
      <c r="B16" s="105">
        <v>0</v>
      </c>
      <c r="C16" s="106"/>
      <c r="D16" s="106"/>
      <c r="E16" s="106"/>
      <c r="F16" s="107">
        <f t="shared" si="0"/>
        <v>0</v>
      </c>
      <c r="G16" s="106"/>
      <c r="H16" s="159"/>
    </row>
    <row r="17" spans="1:8" x14ac:dyDescent="0.3">
      <c r="A17" s="44" t="s">
        <v>10</v>
      </c>
      <c r="B17" s="105">
        <v>12542000</v>
      </c>
      <c r="C17" s="108">
        <v>12240564</v>
      </c>
      <c r="D17" s="108">
        <v>7718028</v>
      </c>
      <c r="E17" s="109">
        <v>70.540000000000006</v>
      </c>
      <c r="F17" s="107">
        <f t="shared" si="0"/>
        <v>5.3832161895072027E-2</v>
      </c>
      <c r="G17" s="108">
        <v>169133000</v>
      </c>
      <c r="H17" s="159">
        <v>149486400</v>
      </c>
    </row>
    <row r="18" spans="1:8" x14ac:dyDescent="0.3">
      <c r="A18" s="44" t="s">
        <v>11</v>
      </c>
      <c r="B18" s="105">
        <v>3032752</v>
      </c>
      <c r="C18" s="108">
        <v>2157270</v>
      </c>
      <c r="D18" s="108">
        <v>1587078</v>
      </c>
      <c r="E18" s="109">
        <v>65.489999999999995</v>
      </c>
      <c r="F18" s="107">
        <f t="shared" si="0"/>
        <v>1.3017030509615968E-2</v>
      </c>
      <c r="G18" s="108">
        <v>30942834</v>
      </c>
      <c r="H18" s="159">
        <v>25623874</v>
      </c>
    </row>
    <row r="19" spans="1:8" x14ac:dyDescent="0.3">
      <c r="A19" s="44" t="s">
        <v>12</v>
      </c>
      <c r="B19" s="105">
        <v>10384294</v>
      </c>
      <c r="C19" s="108">
        <v>2481322</v>
      </c>
      <c r="D19" s="108">
        <v>6033465</v>
      </c>
      <c r="E19" s="109">
        <v>87.03</v>
      </c>
      <c r="F19" s="107">
        <f t="shared" si="0"/>
        <v>4.4570961232181877E-2</v>
      </c>
      <c r="G19" s="108">
        <v>68681448</v>
      </c>
      <c r="H19" s="159">
        <v>58274365</v>
      </c>
    </row>
    <row r="20" spans="1:8" x14ac:dyDescent="0.3">
      <c r="A20" s="44" t="s">
        <v>13</v>
      </c>
      <c r="B20" s="105">
        <v>2642307</v>
      </c>
      <c r="C20" s="108">
        <v>2258595</v>
      </c>
      <c r="D20" s="108">
        <v>850234</v>
      </c>
      <c r="E20" s="109">
        <v>36.520000000000003</v>
      </c>
      <c r="F20" s="107">
        <f t="shared" si="0"/>
        <v>1.1341181486244785E-2</v>
      </c>
      <c r="G20" s="108">
        <v>37254878</v>
      </c>
      <c r="H20" s="159">
        <v>32950743</v>
      </c>
    </row>
    <row r="21" spans="1:8" x14ac:dyDescent="0.3">
      <c r="A21" s="44" t="s">
        <v>14</v>
      </c>
      <c r="B21" s="105">
        <v>2004381</v>
      </c>
      <c r="C21" s="108">
        <v>390509</v>
      </c>
      <c r="D21" s="108">
        <v>948909</v>
      </c>
      <c r="E21" s="109">
        <v>62.31</v>
      </c>
      <c r="F21" s="107">
        <f t="shared" si="0"/>
        <v>8.6031065612666522E-3</v>
      </c>
      <c r="G21" s="108">
        <v>18464937</v>
      </c>
      <c r="H21" s="159">
        <v>15901546</v>
      </c>
    </row>
    <row r="22" spans="1:8" x14ac:dyDescent="0.3">
      <c r="A22" s="44" t="s">
        <v>15</v>
      </c>
      <c r="B22" s="105">
        <v>61594656</v>
      </c>
      <c r="C22" s="108">
        <v>41030073</v>
      </c>
      <c r="D22" s="108">
        <v>11940243</v>
      </c>
      <c r="E22" s="109">
        <v>24.07</v>
      </c>
      <c r="F22" s="107">
        <f t="shared" si="0"/>
        <v>0.26437358424998164</v>
      </c>
      <c r="G22" s="108">
        <v>505305194</v>
      </c>
      <c r="H22" s="159">
        <v>454545343</v>
      </c>
    </row>
    <row r="23" spans="1:8" x14ac:dyDescent="0.3">
      <c r="A23" s="44" t="s">
        <v>16</v>
      </c>
      <c r="B23" s="105">
        <v>32657342</v>
      </c>
      <c r="C23" s="108">
        <v>14342411</v>
      </c>
      <c r="D23" s="108">
        <v>8297286</v>
      </c>
      <c r="E23" s="109">
        <v>40.31</v>
      </c>
      <c r="F23" s="107">
        <f t="shared" si="0"/>
        <v>0.14017025367618682</v>
      </c>
      <c r="G23" s="108">
        <v>325041175</v>
      </c>
      <c r="H23" s="159">
        <v>299506161</v>
      </c>
    </row>
    <row r="24" spans="1:8" x14ac:dyDescent="0.3">
      <c r="A24" s="44" t="s">
        <v>17</v>
      </c>
      <c r="B24" s="105">
        <v>764848</v>
      </c>
      <c r="C24" s="108">
        <v>551389</v>
      </c>
      <c r="D24" s="108">
        <v>629852</v>
      </c>
      <c r="E24" s="109">
        <v>90.33</v>
      </c>
      <c r="F24" s="107">
        <f t="shared" si="0"/>
        <v>3.2828433552162372E-3</v>
      </c>
      <c r="G24" s="108">
        <v>25928810</v>
      </c>
      <c r="H24" s="159">
        <v>23352064</v>
      </c>
    </row>
    <row r="25" spans="1:8" x14ac:dyDescent="0.3">
      <c r="A25" s="44" t="s">
        <v>18</v>
      </c>
      <c r="B25" s="105">
        <v>5879431</v>
      </c>
      <c r="C25" s="108">
        <v>3558136</v>
      </c>
      <c r="D25" s="108">
        <v>4089554</v>
      </c>
      <c r="E25" s="109">
        <v>81.680000000000007</v>
      </c>
      <c r="F25" s="107">
        <f t="shared" si="0"/>
        <v>2.5235407546077598E-2</v>
      </c>
      <c r="G25" s="108">
        <v>65154491</v>
      </c>
      <c r="H25" s="159">
        <v>46822272</v>
      </c>
    </row>
    <row r="26" spans="1:8" x14ac:dyDescent="0.3">
      <c r="A26" s="44" t="s">
        <v>19</v>
      </c>
      <c r="B26" s="105">
        <v>0</v>
      </c>
      <c r="C26" s="106"/>
      <c r="D26" s="106"/>
      <c r="E26" s="106"/>
      <c r="F26" s="107">
        <f t="shared" si="0"/>
        <v>0</v>
      </c>
      <c r="G26" s="106"/>
      <c r="H26" s="159"/>
    </row>
    <row r="27" spans="1:8" s="35" customFormat="1" ht="17.399999999999999" x14ac:dyDescent="0.55000000000000004">
      <c r="A27" s="110" t="s">
        <v>52</v>
      </c>
      <c r="B27" s="146">
        <v>232983398</v>
      </c>
      <c r="C27" s="147">
        <v>129783657</v>
      </c>
      <c r="D27" s="147">
        <v>68303461</v>
      </c>
      <c r="E27" s="111"/>
      <c r="F27" s="112"/>
      <c r="G27" s="160">
        <v>2225453598</v>
      </c>
      <c r="H27" s="161">
        <v>1935202556</v>
      </c>
    </row>
    <row r="28" spans="1:8" x14ac:dyDescent="0.3">
      <c r="A28" s="31"/>
      <c r="B28" s="29"/>
      <c r="C28" s="34"/>
      <c r="D28" s="34"/>
      <c r="E28" s="33"/>
      <c r="F28" s="30"/>
      <c r="G28" s="34"/>
    </row>
    <row r="29" spans="1:8" x14ac:dyDescent="0.3">
      <c r="A29" s="31"/>
      <c r="B29" s="29"/>
      <c r="C29" s="34"/>
      <c r="D29" s="34"/>
      <c r="E29" s="33"/>
      <c r="F29" s="30"/>
      <c r="G29" s="34"/>
    </row>
    <row r="30" spans="1:8" x14ac:dyDescent="0.3">
      <c r="A30" s="31"/>
      <c r="B30" s="29"/>
      <c r="C30" s="34"/>
      <c r="D30" s="34"/>
      <c r="E30" s="33"/>
      <c r="F30" s="30"/>
      <c r="G30" s="34"/>
    </row>
    <row r="31" spans="1:8" x14ac:dyDescent="0.3">
      <c r="A31" s="31"/>
      <c r="B31" s="29"/>
      <c r="C31" s="34"/>
      <c r="D31" s="34"/>
      <c r="E31" s="33"/>
      <c r="F31" s="30"/>
      <c r="G31" s="34"/>
    </row>
    <row r="32" spans="1:8" x14ac:dyDescent="0.3">
      <c r="A32" s="31"/>
      <c r="B32" s="29"/>
      <c r="C32" s="34"/>
      <c r="D32" s="34"/>
      <c r="E32" s="33"/>
      <c r="F32" s="30"/>
      <c r="G32" s="34"/>
    </row>
    <row r="33" spans="1:7" x14ac:dyDescent="0.3">
      <c r="A33" s="31"/>
      <c r="B33" s="29"/>
      <c r="C33" s="34"/>
      <c r="D33" s="34"/>
      <c r="E33" s="33"/>
      <c r="F33" s="30"/>
      <c r="G33" s="34"/>
    </row>
    <row r="34" spans="1:7" x14ac:dyDescent="0.3">
      <c r="A34" s="31"/>
      <c r="B34" s="29"/>
      <c r="C34" s="34"/>
      <c r="D34" s="34"/>
      <c r="E34" s="33"/>
      <c r="F34" s="30"/>
      <c r="G34" s="34"/>
    </row>
    <row r="35" spans="1:7" x14ac:dyDescent="0.3">
      <c r="A35" s="31"/>
      <c r="B35" s="29"/>
      <c r="C35" s="34"/>
      <c r="D35" s="34"/>
      <c r="E35" s="33"/>
      <c r="F35" s="30"/>
      <c r="G35" s="34"/>
    </row>
    <row r="36" spans="1:7" x14ac:dyDescent="0.3">
      <c r="A36" s="31"/>
      <c r="B36" s="29"/>
      <c r="C36" s="34"/>
      <c r="D36" s="34"/>
      <c r="E36" s="33"/>
      <c r="F36" s="30"/>
      <c r="G36" s="34"/>
    </row>
    <row r="37" spans="1:7" x14ac:dyDescent="0.3">
      <c r="A37" s="31"/>
      <c r="B37" s="29"/>
      <c r="C37" s="34"/>
      <c r="D37" s="34"/>
      <c r="E37" s="33"/>
      <c r="F37" s="30"/>
      <c r="G37" s="34"/>
    </row>
    <row r="38" spans="1:7" x14ac:dyDescent="0.3">
      <c r="A38" s="31"/>
      <c r="B38" s="29"/>
      <c r="C38" s="34"/>
      <c r="D38" s="34"/>
      <c r="E38" s="33"/>
      <c r="F38" s="30"/>
      <c r="G38" s="34"/>
    </row>
    <row r="39" spans="1:7" x14ac:dyDescent="0.3">
      <c r="A39" s="31"/>
      <c r="B39" s="29"/>
      <c r="C39" s="34"/>
      <c r="D39" s="34"/>
      <c r="E39" s="33"/>
      <c r="F39" s="30"/>
      <c r="G39" s="34"/>
    </row>
    <row r="40" spans="1:7" x14ac:dyDescent="0.3">
      <c r="A40" s="31"/>
      <c r="B40" s="29"/>
      <c r="C40" s="34"/>
      <c r="D40" s="34"/>
      <c r="E40" s="33"/>
      <c r="F40" s="30"/>
      <c r="G40" s="34"/>
    </row>
    <row r="41" spans="1:7" x14ac:dyDescent="0.3">
      <c r="A41" s="31"/>
      <c r="B41" s="29"/>
      <c r="C41" s="34"/>
      <c r="D41" s="34"/>
      <c r="E41" s="33"/>
      <c r="F41" s="30"/>
      <c r="G41" s="34"/>
    </row>
    <row r="42" spans="1:7" x14ac:dyDescent="0.3">
      <c r="A42" s="31"/>
      <c r="B42" s="29"/>
      <c r="C42" s="34"/>
      <c r="D42" s="34"/>
      <c r="E42" s="33"/>
      <c r="F42" s="30"/>
      <c r="G42" s="34"/>
    </row>
    <row r="43" spans="1:7" x14ac:dyDescent="0.3">
      <c r="A43" s="31"/>
      <c r="B43" s="29"/>
      <c r="C43" s="34"/>
      <c r="D43" s="34"/>
      <c r="E43" s="33"/>
      <c r="F43" s="30"/>
      <c r="G43" s="34"/>
    </row>
    <row r="44" spans="1:7" x14ac:dyDescent="0.3">
      <c r="A44" s="31"/>
      <c r="B44" s="29"/>
      <c r="C44" s="34"/>
      <c r="D44" s="34"/>
      <c r="E44" s="33"/>
      <c r="F44" s="30"/>
      <c r="G44" s="34"/>
    </row>
    <row r="45" spans="1:7" x14ac:dyDescent="0.3">
      <c r="A45" s="31"/>
      <c r="B45" s="29"/>
      <c r="C45" s="34"/>
      <c r="D45" s="34"/>
      <c r="E45" s="33"/>
      <c r="F45" s="30"/>
      <c r="G45" s="34"/>
    </row>
    <row r="46" spans="1:7" x14ac:dyDescent="0.3">
      <c r="A46" s="31"/>
      <c r="B46" s="29"/>
      <c r="C46" s="34"/>
      <c r="D46" s="34"/>
      <c r="E46" s="33"/>
      <c r="F46" s="30"/>
      <c r="G46" s="34"/>
    </row>
    <row r="47" spans="1:7" x14ac:dyDescent="0.3">
      <c r="A47" s="31"/>
      <c r="B47" s="29"/>
      <c r="C47" s="34"/>
      <c r="D47" s="34"/>
      <c r="E47" s="33"/>
      <c r="F47" s="30"/>
      <c r="G47" s="34"/>
    </row>
    <row r="48" spans="1:7" x14ac:dyDescent="0.3">
      <c r="A48" s="31"/>
      <c r="B48" s="29"/>
      <c r="C48" s="34"/>
      <c r="D48" s="34"/>
      <c r="E48" s="33"/>
      <c r="F48" s="30"/>
      <c r="G48" s="34"/>
    </row>
    <row r="49" spans="1:7" x14ac:dyDescent="0.3">
      <c r="A49" s="31"/>
      <c r="B49" s="29"/>
      <c r="C49" s="34"/>
      <c r="D49" s="34"/>
      <c r="E49" s="33"/>
      <c r="F49" s="30"/>
      <c r="G49" s="34"/>
    </row>
    <row r="50" spans="1:7" x14ac:dyDescent="0.3">
      <c r="A50" s="31"/>
      <c r="B50" s="29"/>
      <c r="C50" s="34"/>
      <c r="D50" s="34"/>
      <c r="E50" s="33"/>
      <c r="F50" s="30"/>
      <c r="G50" s="34"/>
    </row>
    <row r="51" spans="1:7" x14ac:dyDescent="0.3">
      <c r="A51" s="31"/>
      <c r="B51" s="29"/>
      <c r="C51" s="34"/>
      <c r="D51" s="34"/>
      <c r="E51" s="33"/>
      <c r="F51" s="30"/>
      <c r="G51" s="34"/>
    </row>
    <row r="52" spans="1:7" x14ac:dyDescent="0.3">
      <c r="A52" s="31"/>
      <c r="B52" s="29"/>
      <c r="C52" s="34"/>
      <c r="D52" s="34"/>
      <c r="E52" s="33"/>
      <c r="F52" s="30"/>
      <c r="G52" s="34"/>
    </row>
    <row r="53" spans="1:7" x14ac:dyDescent="0.3">
      <c r="A53" s="31"/>
      <c r="B53" s="29"/>
      <c r="C53" s="34"/>
      <c r="D53" s="34"/>
      <c r="E53" s="33"/>
      <c r="F53" s="30"/>
      <c r="G53" s="34"/>
    </row>
    <row r="54" spans="1:7" x14ac:dyDescent="0.3">
      <c r="A54" s="31"/>
      <c r="B54" s="29"/>
      <c r="C54" s="34"/>
      <c r="D54" s="34"/>
      <c r="E54" s="33"/>
      <c r="F54" s="30"/>
      <c r="G54" s="34"/>
    </row>
    <row r="55" spans="1:7" x14ac:dyDescent="0.3">
      <c r="A55" s="31"/>
      <c r="B55" s="29"/>
      <c r="C55" s="34"/>
      <c r="D55" s="34"/>
      <c r="E55" s="33"/>
      <c r="F55" s="30"/>
      <c r="G55" s="34"/>
    </row>
    <row r="56" spans="1:7" x14ac:dyDescent="0.3">
      <c r="A56" s="31"/>
      <c r="B56" s="29"/>
      <c r="C56" s="34"/>
      <c r="D56" s="34"/>
      <c r="E56" s="33"/>
      <c r="F56" s="30"/>
      <c r="G56" s="34"/>
    </row>
    <row r="57" spans="1:7" x14ac:dyDescent="0.3">
      <c r="A57" s="31"/>
      <c r="B57" s="29"/>
      <c r="C57" s="34"/>
      <c r="D57" s="34"/>
      <c r="E57" s="33"/>
      <c r="F57" s="30"/>
      <c r="G57" s="34"/>
    </row>
    <row r="58" spans="1:7" x14ac:dyDescent="0.3">
      <c r="A58" s="31"/>
      <c r="B58" s="29"/>
      <c r="C58" s="34"/>
      <c r="D58" s="34"/>
      <c r="E58" s="33"/>
      <c r="F58" s="30"/>
      <c r="G58" s="34"/>
    </row>
    <row r="59" spans="1:7" x14ac:dyDescent="0.3">
      <c r="A59" s="31"/>
      <c r="B59" s="29"/>
      <c r="C59" s="34"/>
      <c r="D59" s="34"/>
      <c r="E59" s="33"/>
      <c r="F59" s="30"/>
      <c r="G59" s="34"/>
    </row>
    <row r="60" spans="1:7" x14ac:dyDescent="0.3">
      <c r="A60" s="31"/>
      <c r="B60" s="29"/>
      <c r="C60" s="34"/>
      <c r="D60" s="34"/>
      <c r="E60" s="33"/>
      <c r="F60" s="30"/>
      <c r="G60" s="34"/>
    </row>
    <row r="61" spans="1:7" x14ac:dyDescent="0.3">
      <c r="A61" s="31"/>
      <c r="B61" s="29"/>
      <c r="C61" s="34"/>
      <c r="D61" s="34"/>
      <c r="E61" s="33"/>
      <c r="F61" s="30"/>
      <c r="G61" s="34"/>
    </row>
    <row r="62" spans="1:7" x14ac:dyDescent="0.3">
      <c r="A62" s="31"/>
      <c r="B62" s="29"/>
      <c r="C62" s="34"/>
      <c r="D62" s="34"/>
      <c r="E62" s="33"/>
      <c r="F62" s="30"/>
      <c r="G62" s="34"/>
    </row>
    <row r="63" spans="1:7" x14ac:dyDescent="0.3">
      <c r="A63" s="31"/>
      <c r="B63" s="29"/>
      <c r="C63" s="34"/>
      <c r="D63" s="34"/>
      <c r="E63" s="33"/>
      <c r="F63" s="30"/>
      <c r="G63" s="34"/>
    </row>
    <row r="64" spans="1:7" x14ac:dyDescent="0.3">
      <c r="A64" s="31"/>
      <c r="B64" s="29"/>
      <c r="C64" s="34"/>
      <c r="D64" s="34"/>
      <c r="E64" s="33"/>
      <c r="F64" s="30"/>
      <c r="G64" s="34"/>
    </row>
    <row r="65" spans="1:7" x14ac:dyDescent="0.3">
      <c r="A65" s="31"/>
      <c r="B65" s="29"/>
      <c r="C65" s="34"/>
      <c r="D65" s="34"/>
      <c r="E65" s="33"/>
      <c r="F65" s="30"/>
      <c r="G65" s="34"/>
    </row>
    <row r="66" spans="1:7" x14ac:dyDescent="0.3">
      <c r="A66" s="31"/>
      <c r="B66" s="29"/>
      <c r="C66" s="34"/>
      <c r="D66" s="34"/>
      <c r="E66" s="33"/>
      <c r="F66" s="30"/>
      <c r="G66" s="34"/>
    </row>
    <row r="67" spans="1:7" x14ac:dyDescent="0.3">
      <c r="A67" s="31"/>
      <c r="B67" s="29"/>
      <c r="C67" s="34"/>
      <c r="D67" s="34"/>
      <c r="E67" s="33"/>
      <c r="F67" s="30"/>
      <c r="G67" s="34"/>
    </row>
    <row r="68" spans="1:7" x14ac:dyDescent="0.3">
      <c r="A68" s="31"/>
      <c r="B68" s="29"/>
      <c r="C68" s="34"/>
      <c r="D68" s="34"/>
      <c r="E68" s="33"/>
      <c r="F68" s="30"/>
      <c r="G68" s="34"/>
    </row>
    <row r="69" spans="1:7" x14ac:dyDescent="0.3">
      <c r="A69" s="31"/>
      <c r="B69" s="29"/>
      <c r="C69" s="34"/>
      <c r="D69" s="34"/>
      <c r="E69" s="33"/>
      <c r="F69" s="30"/>
      <c r="G69" s="34"/>
    </row>
    <row r="70" spans="1:7" x14ac:dyDescent="0.3">
      <c r="A70" s="31"/>
      <c r="B70" s="29"/>
      <c r="C70" s="34"/>
      <c r="D70" s="34"/>
      <c r="E70" s="33"/>
      <c r="F70" s="30"/>
      <c r="G70" s="34"/>
    </row>
    <row r="71" spans="1:7" x14ac:dyDescent="0.3">
      <c r="A71" s="31"/>
      <c r="B71" s="29"/>
      <c r="C71" s="34"/>
      <c r="D71" s="34"/>
      <c r="E71" s="33"/>
      <c r="F71" s="30"/>
      <c r="G71" s="34"/>
    </row>
    <row r="72" spans="1:7" x14ac:dyDescent="0.3">
      <c r="A72" s="31"/>
      <c r="B72" s="29"/>
      <c r="C72" s="34"/>
      <c r="D72" s="34"/>
      <c r="E72" s="33"/>
      <c r="F72" s="30"/>
      <c r="G72" s="34"/>
    </row>
    <row r="73" spans="1:7" x14ac:dyDescent="0.3">
      <c r="A73" s="31"/>
      <c r="B73" s="29"/>
      <c r="C73" s="34"/>
      <c r="D73" s="34"/>
      <c r="E73" s="33"/>
      <c r="F73" s="30"/>
      <c r="G73" s="34"/>
    </row>
    <row r="74" spans="1:7" x14ac:dyDescent="0.3">
      <c r="A74" s="31"/>
      <c r="B74" s="29"/>
      <c r="C74" s="34"/>
      <c r="D74" s="34"/>
      <c r="E74" s="33"/>
      <c r="F74" s="30"/>
      <c r="G74" s="34"/>
    </row>
    <row r="75" spans="1:7" x14ac:dyDescent="0.3">
      <c r="A75" s="31"/>
      <c r="B75" s="29"/>
      <c r="C75" s="34"/>
      <c r="D75" s="34"/>
      <c r="E75" s="33"/>
      <c r="F75" s="30"/>
      <c r="G75" s="34"/>
    </row>
    <row r="76" spans="1:7" x14ac:dyDescent="0.3">
      <c r="A76" s="31"/>
      <c r="B76" s="29"/>
      <c r="C76" s="34"/>
      <c r="D76" s="34"/>
      <c r="E76" s="33"/>
      <c r="F76" s="30"/>
      <c r="G76" s="34"/>
    </row>
    <row r="77" spans="1:7" x14ac:dyDescent="0.3">
      <c r="A77" s="31"/>
      <c r="B77" s="29"/>
      <c r="C77" s="34"/>
      <c r="D77" s="34"/>
      <c r="E77" s="33"/>
      <c r="F77" s="30"/>
      <c r="G77" s="34"/>
    </row>
    <row r="78" spans="1:7" x14ac:dyDescent="0.3">
      <c r="A78" s="31"/>
      <c r="B78" s="29"/>
      <c r="C78" s="34"/>
      <c r="D78" s="34"/>
      <c r="E78" s="33"/>
      <c r="F78" s="30"/>
      <c r="G78" s="34"/>
    </row>
    <row r="79" spans="1:7" x14ac:dyDescent="0.3">
      <c r="A79" s="31"/>
      <c r="B79" s="29"/>
      <c r="C79" s="34"/>
      <c r="D79" s="34"/>
      <c r="E79" s="33"/>
      <c r="F79" s="30"/>
      <c r="G79" s="34"/>
    </row>
    <row r="80" spans="1:7" x14ac:dyDescent="0.3">
      <c r="A80" s="32"/>
      <c r="B80" s="33"/>
      <c r="C80" s="33"/>
      <c r="D80" s="33"/>
      <c r="E80" s="33"/>
      <c r="F80" s="33"/>
      <c r="G80" s="33"/>
    </row>
    <row r="81" spans="1:6" x14ac:dyDescent="0.3">
      <c r="A81" s="32"/>
      <c r="B81" s="33"/>
      <c r="C81" s="33"/>
      <c r="D81" s="33"/>
      <c r="E81" s="33"/>
      <c r="F81" s="33"/>
    </row>
    <row r="82" spans="1:6" x14ac:dyDescent="0.3">
      <c r="A82" s="32"/>
      <c r="B82" s="33"/>
      <c r="C82" s="33"/>
      <c r="D82" s="33"/>
      <c r="E82" s="33"/>
      <c r="F82" s="33"/>
    </row>
    <row r="83" spans="1:6" x14ac:dyDescent="0.3">
      <c r="A83" s="32"/>
      <c r="B83" s="33"/>
      <c r="C83" s="33"/>
      <c r="D83" s="33"/>
      <c r="E83" s="33"/>
      <c r="F83" s="33"/>
    </row>
    <row r="84" spans="1:6" x14ac:dyDescent="0.3">
      <c r="A84" s="32"/>
      <c r="B84" s="33"/>
      <c r="C84" s="33"/>
      <c r="D84" s="33"/>
      <c r="E84" s="33"/>
      <c r="F84" s="33"/>
    </row>
    <row r="85" spans="1:6" x14ac:dyDescent="0.3">
      <c r="A85" s="32"/>
      <c r="B85" s="33"/>
      <c r="C85" s="33"/>
      <c r="D85" s="33"/>
      <c r="E85" s="33"/>
      <c r="F85" s="33"/>
    </row>
    <row r="86" spans="1:6" x14ac:dyDescent="0.3">
      <c r="A86" s="32"/>
      <c r="B86" s="33"/>
      <c r="C86" s="33"/>
      <c r="D86" s="33"/>
      <c r="E86" s="33"/>
      <c r="F86" s="33"/>
    </row>
    <row r="87" spans="1:6" x14ac:dyDescent="0.3">
      <c r="A87" s="32"/>
      <c r="B87" s="33"/>
      <c r="C87" s="33"/>
      <c r="D87" s="33"/>
      <c r="E87" s="33"/>
      <c r="F87" s="33"/>
    </row>
    <row r="88" spans="1:6" x14ac:dyDescent="0.3">
      <c r="A88" s="32"/>
      <c r="B88" s="33"/>
      <c r="C88" s="33"/>
      <c r="D88" s="33"/>
      <c r="E88" s="33"/>
      <c r="F88" s="33"/>
    </row>
    <row r="89" spans="1:6" x14ac:dyDescent="0.3">
      <c r="A89" s="32"/>
      <c r="B89" s="33"/>
      <c r="C89" s="33"/>
      <c r="D89" s="33"/>
      <c r="E89" s="33"/>
      <c r="F89" s="33"/>
    </row>
    <row r="90" spans="1:6" x14ac:dyDescent="0.3">
      <c r="A90" s="32"/>
      <c r="B90" s="33"/>
      <c r="C90" s="33"/>
      <c r="D90" s="33"/>
      <c r="E90" s="33"/>
      <c r="F90" s="33"/>
    </row>
    <row r="91" spans="1:6" x14ac:dyDescent="0.3">
      <c r="A91" s="32"/>
      <c r="B91" s="33"/>
      <c r="C91" s="33"/>
      <c r="D91" s="33"/>
      <c r="E91" s="33"/>
      <c r="F91" s="33"/>
    </row>
    <row r="92" spans="1:6" x14ac:dyDescent="0.3">
      <c r="A92" s="32"/>
      <c r="B92" s="33"/>
      <c r="C92" s="33"/>
      <c r="D92" s="33"/>
      <c r="E92" s="33"/>
      <c r="F92" s="33"/>
    </row>
    <row r="93" spans="1:6" x14ac:dyDescent="0.3">
      <c r="A93" s="12"/>
    </row>
    <row r="94" spans="1:6" ht="27" x14ac:dyDescent="0.3">
      <c r="A94" s="11" t="s">
        <v>53</v>
      </c>
    </row>
    <row r="95" spans="1:6" ht="187.5" customHeight="1" x14ac:dyDescent="0.3">
      <c r="A95" s="12"/>
    </row>
    <row r="96" spans="1:6" x14ac:dyDescent="0.3">
      <c r="A96" s="12"/>
    </row>
    <row r="97" spans="1:1" ht="27" x14ac:dyDescent="0.3">
      <c r="A97" s="11" t="s">
        <v>54</v>
      </c>
    </row>
    <row r="98" spans="1:1" ht="187.5" customHeight="1" x14ac:dyDescent="0.3">
      <c r="A98" s="12"/>
    </row>
    <row r="99" spans="1:1" ht="27" x14ac:dyDescent="0.3">
      <c r="A99" s="11" t="s">
        <v>55</v>
      </c>
    </row>
    <row r="100" spans="1:1" ht="187.5" customHeight="1" x14ac:dyDescent="0.3">
      <c r="A100" s="1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H23"/>
  <sheetViews>
    <sheetView workbookViewId="0">
      <selection activeCell="C3" sqref="C3:D22"/>
    </sheetView>
  </sheetViews>
  <sheetFormatPr defaultRowHeight="14.4" x14ac:dyDescent="0.3"/>
  <cols>
    <col min="1" max="1" width="42.6640625" customWidth="1"/>
    <col min="2" max="2" width="14" customWidth="1"/>
    <col min="3" max="4" width="15" bestFit="1" customWidth="1"/>
    <col min="5" max="5" width="9.33203125" bestFit="1" customWidth="1"/>
    <col min="7" max="7" width="16" customWidth="1"/>
    <col min="8" max="8" width="16.88671875" style="152" bestFit="1" customWidth="1"/>
    <col min="243" max="243" width="28.5546875" customWidth="1"/>
    <col min="244" max="255" width="12.44140625" customWidth="1"/>
    <col min="256" max="256" width="20.5546875" customWidth="1"/>
    <col min="257" max="257" width="17.33203125" customWidth="1"/>
    <col min="499" max="499" width="28.5546875" customWidth="1"/>
    <col min="500" max="511" width="12.44140625" customWidth="1"/>
    <col min="512" max="512" width="20.5546875" customWidth="1"/>
    <col min="513" max="513" width="17.33203125" customWidth="1"/>
    <col min="755" max="755" width="28.5546875" customWidth="1"/>
    <col min="756" max="767" width="12.44140625" customWidth="1"/>
    <col min="768" max="768" width="20.5546875" customWidth="1"/>
    <col min="769" max="769" width="17.33203125" customWidth="1"/>
    <col min="1011" max="1011" width="28.5546875" customWidth="1"/>
    <col min="1012" max="1023" width="12.44140625" customWidth="1"/>
    <col min="1024" max="1024" width="20.5546875" customWidth="1"/>
    <col min="1025" max="1025" width="17.33203125" customWidth="1"/>
    <col min="1267" max="1267" width="28.5546875" customWidth="1"/>
    <col min="1268" max="1279" width="12.44140625" customWidth="1"/>
    <col min="1280" max="1280" width="20.5546875" customWidth="1"/>
    <col min="1281" max="1281" width="17.33203125" customWidth="1"/>
    <col min="1523" max="1523" width="28.5546875" customWidth="1"/>
    <col min="1524" max="1535" width="12.44140625" customWidth="1"/>
    <col min="1536" max="1536" width="20.5546875" customWidth="1"/>
    <col min="1537" max="1537" width="17.33203125" customWidth="1"/>
    <col min="1779" max="1779" width="28.5546875" customWidth="1"/>
    <col min="1780" max="1791" width="12.44140625" customWidth="1"/>
    <col min="1792" max="1792" width="20.5546875" customWidth="1"/>
    <col min="1793" max="1793" width="17.33203125" customWidth="1"/>
    <col min="2035" max="2035" width="28.5546875" customWidth="1"/>
    <col min="2036" max="2047" width="12.44140625" customWidth="1"/>
    <col min="2048" max="2048" width="20.5546875" customWidth="1"/>
    <col min="2049" max="2049" width="17.33203125" customWidth="1"/>
    <col min="2291" max="2291" width="28.5546875" customWidth="1"/>
    <col min="2292" max="2303" width="12.44140625" customWidth="1"/>
    <col min="2304" max="2304" width="20.5546875" customWidth="1"/>
    <col min="2305" max="2305" width="17.33203125" customWidth="1"/>
    <col min="2547" max="2547" width="28.5546875" customWidth="1"/>
    <col min="2548" max="2559" width="12.44140625" customWidth="1"/>
    <col min="2560" max="2560" width="20.5546875" customWidth="1"/>
    <col min="2561" max="2561" width="17.33203125" customWidth="1"/>
    <col min="2803" max="2803" width="28.5546875" customWidth="1"/>
    <col min="2804" max="2815" width="12.44140625" customWidth="1"/>
    <col min="2816" max="2816" width="20.5546875" customWidth="1"/>
    <col min="2817" max="2817" width="17.33203125" customWidth="1"/>
    <col min="3059" max="3059" width="28.5546875" customWidth="1"/>
    <col min="3060" max="3071" width="12.44140625" customWidth="1"/>
    <col min="3072" max="3072" width="20.5546875" customWidth="1"/>
    <col min="3073" max="3073" width="17.33203125" customWidth="1"/>
    <col min="3315" max="3315" width="28.5546875" customWidth="1"/>
    <col min="3316" max="3327" width="12.44140625" customWidth="1"/>
    <col min="3328" max="3328" width="20.5546875" customWidth="1"/>
    <col min="3329" max="3329" width="17.33203125" customWidth="1"/>
    <col min="3571" max="3571" width="28.5546875" customWidth="1"/>
    <col min="3572" max="3583" width="12.44140625" customWidth="1"/>
    <col min="3584" max="3584" width="20.5546875" customWidth="1"/>
    <col min="3585" max="3585" width="17.33203125" customWidth="1"/>
    <col min="3827" max="3827" width="28.5546875" customWidth="1"/>
    <col min="3828" max="3839" width="12.44140625" customWidth="1"/>
    <col min="3840" max="3840" width="20.5546875" customWidth="1"/>
    <col min="3841" max="3841" width="17.33203125" customWidth="1"/>
    <col min="4083" max="4083" width="28.5546875" customWidth="1"/>
    <col min="4084" max="4095" width="12.44140625" customWidth="1"/>
    <col min="4096" max="4096" width="20.5546875" customWidth="1"/>
    <col min="4097" max="4097" width="17.33203125" customWidth="1"/>
    <col min="4339" max="4339" width="28.5546875" customWidth="1"/>
    <col min="4340" max="4351" width="12.44140625" customWidth="1"/>
    <col min="4352" max="4352" width="20.5546875" customWidth="1"/>
    <col min="4353" max="4353" width="17.33203125" customWidth="1"/>
    <col min="4595" max="4595" width="28.5546875" customWidth="1"/>
    <col min="4596" max="4607" width="12.44140625" customWidth="1"/>
    <col min="4608" max="4608" width="20.5546875" customWidth="1"/>
    <col min="4609" max="4609" width="17.33203125" customWidth="1"/>
    <col min="4851" max="4851" width="28.5546875" customWidth="1"/>
    <col min="4852" max="4863" width="12.44140625" customWidth="1"/>
    <col min="4864" max="4864" width="20.5546875" customWidth="1"/>
    <col min="4865" max="4865" width="17.33203125" customWidth="1"/>
    <col min="5107" max="5107" width="28.5546875" customWidth="1"/>
    <col min="5108" max="5119" width="12.44140625" customWidth="1"/>
    <col min="5120" max="5120" width="20.5546875" customWidth="1"/>
    <col min="5121" max="5121" width="17.33203125" customWidth="1"/>
    <col min="5363" max="5363" width="28.5546875" customWidth="1"/>
    <col min="5364" max="5375" width="12.44140625" customWidth="1"/>
    <col min="5376" max="5376" width="20.5546875" customWidth="1"/>
    <col min="5377" max="5377" width="17.33203125" customWidth="1"/>
    <col min="5619" max="5619" width="28.5546875" customWidth="1"/>
    <col min="5620" max="5631" width="12.44140625" customWidth="1"/>
    <col min="5632" max="5632" width="20.5546875" customWidth="1"/>
    <col min="5633" max="5633" width="17.33203125" customWidth="1"/>
    <col min="5875" max="5875" width="28.5546875" customWidth="1"/>
    <col min="5876" max="5887" width="12.44140625" customWidth="1"/>
    <col min="5888" max="5888" width="20.5546875" customWidth="1"/>
    <col min="5889" max="5889" width="17.33203125" customWidth="1"/>
    <col min="6131" max="6131" width="28.5546875" customWidth="1"/>
    <col min="6132" max="6143" width="12.44140625" customWidth="1"/>
    <col min="6144" max="6144" width="20.5546875" customWidth="1"/>
    <col min="6145" max="6145" width="17.33203125" customWidth="1"/>
    <col min="6387" max="6387" width="28.5546875" customWidth="1"/>
    <col min="6388" max="6399" width="12.44140625" customWidth="1"/>
    <col min="6400" max="6400" width="20.5546875" customWidth="1"/>
    <col min="6401" max="6401" width="17.33203125" customWidth="1"/>
    <col min="6643" max="6643" width="28.5546875" customWidth="1"/>
    <col min="6644" max="6655" width="12.44140625" customWidth="1"/>
    <col min="6656" max="6656" width="20.5546875" customWidth="1"/>
    <col min="6657" max="6657" width="17.33203125" customWidth="1"/>
    <col min="6899" max="6899" width="28.5546875" customWidth="1"/>
    <col min="6900" max="6911" width="12.44140625" customWidth="1"/>
    <col min="6912" max="6912" width="20.5546875" customWidth="1"/>
    <col min="6913" max="6913" width="17.33203125" customWidth="1"/>
    <col min="7155" max="7155" width="28.5546875" customWidth="1"/>
    <col min="7156" max="7167" width="12.44140625" customWidth="1"/>
    <col min="7168" max="7168" width="20.5546875" customWidth="1"/>
    <col min="7169" max="7169" width="17.33203125" customWidth="1"/>
    <col min="7411" max="7411" width="28.5546875" customWidth="1"/>
    <col min="7412" max="7423" width="12.44140625" customWidth="1"/>
    <col min="7424" max="7424" width="20.5546875" customWidth="1"/>
    <col min="7425" max="7425" width="17.33203125" customWidth="1"/>
    <col min="7667" max="7667" width="28.5546875" customWidth="1"/>
    <col min="7668" max="7679" width="12.44140625" customWidth="1"/>
    <col min="7680" max="7680" width="20.5546875" customWidth="1"/>
    <col min="7681" max="7681" width="17.33203125" customWidth="1"/>
    <col min="7923" max="7923" width="28.5546875" customWidth="1"/>
    <col min="7924" max="7935" width="12.44140625" customWidth="1"/>
    <col min="7936" max="7936" width="20.5546875" customWidth="1"/>
    <col min="7937" max="7937" width="17.33203125" customWidth="1"/>
    <col min="8179" max="8179" width="28.5546875" customWidth="1"/>
    <col min="8180" max="8191" width="12.44140625" customWidth="1"/>
    <col min="8192" max="8192" width="20.5546875" customWidth="1"/>
    <col min="8193" max="8193" width="17.33203125" customWidth="1"/>
    <col min="8435" max="8435" width="28.5546875" customWidth="1"/>
    <col min="8436" max="8447" width="12.44140625" customWidth="1"/>
    <col min="8448" max="8448" width="20.5546875" customWidth="1"/>
    <col min="8449" max="8449" width="17.33203125" customWidth="1"/>
    <col min="8691" max="8691" width="28.5546875" customWidth="1"/>
    <col min="8692" max="8703" width="12.44140625" customWidth="1"/>
    <col min="8704" max="8704" width="20.5546875" customWidth="1"/>
    <col min="8705" max="8705" width="17.33203125" customWidth="1"/>
    <col min="8947" max="8947" width="28.5546875" customWidth="1"/>
    <col min="8948" max="8959" width="12.44140625" customWidth="1"/>
    <col min="8960" max="8960" width="20.5546875" customWidth="1"/>
    <col min="8961" max="8961" width="17.33203125" customWidth="1"/>
    <col min="9203" max="9203" width="28.5546875" customWidth="1"/>
    <col min="9204" max="9215" width="12.44140625" customWidth="1"/>
    <col min="9216" max="9216" width="20.5546875" customWidth="1"/>
    <col min="9217" max="9217" width="17.33203125" customWidth="1"/>
    <col min="9459" max="9459" width="28.5546875" customWidth="1"/>
    <col min="9460" max="9471" width="12.44140625" customWidth="1"/>
    <col min="9472" max="9472" width="20.5546875" customWidth="1"/>
    <col min="9473" max="9473" width="17.33203125" customWidth="1"/>
    <col min="9715" max="9715" width="28.5546875" customWidth="1"/>
    <col min="9716" max="9727" width="12.44140625" customWidth="1"/>
    <col min="9728" max="9728" width="20.5546875" customWidth="1"/>
    <col min="9729" max="9729" width="17.33203125" customWidth="1"/>
    <col min="9971" max="9971" width="28.5546875" customWidth="1"/>
    <col min="9972" max="9983" width="12.44140625" customWidth="1"/>
    <col min="9984" max="9984" width="20.5546875" customWidth="1"/>
    <col min="9985" max="9985" width="17.33203125" customWidth="1"/>
    <col min="10227" max="10227" width="28.5546875" customWidth="1"/>
    <col min="10228" max="10239" width="12.44140625" customWidth="1"/>
    <col min="10240" max="10240" width="20.5546875" customWidth="1"/>
    <col min="10241" max="10241" width="17.33203125" customWidth="1"/>
    <col min="10483" max="10483" width="28.5546875" customWidth="1"/>
    <col min="10484" max="10495" width="12.44140625" customWidth="1"/>
    <col min="10496" max="10496" width="20.5546875" customWidth="1"/>
    <col min="10497" max="10497" width="17.33203125" customWidth="1"/>
    <col min="10739" max="10739" width="28.5546875" customWidth="1"/>
    <col min="10740" max="10751" width="12.44140625" customWidth="1"/>
    <col min="10752" max="10752" width="20.5546875" customWidth="1"/>
    <col min="10753" max="10753" width="17.33203125" customWidth="1"/>
    <col min="10995" max="10995" width="28.5546875" customWidth="1"/>
    <col min="10996" max="11007" width="12.44140625" customWidth="1"/>
    <col min="11008" max="11008" width="20.5546875" customWidth="1"/>
    <col min="11009" max="11009" width="17.33203125" customWidth="1"/>
    <col min="11251" max="11251" width="28.5546875" customWidth="1"/>
    <col min="11252" max="11263" width="12.44140625" customWidth="1"/>
    <col min="11264" max="11264" width="20.5546875" customWidth="1"/>
    <col min="11265" max="11265" width="17.33203125" customWidth="1"/>
    <col min="11507" max="11507" width="28.5546875" customWidth="1"/>
    <col min="11508" max="11519" width="12.44140625" customWidth="1"/>
    <col min="11520" max="11520" width="20.5546875" customWidth="1"/>
    <col min="11521" max="11521" width="17.33203125" customWidth="1"/>
    <col min="11763" max="11763" width="28.5546875" customWidth="1"/>
    <col min="11764" max="11775" width="12.44140625" customWidth="1"/>
    <col min="11776" max="11776" width="20.5546875" customWidth="1"/>
    <col min="11777" max="11777" width="17.33203125" customWidth="1"/>
    <col min="12019" max="12019" width="28.5546875" customWidth="1"/>
    <col min="12020" max="12031" width="12.44140625" customWidth="1"/>
    <col min="12032" max="12032" width="20.5546875" customWidth="1"/>
    <col min="12033" max="12033" width="17.33203125" customWidth="1"/>
    <col min="12275" max="12275" width="28.5546875" customWidth="1"/>
    <col min="12276" max="12287" width="12.44140625" customWidth="1"/>
    <col min="12288" max="12288" width="20.5546875" customWidth="1"/>
    <col min="12289" max="12289" width="17.33203125" customWidth="1"/>
    <col min="12531" max="12531" width="28.5546875" customWidth="1"/>
    <col min="12532" max="12543" width="12.44140625" customWidth="1"/>
    <col min="12544" max="12544" width="20.5546875" customWidth="1"/>
    <col min="12545" max="12545" width="17.33203125" customWidth="1"/>
    <col min="12787" max="12787" width="28.5546875" customWidth="1"/>
    <col min="12788" max="12799" width="12.44140625" customWidth="1"/>
    <col min="12800" max="12800" width="20.5546875" customWidth="1"/>
    <col min="12801" max="12801" width="17.33203125" customWidth="1"/>
    <col min="13043" max="13043" width="28.5546875" customWidth="1"/>
    <col min="13044" max="13055" width="12.44140625" customWidth="1"/>
    <col min="13056" max="13056" width="20.5546875" customWidth="1"/>
    <col min="13057" max="13057" width="17.33203125" customWidth="1"/>
    <col min="13299" max="13299" width="28.5546875" customWidth="1"/>
    <col min="13300" max="13311" width="12.44140625" customWidth="1"/>
    <col min="13312" max="13312" width="20.5546875" customWidth="1"/>
    <col min="13313" max="13313" width="17.33203125" customWidth="1"/>
    <col min="13555" max="13555" width="28.5546875" customWidth="1"/>
    <col min="13556" max="13567" width="12.44140625" customWidth="1"/>
    <col min="13568" max="13568" width="20.5546875" customWidth="1"/>
    <col min="13569" max="13569" width="17.33203125" customWidth="1"/>
    <col min="13811" max="13811" width="28.5546875" customWidth="1"/>
    <col min="13812" max="13823" width="12.44140625" customWidth="1"/>
    <col min="13824" max="13824" width="20.5546875" customWidth="1"/>
    <col min="13825" max="13825" width="17.33203125" customWidth="1"/>
    <col min="14067" max="14067" width="28.5546875" customWidth="1"/>
    <col min="14068" max="14079" width="12.44140625" customWidth="1"/>
    <col min="14080" max="14080" width="20.5546875" customWidth="1"/>
    <col min="14081" max="14081" width="17.33203125" customWidth="1"/>
    <col min="14323" max="14323" width="28.5546875" customWidth="1"/>
    <col min="14324" max="14335" width="12.44140625" customWidth="1"/>
    <col min="14336" max="14336" width="20.5546875" customWidth="1"/>
    <col min="14337" max="14337" width="17.33203125" customWidth="1"/>
    <col min="14579" max="14579" width="28.5546875" customWidth="1"/>
    <col min="14580" max="14591" width="12.44140625" customWidth="1"/>
    <col min="14592" max="14592" width="20.5546875" customWidth="1"/>
    <col min="14593" max="14593" width="17.33203125" customWidth="1"/>
    <col min="14835" max="14835" width="28.5546875" customWidth="1"/>
    <col min="14836" max="14847" width="12.44140625" customWidth="1"/>
    <col min="14848" max="14848" width="20.5546875" customWidth="1"/>
    <col min="14849" max="14849" width="17.33203125" customWidth="1"/>
    <col min="15091" max="15091" width="28.5546875" customWidth="1"/>
    <col min="15092" max="15103" width="12.44140625" customWidth="1"/>
    <col min="15104" max="15104" width="20.5546875" customWidth="1"/>
    <col min="15105" max="15105" width="17.33203125" customWidth="1"/>
    <col min="15347" max="15347" width="28.5546875" customWidth="1"/>
    <col min="15348" max="15359" width="12.44140625" customWidth="1"/>
    <col min="15360" max="15360" width="20.5546875" customWidth="1"/>
    <col min="15361" max="15361" width="17.33203125" customWidth="1"/>
    <col min="15603" max="15603" width="28.5546875" customWidth="1"/>
    <col min="15604" max="15615" width="12.44140625" customWidth="1"/>
    <col min="15616" max="15616" width="20.5546875" customWidth="1"/>
    <col min="15617" max="15617" width="17.33203125" customWidth="1"/>
    <col min="15859" max="15859" width="28.5546875" customWidth="1"/>
    <col min="15860" max="15871" width="12.44140625" customWidth="1"/>
    <col min="15872" max="15872" width="20.5546875" customWidth="1"/>
    <col min="15873" max="15873" width="17.33203125" customWidth="1"/>
    <col min="16115" max="16115" width="28.5546875" customWidth="1"/>
    <col min="16116" max="16127" width="12.44140625" customWidth="1"/>
    <col min="16128" max="16128" width="20.5546875" customWidth="1"/>
    <col min="16129" max="16129" width="17.33203125" customWidth="1"/>
  </cols>
  <sheetData>
    <row r="1" spans="1:8" ht="14.1" customHeight="1" x14ac:dyDescent="0.3">
      <c r="A1" s="17" t="s">
        <v>44</v>
      </c>
      <c r="B1" s="18"/>
      <c r="C1" s="18"/>
      <c r="D1" s="18"/>
      <c r="E1" s="18"/>
      <c r="F1" s="18"/>
    </row>
    <row r="2" spans="1:8" ht="32.25" customHeight="1" x14ac:dyDescent="0.3">
      <c r="A2" s="17" t="s">
        <v>41</v>
      </c>
      <c r="B2" s="19" t="s">
        <v>29</v>
      </c>
      <c r="C2" s="20" t="s">
        <v>58</v>
      </c>
      <c r="D2" s="20" t="s">
        <v>24</v>
      </c>
      <c r="E2" s="21" t="s">
        <v>25</v>
      </c>
      <c r="F2" s="20" t="s">
        <v>27</v>
      </c>
      <c r="G2" s="27" t="s">
        <v>64</v>
      </c>
      <c r="H2" s="115" t="s">
        <v>72</v>
      </c>
    </row>
    <row r="3" spans="1:8" ht="14.1" customHeight="1" x14ac:dyDescent="0.3">
      <c r="A3" s="116" t="s">
        <v>73</v>
      </c>
      <c r="B3" s="117">
        <v>0</v>
      </c>
      <c r="C3" s="106"/>
      <c r="D3" s="106"/>
      <c r="E3" s="106"/>
      <c r="F3" s="107">
        <f t="shared" ref="F3:F22" si="0">B3/$B$23</f>
        <v>0</v>
      </c>
      <c r="G3" s="79"/>
      <c r="H3" s="154"/>
    </row>
    <row r="4" spans="1:8" ht="14.1" customHeight="1" x14ac:dyDescent="0.3">
      <c r="A4" s="116" t="s">
        <v>1</v>
      </c>
      <c r="B4" s="117">
        <v>4006916</v>
      </c>
      <c r="C4" s="117">
        <v>2748688</v>
      </c>
      <c r="D4" s="117">
        <v>2598468</v>
      </c>
      <c r="E4" s="117">
        <v>69.69</v>
      </c>
      <c r="F4" s="107">
        <f t="shared" si="0"/>
        <v>7.8158270871075512E-3</v>
      </c>
      <c r="G4" s="94">
        <v>57828892</v>
      </c>
      <c r="H4" s="154">
        <v>48905959</v>
      </c>
    </row>
    <row r="5" spans="1:8" ht="14.1" customHeight="1" x14ac:dyDescent="0.3">
      <c r="A5" s="116" t="s">
        <v>2</v>
      </c>
      <c r="B5" s="117">
        <v>143555892</v>
      </c>
      <c r="C5" s="117">
        <v>53303699</v>
      </c>
      <c r="D5" s="117">
        <v>26120794</v>
      </c>
      <c r="E5" s="117">
        <v>37.799999999999997</v>
      </c>
      <c r="F5" s="107">
        <f t="shared" si="0"/>
        <v>0.28001785642810734</v>
      </c>
      <c r="G5" s="94">
        <v>544252546</v>
      </c>
      <c r="H5" s="154">
        <v>465219357</v>
      </c>
    </row>
    <row r="6" spans="1:8" ht="14.1" customHeight="1" x14ac:dyDescent="0.3">
      <c r="A6" s="116" t="s">
        <v>3</v>
      </c>
      <c r="B6" s="117">
        <v>8656754</v>
      </c>
      <c r="C6" s="117">
        <v>1054517</v>
      </c>
      <c r="D6" s="117">
        <v>4299532</v>
      </c>
      <c r="E6" s="117">
        <v>80.56</v>
      </c>
      <c r="F6" s="107">
        <f t="shared" si="0"/>
        <v>1.6885727676753552E-2</v>
      </c>
      <c r="G6" s="94">
        <v>57963733</v>
      </c>
      <c r="H6" s="154">
        <v>52772182</v>
      </c>
    </row>
    <row r="7" spans="1:8" ht="14.1" customHeight="1" x14ac:dyDescent="0.3">
      <c r="A7" s="116" t="s">
        <v>4</v>
      </c>
      <c r="B7" s="117">
        <v>452716</v>
      </c>
      <c r="C7" s="117">
        <v>0</v>
      </c>
      <c r="D7" s="117">
        <v>2820073</v>
      </c>
      <c r="E7" s="117">
        <v>736.1</v>
      </c>
      <c r="F7" s="107">
        <f t="shared" si="0"/>
        <v>8.8306068197261485E-4</v>
      </c>
      <c r="G7" s="94">
        <v>20075563</v>
      </c>
      <c r="H7" s="154">
        <v>11737613</v>
      </c>
    </row>
    <row r="8" spans="1:8" ht="14.1" customHeight="1" x14ac:dyDescent="0.3">
      <c r="A8" s="116" t="s">
        <v>5</v>
      </c>
      <c r="B8" s="117">
        <v>0</v>
      </c>
      <c r="C8" s="117"/>
      <c r="D8" s="117"/>
      <c r="E8" s="117"/>
      <c r="F8" s="107">
        <f t="shared" si="0"/>
        <v>0</v>
      </c>
      <c r="G8" s="95"/>
      <c r="H8" s="154"/>
    </row>
    <row r="9" spans="1:8" ht="14.1" customHeight="1" x14ac:dyDescent="0.3">
      <c r="A9" s="116" t="s">
        <v>6</v>
      </c>
      <c r="B9" s="117">
        <v>6945603</v>
      </c>
      <c r="C9" s="117">
        <v>883838</v>
      </c>
      <c r="D9" s="117">
        <v>1483610</v>
      </c>
      <c r="E9" s="117">
        <v>53.93</v>
      </c>
      <c r="F9" s="107">
        <f t="shared" si="0"/>
        <v>1.3547983552361833E-2</v>
      </c>
      <c r="G9" s="94">
        <v>23030634</v>
      </c>
      <c r="H9" s="154">
        <v>12415672</v>
      </c>
    </row>
    <row r="10" spans="1:8" ht="14.1" customHeight="1" x14ac:dyDescent="0.3">
      <c r="A10" s="116" t="s">
        <v>7</v>
      </c>
      <c r="B10" s="117">
        <v>43573127</v>
      </c>
      <c r="C10" s="117">
        <v>31080294</v>
      </c>
      <c r="D10" s="117">
        <v>10166875</v>
      </c>
      <c r="E10" s="117">
        <v>30.31</v>
      </c>
      <c r="F10" s="107">
        <f t="shared" si="0"/>
        <v>8.4993053579505387E-2</v>
      </c>
      <c r="G10" s="94">
        <v>231512648</v>
      </c>
      <c r="H10" s="154">
        <v>211531485</v>
      </c>
    </row>
    <row r="11" spans="1:8" ht="14.1" customHeight="1" x14ac:dyDescent="0.3">
      <c r="A11" s="116" t="s">
        <v>8</v>
      </c>
      <c r="B11" s="117">
        <v>6196285</v>
      </c>
      <c r="C11" s="117">
        <v>383494</v>
      </c>
      <c r="D11" s="117">
        <v>2638204</v>
      </c>
      <c r="E11" s="117">
        <v>58.92</v>
      </c>
      <c r="F11" s="107">
        <f t="shared" si="0"/>
        <v>1.2086375692038019E-2</v>
      </c>
      <c r="G11" s="94">
        <v>32418694</v>
      </c>
      <c r="H11" s="154">
        <v>28634253</v>
      </c>
    </row>
    <row r="12" spans="1:8" ht="14.1" customHeight="1" x14ac:dyDescent="0.3">
      <c r="A12" s="116" t="s">
        <v>9</v>
      </c>
      <c r="B12" s="117">
        <v>18892213</v>
      </c>
      <c r="C12" s="117">
        <v>11702599</v>
      </c>
      <c r="D12" s="117">
        <v>5470531</v>
      </c>
      <c r="E12" s="117">
        <v>46.83</v>
      </c>
      <c r="F12" s="107">
        <f t="shared" si="0"/>
        <v>3.6850852401399334E-2</v>
      </c>
      <c r="G12" s="94">
        <v>136342433</v>
      </c>
      <c r="H12" s="154">
        <v>129591324</v>
      </c>
    </row>
    <row r="13" spans="1:8" ht="14.1" customHeight="1" x14ac:dyDescent="0.3">
      <c r="A13" s="116" t="s">
        <v>10</v>
      </c>
      <c r="B13" s="117">
        <v>25367000</v>
      </c>
      <c r="C13" s="117">
        <v>28853986</v>
      </c>
      <c r="D13" s="117">
        <v>12650000</v>
      </c>
      <c r="E13" s="117">
        <v>58.03</v>
      </c>
      <c r="F13" s="107">
        <f t="shared" si="0"/>
        <v>4.9480469697557233E-2</v>
      </c>
      <c r="G13" s="94">
        <v>179430400</v>
      </c>
      <c r="H13" s="154">
        <v>157573400</v>
      </c>
    </row>
    <row r="14" spans="1:8" ht="14.1" customHeight="1" x14ac:dyDescent="0.3">
      <c r="A14" s="116" t="s">
        <v>11</v>
      </c>
      <c r="B14" s="117">
        <v>6474073</v>
      </c>
      <c r="C14" s="117">
        <v>4360998</v>
      </c>
      <c r="D14" s="117">
        <v>3443360</v>
      </c>
      <c r="E14" s="117">
        <v>64.42</v>
      </c>
      <c r="F14" s="107">
        <f t="shared" si="0"/>
        <v>1.2628224579030766E-2</v>
      </c>
      <c r="G14" s="94">
        <v>31348588</v>
      </c>
      <c r="H14" s="154">
        <v>24808206</v>
      </c>
    </row>
    <row r="15" spans="1:8" ht="14.1" customHeight="1" x14ac:dyDescent="0.3">
      <c r="A15" s="116" t="s">
        <v>12</v>
      </c>
      <c r="B15" s="117">
        <v>22042156</v>
      </c>
      <c r="C15" s="117">
        <v>4910339</v>
      </c>
      <c r="D15" s="117">
        <v>12464405</v>
      </c>
      <c r="E15" s="117">
        <v>86.54</v>
      </c>
      <c r="F15" s="107">
        <f t="shared" si="0"/>
        <v>4.2995081484875207E-2</v>
      </c>
      <c r="G15" s="94">
        <v>84237173</v>
      </c>
      <c r="H15" s="154">
        <v>70327198</v>
      </c>
    </row>
    <row r="16" spans="1:8" ht="14.1" customHeight="1" x14ac:dyDescent="0.3">
      <c r="A16" s="116" t="s">
        <v>13</v>
      </c>
      <c r="B16" s="117">
        <v>5238257</v>
      </c>
      <c r="C16" s="117">
        <v>4454398</v>
      </c>
      <c r="D16" s="117">
        <v>1901664</v>
      </c>
      <c r="E16" s="117">
        <v>40.98</v>
      </c>
      <c r="F16" s="107">
        <f t="shared" si="0"/>
        <v>1.0217661400895537E-2</v>
      </c>
      <c r="G16" s="94">
        <v>45025690</v>
      </c>
      <c r="H16" s="154">
        <v>37277719</v>
      </c>
    </row>
    <row r="17" spans="1:8" ht="14.1" customHeight="1" x14ac:dyDescent="0.3">
      <c r="A17" s="116" t="s">
        <v>14</v>
      </c>
      <c r="B17" s="117">
        <v>3504897</v>
      </c>
      <c r="C17" s="117">
        <v>814063</v>
      </c>
      <c r="D17" s="117">
        <v>1896979</v>
      </c>
      <c r="E17" s="117">
        <v>72.010000000000005</v>
      </c>
      <c r="F17" s="107">
        <f t="shared" si="0"/>
        <v>6.8365967517467286E-3</v>
      </c>
      <c r="G17" s="94">
        <v>18720754</v>
      </c>
      <c r="H17" s="154">
        <v>16330337</v>
      </c>
    </row>
    <row r="18" spans="1:8" ht="14.1" customHeight="1" x14ac:dyDescent="0.3">
      <c r="A18" s="116" t="s">
        <v>15</v>
      </c>
      <c r="B18" s="117">
        <v>125500434</v>
      </c>
      <c r="C18" s="117">
        <v>81414715</v>
      </c>
      <c r="D18" s="117">
        <v>23850649</v>
      </c>
      <c r="E18" s="117">
        <v>24.74</v>
      </c>
      <c r="F18" s="107">
        <f t="shared" si="0"/>
        <v>0.24479916511874805</v>
      </c>
      <c r="G18" s="94">
        <v>537380805</v>
      </c>
      <c r="H18" s="154">
        <v>488031252</v>
      </c>
    </row>
    <row r="19" spans="1:8" ht="14.1" customHeight="1" x14ac:dyDescent="0.3">
      <c r="A19" s="116" t="s">
        <v>16</v>
      </c>
      <c r="B19" s="117">
        <v>68099204</v>
      </c>
      <c r="C19" s="117">
        <v>27807450</v>
      </c>
      <c r="D19" s="117">
        <v>16936574</v>
      </c>
      <c r="E19" s="117">
        <v>40.08</v>
      </c>
      <c r="F19" s="107">
        <f t="shared" si="0"/>
        <v>0.13283323215002832</v>
      </c>
      <c r="G19" s="94">
        <v>343427087</v>
      </c>
      <c r="H19" s="154">
        <v>311574844</v>
      </c>
    </row>
    <row r="20" spans="1:8" ht="14.1" customHeight="1" x14ac:dyDescent="0.3">
      <c r="A20" s="116" t="s">
        <v>17</v>
      </c>
      <c r="B20" s="117">
        <v>1639003</v>
      </c>
      <c r="C20" s="117">
        <v>1361810</v>
      </c>
      <c r="D20" s="117">
        <v>1457579</v>
      </c>
      <c r="E20" s="117">
        <v>98.1</v>
      </c>
      <c r="F20" s="107">
        <f t="shared" si="0"/>
        <v>3.1970133746877993E-3</v>
      </c>
      <c r="G20" s="94">
        <v>50866722</v>
      </c>
      <c r="H20" s="154">
        <v>48018886</v>
      </c>
    </row>
    <row r="21" spans="1:8" ht="14.1" customHeight="1" x14ac:dyDescent="0.3">
      <c r="A21" s="116" t="s">
        <v>18</v>
      </c>
      <c r="B21" s="117">
        <v>11232050</v>
      </c>
      <c r="C21" s="117">
        <v>8184408</v>
      </c>
      <c r="D21" s="117">
        <v>8071045</v>
      </c>
      <c r="E21" s="117">
        <v>86.98</v>
      </c>
      <c r="F21" s="107">
        <f t="shared" si="0"/>
        <v>2.1909059394743084E-2</v>
      </c>
      <c r="G21" s="94">
        <v>59741791</v>
      </c>
      <c r="H21" s="154">
        <v>41002472</v>
      </c>
    </row>
    <row r="22" spans="1:8" ht="14.1" customHeight="1" x14ac:dyDescent="0.3">
      <c r="A22" s="116" t="s">
        <v>19</v>
      </c>
      <c r="B22" s="117">
        <v>11290341</v>
      </c>
      <c r="C22" s="117">
        <v>3841767</v>
      </c>
      <c r="D22" s="117">
        <v>3356200</v>
      </c>
      <c r="E22" s="117">
        <v>47.42</v>
      </c>
      <c r="F22" s="107">
        <f t="shared" si="0"/>
        <v>2.2022760899025825E-2</v>
      </c>
      <c r="G22" s="94">
        <v>23831387</v>
      </c>
      <c r="H22" s="154">
        <v>15844877</v>
      </c>
    </row>
    <row r="23" spans="1:8" s="41" customFormat="1" ht="14.1" customHeight="1" x14ac:dyDescent="0.45">
      <c r="A23" s="45" t="s">
        <v>52</v>
      </c>
      <c r="B23" s="37">
        <v>512666920</v>
      </c>
      <c r="C23" s="38">
        <v>267161062</v>
      </c>
      <c r="D23" s="38">
        <v>141626542</v>
      </c>
      <c r="E23" s="39"/>
      <c r="F23" s="40"/>
      <c r="G23" s="36">
        <v>2477435539</v>
      </c>
      <c r="H23" s="153">
        <v>2171597036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1:I24"/>
  <sheetViews>
    <sheetView topLeftCell="A42" workbookViewId="0">
      <selection activeCell="D26" sqref="D26"/>
    </sheetView>
  </sheetViews>
  <sheetFormatPr defaultRowHeight="14.4" x14ac:dyDescent="0.3"/>
  <cols>
    <col min="1" max="1" width="42" customWidth="1"/>
    <col min="2" max="2" width="13.88671875" customWidth="1"/>
    <col min="3" max="3" width="20.109375" customWidth="1"/>
    <col min="4" max="4" width="15" bestFit="1" customWidth="1"/>
    <col min="5" max="5" width="9.33203125" bestFit="1" customWidth="1"/>
    <col min="7" max="7" width="15.33203125" bestFit="1" customWidth="1"/>
    <col min="8" max="8" width="16.88671875" bestFit="1" customWidth="1"/>
    <col min="243" max="243" width="28.5546875" customWidth="1"/>
    <col min="244" max="255" width="12.44140625" customWidth="1"/>
    <col min="256" max="256" width="20.5546875" customWidth="1"/>
    <col min="257" max="257" width="17.33203125" customWidth="1"/>
    <col min="499" max="499" width="28.5546875" customWidth="1"/>
    <col min="500" max="511" width="12.44140625" customWidth="1"/>
    <col min="512" max="512" width="20.5546875" customWidth="1"/>
    <col min="513" max="513" width="17.33203125" customWidth="1"/>
    <col min="755" max="755" width="28.5546875" customWidth="1"/>
    <col min="756" max="767" width="12.44140625" customWidth="1"/>
    <col min="768" max="768" width="20.5546875" customWidth="1"/>
    <col min="769" max="769" width="17.33203125" customWidth="1"/>
    <col min="1011" max="1011" width="28.5546875" customWidth="1"/>
    <col min="1012" max="1023" width="12.44140625" customWidth="1"/>
    <col min="1024" max="1024" width="20.5546875" customWidth="1"/>
    <col min="1025" max="1025" width="17.33203125" customWidth="1"/>
    <col min="1267" max="1267" width="28.5546875" customWidth="1"/>
    <col min="1268" max="1279" width="12.44140625" customWidth="1"/>
    <col min="1280" max="1280" width="20.5546875" customWidth="1"/>
    <col min="1281" max="1281" width="17.33203125" customWidth="1"/>
    <col min="1523" max="1523" width="28.5546875" customWidth="1"/>
    <col min="1524" max="1535" width="12.44140625" customWidth="1"/>
    <col min="1536" max="1536" width="20.5546875" customWidth="1"/>
    <col min="1537" max="1537" width="17.33203125" customWidth="1"/>
    <col min="1779" max="1779" width="28.5546875" customWidth="1"/>
    <col min="1780" max="1791" width="12.44140625" customWidth="1"/>
    <col min="1792" max="1792" width="20.5546875" customWidth="1"/>
    <col min="1793" max="1793" width="17.33203125" customWidth="1"/>
    <col min="2035" max="2035" width="28.5546875" customWidth="1"/>
    <col min="2036" max="2047" width="12.44140625" customWidth="1"/>
    <col min="2048" max="2048" width="20.5546875" customWidth="1"/>
    <col min="2049" max="2049" width="17.33203125" customWidth="1"/>
    <col min="2291" max="2291" width="28.5546875" customWidth="1"/>
    <col min="2292" max="2303" width="12.44140625" customWidth="1"/>
    <col min="2304" max="2304" width="20.5546875" customWidth="1"/>
    <col min="2305" max="2305" width="17.33203125" customWidth="1"/>
    <col min="2547" max="2547" width="28.5546875" customWidth="1"/>
    <col min="2548" max="2559" width="12.44140625" customWidth="1"/>
    <col min="2560" max="2560" width="20.5546875" customWidth="1"/>
    <col min="2561" max="2561" width="17.33203125" customWidth="1"/>
    <col min="2803" max="2803" width="28.5546875" customWidth="1"/>
    <col min="2804" max="2815" width="12.44140625" customWidth="1"/>
    <col min="2816" max="2816" width="20.5546875" customWidth="1"/>
    <col min="2817" max="2817" width="17.33203125" customWidth="1"/>
    <col min="3059" max="3059" width="28.5546875" customWidth="1"/>
    <col min="3060" max="3071" width="12.44140625" customWidth="1"/>
    <col min="3072" max="3072" width="20.5546875" customWidth="1"/>
    <col min="3073" max="3073" width="17.33203125" customWidth="1"/>
    <col min="3315" max="3315" width="28.5546875" customWidth="1"/>
    <col min="3316" max="3327" width="12.44140625" customWidth="1"/>
    <col min="3328" max="3328" width="20.5546875" customWidth="1"/>
    <col min="3329" max="3329" width="17.33203125" customWidth="1"/>
    <col min="3571" max="3571" width="28.5546875" customWidth="1"/>
    <col min="3572" max="3583" width="12.44140625" customWidth="1"/>
    <col min="3584" max="3584" width="20.5546875" customWidth="1"/>
    <col min="3585" max="3585" width="17.33203125" customWidth="1"/>
    <col min="3827" max="3827" width="28.5546875" customWidth="1"/>
    <col min="3828" max="3839" width="12.44140625" customWidth="1"/>
    <col min="3840" max="3840" width="20.5546875" customWidth="1"/>
    <col min="3841" max="3841" width="17.33203125" customWidth="1"/>
    <col min="4083" max="4083" width="28.5546875" customWidth="1"/>
    <col min="4084" max="4095" width="12.44140625" customWidth="1"/>
    <col min="4096" max="4096" width="20.5546875" customWidth="1"/>
    <col min="4097" max="4097" width="17.33203125" customWidth="1"/>
    <col min="4339" max="4339" width="28.5546875" customWidth="1"/>
    <col min="4340" max="4351" width="12.44140625" customWidth="1"/>
    <col min="4352" max="4352" width="20.5546875" customWidth="1"/>
    <col min="4353" max="4353" width="17.33203125" customWidth="1"/>
    <col min="4595" max="4595" width="28.5546875" customWidth="1"/>
    <col min="4596" max="4607" width="12.44140625" customWidth="1"/>
    <col min="4608" max="4608" width="20.5546875" customWidth="1"/>
    <col min="4609" max="4609" width="17.33203125" customWidth="1"/>
    <col min="4851" max="4851" width="28.5546875" customWidth="1"/>
    <col min="4852" max="4863" width="12.44140625" customWidth="1"/>
    <col min="4864" max="4864" width="20.5546875" customWidth="1"/>
    <col min="4865" max="4865" width="17.33203125" customWidth="1"/>
    <col min="5107" max="5107" width="28.5546875" customWidth="1"/>
    <col min="5108" max="5119" width="12.44140625" customWidth="1"/>
    <col min="5120" max="5120" width="20.5546875" customWidth="1"/>
    <col min="5121" max="5121" width="17.33203125" customWidth="1"/>
    <col min="5363" max="5363" width="28.5546875" customWidth="1"/>
    <col min="5364" max="5375" width="12.44140625" customWidth="1"/>
    <col min="5376" max="5376" width="20.5546875" customWidth="1"/>
    <col min="5377" max="5377" width="17.33203125" customWidth="1"/>
    <col min="5619" max="5619" width="28.5546875" customWidth="1"/>
    <col min="5620" max="5631" width="12.44140625" customWidth="1"/>
    <col min="5632" max="5632" width="20.5546875" customWidth="1"/>
    <col min="5633" max="5633" width="17.33203125" customWidth="1"/>
    <col min="5875" max="5875" width="28.5546875" customWidth="1"/>
    <col min="5876" max="5887" width="12.44140625" customWidth="1"/>
    <col min="5888" max="5888" width="20.5546875" customWidth="1"/>
    <col min="5889" max="5889" width="17.33203125" customWidth="1"/>
    <col min="6131" max="6131" width="28.5546875" customWidth="1"/>
    <col min="6132" max="6143" width="12.44140625" customWidth="1"/>
    <col min="6144" max="6144" width="20.5546875" customWidth="1"/>
    <col min="6145" max="6145" width="17.33203125" customWidth="1"/>
    <col min="6387" max="6387" width="28.5546875" customWidth="1"/>
    <col min="6388" max="6399" width="12.44140625" customWidth="1"/>
    <col min="6400" max="6400" width="20.5546875" customWidth="1"/>
    <col min="6401" max="6401" width="17.33203125" customWidth="1"/>
    <col min="6643" max="6643" width="28.5546875" customWidth="1"/>
    <col min="6644" max="6655" width="12.44140625" customWidth="1"/>
    <col min="6656" max="6656" width="20.5546875" customWidth="1"/>
    <col min="6657" max="6657" width="17.33203125" customWidth="1"/>
    <col min="6899" max="6899" width="28.5546875" customWidth="1"/>
    <col min="6900" max="6911" width="12.44140625" customWidth="1"/>
    <col min="6912" max="6912" width="20.5546875" customWidth="1"/>
    <col min="6913" max="6913" width="17.33203125" customWidth="1"/>
    <col min="7155" max="7155" width="28.5546875" customWidth="1"/>
    <col min="7156" max="7167" width="12.44140625" customWidth="1"/>
    <col min="7168" max="7168" width="20.5546875" customWidth="1"/>
    <col min="7169" max="7169" width="17.33203125" customWidth="1"/>
    <col min="7411" max="7411" width="28.5546875" customWidth="1"/>
    <col min="7412" max="7423" width="12.44140625" customWidth="1"/>
    <col min="7424" max="7424" width="20.5546875" customWidth="1"/>
    <col min="7425" max="7425" width="17.33203125" customWidth="1"/>
    <col min="7667" max="7667" width="28.5546875" customWidth="1"/>
    <col min="7668" max="7679" width="12.44140625" customWidth="1"/>
    <col min="7680" max="7680" width="20.5546875" customWidth="1"/>
    <col min="7681" max="7681" width="17.33203125" customWidth="1"/>
    <col min="7923" max="7923" width="28.5546875" customWidth="1"/>
    <col min="7924" max="7935" width="12.44140625" customWidth="1"/>
    <col min="7936" max="7936" width="20.5546875" customWidth="1"/>
    <col min="7937" max="7937" width="17.33203125" customWidth="1"/>
    <col min="8179" max="8179" width="28.5546875" customWidth="1"/>
    <col min="8180" max="8191" width="12.44140625" customWidth="1"/>
    <col min="8192" max="8192" width="20.5546875" customWidth="1"/>
    <col min="8193" max="8193" width="17.33203125" customWidth="1"/>
    <col min="8435" max="8435" width="28.5546875" customWidth="1"/>
    <col min="8436" max="8447" width="12.44140625" customWidth="1"/>
    <col min="8448" max="8448" width="20.5546875" customWidth="1"/>
    <col min="8449" max="8449" width="17.33203125" customWidth="1"/>
    <col min="8691" max="8691" width="28.5546875" customWidth="1"/>
    <col min="8692" max="8703" width="12.44140625" customWidth="1"/>
    <col min="8704" max="8704" width="20.5546875" customWidth="1"/>
    <col min="8705" max="8705" width="17.33203125" customWidth="1"/>
    <col min="8947" max="8947" width="28.5546875" customWidth="1"/>
    <col min="8948" max="8959" width="12.44140625" customWidth="1"/>
    <col min="8960" max="8960" width="20.5546875" customWidth="1"/>
    <col min="8961" max="8961" width="17.33203125" customWidth="1"/>
    <col min="9203" max="9203" width="28.5546875" customWidth="1"/>
    <col min="9204" max="9215" width="12.44140625" customWidth="1"/>
    <col min="9216" max="9216" width="20.5546875" customWidth="1"/>
    <col min="9217" max="9217" width="17.33203125" customWidth="1"/>
    <col min="9459" max="9459" width="28.5546875" customWidth="1"/>
    <col min="9460" max="9471" width="12.44140625" customWidth="1"/>
    <col min="9472" max="9472" width="20.5546875" customWidth="1"/>
    <col min="9473" max="9473" width="17.33203125" customWidth="1"/>
    <col min="9715" max="9715" width="28.5546875" customWidth="1"/>
    <col min="9716" max="9727" width="12.44140625" customWidth="1"/>
    <col min="9728" max="9728" width="20.5546875" customWidth="1"/>
    <col min="9729" max="9729" width="17.33203125" customWidth="1"/>
    <col min="9971" max="9971" width="28.5546875" customWidth="1"/>
    <col min="9972" max="9983" width="12.44140625" customWidth="1"/>
    <col min="9984" max="9984" width="20.5546875" customWidth="1"/>
    <col min="9985" max="9985" width="17.33203125" customWidth="1"/>
    <col min="10227" max="10227" width="28.5546875" customWidth="1"/>
    <col min="10228" max="10239" width="12.44140625" customWidth="1"/>
    <col min="10240" max="10240" width="20.5546875" customWidth="1"/>
    <col min="10241" max="10241" width="17.33203125" customWidth="1"/>
    <col min="10483" max="10483" width="28.5546875" customWidth="1"/>
    <col min="10484" max="10495" width="12.44140625" customWidth="1"/>
    <col min="10496" max="10496" width="20.5546875" customWidth="1"/>
    <col min="10497" max="10497" width="17.33203125" customWidth="1"/>
    <col min="10739" max="10739" width="28.5546875" customWidth="1"/>
    <col min="10740" max="10751" width="12.44140625" customWidth="1"/>
    <col min="10752" max="10752" width="20.5546875" customWidth="1"/>
    <col min="10753" max="10753" width="17.33203125" customWidth="1"/>
    <col min="10995" max="10995" width="28.5546875" customWidth="1"/>
    <col min="10996" max="11007" width="12.44140625" customWidth="1"/>
    <col min="11008" max="11008" width="20.5546875" customWidth="1"/>
    <col min="11009" max="11009" width="17.33203125" customWidth="1"/>
    <col min="11251" max="11251" width="28.5546875" customWidth="1"/>
    <col min="11252" max="11263" width="12.44140625" customWidth="1"/>
    <col min="11264" max="11264" width="20.5546875" customWidth="1"/>
    <col min="11265" max="11265" width="17.33203125" customWidth="1"/>
    <col min="11507" max="11507" width="28.5546875" customWidth="1"/>
    <col min="11508" max="11519" width="12.44140625" customWidth="1"/>
    <col min="11520" max="11520" width="20.5546875" customWidth="1"/>
    <col min="11521" max="11521" width="17.33203125" customWidth="1"/>
    <col min="11763" max="11763" width="28.5546875" customWidth="1"/>
    <col min="11764" max="11775" width="12.44140625" customWidth="1"/>
    <col min="11776" max="11776" width="20.5546875" customWidth="1"/>
    <col min="11777" max="11777" width="17.33203125" customWidth="1"/>
    <col min="12019" max="12019" width="28.5546875" customWidth="1"/>
    <col min="12020" max="12031" width="12.44140625" customWidth="1"/>
    <col min="12032" max="12032" width="20.5546875" customWidth="1"/>
    <col min="12033" max="12033" width="17.33203125" customWidth="1"/>
    <col min="12275" max="12275" width="28.5546875" customWidth="1"/>
    <col min="12276" max="12287" width="12.44140625" customWidth="1"/>
    <col min="12288" max="12288" width="20.5546875" customWidth="1"/>
    <col min="12289" max="12289" width="17.33203125" customWidth="1"/>
    <col min="12531" max="12531" width="28.5546875" customWidth="1"/>
    <col min="12532" max="12543" width="12.44140625" customWidth="1"/>
    <col min="12544" max="12544" width="20.5546875" customWidth="1"/>
    <col min="12545" max="12545" width="17.33203125" customWidth="1"/>
    <col min="12787" max="12787" width="28.5546875" customWidth="1"/>
    <col min="12788" max="12799" width="12.44140625" customWidth="1"/>
    <col min="12800" max="12800" width="20.5546875" customWidth="1"/>
    <col min="12801" max="12801" width="17.33203125" customWidth="1"/>
    <col min="13043" max="13043" width="28.5546875" customWidth="1"/>
    <col min="13044" max="13055" width="12.44140625" customWidth="1"/>
    <col min="13056" max="13056" width="20.5546875" customWidth="1"/>
    <col min="13057" max="13057" width="17.33203125" customWidth="1"/>
    <col min="13299" max="13299" width="28.5546875" customWidth="1"/>
    <col min="13300" max="13311" width="12.44140625" customWidth="1"/>
    <col min="13312" max="13312" width="20.5546875" customWidth="1"/>
    <col min="13313" max="13313" width="17.33203125" customWidth="1"/>
    <col min="13555" max="13555" width="28.5546875" customWidth="1"/>
    <col min="13556" max="13567" width="12.44140625" customWidth="1"/>
    <col min="13568" max="13568" width="20.5546875" customWidth="1"/>
    <col min="13569" max="13569" width="17.33203125" customWidth="1"/>
    <col min="13811" max="13811" width="28.5546875" customWidth="1"/>
    <col min="13812" max="13823" width="12.44140625" customWidth="1"/>
    <col min="13824" max="13824" width="20.5546875" customWidth="1"/>
    <col min="13825" max="13825" width="17.33203125" customWidth="1"/>
    <col min="14067" max="14067" width="28.5546875" customWidth="1"/>
    <col min="14068" max="14079" width="12.44140625" customWidth="1"/>
    <col min="14080" max="14080" width="20.5546875" customWidth="1"/>
    <col min="14081" max="14081" width="17.33203125" customWidth="1"/>
    <col min="14323" max="14323" width="28.5546875" customWidth="1"/>
    <col min="14324" max="14335" width="12.44140625" customWidth="1"/>
    <col min="14336" max="14336" width="20.5546875" customWidth="1"/>
    <col min="14337" max="14337" width="17.33203125" customWidth="1"/>
    <col min="14579" max="14579" width="28.5546875" customWidth="1"/>
    <col min="14580" max="14591" width="12.44140625" customWidth="1"/>
    <col min="14592" max="14592" width="20.5546875" customWidth="1"/>
    <col min="14593" max="14593" width="17.33203125" customWidth="1"/>
    <col min="14835" max="14835" width="28.5546875" customWidth="1"/>
    <col min="14836" max="14847" width="12.44140625" customWidth="1"/>
    <col min="14848" max="14848" width="20.5546875" customWidth="1"/>
    <col min="14849" max="14849" width="17.33203125" customWidth="1"/>
    <col min="15091" max="15091" width="28.5546875" customWidth="1"/>
    <col min="15092" max="15103" width="12.44140625" customWidth="1"/>
    <col min="15104" max="15104" width="20.5546875" customWidth="1"/>
    <col min="15105" max="15105" width="17.33203125" customWidth="1"/>
    <col min="15347" max="15347" width="28.5546875" customWidth="1"/>
    <col min="15348" max="15359" width="12.44140625" customWidth="1"/>
    <col min="15360" max="15360" width="20.5546875" customWidth="1"/>
    <col min="15361" max="15361" width="17.33203125" customWidth="1"/>
    <col min="15603" max="15603" width="28.5546875" customWidth="1"/>
    <col min="15604" max="15615" width="12.44140625" customWidth="1"/>
    <col min="15616" max="15616" width="20.5546875" customWidth="1"/>
    <col min="15617" max="15617" width="17.33203125" customWidth="1"/>
    <col min="15859" max="15859" width="28.5546875" customWidth="1"/>
    <col min="15860" max="15871" width="12.44140625" customWidth="1"/>
    <col min="15872" max="15872" width="20.5546875" customWidth="1"/>
    <col min="15873" max="15873" width="17.33203125" customWidth="1"/>
    <col min="16115" max="16115" width="28.5546875" customWidth="1"/>
    <col min="16116" max="16127" width="12.44140625" customWidth="1"/>
    <col min="16128" max="16128" width="20.5546875" customWidth="1"/>
    <col min="16129" max="16129" width="17.33203125" customWidth="1"/>
  </cols>
  <sheetData>
    <row r="1" spans="1:9" ht="15" customHeight="1" x14ac:dyDescent="0.3">
      <c r="A1" s="22" t="s">
        <v>45</v>
      </c>
      <c r="B1" s="13"/>
      <c r="C1" s="13"/>
      <c r="D1" s="13"/>
      <c r="E1" s="13"/>
      <c r="F1" s="13"/>
    </row>
    <row r="2" spans="1:9" ht="38.25" customHeight="1" x14ac:dyDescent="0.3">
      <c r="A2" s="22" t="s">
        <v>41</v>
      </c>
      <c r="B2" s="42" t="s">
        <v>29</v>
      </c>
      <c r="C2" s="42" t="s">
        <v>57</v>
      </c>
      <c r="D2" s="43" t="s">
        <v>24</v>
      </c>
      <c r="E2" s="43" t="s">
        <v>25</v>
      </c>
      <c r="F2" s="43" t="s">
        <v>27</v>
      </c>
      <c r="G2" s="26" t="s">
        <v>64</v>
      </c>
      <c r="H2" s="115" t="s">
        <v>72</v>
      </c>
    </row>
    <row r="3" spans="1:9" ht="14.1" customHeight="1" x14ac:dyDescent="0.3">
      <c r="A3" s="44" t="s">
        <v>48</v>
      </c>
      <c r="B3" s="117">
        <v>147887</v>
      </c>
      <c r="C3" s="117">
        <v>0</v>
      </c>
      <c r="D3" s="117">
        <v>2112599</v>
      </c>
      <c r="E3" s="117">
        <v>1485.95</v>
      </c>
      <c r="F3" s="107">
        <f t="shared" ref="F3:F23" si="0">B3/$B$24</f>
        <v>1.9950922702485424E-4</v>
      </c>
      <c r="G3" s="120">
        <v>15380645</v>
      </c>
      <c r="H3" s="105">
        <v>9724366</v>
      </c>
    </row>
    <row r="4" spans="1:9" ht="14.1" customHeight="1" x14ac:dyDescent="0.3">
      <c r="A4" s="44" t="s">
        <v>74</v>
      </c>
      <c r="B4" s="117">
        <v>67737</v>
      </c>
      <c r="C4" s="117">
        <v>174322</v>
      </c>
      <c r="D4" s="117">
        <v>908512</v>
      </c>
      <c r="E4" s="117">
        <v>1341.23</v>
      </c>
      <c r="F4" s="107">
        <f t="shared" si="0"/>
        <v>9.1381639434044584E-5</v>
      </c>
      <c r="G4" s="120">
        <v>5505349</v>
      </c>
      <c r="H4" s="105">
        <v>2962033</v>
      </c>
    </row>
    <row r="5" spans="1:9" ht="14.1" customHeight="1" x14ac:dyDescent="0.3">
      <c r="A5" s="44" t="s">
        <v>1</v>
      </c>
      <c r="B5" s="117">
        <v>5946762</v>
      </c>
      <c r="C5" s="117">
        <v>4498945</v>
      </c>
      <c r="D5" s="117">
        <v>4280675</v>
      </c>
      <c r="E5" s="117">
        <v>79.599999999999994</v>
      </c>
      <c r="F5" s="107">
        <f t="shared" si="0"/>
        <v>8.0225705431902477E-3</v>
      </c>
      <c r="G5" s="120">
        <v>58326387</v>
      </c>
      <c r="H5" s="105">
        <v>49073918</v>
      </c>
    </row>
    <row r="6" spans="1:9" ht="14.1" customHeight="1" x14ac:dyDescent="0.3">
      <c r="A6" s="44" t="s">
        <v>2</v>
      </c>
      <c r="B6" s="117">
        <v>218124359</v>
      </c>
      <c r="C6" s="117">
        <v>88728481</v>
      </c>
      <c r="D6" s="117">
        <v>39520598</v>
      </c>
      <c r="E6" s="117">
        <v>37.17</v>
      </c>
      <c r="F6" s="107">
        <f t="shared" si="0"/>
        <v>0.29426401414175557</v>
      </c>
      <c r="G6" s="120">
        <v>584257754</v>
      </c>
      <c r="H6" s="105">
        <v>493008143</v>
      </c>
    </row>
    <row r="7" spans="1:9" ht="14.1" customHeight="1" x14ac:dyDescent="0.3">
      <c r="A7" s="44" t="s">
        <v>3</v>
      </c>
      <c r="B7" s="117">
        <v>0</v>
      </c>
      <c r="C7" s="117"/>
      <c r="D7" s="117"/>
      <c r="E7" s="117"/>
      <c r="F7" s="107">
        <f t="shared" si="0"/>
        <v>0</v>
      </c>
      <c r="G7" s="119"/>
      <c r="H7" s="105"/>
    </row>
    <row r="8" spans="1:9" ht="14.1" customHeight="1" x14ac:dyDescent="0.3">
      <c r="A8" s="44" t="s">
        <v>4</v>
      </c>
      <c r="B8" s="117">
        <v>720832</v>
      </c>
      <c r="C8" s="117">
        <v>0</v>
      </c>
      <c r="D8" s="117">
        <v>4646302</v>
      </c>
      <c r="E8" s="117">
        <v>755.91</v>
      </c>
      <c r="F8" s="107">
        <f t="shared" si="0"/>
        <v>9.7244947246735497E-4</v>
      </c>
      <c r="G8" s="120">
        <v>19316727</v>
      </c>
      <c r="H8" s="105">
        <v>11077917</v>
      </c>
      <c r="I8" s="178"/>
    </row>
    <row r="9" spans="1:9" ht="14.1" customHeight="1" x14ac:dyDescent="0.3">
      <c r="A9" s="44" t="s">
        <v>5</v>
      </c>
      <c r="B9" s="117">
        <v>0</v>
      </c>
      <c r="C9" s="117"/>
      <c r="D9" s="117"/>
      <c r="E9" s="117"/>
      <c r="F9" s="107">
        <f t="shared" si="0"/>
        <v>0</v>
      </c>
      <c r="G9" s="119"/>
      <c r="H9" s="105"/>
    </row>
    <row r="10" spans="1:9" ht="14.1" customHeight="1" x14ac:dyDescent="0.3">
      <c r="A10" s="44" t="s">
        <v>6</v>
      </c>
      <c r="B10" s="117">
        <v>8040529</v>
      </c>
      <c r="C10" s="117">
        <v>1565861</v>
      </c>
      <c r="D10" s="117">
        <v>2164798</v>
      </c>
      <c r="E10" s="117">
        <v>61.02</v>
      </c>
      <c r="F10" s="107">
        <f t="shared" si="0"/>
        <v>1.0847199048333688E-2</v>
      </c>
      <c r="G10" s="120">
        <v>21916742</v>
      </c>
      <c r="H10" s="105">
        <v>14240887</v>
      </c>
    </row>
    <row r="11" spans="1:9" ht="14.1" customHeight="1" x14ac:dyDescent="0.3">
      <c r="A11" s="44" t="s">
        <v>7</v>
      </c>
      <c r="B11" s="117">
        <v>69968249</v>
      </c>
      <c r="C11" s="117">
        <v>45717647</v>
      </c>
      <c r="D11" s="117">
        <v>16658795</v>
      </c>
      <c r="E11" s="117">
        <v>32.61</v>
      </c>
      <c r="F11" s="107">
        <f t="shared" si="0"/>
        <v>9.4391740141273606E-2</v>
      </c>
      <c r="G11" s="120">
        <v>235918968</v>
      </c>
      <c r="H11" s="105">
        <v>215768868</v>
      </c>
    </row>
    <row r="12" spans="1:9" ht="14.1" customHeight="1" x14ac:dyDescent="0.3">
      <c r="A12" s="44" t="s">
        <v>8</v>
      </c>
      <c r="B12" s="117">
        <v>10088641</v>
      </c>
      <c r="C12" s="117">
        <v>768379</v>
      </c>
      <c r="D12" s="117">
        <v>4000668</v>
      </c>
      <c r="E12" s="117">
        <v>55.81</v>
      </c>
      <c r="F12" s="107">
        <f t="shared" si="0"/>
        <v>1.3610235975043463E-2</v>
      </c>
      <c r="G12" s="120">
        <v>34874618</v>
      </c>
      <c r="H12" s="105">
        <v>30852431</v>
      </c>
    </row>
    <row r="13" spans="1:9" ht="14.1" customHeight="1" x14ac:dyDescent="0.3">
      <c r="A13" s="44" t="s">
        <v>9</v>
      </c>
      <c r="B13" s="117">
        <v>39705069</v>
      </c>
      <c r="C13" s="117">
        <v>20451255.609999999</v>
      </c>
      <c r="D13" s="117">
        <v>7245238.4100000001</v>
      </c>
      <c r="E13" s="117">
        <v>58</v>
      </c>
      <c r="F13" s="107">
        <f t="shared" si="0"/>
        <v>5.3564732702391031E-2</v>
      </c>
      <c r="G13" s="105">
        <v>143921959.11000001</v>
      </c>
      <c r="H13" s="105">
        <v>140053730.36558113</v>
      </c>
    </row>
    <row r="14" spans="1:9" ht="14.1" customHeight="1" x14ac:dyDescent="0.3">
      <c r="A14" s="44" t="s">
        <v>10</v>
      </c>
      <c r="B14" s="117">
        <v>39023612</v>
      </c>
      <c r="C14" s="117">
        <v>42406378</v>
      </c>
      <c r="D14" s="117">
        <v>19346000</v>
      </c>
      <c r="E14" s="117">
        <v>58.08</v>
      </c>
      <c r="F14" s="107">
        <f t="shared" si="0"/>
        <v>5.2645402677975926E-2</v>
      </c>
      <c r="G14" s="120">
        <v>184066000</v>
      </c>
      <c r="H14" s="105">
        <v>164528400</v>
      </c>
    </row>
    <row r="15" spans="1:9" ht="14.1" customHeight="1" x14ac:dyDescent="0.3">
      <c r="A15" s="44" t="s">
        <v>11</v>
      </c>
      <c r="B15" s="117">
        <v>10001219</v>
      </c>
      <c r="C15" s="117">
        <v>6859509</v>
      </c>
      <c r="D15" s="117">
        <v>5219490</v>
      </c>
      <c r="E15" s="117">
        <v>63.07</v>
      </c>
      <c r="F15" s="107">
        <f t="shared" si="0"/>
        <v>1.3492297984246658E-2</v>
      </c>
      <c r="G15" s="120">
        <v>30422401</v>
      </c>
      <c r="H15" s="105">
        <v>23697945</v>
      </c>
    </row>
    <row r="16" spans="1:9" ht="14.1" customHeight="1" x14ac:dyDescent="0.3">
      <c r="A16" s="44" t="s">
        <v>12</v>
      </c>
      <c r="B16" s="117">
        <v>35468005</v>
      </c>
      <c r="C16" s="117">
        <v>7561002</v>
      </c>
      <c r="D16" s="117">
        <v>19009475</v>
      </c>
      <c r="E16" s="117">
        <v>83.66</v>
      </c>
      <c r="F16" s="107">
        <f t="shared" si="0"/>
        <v>4.7848656485449469E-2</v>
      </c>
      <c r="G16" s="120">
        <v>88088872</v>
      </c>
      <c r="H16" s="105">
        <v>75112510</v>
      </c>
    </row>
    <row r="17" spans="1:8" ht="14.1" customHeight="1" x14ac:dyDescent="0.3">
      <c r="A17" s="44" t="s">
        <v>13</v>
      </c>
      <c r="B17" s="117">
        <v>7890952</v>
      </c>
      <c r="C17" s="117">
        <v>6679347</v>
      </c>
      <c r="D17" s="117">
        <v>2942917</v>
      </c>
      <c r="E17" s="117">
        <v>41.56</v>
      </c>
      <c r="F17" s="107">
        <f t="shared" si="0"/>
        <v>1.0645409900871799E-2</v>
      </c>
      <c r="G17" s="120">
        <v>46966920</v>
      </c>
      <c r="H17" s="105">
        <v>41782921</v>
      </c>
    </row>
    <row r="18" spans="1:8" ht="14.1" customHeight="1" x14ac:dyDescent="0.3">
      <c r="A18" s="44" t="s">
        <v>14</v>
      </c>
      <c r="B18" s="117">
        <v>5509913</v>
      </c>
      <c r="C18" s="117">
        <v>1261579</v>
      </c>
      <c r="D18" s="117">
        <v>2771267</v>
      </c>
      <c r="E18" s="117">
        <v>71.47</v>
      </c>
      <c r="F18" s="107">
        <f t="shared" si="0"/>
        <v>7.4332326952618938E-3</v>
      </c>
      <c r="G18" s="120">
        <v>19333855</v>
      </c>
      <c r="H18" s="105">
        <v>16965485</v>
      </c>
    </row>
    <row r="19" spans="1:8" ht="14.1" customHeight="1" x14ac:dyDescent="0.3">
      <c r="A19" s="44" t="s">
        <v>15</v>
      </c>
      <c r="B19" s="117">
        <v>190312010</v>
      </c>
      <c r="C19" s="117">
        <v>128613176</v>
      </c>
      <c r="D19" s="117">
        <v>36302457</v>
      </c>
      <c r="E19" s="117">
        <v>24.2</v>
      </c>
      <c r="F19" s="107">
        <f t="shared" si="0"/>
        <v>0.25674333787720577</v>
      </c>
      <c r="G19" s="120">
        <v>560307858</v>
      </c>
      <c r="H19" s="105">
        <v>524439135</v>
      </c>
    </row>
    <row r="20" spans="1:8" ht="14.1" customHeight="1" x14ac:dyDescent="0.3">
      <c r="A20" s="44" t="s">
        <v>16</v>
      </c>
      <c r="B20" s="117">
        <v>107777041</v>
      </c>
      <c r="C20" s="117">
        <v>43818132</v>
      </c>
      <c r="D20" s="117">
        <v>25197578</v>
      </c>
      <c r="E20" s="117">
        <v>38.28</v>
      </c>
      <c r="F20" s="107">
        <f t="shared" si="0"/>
        <v>0.14539827125397109</v>
      </c>
      <c r="G20" s="120">
        <v>364737170</v>
      </c>
      <c r="H20" s="105">
        <v>327456474</v>
      </c>
    </row>
    <row r="21" spans="1:8" ht="14.1" customHeight="1" x14ac:dyDescent="0.3">
      <c r="A21" s="44" t="s">
        <v>17</v>
      </c>
      <c r="B21" s="117">
        <v>2322603</v>
      </c>
      <c r="C21" s="117">
        <v>2152380</v>
      </c>
      <c r="D21" s="117">
        <v>2557207</v>
      </c>
      <c r="E21" s="117">
        <v>119.72</v>
      </c>
      <c r="F21" s="107">
        <f t="shared" si="0"/>
        <v>3.133343222971644E-3</v>
      </c>
      <c r="G21" s="120">
        <v>129522515</v>
      </c>
      <c r="H21" s="105">
        <v>120913398</v>
      </c>
    </row>
    <row r="22" spans="1:8" ht="14.1" customHeight="1" x14ac:dyDescent="0.3">
      <c r="A22" s="44" t="s">
        <v>18</v>
      </c>
      <c r="B22" s="117">
        <v>17876909</v>
      </c>
      <c r="C22" s="117">
        <v>13264262</v>
      </c>
      <c r="D22" s="117">
        <v>12434149</v>
      </c>
      <c r="E22" s="117">
        <v>86.09</v>
      </c>
      <c r="F22" s="107">
        <f t="shared" si="0"/>
        <v>2.4117118449787065E-2</v>
      </c>
      <c r="G22" s="120">
        <v>56334377</v>
      </c>
      <c r="H22" s="105">
        <v>39490559</v>
      </c>
    </row>
    <row r="23" spans="1:8" ht="14.1" customHeight="1" x14ac:dyDescent="0.3">
      <c r="A23" s="44" t="s">
        <v>19</v>
      </c>
      <c r="B23" s="117">
        <v>11966677</v>
      </c>
      <c r="C23" s="117">
        <v>1594298</v>
      </c>
      <c r="D23" s="117">
        <v>4477643</v>
      </c>
      <c r="E23" s="117">
        <v>58.88</v>
      </c>
      <c r="F23" s="107">
        <f t="shared" si="0"/>
        <v>1.6143829263735837E-2</v>
      </c>
      <c r="G23" s="120">
        <v>25743975</v>
      </c>
      <c r="H23" s="105">
        <v>15410091</v>
      </c>
    </row>
    <row r="24" spans="1:8" s="35" customFormat="1" ht="14.1" customHeight="1" x14ac:dyDescent="0.3">
      <c r="A24" s="45" t="s">
        <v>52</v>
      </c>
      <c r="B24" s="121">
        <v>741253937</v>
      </c>
      <c r="C24" s="122">
        <v>395663698</v>
      </c>
      <c r="D24" s="122">
        <v>204551129</v>
      </c>
      <c r="E24" s="123"/>
      <c r="F24" s="124"/>
      <c r="G24" s="125">
        <v>2481021134</v>
      </c>
      <c r="H24" s="105">
        <v>2176505481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H25"/>
  <sheetViews>
    <sheetView workbookViewId="0">
      <selection activeCell="C3" sqref="C3:D24"/>
    </sheetView>
  </sheetViews>
  <sheetFormatPr defaultRowHeight="14.4" x14ac:dyDescent="0.3"/>
  <cols>
    <col min="1" max="1" width="37.88671875" customWidth="1"/>
    <col min="2" max="2" width="15" customWidth="1"/>
    <col min="3" max="3" width="15.5546875" customWidth="1"/>
    <col min="4" max="4" width="15" bestFit="1" customWidth="1"/>
    <col min="5" max="5" width="9.33203125" bestFit="1" customWidth="1"/>
    <col min="7" max="7" width="12.6640625" style="25" bestFit="1" customWidth="1"/>
    <col min="8" max="8" width="16.88671875" bestFit="1" customWidth="1"/>
    <col min="242" max="242" width="28.5546875" customWidth="1"/>
    <col min="243" max="254" width="12.44140625" customWidth="1"/>
    <col min="255" max="255" width="20.5546875" customWidth="1"/>
    <col min="256" max="256" width="17.33203125" customWidth="1"/>
    <col min="498" max="498" width="28.5546875" customWidth="1"/>
    <col min="499" max="510" width="12.44140625" customWidth="1"/>
    <col min="511" max="511" width="20.5546875" customWidth="1"/>
    <col min="512" max="512" width="17.33203125" customWidth="1"/>
    <col min="754" max="754" width="28.5546875" customWidth="1"/>
    <col min="755" max="766" width="12.44140625" customWidth="1"/>
    <col min="767" max="767" width="20.5546875" customWidth="1"/>
    <col min="768" max="768" width="17.33203125" customWidth="1"/>
    <col min="1010" max="1010" width="28.5546875" customWidth="1"/>
    <col min="1011" max="1022" width="12.44140625" customWidth="1"/>
    <col min="1023" max="1023" width="20.5546875" customWidth="1"/>
    <col min="1024" max="1024" width="17.33203125" customWidth="1"/>
    <col min="1266" max="1266" width="28.5546875" customWidth="1"/>
    <col min="1267" max="1278" width="12.44140625" customWidth="1"/>
    <col min="1279" max="1279" width="20.5546875" customWidth="1"/>
    <col min="1280" max="1280" width="17.33203125" customWidth="1"/>
    <col min="1522" max="1522" width="28.5546875" customWidth="1"/>
    <col min="1523" max="1534" width="12.44140625" customWidth="1"/>
    <col min="1535" max="1535" width="20.5546875" customWidth="1"/>
    <col min="1536" max="1536" width="17.33203125" customWidth="1"/>
    <col min="1778" max="1778" width="28.5546875" customWidth="1"/>
    <col min="1779" max="1790" width="12.44140625" customWidth="1"/>
    <col min="1791" max="1791" width="20.5546875" customWidth="1"/>
    <col min="1792" max="1792" width="17.33203125" customWidth="1"/>
    <col min="2034" max="2034" width="28.5546875" customWidth="1"/>
    <col min="2035" max="2046" width="12.44140625" customWidth="1"/>
    <col min="2047" max="2047" width="20.5546875" customWidth="1"/>
    <col min="2048" max="2048" width="17.33203125" customWidth="1"/>
    <col min="2290" max="2290" width="28.5546875" customWidth="1"/>
    <col min="2291" max="2302" width="12.44140625" customWidth="1"/>
    <col min="2303" max="2303" width="20.5546875" customWidth="1"/>
    <col min="2304" max="2304" width="17.33203125" customWidth="1"/>
    <col min="2546" max="2546" width="28.5546875" customWidth="1"/>
    <col min="2547" max="2558" width="12.44140625" customWidth="1"/>
    <col min="2559" max="2559" width="20.5546875" customWidth="1"/>
    <col min="2560" max="2560" width="17.33203125" customWidth="1"/>
    <col min="2802" max="2802" width="28.5546875" customWidth="1"/>
    <col min="2803" max="2814" width="12.44140625" customWidth="1"/>
    <col min="2815" max="2815" width="20.5546875" customWidth="1"/>
    <col min="2816" max="2816" width="17.33203125" customWidth="1"/>
    <col min="3058" max="3058" width="28.5546875" customWidth="1"/>
    <col min="3059" max="3070" width="12.44140625" customWidth="1"/>
    <col min="3071" max="3071" width="20.5546875" customWidth="1"/>
    <col min="3072" max="3072" width="17.33203125" customWidth="1"/>
    <col min="3314" max="3314" width="28.5546875" customWidth="1"/>
    <col min="3315" max="3326" width="12.44140625" customWidth="1"/>
    <col min="3327" max="3327" width="20.5546875" customWidth="1"/>
    <col min="3328" max="3328" width="17.33203125" customWidth="1"/>
    <col min="3570" max="3570" width="28.5546875" customWidth="1"/>
    <col min="3571" max="3582" width="12.44140625" customWidth="1"/>
    <col min="3583" max="3583" width="20.5546875" customWidth="1"/>
    <col min="3584" max="3584" width="17.33203125" customWidth="1"/>
    <col min="3826" max="3826" width="28.5546875" customWidth="1"/>
    <col min="3827" max="3838" width="12.44140625" customWidth="1"/>
    <col min="3839" max="3839" width="20.5546875" customWidth="1"/>
    <col min="3840" max="3840" width="17.33203125" customWidth="1"/>
    <col min="4082" max="4082" width="28.5546875" customWidth="1"/>
    <col min="4083" max="4094" width="12.44140625" customWidth="1"/>
    <col min="4095" max="4095" width="20.5546875" customWidth="1"/>
    <col min="4096" max="4096" width="17.33203125" customWidth="1"/>
    <col min="4338" max="4338" width="28.5546875" customWidth="1"/>
    <col min="4339" max="4350" width="12.44140625" customWidth="1"/>
    <col min="4351" max="4351" width="20.5546875" customWidth="1"/>
    <col min="4352" max="4352" width="17.33203125" customWidth="1"/>
    <col min="4594" max="4594" width="28.5546875" customWidth="1"/>
    <col min="4595" max="4606" width="12.44140625" customWidth="1"/>
    <col min="4607" max="4607" width="20.5546875" customWidth="1"/>
    <col min="4608" max="4608" width="17.33203125" customWidth="1"/>
    <col min="4850" max="4850" width="28.5546875" customWidth="1"/>
    <col min="4851" max="4862" width="12.44140625" customWidth="1"/>
    <col min="4863" max="4863" width="20.5546875" customWidth="1"/>
    <col min="4864" max="4864" width="17.33203125" customWidth="1"/>
    <col min="5106" max="5106" width="28.5546875" customWidth="1"/>
    <col min="5107" max="5118" width="12.44140625" customWidth="1"/>
    <col min="5119" max="5119" width="20.5546875" customWidth="1"/>
    <col min="5120" max="5120" width="17.33203125" customWidth="1"/>
    <col min="5362" max="5362" width="28.5546875" customWidth="1"/>
    <col min="5363" max="5374" width="12.44140625" customWidth="1"/>
    <col min="5375" max="5375" width="20.5546875" customWidth="1"/>
    <col min="5376" max="5376" width="17.33203125" customWidth="1"/>
    <col min="5618" max="5618" width="28.5546875" customWidth="1"/>
    <col min="5619" max="5630" width="12.44140625" customWidth="1"/>
    <col min="5631" max="5631" width="20.5546875" customWidth="1"/>
    <col min="5632" max="5632" width="17.33203125" customWidth="1"/>
    <col min="5874" max="5874" width="28.5546875" customWidth="1"/>
    <col min="5875" max="5886" width="12.44140625" customWidth="1"/>
    <col min="5887" max="5887" width="20.5546875" customWidth="1"/>
    <col min="5888" max="5888" width="17.33203125" customWidth="1"/>
    <col min="6130" max="6130" width="28.5546875" customWidth="1"/>
    <col min="6131" max="6142" width="12.44140625" customWidth="1"/>
    <col min="6143" max="6143" width="20.5546875" customWidth="1"/>
    <col min="6144" max="6144" width="17.33203125" customWidth="1"/>
    <col min="6386" max="6386" width="28.5546875" customWidth="1"/>
    <col min="6387" max="6398" width="12.44140625" customWidth="1"/>
    <col min="6399" max="6399" width="20.5546875" customWidth="1"/>
    <col min="6400" max="6400" width="17.33203125" customWidth="1"/>
    <col min="6642" max="6642" width="28.5546875" customWidth="1"/>
    <col min="6643" max="6654" width="12.44140625" customWidth="1"/>
    <col min="6655" max="6655" width="20.5546875" customWidth="1"/>
    <col min="6656" max="6656" width="17.33203125" customWidth="1"/>
    <col min="6898" max="6898" width="28.5546875" customWidth="1"/>
    <col min="6899" max="6910" width="12.44140625" customWidth="1"/>
    <col min="6911" max="6911" width="20.5546875" customWidth="1"/>
    <col min="6912" max="6912" width="17.33203125" customWidth="1"/>
    <col min="7154" max="7154" width="28.5546875" customWidth="1"/>
    <col min="7155" max="7166" width="12.44140625" customWidth="1"/>
    <col min="7167" max="7167" width="20.5546875" customWidth="1"/>
    <col min="7168" max="7168" width="17.33203125" customWidth="1"/>
    <col min="7410" max="7410" width="28.5546875" customWidth="1"/>
    <col min="7411" max="7422" width="12.44140625" customWidth="1"/>
    <col min="7423" max="7423" width="20.5546875" customWidth="1"/>
    <col min="7424" max="7424" width="17.33203125" customWidth="1"/>
    <col min="7666" max="7666" width="28.5546875" customWidth="1"/>
    <col min="7667" max="7678" width="12.44140625" customWidth="1"/>
    <col min="7679" max="7679" width="20.5546875" customWidth="1"/>
    <col min="7680" max="7680" width="17.33203125" customWidth="1"/>
    <col min="7922" max="7922" width="28.5546875" customWidth="1"/>
    <col min="7923" max="7934" width="12.44140625" customWidth="1"/>
    <col min="7935" max="7935" width="20.5546875" customWidth="1"/>
    <col min="7936" max="7936" width="17.33203125" customWidth="1"/>
    <col min="8178" max="8178" width="28.5546875" customWidth="1"/>
    <col min="8179" max="8190" width="12.44140625" customWidth="1"/>
    <col min="8191" max="8191" width="20.5546875" customWidth="1"/>
    <col min="8192" max="8192" width="17.33203125" customWidth="1"/>
    <col min="8434" max="8434" width="28.5546875" customWidth="1"/>
    <col min="8435" max="8446" width="12.44140625" customWidth="1"/>
    <col min="8447" max="8447" width="20.5546875" customWidth="1"/>
    <col min="8448" max="8448" width="17.33203125" customWidth="1"/>
    <col min="8690" max="8690" width="28.5546875" customWidth="1"/>
    <col min="8691" max="8702" width="12.44140625" customWidth="1"/>
    <col min="8703" max="8703" width="20.5546875" customWidth="1"/>
    <col min="8704" max="8704" width="17.33203125" customWidth="1"/>
    <col min="8946" max="8946" width="28.5546875" customWidth="1"/>
    <col min="8947" max="8958" width="12.44140625" customWidth="1"/>
    <col min="8959" max="8959" width="20.5546875" customWidth="1"/>
    <col min="8960" max="8960" width="17.33203125" customWidth="1"/>
    <col min="9202" max="9202" width="28.5546875" customWidth="1"/>
    <col min="9203" max="9214" width="12.44140625" customWidth="1"/>
    <col min="9215" max="9215" width="20.5546875" customWidth="1"/>
    <col min="9216" max="9216" width="17.33203125" customWidth="1"/>
    <col min="9458" max="9458" width="28.5546875" customWidth="1"/>
    <col min="9459" max="9470" width="12.44140625" customWidth="1"/>
    <col min="9471" max="9471" width="20.5546875" customWidth="1"/>
    <col min="9472" max="9472" width="17.33203125" customWidth="1"/>
    <col min="9714" max="9714" width="28.5546875" customWidth="1"/>
    <col min="9715" max="9726" width="12.44140625" customWidth="1"/>
    <col min="9727" max="9727" width="20.5546875" customWidth="1"/>
    <col min="9728" max="9728" width="17.33203125" customWidth="1"/>
    <col min="9970" max="9970" width="28.5546875" customWidth="1"/>
    <col min="9971" max="9982" width="12.44140625" customWidth="1"/>
    <col min="9983" max="9983" width="20.5546875" customWidth="1"/>
    <col min="9984" max="9984" width="17.33203125" customWidth="1"/>
    <col min="10226" max="10226" width="28.5546875" customWidth="1"/>
    <col min="10227" max="10238" width="12.44140625" customWidth="1"/>
    <col min="10239" max="10239" width="20.5546875" customWidth="1"/>
    <col min="10240" max="10240" width="17.33203125" customWidth="1"/>
    <col min="10482" max="10482" width="28.5546875" customWidth="1"/>
    <col min="10483" max="10494" width="12.44140625" customWidth="1"/>
    <col min="10495" max="10495" width="20.5546875" customWidth="1"/>
    <col min="10496" max="10496" width="17.33203125" customWidth="1"/>
    <col min="10738" max="10738" width="28.5546875" customWidth="1"/>
    <col min="10739" max="10750" width="12.44140625" customWidth="1"/>
    <col min="10751" max="10751" width="20.5546875" customWidth="1"/>
    <col min="10752" max="10752" width="17.33203125" customWidth="1"/>
    <col min="10994" max="10994" width="28.5546875" customWidth="1"/>
    <col min="10995" max="11006" width="12.44140625" customWidth="1"/>
    <col min="11007" max="11007" width="20.5546875" customWidth="1"/>
    <col min="11008" max="11008" width="17.33203125" customWidth="1"/>
    <col min="11250" max="11250" width="28.5546875" customWidth="1"/>
    <col min="11251" max="11262" width="12.44140625" customWidth="1"/>
    <col min="11263" max="11263" width="20.5546875" customWidth="1"/>
    <col min="11264" max="11264" width="17.33203125" customWidth="1"/>
    <col min="11506" max="11506" width="28.5546875" customWidth="1"/>
    <col min="11507" max="11518" width="12.44140625" customWidth="1"/>
    <col min="11519" max="11519" width="20.5546875" customWidth="1"/>
    <col min="11520" max="11520" width="17.33203125" customWidth="1"/>
    <col min="11762" max="11762" width="28.5546875" customWidth="1"/>
    <col min="11763" max="11774" width="12.44140625" customWidth="1"/>
    <col min="11775" max="11775" width="20.5546875" customWidth="1"/>
    <col min="11776" max="11776" width="17.33203125" customWidth="1"/>
    <col min="12018" max="12018" width="28.5546875" customWidth="1"/>
    <col min="12019" max="12030" width="12.44140625" customWidth="1"/>
    <col min="12031" max="12031" width="20.5546875" customWidth="1"/>
    <col min="12032" max="12032" width="17.33203125" customWidth="1"/>
    <col min="12274" max="12274" width="28.5546875" customWidth="1"/>
    <col min="12275" max="12286" width="12.44140625" customWidth="1"/>
    <col min="12287" max="12287" width="20.5546875" customWidth="1"/>
    <col min="12288" max="12288" width="17.33203125" customWidth="1"/>
    <col min="12530" max="12530" width="28.5546875" customWidth="1"/>
    <col min="12531" max="12542" width="12.44140625" customWidth="1"/>
    <col min="12543" max="12543" width="20.5546875" customWidth="1"/>
    <col min="12544" max="12544" width="17.33203125" customWidth="1"/>
    <col min="12786" max="12786" width="28.5546875" customWidth="1"/>
    <col min="12787" max="12798" width="12.44140625" customWidth="1"/>
    <col min="12799" max="12799" width="20.5546875" customWidth="1"/>
    <col min="12800" max="12800" width="17.33203125" customWidth="1"/>
    <col min="13042" max="13042" width="28.5546875" customWidth="1"/>
    <col min="13043" max="13054" width="12.44140625" customWidth="1"/>
    <col min="13055" max="13055" width="20.5546875" customWidth="1"/>
    <col min="13056" max="13056" width="17.33203125" customWidth="1"/>
    <col min="13298" max="13298" width="28.5546875" customWidth="1"/>
    <col min="13299" max="13310" width="12.44140625" customWidth="1"/>
    <col min="13311" max="13311" width="20.5546875" customWidth="1"/>
    <col min="13312" max="13312" width="17.33203125" customWidth="1"/>
    <col min="13554" max="13554" width="28.5546875" customWidth="1"/>
    <col min="13555" max="13566" width="12.44140625" customWidth="1"/>
    <col min="13567" max="13567" width="20.5546875" customWidth="1"/>
    <col min="13568" max="13568" width="17.33203125" customWidth="1"/>
    <col min="13810" max="13810" width="28.5546875" customWidth="1"/>
    <col min="13811" max="13822" width="12.44140625" customWidth="1"/>
    <col min="13823" max="13823" width="20.5546875" customWidth="1"/>
    <col min="13824" max="13824" width="17.33203125" customWidth="1"/>
    <col min="14066" max="14066" width="28.5546875" customWidth="1"/>
    <col min="14067" max="14078" width="12.44140625" customWidth="1"/>
    <col min="14079" max="14079" width="20.5546875" customWidth="1"/>
    <col min="14080" max="14080" width="17.33203125" customWidth="1"/>
    <col min="14322" max="14322" width="28.5546875" customWidth="1"/>
    <col min="14323" max="14334" width="12.44140625" customWidth="1"/>
    <col min="14335" max="14335" width="20.5546875" customWidth="1"/>
    <col min="14336" max="14336" width="17.33203125" customWidth="1"/>
    <col min="14578" max="14578" width="28.5546875" customWidth="1"/>
    <col min="14579" max="14590" width="12.44140625" customWidth="1"/>
    <col min="14591" max="14591" width="20.5546875" customWidth="1"/>
    <col min="14592" max="14592" width="17.33203125" customWidth="1"/>
    <col min="14834" max="14834" width="28.5546875" customWidth="1"/>
    <col min="14835" max="14846" width="12.44140625" customWidth="1"/>
    <col min="14847" max="14847" width="20.5546875" customWidth="1"/>
    <col min="14848" max="14848" width="17.33203125" customWidth="1"/>
    <col min="15090" max="15090" width="28.5546875" customWidth="1"/>
    <col min="15091" max="15102" width="12.44140625" customWidth="1"/>
    <col min="15103" max="15103" width="20.5546875" customWidth="1"/>
    <col min="15104" max="15104" width="17.33203125" customWidth="1"/>
    <col min="15346" max="15346" width="28.5546875" customWidth="1"/>
    <col min="15347" max="15358" width="12.44140625" customWidth="1"/>
    <col min="15359" max="15359" width="20.5546875" customWidth="1"/>
    <col min="15360" max="15360" width="17.33203125" customWidth="1"/>
    <col min="15602" max="15602" width="28.5546875" customWidth="1"/>
    <col min="15603" max="15614" width="12.44140625" customWidth="1"/>
    <col min="15615" max="15615" width="20.5546875" customWidth="1"/>
    <col min="15616" max="15616" width="17.33203125" customWidth="1"/>
    <col min="15858" max="15858" width="28.5546875" customWidth="1"/>
    <col min="15859" max="15870" width="12.44140625" customWidth="1"/>
    <col min="15871" max="15871" width="20.5546875" customWidth="1"/>
    <col min="15872" max="15872" width="17.33203125" customWidth="1"/>
    <col min="16114" max="16114" width="28.5546875" customWidth="1"/>
    <col min="16115" max="16126" width="12.44140625" customWidth="1"/>
    <col min="16127" max="16127" width="20.5546875" customWidth="1"/>
    <col min="16128" max="16128" width="17.33203125" customWidth="1"/>
  </cols>
  <sheetData>
    <row r="1" spans="1:8" ht="12.9" customHeight="1" x14ac:dyDescent="0.3">
      <c r="A1" s="113" t="s">
        <v>46</v>
      </c>
      <c r="B1" s="14"/>
      <c r="C1" s="14"/>
      <c r="D1" s="14"/>
      <c r="E1" s="14"/>
      <c r="F1" s="13"/>
    </row>
    <row r="2" spans="1:8" s="118" customFormat="1" ht="32.25" customHeight="1" x14ac:dyDescent="0.3">
      <c r="A2" s="113" t="s">
        <v>41</v>
      </c>
      <c r="B2" s="15" t="s">
        <v>29</v>
      </c>
      <c r="C2" s="15" t="s">
        <v>57</v>
      </c>
      <c r="D2" s="15" t="s">
        <v>24</v>
      </c>
      <c r="E2" s="15" t="s">
        <v>25</v>
      </c>
      <c r="F2" s="15" t="s">
        <v>27</v>
      </c>
      <c r="G2" s="126" t="s">
        <v>64</v>
      </c>
      <c r="H2" s="115" t="s">
        <v>72</v>
      </c>
    </row>
    <row r="3" spans="1:8" ht="12.9" customHeight="1" x14ac:dyDescent="0.3">
      <c r="A3" s="116" t="s">
        <v>47</v>
      </c>
      <c r="B3" s="105">
        <v>1655483</v>
      </c>
      <c r="C3" s="117">
        <v>479644</v>
      </c>
      <c r="D3" s="117">
        <v>3269835</v>
      </c>
      <c r="E3" s="117">
        <v>203.89</v>
      </c>
      <c r="F3" s="107">
        <f t="shared" ref="F3:F24" si="0">B3/$B$25</f>
        <v>1.5589941150659105E-3</v>
      </c>
      <c r="G3" s="155">
        <v>19576380</v>
      </c>
      <c r="H3" s="105">
        <v>15040732</v>
      </c>
    </row>
    <row r="4" spans="1:8" ht="12.9" customHeight="1" x14ac:dyDescent="0.3">
      <c r="A4" s="116" t="s">
        <v>48</v>
      </c>
      <c r="B4" s="105">
        <v>227412</v>
      </c>
      <c r="C4" s="117">
        <v>14661</v>
      </c>
      <c r="D4" s="117">
        <v>3301639</v>
      </c>
      <c r="E4" s="117">
        <v>1498.84</v>
      </c>
      <c r="F4" s="107">
        <f t="shared" si="0"/>
        <v>2.1415742094323462E-4</v>
      </c>
      <c r="G4" s="155">
        <v>15654304</v>
      </c>
      <c r="H4" s="105">
        <v>9668487</v>
      </c>
    </row>
    <row r="5" spans="1:8" ht="12.9" customHeight="1" x14ac:dyDescent="0.3">
      <c r="A5" s="44" t="s">
        <v>74</v>
      </c>
      <c r="B5" s="105">
        <v>83765</v>
      </c>
      <c r="C5" s="117">
        <v>20873</v>
      </c>
      <c r="D5" s="117">
        <v>1276015</v>
      </c>
      <c r="E5" s="117">
        <v>1528.99</v>
      </c>
      <c r="F5" s="107">
        <f t="shared" si="0"/>
        <v>7.8882804624690194E-5</v>
      </c>
      <c r="G5" s="155">
        <v>4833669</v>
      </c>
      <c r="H5" s="105">
        <v>2540132</v>
      </c>
    </row>
    <row r="6" spans="1:8" ht="12.9" customHeight="1" x14ac:dyDescent="0.3">
      <c r="A6" s="116" t="s">
        <v>1</v>
      </c>
      <c r="B6" s="105">
        <v>8234241</v>
      </c>
      <c r="C6" s="117">
        <v>5847985</v>
      </c>
      <c r="D6" s="117">
        <v>5986800</v>
      </c>
      <c r="E6" s="117">
        <v>82.3</v>
      </c>
      <c r="F6" s="107">
        <f t="shared" si="0"/>
        <v>7.7543129473600387E-3</v>
      </c>
      <c r="G6" s="155">
        <v>65046639</v>
      </c>
      <c r="H6" s="105">
        <v>54961347</v>
      </c>
    </row>
    <row r="7" spans="1:8" ht="12.9" customHeight="1" x14ac:dyDescent="0.3">
      <c r="A7" s="116" t="s">
        <v>2</v>
      </c>
      <c r="B7" s="105">
        <v>297598695</v>
      </c>
      <c r="C7" s="117">
        <v>122688370</v>
      </c>
      <c r="D7" s="117">
        <v>50937477</v>
      </c>
      <c r="E7" s="117">
        <v>35.299999999999997</v>
      </c>
      <c r="F7" s="107">
        <f t="shared" si="0"/>
        <v>0.28025332435083589</v>
      </c>
      <c r="G7" s="155">
        <v>616714495</v>
      </c>
      <c r="H7" s="105">
        <v>528947674</v>
      </c>
    </row>
    <row r="8" spans="1:8" ht="12.9" customHeight="1" x14ac:dyDescent="0.3">
      <c r="A8" s="116" t="s">
        <v>3</v>
      </c>
      <c r="B8" s="105">
        <v>0</v>
      </c>
      <c r="C8" s="117"/>
      <c r="D8" s="117"/>
      <c r="E8" s="117"/>
      <c r="F8" s="107">
        <f t="shared" si="0"/>
        <v>0</v>
      </c>
      <c r="G8" s="156"/>
      <c r="H8" s="105"/>
    </row>
    <row r="9" spans="1:8" ht="12.9" customHeight="1" x14ac:dyDescent="0.3">
      <c r="A9" s="116" t="s">
        <v>4</v>
      </c>
      <c r="B9" s="105">
        <v>1264649</v>
      </c>
      <c r="C9" s="117">
        <v>0</v>
      </c>
      <c r="D9" s="117">
        <v>6718733</v>
      </c>
      <c r="E9" s="117">
        <v>620.82000000000005</v>
      </c>
      <c r="F9" s="107">
        <f t="shared" si="0"/>
        <v>1.1909396524301299E-3</v>
      </c>
      <c r="G9" s="155">
        <v>18463137</v>
      </c>
      <c r="H9" s="105">
        <v>11697835</v>
      </c>
    </row>
    <row r="10" spans="1:8" ht="12.9" customHeight="1" x14ac:dyDescent="0.3">
      <c r="A10" s="116" t="s">
        <v>5</v>
      </c>
      <c r="B10" s="105">
        <v>0</v>
      </c>
      <c r="C10" s="117"/>
      <c r="D10" s="117"/>
      <c r="E10" s="117"/>
      <c r="F10" s="107">
        <f t="shared" si="0"/>
        <v>0</v>
      </c>
      <c r="G10" s="156"/>
      <c r="H10" s="105"/>
    </row>
    <row r="11" spans="1:8" ht="12.9" customHeight="1" x14ac:dyDescent="0.3">
      <c r="A11" s="116" t="s">
        <v>6</v>
      </c>
      <c r="B11" s="105">
        <v>9485565</v>
      </c>
      <c r="C11" s="117">
        <v>1700365</v>
      </c>
      <c r="D11" s="117">
        <v>3364129</v>
      </c>
      <c r="E11" s="117">
        <v>73.27</v>
      </c>
      <c r="F11" s="107">
        <f t="shared" si="0"/>
        <v>8.9327042398352468E-3</v>
      </c>
      <c r="G11" s="155">
        <v>22239253</v>
      </c>
      <c r="H11" s="105">
        <v>10289507</v>
      </c>
    </row>
    <row r="12" spans="1:8" ht="12.9" customHeight="1" x14ac:dyDescent="0.3">
      <c r="A12" s="116" t="s">
        <v>7</v>
      </c>
      <c r="B12" s="105">
        <v>95891128</v>
      </c>
      <c r="C12" s="117">
        <v>60597942</v>
      </c>
      <c r="D12" s="117">
        <v>23340310</v>
      </c>
      <c r="E12" s="117">
        <v>32.14</v>
      </c>
      <c r="F12" s="107">
        <f t="shared" si="0"/>
        <v>9.0302168152153764E-2</v>
      </c>
      <c r="G12" s="155">
        <v>304957664</v>
      </c>
      <c r="H12" s="105">
        <v>281707932</v>
      </c>
    </row>
    <row r="13" spans="1:8" ht="12.9" customHeight="1" x14ac:dyDescent="0.3">
      <c r="A13" s="116" t="s">
        <v>8</v>
      </c>
      <c r="B13" s="105">
        <v>15405725</v>
      </c>
      <c r="C13" s="117">
        <v>1034419</v>
      </c>
      <c r="D13" s="117">
        <v>5593482</v>
      </c>
      <c r="E13" s="117">
        <v>51.83</v>
      </c>
      <c r="F13" s="107">
        <f t="shared" si="0"/>
        <v>1.4507811081916139E-2</v>
      </c>
      <c r="G13" s="155">
        <v>38521957</v>
      </c>
      <c r="H13" s="105">
        <v>32245659</v>
      </c>
    </row>
    <row r="14" spans="1:8" ht="12.9" customHeight="1" x14ac:dyDescent="0.3">
      <c r="A14" s="116" t="s">
        <v>9</v>
      </c>
      <c r="B14" s="105">
        <v>39705069</v>
      </c>
      <c r="C14" s="117">
        <v>27404609</v>
      </c>
      <c r="D14" s="117">
        <v>12764646</v>
      </c>
      <c r="E14" s="117">
        <v>47.9</v>
      </c>
      <c r="F14" s="107">
        <f t="shared" si="0"/>
        <v>3.7390881639549255E-2</v>
      </c>
      <c r="G14" s="155">
        <v>149989267</v>
      </c>
      <c r="H14" s="105">
        <v>142219188</v>
      </c>
    </row>
    <row r="15" spans="1:8" ht="12.9" customHeight="1" x14ac:dyDescent="0.3">
      <c r="A15" s="116" t="s">
        <v>10</v>
      </c>
      <c r="B15" s="105">
        <v>55628677</v>
      </c>
      <c r="C15" s="117">
        <v>58778741</v>
      </c>
      <c r="D15" s="117">
        <v>27345878</v>
      </c>
      <c r="E15" s="117">
        <v>57.64</v>
      </c>
      <c r="F15" s="107">
        <f t="shared" si="0"/>
        <v>5.2386391205407952E-2</v>
      </c>
      <c r="G15" s="155">
        <v>188682658</v>
      </c>
      <c r="H15" s="105">
        <v>154978365</v>
      </c>
    </row>
    <row r="16" spans="1:8" ht="12.9" customHeight="1" x14ac:dyDescent="0.3">
      <c r="A16" s="116" t="s">
        <v>11</v>
      </c>
      <c r="B16" s="105">
        <v>13035481</v>
      </c>
      <c r="C16" s="117">
        <v>8966603</v>
      </c>
      <c r="D16" s="117">
        <v>7038550</v>
      </c>
      <c r="E16" s="117">
        <v>65.760000000000005</v>
      </c>
      <c r="F16" s="107">
        <f t="shared" si="0"/>
        <v>1.2275715405143691E-2</v>
      </c>
      <c r="G16" s="155">
        <v>33212581</v>
      </c>
      <c r="H16" s="105">
        <v>23668377</v>
      </c>
    </row>
    <row r="17" spans="1:8" ht="12.9" customHeight="1" x14ac:dyDescent="0.3">
      <c r="A17" s="116" t="s">
        <v>12</v>
      </c>
      <c r="B17" s="105">
        <v>52599824</v>
      </c>
      <c r="C17" s="117">
        <v>10499223</v>
      </c>
      <c r="D17" s="117">
        <v>25462182</v>
      </c>
      <c r="E17" s="117">
        <v>76.75</v>
      </c>
      <c r="F17" s="107">
        <f t="shared" si="0"/>
        <v>4.9534073179551011E-2</v>
      </c>
      <c r="G17" s="155">
        <v>97278166</v>
      </c>
      <c r="H17" s="105">
        <v>77448188</v>
      </c>
    </row>
    <row r="18" spans="1:8" ht="12.9" customHeight="1" x14ac:dyDescent="0.3">
      <c r="A18" s="116" t="s">
        <v>13</v>
      </c>
      <c r="B18" s="105">
        <v>10945033</v>
      </c>
      <c r="C18" s="117">
        <v>8561055</v>
      </c>
      <c r="D18" s="117">
        <v>4256968</v>
      </c>
      <c r="E18" s="117">
        <v>43.9</v>
      </c>
      <c r="F18" s="107">
        <f t="shared" si="0"/>
        <v>1.0307107977673095E-2</v>
      </c>
      <c r="G18" s="155">
        <v>48244257</v>
      </c>
      <c r="H18" s="105">
        <v>43207553</v>
      </c>
    </row>
    <row r="19" spans="1:8" ht="12.9" customHeight="1" x14ac:dyDescent="0.3">
      <c r="A19" s="116" t="s">
        <v>14</v>
      </c>
      <c r="B19" s="105">
        <v>7935265</v>
      </c>
      <c r="C19" s="117">
        <v>1782196</v>
      </c>
      <c r="D19" s="117">
        <v>3895491</v>
      </c>
      <c r="E19" s="117">
        <v>70.12</v>
      </c>
      <c r="F19" s="107">
        <f t="shared" si="0"/>
        <v>7.4727625934476486E-3</v>
      </c>
      <c r="G19" s="155">
        <v>20049905</v>
      </c>
      <c r="H19" s="105">
        <v>17641501</v>
      </c>
    </row>
    <row r="20" spans="1:8" ht="12.9" customHeight="1" x14ac:dyDescent="0.3">
      <c r="A20" s="116" t="s">
        <v>15</v>
      </c>
      <c r="B20" s="105">
        <v>258291035</v>
      </c>
      <c r="C20" s="117">
        <v>175505460</v>
      </c>
      <c r="D20" s="117">
        <v>60432520</v>
      </c>
      <c r="E20" s="117">
        <v>29.26</v>
      </c>
      <c r="F20" s="107">
        <f t="shared" si="0"/>
        <v>0.24323668895378758</v>
      </c>
      <c r="G20" s="155">
        <v>576505271</v>
      </c>
      <c r="H20" s="105">
        <v>524347468</v>
      </c>
    </row>
    <row r="21" spans="1:8" ht="12.9" customHeight="1" x14ac:dyDescent="0.3">
      <c r="A21" s="116" t="s">
        <v>16</v>
      </c>
      <c r="B21" s="105">
        <v>151203557</v>
      </c>
      <c r="C21" s="117">
        <v>60135247</v>
      </c>
      <c r="D21" s="117">
        <v>34580768</v>
      </c>
      <c r="E21" s="117">
        <v>37.4</v>
      </c>
      <c r="F21" s="107">
        <f t="shared" si="0"/>
        <v>0.14239074369234414</v>
      </c>
      <c r="G21" s="155">
        <v>407210465</v>
      </c>
      <c r="H21" s="105">
        <v>370819817</v>
      </c>
    </row>
    <row r="22" spans="1:8" ht="12.9" customHeight="1" x14ac:dyDescent="0.3">
      <c r="A22" s="116" t="s">
        <v>17</v>
      </c>
      <c r="B22" s="105">
        <v>2993097</v>
      </c>
      <c r="C22" s="117">
        <v>3091428</v>
      </c>
      <c r="D22" s="117">
        <v>3788537</v>
      </c>
      <c r="E22" s="117">
        <v>139.36000000000001</v>
      </c>
      <c r="F22" s="107">
        <f t="shared" si="0"/>
        <v>2.8186460439771546E-3</v>
      </c>
      <c r="G22" s="155">
        <v>129641878</v>
      </c>
      <c r="H22" s="105">
        <v>120930400</v>
      </c>
    </row>
    <row r="23" spans="1:8" ht="12.9" customHeight="1" x14ac:dyDescent="0.3">
      <c r="A23" s="116" t="s">
        <v>18</v>
      </c>
      <c r="B23" s="105">
        <v>24178430</v>
      </c>
      <c r="C23" s="117">
        <v>16419991</v>
      </c>
      <c r="D23" s="117">
        <v>16331905</v>
      </c>
      <c r="E23" s="117">
        <v>84.28</v>
      </c>
      <c r="F23" s="107">
        <f t="shared" si="0"/>
        <v>2.2769203961341231E-2</v>
      </c>
      <c r="G23" s="155">
        <v>55306361</v>
      </c>
      <c r="H23" s="105">
        <v>24951911</v>
      </c>
    </row>
    <row r="24" spans="1:8" ht="12.9" customHeight="1" x14ac:dyDescent="0.3">
      <c r="A24" s="116" t="s">
        <v>19</v>
      </c>
      <c r="B24" s="105">
        <v>15529625</v>
      </c>
      <c r="C24" s="117">
        <v>1719139</v>
      </c>
      <c r="D24" s="117">
        <v>6817362</v>
      </c>
      <c r="E24" s="117">
        <v>63.92</v>
      </c>
      <c r="F24" s="107">
        <f t="shared" si="0"/>
        <v>1.4624489640896609E-2</v>
      </c>
      <c r="G24" s="155">
        <v>30363029</v>
      </c>
      <c r="H24" s="105">
        <v>16248271</v>
      </c>
    </row>
    <row r="25" spans="1:8" s="35" customFormat="1" ht="12.9" customHeight="1" x14ac:dyDescent="0.45">
      <c r="A25" s="45" t="s">
        <v>52</v>
      </c>
      <c r="B25" s="123">
        <v>1061891757</v>
      </c>
      <c r="C25" s="122">
        <v>565247951</v>
      </c>
      <c r="D25" s="122">
        <v>306503225</v>
      </c>
      <c r="E25" s="148"/>
      <c r="F25" s="149"/>
      <c r="G25" s="157">
        <v>2842491336</v>
      </c>
      <c r="H25" s="158">
        <v>2463560345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7030A0"/>
  </sheetPr>
  <dimension ref="A1:J28"/>
  <sheetViews>
    <sheetView workbookViewId="0">
      <selection activeCell="D3" sqref="D3:E27"/>
    </sheetView>
  </sheetViews>
  <sheetFormatPr defaultRowHeight="14.4" x14ac:dyDescent="0.3"/>
  <cols>
    <col min="1" max="1" width="5.5546875" customWidth="1"/>
    <col min="2" max="2" width="41.109375" customWidth="1"/>
    <col min="3" max="3" width="15.33203125" bestFit="1" customWidth="1"/>
    <col min="4" max="4" width="17" customWidth="1"/>
    <col min="5" max="5" width="14" customWidth="1"/>
    <col min="6" max="6" width="13.5546875" customWidth="1"/>
    <col min="7" max="7" width="8.6640625" customWidth="1"/>
    <col min="8" max="8" width="9.109375" style="179"/>
    <col min="9" max="9" width="13.88671875" customWidth="1"/>
    <col min="10" max="10" width="14.44140625" customWidth="1"/>
  </cols>
  <sheetData>
    <row r="1" spans="1:10" x14ac:dyDescent="0.3">
      <c r="B1" s="115" t="s">
        <v>76</v>
      </c>
    </row>
    <row r="2" spans="1:10" ht="28.8" x14ac:dyDescent="0.3">
      <c r="A2" s="192"/>
      <c r="B2" s="115" t="s">
        <v>41</v>
      </c>
      <c r="C2" s="180" t="s">
        <v>29</v>
      </c>
      <c r="D2" s="180" t="s">
        <v>57</v>
      </c>
      <c r="E2" s="180" t="s">
        <v>24</v>
      </c>
      <c r="F2" s="180" t="s">
        <v>79</v>
      </c>
      <c r="G2" s="180" t="s">
        <v>25</v>
      </c>
      <c r="H2" s="181" t="s">
        <v>27</v>
      </c>
      <c r="I2" s="180" t="s">
        <v>64</v>
      </c>
      <c r="J2" s="180" t="s">
        <v>77</v>
      </c>
    </row>
    <row r="3" spans="1:10" x14ac:dyDescent="0.3">
      <c r="A3">
        <v>1</v>
      </c>
      <c r="B3" s="182" t="s">
        <v>47</v>
      </c>
      <c r="C3" s="183"/>
      <c r="D3" s="185"/>
      <c r="E3" s="185"/>
      <c r="F3" s="185"/>
      <c r="G3" s="185"/>
      <c r="H3" s="186">
        <f t="shared" ref="H3:H27" si="0">C3/$C$28</f>
        <v>0</v>
      </c>
      <c r="I3" s="185"/>
      <c r="J3" s="185"/>
    </row>
    <row r="4" spans="1:10" x14ac:dyDescent="0.3">
      <c r="A4">
        <v>2</v>
      </c>
      <c r="B4" s="182" t="s">
        <v>78</v>
      </c>
      <c r="C4" s="183"/>
      <c r="D4" s="185"/>
      <c r="E4" s="185"/>
      <c r="F4" s="185"/>
      <c r="G4" s="185"/>
      <c r="H4" s="186">
        <f t="shared" si="0"/>
        <v>0</v>
      </c>
      <c r="I4" s="185"/>
      <c r="J4" s="185"/>
    </row>
    <row r="5" spans="1:10" x14ac:dyDescent="0.3">
      <c r="A5">
        <v>3</v>
      </c>
      <c r="B5" s="182" t="s">
        <v>48</v>
      </c>
      <c r="C5" s="183">
        <v>124615</v>
      </c>
      <c r="D5" s="187">
        <v>0</v>
      </c>
      <c r="E5" s="188">
        <v>912594</v>
      </c>
      <c r="F5" s="188">
        <v>168.79</v>
      </c>
      <c r="G5" s="188">
        <v>862.28</v>
      </c>
      <c r="H5" s="186">
        <f t="shared" si="0"/>
        <v>4.0019464588923764E-4</v>
      </c>
      <c r="I5" s="188">
        <v>15483016</v>
      </c>
      <c r="J5" s="188">
        <v>9668487</v>
      </c>
    </row>
    <row r="6" spans="1:10" x14ac:dyDescent="0.3">
      <c r="A6">
        <v>4</v>
      </c>
      <c r="B6" s="182" t="s">
        <v>80</v>
      </c>
      <c r="C6" s="183"/>
      <c r="D6" s="185"/>
      <c r="E6" s="185"/>
      <c r="F6" s="185"/>
      <c r="G6" s="185"/>
      <c r="H6" s="186">
        <f t="shared" si="0"/>
        <v>0</v>
      </c>
      <c r="I6" s="185"/>
      <c r="J6" s="185"/>
    </row>
    <row r="7" spans="1:10" x14ac:dyDescent="0.3">
      <c r="A7">
        <v>5</v>
      </c>
      <c r="B7" s="182" t="s">
        <v>81</v>
      </c>
      <c r="C7" s="184">
        <v>808915</v>
      </c>
      <c r="D7" s="188">
        <v>726203</v>
      </c>
      <c r="E7" s="188">
        <v>1251976</v>
      </c>
      <c r="F7" s="188">
        <v>2313.36</v>
      </c>
      <c r="G7" s="188">
        <v>163.51</v>
      </c>
      <c r="H7" s="186">
        <f t="shared" si="0"/>
        <v>2.5977888053564393E-3</v>
      </c>
      <c r="I7" s="188">
        <v>244876563</v>
      </c>
      <c r="J7" s="188">
        <v>241108784</v>
      </c>
    </row>
    <row r="8" spans="1:10" x14ac:dyDescent="0.3">
      <c r="A8">
        <v>6</v>
      </c>
      <c r="B8" s="182" t="s">
        <v>1</v>
      </c>
      <c r="C8" s="184">
        <v>2444658</v>
      </c>
      <c r="D8" s="188">
        <v>1691683</v>
      </c>
      <c r="E8" s="188">
        <v>1284874</v>
      </c>
      <c r="F8" s="188">
        <v>143.58000000000001</v>
      </c>
      <c r="G8" s="188">
        <v>57.04</v>
      </c>
      <c r="H8" s="186">
        <f t="shared" si="0"/>
        <v>7.8508930917649718E-3</v>
      </c>
      <c r="I8" s="188">
        <v>64777756</v>
      </c>
      <c r="J8" s="188">
        <v>53580281</v>
      </c>
    </row>
    <row r="9" spans="1:10" x14ac:dyDescent="0.3">
      <c r="A9">
        <v>7</v>
      </c>
      <c r="B9" s="182" t="s">
        <v>2</v>
      </c>
      <c r="C9" s="184">
        <v>82803590</v>
      </c>
      <c r="D9" s="188">
        <v>35317428</v>
      </c>
      <c r="E9" s="188">
        <v>16476486</v>
      </c>
      <c r="F9" s="188">
        <v>135.44999999999999</v>
      </c>
      <c r="G9" s="188">
        <v>38.950000000000003</v>
      </c>
      <c r="H9" s="186">
        <f t="shared" si="0"/>
        <v>0.26591945896086039</v>
      </c>
      <c r="I9" s="188">
        <v>694056816</v>
      </c>
      <c r="J9" s="188">
        <v>584176125</v>
      </c>
    </row>
    <row r="10" spans="1:10" x14ac:dyDescent="0.3">
      <c r="A10">
        <v>8</v>
      </c>
      <c r="B10" s="182" t="s">
        <v>3</v>
      </c>
      <c r="C10" s="183"/>
      <c r="D10" s="185"/>
      <c r="E10" s="185"/>
      <c r="F10" s="185"/>
      <c r="G10" s="185"/>
      <c r="H10" s="186">
        <f t="shared" si="0"/>
        <v>0</v>
      </c>
      <c r="I10" s="185"/>
      <c r="J10" s="185"/>
    </row>
    <row r="11" spans="1:10" x14ac:dyDescent="0.3">
      <c r="A11">
        <v>9</v>
      </c>
      <c r="B11" s="182" t="s">
        <v>4</v>
      </c>
      <c r="C11" s="183">
        <v>353535</v>
      </c>
      <c r="D11" s="188">
        <v>128817</v>
      </c>
      <c r="E11" s="188">
        <v>1858611</v>
      </c>
      <c r="F11" s="188">
        <v>3911.15</v>
      </c>
      <c r="G11" s="188">
        <v>544.19000000000005</v>
      </c>
      <c r="H11" s="186">
        <f t="shared" si="0"/>
        <v>1.1353594200894887E-3</v>
      </c>
      <c r="I11" s="188">
        <v>18095012</v>
      </c>
      <c r="J11" s="188">
        <v>11392621</v>
      </c>
    </row>
    <row r="12" spans="1:10" x14ac:dyDescent="0.3">
      <c r="A12">
        <v>10</v>
      </c>
      <c r="B12" s="182" t="s">
        <v>5</v>
      </c>
      <c r="C12" s="183">
        <v>4715271</v>
      </c>
      <c r="D12" s="188">
        <v>2308292</v>
      </c>
      <c r="E12" s="188">
        <v>1785414</v>
      </c>
      <c r="F12" s="188">
        <v>99.92</v>
      </c>
      <c r="G12" s="188">
        <v>46.81</v>
      </c>
      <c r="H12" s="186">
        <f t="shared" si="0"/>
        <v>1.5142849641831171E-2</v>
      </c>
      <c r="I12" s="188">
        <v>40389177</v>
      </c>
      <c r="J12" s="188">
        <v>23403496</v>
      </c>
    </row>
    <row r="13" spans="1:10" x14ac:dyDescent="0.3">
      <c r="A13">
        <v>11</v>
      </c>
      <c r="B13" s="182" t="s">
        <v>6</v>
      </c>
      <c r="C13" s="184">
        <v>1949586</v>
      </c>
      <c r="D13" s="188">
        <v>705223</v>
      </c>
      <c r="E13" s="188">
        <v>955624</v>
      </c>
      <c r="F13" s="188">
        <v>247.31</v>
      </c>
      <c r="G13" s="188">
        <v>80.290000000000006</v>
      </c>
      <c r="H13" s="186">
        <f t="shared" si="0"/>
        <v>6.2609948954830096E-3</v>
      </c>
      <c r="I13" s="188">
        <v>22297075</v>
      </c>
      <c r="J13" s="188">
        <v>10389658</v>
      </c>
    </row>
    <row r="14" spans="1:10" x14ac:dyDescent="0.3">
      <c r="A14">
        <v>12</v>
      </c>
      <c r="B14" s="182" t="s">
        <v>7</v>
      </c>
      <c r="C14" s="183">
        <v>22885633</v>
      </c>
      <c r="D14" s="188">
        <v>15487542</v>
      </c>
      <c r="E14" s="188">
        <v>5515080</v>
      </c>
      <c r="F14" s="188">
        <v>252.39</v>
      </c>
      <c r="G14" s="188">
        <v>33.24</v>
      </c>
      <c r="H14" s="186">
        <f t="shared" si="0"/>
        <v>7.3496030127882278E-2</v>
      </c>
      <c r="I14" s="188">
        <v>316215942</v>
      </c>
      <c r="J14" s="188">
        <v>295276876</v>
      </c>
    </row>
    <row r="15" spans="1:10" x14ac:dyDescent="0.3">
      <c r="A15">
        <v>13</v>
      </c>
      <c r="B15" s="182" t="s">
        <v>8</v>
      </c>
      <c r="C15" s="183">
        <v>4561151</v>
      </c>
      <c r="D15" s="188">
        <v>210610</v>
      </c>
      <c r="E15" s="188">
        <v>1660773</v>
      </c>
      <c r="F15" s="188">
        <v>395.39</v>
      </c>
      <c r="G15" s="188">
        <v>53.34</v>
      </c>
      <c r="H15" s="186">
        <f t="shared" si="0"/>
        <v>1.4647901210065739E-2</v>
      </c>
      <c r="I15" s="188">
        <v>42703411</v>
      </c>
      <c r="J15" s="188">
        <v>36615718</v>
      </c>
    </row>
    <row r="16" spans="1:10" x14ac:dyDescent="0.3">
      <c r="A16">
        <v>14</v>
      </c>
      <c r="B16" s="182" t="s">
        <v>49</v>
      </c>
      <c r="C16" s="183"/>
      <c r="D16" s="185"/>
      <c r="E16" s="185"/>
      <c r="F16" s="185"/>
      <c r="G16" s="185"/>
      <c r="H16" s="186">
        <f t="shared" si="0"/>
        <v>0</v>
      </c>
      <c r="I16" s="185"/>
      <c r="J16" s="185"/>
    </row>
    <row r="17" spans="1:10" x14ac:dyDescent="0.3">
      <c r="A17">
        <v>15</v>
      </c>
      <c r="B17" s="182" t="s">
        <v>9</v>
      </c>
      <c r="C17" s="184">
        <v>10762514</v>
      </c>
      <c r="D17" s="188">
        <v>6662727</v>
      </c>
      <c r="E17" s="188">
        <v>3285358</v>
      </c>
      <c r="F17" s="188">
        <v>128.94999999999999</v>
      </c>
      <c r="G17" s="188">
        <v>46.29</v>
      </c>
      <c r="H17" s="186">
        <f t="shared" si="0"/>
        <v>3.4563258669565965E-2</v>
      </c>
      <c r="I17" s="188">
        <v>154572493</v>
      </c>
      <c r="J17" s="188">
        <v>144825916</v>
      </c>
    </row>
    <row r="18" spans="1:10" x14ac:dyDescent="0.3">
      <c r="A18">
        <v>16</v>
      </c>
      <c r="B18" s="182" t="s">
        <v>51</v>
      </c>
      <c r="C18" s="183"/>
      <c r="D18" s="185"/>
      <c r="E18" s="185"/>
      <c r="F18" s="185"/>
      <c r="G18" s="185"/>
      <c r="H18" s="186">
        <f t="shared" si="0"/>
        <v>0</v>
      </c>
      <c r="I18" s="185"/>
      <c r="J18" s="185"/>
    </row>
    <row r="19" spans="1:10" x14ac:dyDescent="0.3">
      <c r="A19">
        <v>17</v>
      </c>
      <c r="B19" s="182" t="s">
        <v>10</v>
      </c>
      <c r="C19" s="184">
        <v>15248561</v>
      </c>
      <c r="D19" s="188">
        <v>16885843</v>
      </c>
      <c r="E19" s="188">
        <v>7190222</v>
      </c>
      <c r="F19" s="188">
        <v>146.82</v>
      </c>
      <c r="G19" s="188">
        <v>56.97</v>
      </c>
      <c r="H19" s="186">
        <f t="shared" si="0"/>
        <v>4.8969967256874684E-2</v>
      </c>
      <c r="I19" s="188">
        <v>197915505</v>
      </c>
      <c r="J19" s="188">
        <v>186472446</v>
      </c>
    </row>
    <row r="20" spans="1:10" x14ac:dyDescent="0.3">
      <c r="A20">
        <v>18</v>
      </c>
      <c r="B20" s="182" t="s">
        <v>11</v>
      </c>
      <c r="C20" s="184">
        <v>3904654</v>
      </c>
      <c r="D20" s="188">
        <v>2106071</v>
      </c>
      <c r="E20" s="188">
        <v>1942043</v>
      </c>
      <c r="F20" s="188">
        <v>235.88</v>
      </c>
      <c r="G20" s="188">
        <v>59.37</v>
      </c>
      <c r="H20" s="186">
        <f t="shared" si="0"/>
        <v>1.2539594951249811E-2</v>
      </c>
      <c r="I20" s="188">
        <v>33652927</v>
      </c>
      <c r="J20" s="188">
        <v>25117469</v>
      </c>
    </row>
    <row r="21" spans="1:10" x14ac:dyDescent="0.3">
      <c r="A21">
        <v>19</v>
      </c>
      <c r="B21" s="182" t="s">
        <v>12</v>
      </c>
      <c r="C21" s="184">
        <v>16575117</v>
      </c>
      <c r="D21" s="188">
        <v>3258684</v>
      </c>
      <c r="E21" s="188">
        <v>7349350</v>
      </c>
      <c r="F21" s="188">
        <v>215.14</v>
      </c>
      <c r="G21" s="188">
        <v>74.59</v>
      </c>
      <c r="H21" s="186">
        <f t="shared" si="0"/>
        <v>5.3230133438090778E-2</v>
      </c>
      <c r="I21" s="188">
        <v>98269377</v>
      </c>
      <c r="J21" s="188">
        <v>67894303</v>
      </c>
    </row>
    <row r="22" spans="1:10" x14ac:dyDescent="0.3">
      <c r="A22">
        <v>20</v>
      </c>
      <c r="B22" s="182" t="s">
        <v>13</v>
      </c>
      <c r="C22" s="184">
        <v>3415490</v>
      </c>
      <c r="D22" s="188">
        <v>2374290</v>
      </c>
      <c r="E22" s="188">
        <v>1214082</v>
      </c>
      <c r="F22" s="188">
        <v>140.44999999999999</v>
      </c>
      <c r="G22" s="188">
        <v>39.39</v>
      </c>
      <c r="H22" s="186">
        <f t="shared" si="0"/>
        <v>1.0968669992282087E-2</v>
      </c>
      <c r="I22" s="188">
        <v>51267622</v>
      </c>
      <c r="J22" s="188">
        <v>45906575</v>
      </c>
    </row>
    <row r="23" spans="1:10" x14ac:dyDescent="0.3">
      <c r="A23">
        <v>21</v>
      </c>
      <c r="B23" s="182" t="s">
        <v>14</v>
      </c>
      <c r="C23" s="183">
        <v>2253560</v>
      </c>
      <c r="D23" s="188">
        <v>748619</v>
      </c>
      <c r="E23" s="188">
        <v>1223103</v>
      </c>
      <c r="F23" s="188">
        <v>551.69000000000005</v>
      </c>
      <c r="G23" s="188">
        <v>71.94</v>
      </c>
      <c r="H23" s="186">
        <f t="shared" si="0"/>
        <v>7.237191720018861E-3</v>
      </c>
      <c r="I23" s="188">
        <v>20641894</v>
      </c>
      <c r="J23" s="188">
        <v>17932195</v>
      </c>
    </row>
    <row r="24" spans="1:10" x14ac:dyDescent="0.3">
      <c r="A24">
        <v>22</v>
      </c>
      <c r="B24" s="182" t="s">
        <v>15</v>
      </c>
      <c r="C24" s="183">
        <v>75768921</v>
      </c>
      <c r="D24" s="188">
        <v>50090595</v>
      </c>
      <c r="E24" s="188">
        <v>14123187</v>
      </c>
      <c r="F24" s="188">
        <v>105.25</v>
      </c>
      <c r="G24" s="188">
        <v>25.2</v>
      </c>
      <c r="H24" s="186">
        <f t="shared" si="0"/>
        <v>0.24332798225738972</v>
      </c>
      <c r="I24" s="188">
        <v>601099022</v>
      </c>
      <c r="J24" s="188">
        <v>531571602</v>
      </c>
    </row>
    <row r="25" spans="1:10" x14ac:dyDescent="0.3">
      <c r="A25">
        <v>23</v>
      </c>
      <c r="B25" s="182" t="s">
        <v>16</v>
      </c>
      <c r="C25" s="183">
        <v>47624871</v>
      </c>
      <c r="D25" s="188">
        <v>19870301</v>
      </c>
      <c r="E25" s="188">
        <v>11284141</v>
      </c>
      <c r="F25" s="188">
        <v>125.92</v>
      </c>
      <c r="G25" s="188">
        <v>37.71</v>
      </c>
      <c r="H25" s="186">
        <f t="shared" si="0"/>
        <v>0.15294481711965352</v>
      </c>
      <c r="I25" s="188">
        <v>431267941</v>
      </c>
      <c r="J25" s="188">
        <v>389561624</v>
      </c>
    </row>
    <row r="26" spans="1:10" x14ac:dyDescent="0.3">
      <c r="A26">
        <v>24</v>
      </c>
      <c r="B26" s="182" t="s">
        <v>18</v>
      </c>
      <c r="C26" s="184">
        <v>7005252</v>
      </c>
      <c r="D26" s="188">
        <v>2388304</v>
      </c>
      <c r="E26" s="188">
        <v>4595415</v>
      </c>
      <c r="F26" s="188">
        <v>194.01</v>
      </c>
      <c r="G26" s="188">
        <v>82.33</v>
      </c>
      <c r="H26" s="186">
        <f t="shared" si="0"/>
        <v>2.2497005525056162E-2</v>
      </c>
      <c r="I26" s="188">
        <v>78084701</v>
      </c>
      <c r="J26" s="188">
        <v>26951693</v>
      </c>
    </row>
    <row r="27" spans="1:10" x14ac:dyDescent="0.3">
      <c r="A27">
        <v>25</v>
      </c>
      <c r="B27" s="182" t="s">
        <v>19</v>
      </c>
      <c r="C27" s="184">
        <v>8180081</v>
      </c>
      <c r="D27" s="188">
        <v>1018055</v>
      </c>
      <c r="E27" s="188">
        <v>1533362</v>
      </c>
      <c r="F27" s="188">
        <v>363.37</v>
      </c>
      <c r="G27" s="188">
        <v>40.69</v>
      </c>
      <c r="H27" s="186">
        <f t="shared" si="0"/>
        <v>2.6269908270595683E-2</v>
      </c>
      <c r="I27" s="188">
        <v>30054602</v>
      </c>
      <c r="J27" s="188">
        <v>20285709</v>
      </c>
    </row>
    <row r="28" spans="1:10" ht="16.2" x14ac:dyDescent="0.45">
      <c r="B28" s="182" t="s">
        <v>52</v>
      </c>
      <c r="C28" s="158">
        <f>SUM(C3:C27)</f>
        <v>311385975</v>
      </c>
      <c r="D28" s="189">
        <f>SUM(D3:D27)</f>
        <v>161979287</v>
      </c>
      <c r="E28" s="189">
        <f>SUM(E3:E27)</f>
        <v>85441695</v>
      </c>
      <c r="F28" s="190"/>
      <c r="G28" s="190"/>
      <c r="H28" s="191">
        <f>SUM(H3:H27)</f>
        <v>1</v>
      </c>
      <c r="I28" s="189">
        <f>SUM(I3:I27)</f>
        <v>3155720852</v>
      </c>
      <c r="J28" s="189">
        <f>SUM(J3:J27)</f>
        <v>2722131578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I28"/>
  <sheetViews>
    <sheetView workbookViewId="0">
      <selection activeCell="C3" sqref="C3:D27"/>
    </sheetView>
  </sheetViews>
  <sheetFormatPr defaultRowHeight="14.4" x14ac:dyDescent="0.3"/>
  <cols>
    <col min="1" max="1" width="42.44140625" bestFit="1" customWidth="1"/>
    <col min="2" max="2" width="15.33203125" bestFit="1" customWidth="1"/>
    <col min="3" max="3" width="15.5546875" customWidth="1"/>
    <col min="4" max="5" width="12.6640625" customWidth="1"/>
    <col min="8" max="9" width="16.88671875" bestFit="1" customWidth="1"/>
  </cols>
  <sheetData>
    <row r="1" spans="1:9" x14ac:dyDescent="0.3">
      <c r="A1" s="114" t="s">
        <v>83</v>
      </c>
      <c r="B1" s="13"/>
      <c r="C1" s="13"/>
      <c r="D1" s="13"/>
      <c r="E1" s="13"/>
      <c r="F1" s="13"/>
      <c r="G1" s="13"/>
      <c r="H1" s="13"/>
      <c r="I1" s="13"/>
    </row>
    <row r="2" spans="1:9" ht="43.2" x14ac:dyDescent="0.3">
      <c r="A2" s="114" t="s">
        <v>41</v>
      </c>
      <c r="B2" s="15" t="s">
        <v>29</v>
      </c>
      <c r="C2" s="15" t="s">
        <v>57</v>
      </c>
      <c r="D2" s="15" t="s">
        <v>24</v>
      </c>
      <c r="E2" s="15" t="s">
        <v>79</v>
      </c>
      <c r="F2" s="15" t="s">
        <v>25</v>
      </c>
      <c r="G2" s="193" t="s">
        <v>27</v>
      </c>
      <c r="H2" s="15" t="s">
        <v>64</v>
      </c>
      <c r="I2" s="15" t="s">
        <v>77</v>
      </c>
    </row>
    <row r="3" spans="1:9" x14ac:dyDescent="0.3">
      <c r="A3" s="182" t="s">
        <v>47</v>
      </c>
      <c r="B3" s="194">
        <v>1392142</v>
      </c>
      <c r="C3" s="194">
        <v>1142686</v>
      </c>
      <c r="D3" s="194">
        <v>2297759</v>
      </c>
      <c r="E3" s="195">
        <v>1050.67</v>
      </c>
      <c r="F3" s="195">
        <v>171.37</v>
      </c>
      <c r="G3" s="198">
        <v>2.1762919271364678E-3</v>
      </c>
      <c r="H3" s="194">
        <v>17954153</v>
      </c>
      <c r="I3" s="194">
        <v>15014931</v>
      </c>
    </row>
    <row r="4" spans="1:9" x14ac:dyDescent="0.3">
      <c r="A4" s="182" t="s">
        <v>78</v>
      </c>
      <c r="B4" s="194">
        <v>65479</v>
      </c>
      <c r="C4" s="194">
        <v>0</v>
      </c>
      <c r="D4" s="194">
        <v>4949864</v>
      </c>
      <c r="E4" s="195">
        <v>0</v>
      </c>
      <c r="F4" s="195">
        <v>7633.08</v>
      </c>
      <c r="G4" s="198">
        <v>1.0236126709557557E-4</v>
      </c>
      <c r="H4" s="194">
        <v>24719459</v>
      </c>
      <c r="I4" s="194">
        <v>13027083</v>
      </c>
    </row>
    <row r="5" spans="1:9" x14ac:dyDescent="0.3">
      <c r="A5" s="182" t="s">
        <v>48</v>
      </c>
      <c r="B5" s="194">
        <v>146875</v>
      </c>
      <c r="C5" s="194">
        <v>36654</v>
      </c>
      <c r="D5" s="194">
        <v>4375065</v>
      </c>
      <c r="E5" s="195">
        <v>1565.19</v>
      </c>
      <c r="F5" s="195">
        <v>3013.49</v>
      </c>
      <c r="G5" s="198">
        <v>2.2960508108955027E-4</v>
      </c>
      <c r="H5" s="194">
        <v>15045382</v>
      </c>
      <c r="I5" s="194">
        <v>9407774</v>
      </c>
    </row>
    <row r="6" spans="1:9" x14ac:dyDescent="0.3">
      <c r="A6" s="182" t="s">
        <v>74</v>
      </c>
      <c r="B6" s="194">
        <v>0</v>
      </c>
      <c r="C6" s="194"/>
      <c r="D6" s="194"/>
      <c r="E6" s="195"/>
      <c r="F6" s="195"/>
      <c r="G6" s="198">
        <v>0</v>
      </c>
      <c r="H6" s="194"/>
      <c r="I6" s="194"/>
    </row>
    <row r="7" spans="1:9" x14ac:dyDescent="0.3">
      <c r="A7" s="182" t="s">
        <v>1</v>
      </c>
      <c r="B7" s="194">
        <v>5290201</v>
      </c>
      <c r="C7" s="194">
        <v>3277163</v>
      </c>
      <c r="D7" s="194">
        <v>4679541</v>
      </c>
      <c r="E7" s="195">
        <v>196.81</v>
      </c>
      <c r="F7" s="195">
        <v>94.18</v>
      </c>
      <c r="G7" s="198">
        <v>8.2700053078129023E-3</v>
      </c>
      <c r="H7" s="194">
        <v>85753284</v>
      </c>
      <c r="I7" s="194">
        <v>75302155</v>
      </c>
    </row>
    <row r="8" spans="1:9" x14ac:dyDescent="0.3">
      <c r="A8" s="182" t="s">
        <v>2</v>
      </c>
      <c r="B8" s="194">
        <v>168797546</v>
      </c>
      <c r="C8" s="194">
        <v>81641119</v>
      </c>
      <c r="D8" s="194">
        <v>30552904</v>
      </c>
      <c r="E8" s="195">
        <v>137.6</v>
      </c>
      <c r="F8" s="195">
        <v>35.99</v>
      </c>
      <c r="G8" s="198">
        <v>0.26387590969904406</v>
      </c>
      <c r="H8" s="194">
        <v>683295750</v>
      </c>
      <c r="I8" s="194">
        <v>578233841</v>
      </c>
    </row>
    <row r="9" spans="1:9" x14ac:dyDescent="0.3">
      <c r="A9" s="182" t="s">
        <v>3</v>
      </c>
      <c r="B9" s="194">
        <v>0</v>
      </c>
      <c r="C9" s="194"/>
      <c r="D9" s="194"/>
      <c r="E9" s="195"/>
      <c r="F9" s="195"/>
      <c r="G9" s="198">
        <v>0</v>
      </c>
      <c r="H9" s="194"/>
      <c r="I9" s="194"/>
    </row>
    <row r="10" spans="1:9" x14ac:dyDescent="0.3">
      <c r="A10" s="182" t="s">
        <v>4</v>
      </c>
      <c r="B10" s="194">
        <v>838933</v>
      </c>
      <c r="C10" s="194">
        <v>10000</v>
      </c>
      <c r="D10" s="194">
        <v>3924156</v>
      </c>
      <c r="E10" s="195">
        <v>2605.31</v>
      </c>
      <c r="F10" s="195">
        <v>532.6</v>
      </c>
      <c r="G10" s="198">
        <v>1.3114776476166787E-3</v>
      </c>
      <c r="H10" s="194">
        <v>17969768</v>
      </c>
      <c r="I10" s="194">
        <v>11499425</v>
      </c>
    </row>
    <row r="11" spans="1:9" x14ac:dyDescent="0.3">
      <c r="A11" s="182" t="s">
        <v>5</v>
      </c>
      <c r="B11" s="194">
        <v>10633041</v>
      </c>
      <c r="C11" s="194">
        <v>5236211</v>
      </c>
      <c r="D11" s="194">
        <v>3594023</v>
      </c>
      <c r="E11" s="195">
        <v>99.99</v>
      </c>
      <c r="F11" s="195">
        <v>42.1</v>
      </c>
      <c r="G11" s="198">
        <v>1.6622299513419661E-2</v>
      </c>
      <c r="H11" s="194">
        <v>41684630</v>
      </c>
      <c r="I11" s="194">
        <v>22974424</v>
      </c>
    </row>
    <row r="12" spans="1:9" x14ac:dyDescent="0.3">
      <c r="A12" s="182" t="s">
        <v>6</v>
      </c>
      <c r="B12" s="194">
        <v>5055222</v>
      </c>
      <c r="C12" s="194">
        <v>1135285</v>
      </c>
      <c r="D12" s="194">
        <v>2052975</v>
      </c>
      <c r="E12" s="195">
        <v>198.45</v>
      </c>
      <c r="F12" s="195">
        <v>66.86</v>
      </c>
      <c r="G12" s="198">
        <v>7.9026700067110021E-3</v>
      </c>
      <c r="H12" s="194">
        <v>29640994</v>
      </c>
      <c r="I12" s="194">
        <v>6240607</v>
      </c>
    </row>
    <row r="13" spans="1:9" x14ac:dyDescent="0.3">
      <c r="A13" s="182" t="s">
        <v>7</v>
      </c>
      <c r="B13" s="194">
        <v>52639609</v>
      </c>
      <c r="C13" s="194">
        <v>30204861</v>
      </c>
      <c r="D13" s="194">
        <v>12105374</v>
      </c>
      <c r="E13" s="195">
        <v>192.02</v>
      </c>
      <c r="F13" s="195">
        <v>32.270000000000003</v>
      </c>
      <c r="G13" s="198">
        <v>8.2289849824457667E-2</v>
      </c>
      <c r="H13" s="194">
        <v>291701186</v>
      </c>
      <c r="I13" s="194">
        <v>266234405</v>
      </c>
    </row>
    <row r="14" spans="1:9" x14ac:dyDescent="0.3">
      <c r="A14" s="182" t="s">
        <v>8</v>
      </c>
      <c r="B14" s="194">
        <v>9775373</v>
      </c>
      <c r="C14" s="194">
        <v>598802</v>
      </c>
      <c r="D14" s="194">
        <v>3632696</v>
      </c>
      <c r="E14" s="195">
        <v>341.56</v>
      </c>
      <c r="F14" s="195">
        <v>55.62</v>
      </c>
      <c r="G14" s="198">
        <v>1.5281534027884939E-2</v>
      </c>
      <c r="H14" s="194">
        <v>45684625</v>
      </c>
      <c r="I14" s="194">
        <v>39339734</v>
      </c>
    </row>
    <row r="15" spans="1:9" x14ac:dyDescent="0.3">
      <c r="A15" s="182" t="s">
        <v>49</v>
      </c>
      <c r="B15" s="194">
        <v>0</v>
      </c>
      <c r="C15" s="194"/>
      <c r="D15" s="194"/>
      <c r="E15" s="195"/>
      <c r="F15" s="195"/>
      <c r="G15" s="198">
        <v>0</v>
      </c>
      <c r="H15" s="194"/>
      <c r="I15" s="194"/>
    </row>
    <row r="16" spans="1:9" x14ac:dyDescent="0.3">
      <c r="A16" s="182" t="s">
        <v>9</v>
      </c>
      <c r="B16" s="194">
        <v>22114716</v>
      </c>
      <c r="C16" s="194">
        <v>14749061</v>
      </c>
      <c r="D16" s="194">
        <v>5528303</v>
      </c>
      <c r="E16" s="195">
        <v>132.31</v>
      </c>
      <c r="F16" s="195">
        <v>43.35</v>
      </c>
      <c r="G16" s="198">
        <v>3.4571241943505533E-2</v>
      </c>
      <c r="H16" s="194">
        <v>155350625</v>
      </c>
      <c r="I16" s="194">
        <v>142011523</v>
      </c>
    </row>
    <row r="17" spans="1:9" x14ac:dyDescent="0.3">
      <c r="A17" s="182" t="s">
        <v>51</v>
      </c>
      <c r="B17" s="194">
        <v>0</v>
      </c>
      <c r="C17" s="194"/>
      <c r="D17" s="194"/>
      <c r="E17" s="195"/>
      <c r="F17" s="195"/>
      <c r="G17" s="198">
        <v>0</v>
      </c>
      <c r="H17" s="194"/>
      <c r="I17" s="194"/>
    </row>
    <row r="18" spans="1:9" x14ac:dyDescent="0.3">
      <c r="A18" s="182" t="s">
        <v>10</v>
      </c>
      <c r="B18" s="194">
        <v>31941347</v>
      </c>
      <c r="C18" s="194">
        <v>33872352</v>
      </c>
      <c r="D18" s="194">
        <v>13951900</v>
      </c>
      <c r="E18" s="195">
        <v>142.44999999999999</v>
      </c>
      <c r="F18" s="195">
        <v>54.02</v>
      </c>
      <c r="G18" s="198">
        <v>4.9932905995196349E-2</v>
      </c>
      <c r="H18" s="194">
        <v>206061089</v>
      </c>
      <c r="I18" s="194">
        <v>194853538</v>
      </c>
    </row>
    <row r="19" spans="1:9" x14ac:dyDescent="0.3">
      <c r="A19" s="182" t="s">
        <v>11</v>
      </c>
      <c r="B19" s="194">
        <v>7575976</v>
      </c>
      <c r="C19" s="194">
        <v>4007916</v>
      </c>
      <c r="D19" s="194">
        <v>3762803</v>
      </c>
      <c r="E19" s="195">
        <v>225.82</v>
      </c>
      <c r="F19" s="195">
        <v>60.49</v>
      </c>
      <c r="G19" s="198">
        <v>1.1843285677021186E-2</v>
      </c>
      <c r="H19" s="194">
        <v>34623246</v>
      </c>
      <c r="I19" s="194">
        <v>25241326</v>
      </c>
    </row>
    <row r="20" spans="1:9" x14ac:dyDescent="0.3">
      <c r="A20" s="182" t="s">
        <v>12</v>
      </c>
      <c r="B20" s="194">
        <v>35471510</v>
      </c>
      <c r="C20" s="194">
        <v>7057816</v>
      </c>
      <c r="D20" s="194">
        <v>15183765</v>
      </c>
      <c r="E20" s="195">
        <v>196.98</v>
      </c>
      <c r="F20" s="195">
        <v>71.12</v>
      </c>
      <c r="G20" s="198">
        <v>5.5451499097319445E-2</v>
      </c>
      <c r="H20" s="194">
        <v>103638479</v>
      </c>
      <c r="I20" s="194">
        <v>81853225</v>
      </c>
    </row>
    <row r="21" spans="1:9" x14ac:dyDescent="0.3">
      <c r="A21" s="182" t="s">
        <v>13</v>
      </c>
      <c r="B21" s="194">
        <v>6881477</v>
      </c>
      <c r="C21" s="194">
        <v>5014044</v>
      </c>
      <c r="D21" s="194">
        <v>2643990</v>
      </c>
      <c r="E21" s="195">
        <v>140.19</v>
      </c>
      <c r="F21" s="195">
        <v>43.25</v>
      </c>
      <c r="G21" s="198">
        <v>1.0757597171750639E-2</v>
      </c>
      <c r="H21" s="194">
        <v>52459452</v>
      </c>
      <c r="I21" s="194">
        <v>47215908</v>
      </c>
    </row>
    <row r="22" spans="1:9" x14ac:dyDescent="0.3">
      <c r="A22" s="182" t="s">
        <v>14</v>
      </c>
      <c r="B22" s="194">
        <v>4832302</v>
      </c>
      <c r="C22" s="194">
        <v>1374688</v>
      </c>
      <c r="D22" s="194">
        <v>2405789</v>
      </c>
      <c r="E22" s="195">
        <v>497.28</v>
      </c>
      <c r="F22" s="195">
        <v>70.48</v>
      </c>
      <c r="G22" s="198">
        <v>7.5541861621051644E-3</v>
      </c>
      <c r="H22" s="194">
        <v>21215002</v>
      </c>
      <c r="I22" s="194">
        <v>18332667</v>
      </c>
    </row>
    <row r="23" spans="1:9" x14ac:dyDescent="0.3">
      <c r="A23" s="182" t="s">
        <v>15</v>
      </c>
      <c r="B23" s="194">
        <v>149897550</v>
      </c>
      <c r="C23" s="194">
        <v>100413594</v>
      </c>
      <c r="D23" s="194">
        <v>29899580</v>
      </c>
      <c r="E23" s="195">
        <v>103.95</v>
      </c>
      <c r="F23" s="195">
        <v>26.03</v>
      </c>
      <c r="G23" s="198">
        <v>0.2343301387089356</v>
      </c>
      <c r="H23" s="194">
        <v>623025119</v>
      </c>
      <c r="I23" s="194">
        <v>529297237</v>
      </c>
    </row>
    <row r="24" spans="1:9" x14ac:dyDescent="0.3">
      <c r="A24" s="182" t="s">
        <v>16</v>
      </c>
      <c r="B24" s="194">
        <v>99261920</v>
      </c>
      <c r="C24" s="194">
        <v>42054726</v>
      </c>
      <c r="D24" s="194">
        <v>21199522</v>
      </c>
      <c r="E24" s="195">
        <v>124.22</v>
      </c>
      <c r="F24" s="195">
        <v>35.409999999999997</v>
      </c>
      <c r="G24" s="198">
        <v>0.15517304640479626</v>
      </c>
      <c r="H24" s="194">
        <v>458019237</v>
      </c>
      <c r="I24" s="194">
        <v>416011650</v>
      </c>
    </row>
    <row r="25" spans="1:9" x14ac:dyDescent="0.3">
      <c r="A25" s="182" t="s">
        <v>81</v>
      </c>
      <c r="B25" s="194">
        <v>0</v>
      </c>
      <c r="C25" s="194"/>
      <c r="D25" s="194"/>
      <c r="E25" s="195"/>
      <c r="F25" s="195"/>
      <c r="G25" s="198">
        <v>0</v>
      </c>
      <c r="H25" s="194"/>
      <c r="I25" s="194"/>
    </row>
    <row r="26" spans="1:9" x14ac:dyDescent="0.3">
      <c r="A26" s="182" t="s">
        <v>18</v>
      </c>
      <c r="B26" s="194">
        <v>15059468</v>
      </c>
      <c r="C26" s="194">
        <v>6178060</v>
      </c>
      <c r="D26" s="194">
        <v>9574495</v>
      </c>
      <c r="E26" s="195">
        <v>180.11</v>
      </c>
      <c r="F26" s="195">
        <v>79.319999999999993</v>
      </c>
      <c r="G26" s="198">
        <v>2.3541994017399065E-2</v>
      </c>
      <c r="H26" s="194">
        <v>76808716</v>
      </c>
      <c r="I26" s="194">
        <v>53592226</v>
      </c>
    </row>
    <row r="27" spans="1:9" x14ac:dyDescent="0.3">
      <c r="A27" s="182" t="s">
        <v>19</v>
      </c>
      <c r="B27" s="194">
        <v>12014634</v>
      </c>
      <c r="C27" s="194">
        <v>3566511</v>
      </c>
      <c r="D27" s="194">
        <v>2934098</v>
      </c>
      <c r="E27" s="195">
        <v>369.91</v>
      </c>
      <c r="F27" s="195">
        <v>48.62</v>
      </c>
      <c r="G27" s="198">
        <v>1.8782100519702249E-2</v>
      </c>
      <c r="H27" s="194">
        <v>29802245</v>
      </c>
      <c r="I27" s="194">
        <v>20497967</v>
      </c>
    </row>
    <row r="28" spans="1:9" ht="16.2" x14ac:dyDescent="0.45">
      <c r="A28" s="182" t="s">
        <v>52</v>
      </c>
      <c r="B28" s="196">
        <v>639685321</v>
      </c>
      <c r="C28" s="196">
        <v>341571549</v>
      </c>
      <c r="D28" s="196">
        <v>170498472</v>
      </c>
      <c r="E28" s="197"/>
      <c r="F28" s="197"/>
      <c r="G28" s="197"/>
      <c r="H28" s="196">
        <v>3014452441</v>
      </c>
      <c r="I28" s="196">
        <v>2566181646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7030A0"/>
  </sheetPr>
  <dimension ref="A1:T37"/>
  <sheetViews>
    <sheetView workbookViewId="0">
      <selection activeCell="C3" sqref="C3:D26"/>
    </sheetView>
  </sheetViews>
  <sheetFormatPr defaultRowHeight="14.4" x14ac:dyDescent="0.3"/>
  <cols>
    <col min="1" max="1" width="42.6640625" bestFit="1" customWidth="1"/>
    <col min="2" max="2" width="12.5546875" bestFit="1" customWidth="1"/>
    <col min="3" max="3" width="17.44140625" customWidth="1"/>
    <col min="4" max="4" width="14.5546875" customWidth="1"/>
    <col min="5" max="5" width="12.6640625" customWidth="1"/>
    <col min="8" max="9" width="14.33203125" bestFit="1" customWidth="1"/>
  </cols>
  <sheetData>
    <row r="1" spans="1:20" x14ac:dyDescent="0.3">
      <c r="A1" s="114" t="s">
        <v>85</v>
      </c>
      <c r="B1" s="13"/>
      <c r="C1" s="13"/>
      <c r="D1" s="13"/>
      <c r="E1" s="13"/>
      <c r="F1" s="13"/>
      <c r="G1" s="13"/>
      <c r="H1" s="13"/>
      <c r="I1" s="13"/>
    </row>
    <row r="2" spans="1:20" ht="28.8" x14ac:dyDescent="0.3">
      <c r="A2" s="114" t="s">
        <v>41</v>
      </c>
      <c r="B2" s="15" t="s">
        <v>29</v>
      </c>
      <c r="C2" s="15" t="s">
        <v>57</v>
      </c>
      <c r="D2" s="15" t="s">
        <v>24</v>
      </c>
      <c r="E2" s="15" t="s">
        <v>79</v>
      </c>
      <c r="F2" s="15" t="s">
        <v>25</v>
      </c>
      <c r="G2" s="193" t="s">
        <v>27</v>
      </c>
      <c r="H2" s="15" t="s">
        <v>64</v>
      </c>
      <c r="I2" s="15" t="s">
        <v>77</v>
      </c>
    </row>
    <row r="3" spans="1:20" x14ac:dyDescent="0.3">
      <c r="A3" s="182" t="s">
        <v>47</v>
      </c>
      <c r="B3" s="194"/>
      <c r="C3" s="194"/>
      <c r="D3" s="194"/>
      <c r="E3" s="195"/>
      <c r="F3" s="195"/>
      <c r="G3" s="206">
        <f>B3/$B$27</f>
        <v>0</v>
      </c>
      <c r="H3" s="194"/>
      <c r="I3" s="194"/>
    </row>
    <row r="4" spans="1:20" x14ac:dyDescent="0.3">
      <c r="A4" s="182" t="s">
        <v>78</v>
      </c>
      <c r="B4" s="194">
        <v>481301</v>
      </c>
      <c r="C4" s="200">
        <v>0</v>
      </c>
      <c r="D4" s="201">
        <v>7977440</v>
      </c>
      <c r="E4" s="203">
        <v>6911.81</v>
      </c>
      <c r="F4" s="203">
        <v>1706.92</v>
      </c>
      <c r="G4" s="206">
        <f t="shared" ref="G4:G26" si="0">B4/$B$27</f>
        <v>5.0464954743708733E-4</v>
      </c>
      <c r="H4" s="201">
        <v>22340888</v>
      </c>
      <c r="I4" s="201">
        <v>13432268</v>
      </c>
    </row>
    <row r="5" spans="1:20" x14ac:dyDescent="0.3">
      <c r="A5" s="182" t="s">
        <v>48</v>
      </c>
      <c r="B5" s="194"/>
      <c r="C5" s="194"/>
      <c r="D5" s="194"/>
      <c r="E5" s="195"/>
      <c r="F5" s="195"/>
      <c r="G5" s="206">
        <f t="shared" si="0"/>
        <v>0</v>
      </c>
      <c r="H5" s="194"/>
      <c r="I5" s="194"/>
    </row>
    <row r="6" spans="1:20" x14ac:dyDescent="0.3">
      <c r="A6" s="182" t="s">
        <v>81</v>
      </c>
      <c r="B6" s="194"/>
      <c r="C6" s="194"/>
      <c r="D6" s="194"/>
      <c r="E6" s="195"/>
      <c r="F6" s="195"/>
      <c r="G6" s="206">
        <f t="shared" si="0"/>
        <v>0</v>
      </c>
      <c r="H6" s="194"/>
      <c r="I6" s="194"/>
    </row>
    <row r="7" spans="1:20" x14ac:dyDescent="0.3">
      <c r="A7" s="182" t="s">
        <v>0</v>
      </c>
      <c r="B7" s="194"/>
      <c r="C7" s="194"/>
      <c r="D7" s="194"/>
      <c r="E7" s="195"/>
      <c r="F7" s="195"/>
      <c r="G7" s="206">
        <f t="shared" si="0"/>
        <v>0</v>
      </c>
      <c r="H7" s="194"/>
      <c r="I7" s="194"/>
    </row>
    <row r="8" spans="1:20" x14ac:dyDescent="0.3">
      <c r="A8" s="182" t="s">
        <v>1</v>
      </c>
      <c r="B8" s="194">
        <v>8497560</v>
      </c>
      <c r="C8" s="201">
        <v>4791425</v>
      </c>
      <c r="D8" s="201">
        <v>12324640</v>
      </c>
      <c r="E8" s="202">
        <v>177.59</v>
      </c>
      <c r="F8" s="202">
        <v>152.24</v>
      </c>
      <c r="G8" s="206">
        <f t="shared" si="0"/>
        <v>8.9097878631448843E-3</v>
      </c>
      <c r="H8" s="201">
        <v>79963603</v>
      </c>
      <c r="I8" s="201">
        <v>69569555</v>
      </c>
    </row>
    <row r="9" spans="1:20" x14ac:dyDescent="0.3">
      <c r="A9" s="182" t="s">
        <v>2</v>
      </c>
      <c r="B9" s="194">
        <v>258442165</v>
      </c>
      <c r="C9" s="201">
        <v>130129412</v>
      </c>
      <c r="D9" s="201">
        <v>46018794</v>
      </c>
      <c r="E9" s="202">
        <v>141.56</v>
      </c>
      <c r="F9" s="202">
        <v>35.79</v>
      </c>
      <c r="G9" s="206">
        <f t="shared" si="0"/>
        <v>0.27097953589523199</v>
      </c>
      <c r="H9" s="201">
        <v>710699393</v>
      </c>
      <c r="I9" s="201">
        <v>594672575</v>
      </c>
    </row>
    <row r="10" spans="1:20" x14ac:dyDescent="0.3">
      <c r="A10" s="182" t="s">
        <v>3</v>
      </c>
      <c r="B10" s="194"/>
      <c r="C10" s="194"/>
      <c r="D10" s="194"/>
      <c r="E10" s="195"/>
      <c r="F10" s="195"/>
      <c r="G10" s="206">
        <f t="shared" si="0"/>
        <v>0</v>
      </c>
      <c r="H10" s="194"/>
      <c r="I10" s="194"/>
    </row>
    <row r="11" spans="1:20" x14ac:dyDescent="0.3">
      <c r="A11" s="182" t="s">
        <v>4</v>
      </c>
      <c r="B11" s="194">
        <v>1405519</v>
      </c>
      <c r="C11" s="201">
        <v>10000</v>
      </c>
      <c r="D11" s="201">
        <v>5850891</v>
      </c>
      <c r="E11" s="203">
        <v>1934</v>
      </c>
      <c r="F11" s="202">
        <v>492.66</v>
      </c>
      <c r="G11" s="206">
        <f t="shared" si="0"/>
        <v>1.4737025837557528E-3</v>
      </c>
      <c r="H11" s="201">
        <v>17763524</v>
      </c>
      <c r="I11" s="201">
        <v>11503884</v>
      </c>
    </row>
    <row r="12" spans="1:20" x14ac:dyDescent="0.3">
      <c r="A12" s="182" t="s">
        <v>5</v>
      </c>
      <c r="B12" s="194">
        <v>15429024</v>
      </c>
      <c r="C12" s="201">
        <v>8408364</v>
      </c>
      <c r="D12" s="201">
        <v>5319080</v>
      </c>
      <c r="E12" s="202">
        <v>104.52</v>
      </c>
      <c r="F12" s="202">
        <v>43.99</v>
      </c>
      <c r="G12" s="206">
        <f t="shared" si="0"/>
        <v>1.617750634009894E-2</v>
      </c>
      <c r="H12" s="201">
        <v>42950065</v>
      </c>
      <c r="I12" s="201">
        <v>24677708</v>
      </c>
    </row>
    <row r="13" spans="1:20" x14ac:dyDescent="0.3">
      <c r="A13" s="182" t="s">
        <v>6</v>
      </c>
      <c r="B13" s="194">
        <v>6547875</v>
      </c>
      <c r="C13" s="201">
        <v>1265665</v>
      </c>
      <c r="D13" s="201">
        <v>2664028</v>
      </c>
      <c r="E13" s="202">
        <v>453.29</v>
      </c>
      <c r="F13" s="202">
        <v>79.5</v>
      </c>
      <c r="G13" s="206">
        <f t="shared" si="0"/>
        <v>6.8655210677405999E-3</v>
      </c>
      <c r="H13" s="201">
        <v>28573381</v>
      </c>
      <c r="I13" s="201">
        <v>18987318</v>
      </c>
      <c r="S13" t="s">
        <v>84</v>
      </c>
    </row>
    <row r="14" spans="1:20" x14ac:dyDescent="0.3">
      <c r="A14" s="182" t="s">
        <v>7</v>
      </c>
      <c r="B14" s="194">
        <v>81718056</v>
      </c>
      <c r="C14" s="201">
        <v>48667145</v>
      </c>
      <c r="D14" s="201">
        <v>17454806</v>
      </c>
      <c r="E14" s="202">
        <v>180.05</v>
      </c>
      <c r="F14" s="202">
        <v>30.02</v>
      </c>
      <c r="G14" s="206">
        <f t="shared" si="0"/>
        <v>8.5682306867923733E-2</v>
      </c>
      <c r="H14" s="201">
        <v>296660146</v>
      </c>
      <c r="I14" s="201">
        <v>265950031</v>
      </c>
      <c r="S14" t="s">
        <v>47</v>
      </c>
    </row>
    <row r="15" spans="1:20" x14ac:dyDescent="0.3">
      <c r="A15" s="182" t="s">
        <v>8</v>
      </c>
      <c r="B15" s="194"/>
      <c r="C15" s="194"/>
      <c r="D15" s="194"/>
      <c r="E15" s="195"/>
      <c r="F15" s="195"/>
      <c r="G15" s="206">
        <f t="shared" si="0"/>
        <v>0</v>
      </c>
      <c r="H15" s="194"/>
      <c r="I15" s="194"/>
      <c r="S15" t="s">
        <v>78</v>
      </c>
      <c r="T15">
        <v>481301</v>
      </c>
    </row>
    <row r="16" spans="1:20" x14ac:dyDescent="0.3">
      <c r="A16" s="182" t="s">
        <v>49</v>
      </c>
      <c r="B16" s="194"/>
      <c r="C16" s="194"/>
      <c r="D16" s="194"/>
      <c r="E16" s="195"/>
      <c r="F16" s="195"/>
      <c r="G16" s="206">
        <f t="shared" si="0"/>
        <v>0</v>
      </c>
      <c r="H16" s="194"/>
      <c r="I16" s="194"/>
      <c r="S16" t="s">
        <v>48</v>
      </c>
    </row>
    <row r="17" spans="1:20" x14ac:dyDescent="0.3">
      <c r="A17" s="182" t="s">
        <v>9</v>
      </c>
      <c r="B17" s="194">
        <v>34263611</v>
      </c>
      <c r="C17" s="201">
        <v>24651013</v>
      </c>
      <c r="D17" s="201">
        <v>8458744</v>
      </c>
      <c r="E17" s="202">
        <v>136.27000000000001</v>
      </c>
      <c r="F17" s="202">
        <v>48.2</v>
      </c>
      <c r="G17" s="206">
        <f t="shared" si="0"/>
        <v>3.5925784040985592E-2</v>
      </c>
      <c r="H17" s="201">
        <v>164514047</v>
      </c>
      <c r="I17" s="201">
        <v>151058143</v>
      </c>
      <c r="S17" t="s">
        <v>0</v>
      </c>
    </row>
    <row r="18" spans="1:20" x14ac:dyDescent="0.3">
      <c r="A18" s="182" t="s">
        <v>10</v>
      </c>
      <c r="B18" s="194">
        <v>45547966</v>
      </c>
      <c r="C18" s="201">
        <v>30786527</v>
      </c>
      <c r="D18" s="201">
        <v>22675322</v>
      </c>
      <c r="E18" s="202">
        <v>143</v>
      </c>
      <c r="F18" s="202">
        <v>60.09</v>
      </c>
      <c r="G18" s="206">
        <f t="shared" si="0"/>
        <v>4.7757558011680509E-2</v>
      </c>
      <c r="H18" s="201">
        <v>215114242</v>
      </c>
      <c r="I18" s="201">
        <v>204536183</v>
      </c>
      <c r="S18" t="s">
        <v>2</v>
      </c>
      <c r="T18">
        <v>258442165</v>
      </c>
    </row>
    <row r="19" spans="1:20" x14ac:dyDescent="0.3">
      <c r="A19" s="182" t="s">
        <v>11</v>
      </c>
      <c r="B19" s="194">
        <v>11202605</v>
      </c>
      <c r="C19" s="201">
        <v>6336438</v>
      </c>
      <c r="D19" s="201">
        <v>5658437</v>
      </c>
      <c r="E19" s="202">
        <v>230.26</v>
      </c>
      <c r="F19" s="202">
        <v>61.17</v>
      </c>
      <c r="G19" s="206">
        <f t="shared" si="0"/>
        <v>1.1746058170181345E-2</v>
      </c>
      <c r="H19" s="201">
        <v>34400328</v>
      </c>
      <c r="I19" s="201">
        <v>22899034</v>
      </c>
      <c r="S19" t="s">
        <v>3</v>
      </c>
    </row>
    <row r="20" spans="1:20" x14ac:dyDescent="0.3">
      <c r="A20" s="182" t="s">
        <v>12</v>
      </c>
      <c r="B20" s="194">
        <v>57170188</v>
      </c>
      <c r="C20" s="201">
        <v>11101917</v>
      </c>
      <c r="D20" s="201">
        <v>23642548</v>
      </c>
      <c r="E20" s="202">
        <v>188.52</v>
      </c>
      <c r="F20" s="202">
        <v>68.83</v>
      </c>
      <c r="G20" s="206">
        <f t="shared" si="0"/>
        <v>5.9943589356957913E-2</v>
      </c>
      <c r="H20" s="201">
        <v>111702072</v>
      </c>
      <c r="I20" s="201">
        <v>89495044</v>
      </c>
      <c r="S20" t="s">
        <v>4</v>
      </c>
      <c r="T20">
        <v>1405519</v>
      </c>
    </row>
    <row r="21" spans="1:20" x14ac:dyDescent="0.3">
      <c r="A21" s="182" t="s">
        <v>13</v>
      </c>
      <c r="B21" s="194">
        <v>10310483</v>
      </c>
      <c r="C21" s="201">
        <v>7909348</v>
      </c>
      <c r="D21" s="201">
        <v>3999030</v>
      </c>
      <c r="E21" s="202">
        <v>143.4</v>
      </c>
      <c r="F21" s="202">
        <v>43.65</v>
      </c>
      <c r="G21" s="206">
        <f t="shared" si="0"/>
        <v>1.0810658153230063E-2</v>
      </c>
      <c r="H21" s="201">
        <v>55543751</v>
      </c>
      <c r="I21" s="201">
        <v>49659166</v>
      </c>
      <c r="S21" t="s">
        <v>5</v>
      </c>
      <c r="T21">
        <v>15429024</v>
      </c>
    </row>
    <row r="22" spans="1:20" x14ac:dyDescent="0.3">
      <c r="A22" s="182" t="s">
        <v>14</v>
      </c>
      <c r="B22" s="194">
        <v>8252527</v>
      </c>
      <c r="C22" s="201">
        <v>2220137</v>
      </c>
      <c r="D22" s="201">
        <v>3960598</v>
      </c>
      <c r="E22" s="202">
        <v>451</v>
      </c>
      <c r="F22" s="202">
        <v>72.680000000000007</v>
      </c>
      <c r="G22" s="206">
        <f t="shared" si="0"/>
        <v>8.6528679885608875E-3</v>
      </c>
      <c r="H22" s="201">
        <v>21694398</v>
      </c>
      <c r="I22" s="201">
        <v>18797824</v>
      </c>
      <c r="S22" t="s">
        <v>6</v>
      </c>
      <c r="T22">
        <v>6547875</v>
      </c>
    </row>
    <row r="23" spans="1:20" x14ac:dyDescent="0.3">
      <c r="A23" s="182" t="s">
        <v>15</v>
      </c>
      <c r="B23" s="194">
        <v>223271322</v>
      </c>
      <c r="C23" s="201">
        <v>160552305</v>
      </c>
      <c r="D23" s="201">
        <v>40823061</v>
      </c>
      <c r="E23" s="202">
        <v>83.85</v>
      </c>
      <c r="F23" s="202">
        <v>23.68</v>
      </c>
      <c r="G23" s="206">
        <f t="shared" si="0"/>
        <v>0.23410250883123077</v>
      </c>
      <c r="H23" s="201">
        <v>497912979</v>
      </c>
      <c r="I23" s="201">
        <v>424831117</v>
      </c>
      <c r="S23" t="s">
        <v>7</v>
      </c>
      <c r="T23">
        <v>81718056</v>
      </c>
    </row>
    <row r="24" spans="1:20" x14ac:dyDescent="0.3">
      <c r="A24" s="182" t="s">
        <v>16</v>
      </c>
      <c r="B24" s="194">
        <v>152961121</v>
      </c>
      <c r="C24" s="201">
        <v>69450066</v>
      </c>
      <c r="D24" s="201">
        <v>31603472</v>
      </c>
      <c r="E24" s="202">
        <v>124.6</v>
      </c>
      <c r="F24" s="202">
        <v>35.19</v>
      </c>
      <c r="G24" s="206">
        <f t="shared" si="0"/>
        <v>0.16038146708217843</v>
      </c>
      <c r="H24" s="201">
        <v>484577936</v>
      </c>
      <c r="I24" s="201">
        <v>432264262</v>
      </c>
      <c r="S24" t="s">
        <v>8</v>
      </c>
    </row>
    <row r="25" spans="1:20" x14ac:dyDescent="0.3">
      <c r="A25" s="182" t="s">
        <v>18</v>
      </c>
      <c r="B25" s="199">
        <v>23704835</v>
      </c>
      <c r="C25" s="204">
        <v>10560192</v>
      </c>
      <c r="D25" s="204">
        <v>14681023</v>
      </c>
      <c r="E25" s="205">
        <v>168.59</v>
      </c>
      <c r="F25" s="205">
        <v>79.39</v>
      </c>
      <c r="G25" s="207">
        <f t="shared" si="0"/>
        <v>2.4854787866264206E-2</v>
      </c>
      <c r="H25" s="204">
        <v>77374555</v>
      </c>
      <c r="I25" s="204">
        <v>53644755</v>
      </c>
      <c r="S25" t="s">
        <v>49</v>
      </c>
    </row>
    <row r="26" spans="1:20" x14ac:dyDescent="0.3">
      <c r="A26" s="182" t="s">
        <v>19</v>
      </c>
      <c r="B26" s="197">
        <v>14526987</v>
      </c>
      <c r="C26" s="208">
        <v>5123886</v>
      </c>
      <c r="D26" s="208">
        <v>4532151</v>
      </c>
      <c r="E26" s="202">
        <v>328.54</v>
      </c>
      <c r="F26" s="202">
        <v>54.48</v>
      </c>
      <c r="G26" s="206">
        <f t="shared" si="0"/>
        <v>1.5231710333397295E-2</v>
      </c>
      <c r="H26" s="208">
        <v>29722438</v>
      </c>
      <c r="I26" s="208">
        <v>21493766</v>
      </c>
      <c r="S26" t="s">
        <v>50</v>
      </c>
    </row>
    <row r="27" spans="1:20" ht="16.2" x14ac:dyDescent="0.45">
      <c r="A27" s="182" t="s">
        <v>52</v>
      </c>
      <c r="B27" s="209">
        <f>SUM(B3:B26)</f>
        <v>953733145</v>
      </c>
      <c r="C27" s="209">
        <f>SUM(C3:C26)</f>
        <v>521963840</v>
      </c>
      <c r="D27" s="209">
        <f>SUM(D3:D26)</f>
        <v>257644065</v>
      </c>
      <c r="E27" s="210"/>
      <c r="F27" s="210"/>
      <c r="G27" s="211">
        <f>SUM(G3:G26)</f>
        <v>0.99999999999999989</v>
      </c>
      <c r="H27" s="209">
        <f>SUM(H3:H26)</f>
        <v>2891507746</v>
      </c>
      <c r="I27" s="209">
        <f>SUM(I3:I26)</f>
        <v>2467472633</v>
      </c>
      <c r="S27" t="s">
        <v>9</v>
      </c>
      <c r="T27">
        <v>34263611</v>
      </c>
    </row>
    <row r="28" spans="1:20" x14ac:dyDescent="0.3">
      <c r="S28" t="s">
        <v>51</v>
      </c>
    </row>
    <row r="29" spans="1:20" x14ac:dyDescent="0.3">
      <c r="S29" t="s">
        <v>10</v>
      </c>
      <c r="T29">
        <v>45547966</v>
      </c>
    </row>
    <row r="30" spans="1:20" x14ac:dyDescent="0.3">
      <c r="S30" t="s">
        <v>11</v>
      </c>
      <c r="T30">
        <v>11202605</v>
      </c>
    </row>
    <row r="31" spans="1:20" x14ac:dyDescent="0.3">
      <c r="S31" t="s">
        <v>12</v>
      </c>
      <c r="T31">
        <v>57170188</v>
      </c>
    </row>
    <row r="32" spans="1:20" x14ac:dyDescent="0.3">
      <c r="S32" t="s">
        <v>13</v>
      </c>
      <c r="T32">
        <v>10310483</v>
      </c>
    </row>
    <row r="33" spans="19:20" x14ac:dyDescent="0.3">
      <c r="S33" t="s">
        <v>14</v>
      </c>
      <c r="T33">
        <v>8252527</v>
      </c>
    </row>
    <row r="34" spans="19:20" x14ac:dyDescent="0.3">
      <c r="S34" t="s">
        <v>15</v>
      </c>
      <c r="T34">
        <v>223271322</v>
      </c>
    </row>
    <row r="35" spans="19:20" x14ac:dyDescent="0.3">
      <c r="S35" t="s">
        <v>16</v>
      </c>
      <c r="T35">
        <v>152961121</v>
      </c>
    </row>
    <row r="36" spans="19:20" x14ac:dyDescent="0.3">
      <c r="S36" t="s">
        <v>18</v>
      </c>
      <c r="T36">
        <v>23704835</v>
      </c>
    </row>
    <row r="37" spans="19:20" x14ac:dyDescent="0.3">
      <c r="S37" t="s">
        <v>19</v>
      </c>
      <c r="T37">
        <v>14526987</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7030A0"/>
  </sheetPr>
  <dimension ref="A1:J27"/>
  <sheetViews>
    <sheetView workbookViewId="0">
      <selection activeCell="B3" sqref="B3:B26"/>
    </sheetView>
  </sheetViews>
  <sheetFormatPr defaultRowHeight="14.4" x14ac:dyDescent="0.3"/>
  <cols>
    <col min="2" max="2" width="42.6640625" bestFit="1" customWidth="1"/>
    <col min="3" max="3" width="14.33203125" bestFit="1" customWidth="1"/>
    <col min="4" max="4" width="19.33203125" customWidth="1"/>
    <col min="5" max="5" width="15.88671875" customWidth="1"/>
    <col min="6" max="6" width="13.109375" customWidth="1"/>
    <col min="7" max="7" width="8.44140625" bestFit="1" customWidth="1"/>
    <col min="9" max="10" width="12.6640625" bestFit="1" customWidth="1"/>
  </cols>
  <sheetData>
    <row r="1" spans="1:10" x14ac:dyDescent="0.3">
      <c r="B1" s="114" t="s">
        <v>86</v>
      </c>
      <c r="C1" s="13"/>
      <c r="D1" s="13"/>
      <c r="E1" s="13"/>
      <c r="F1" s="13"/>
      <c r="G1" s="13"/>
      <c r="H1" s="13"/>
      <c r="I1" s="13"/>
      <c r="J1" s="13"/>
    </row>
    <row r="2" spans="1:10" ht="28.8" x14ac:dyDescent="0.3">
      <c r="B2" s="114" t="s">
        <v>41</v>
      </c>
      <c r="C2" s="15" t="s">
        <v>29</v>
      </c>
      <c r="D2" s="15" t="s">
        <v>57</v>
      </c>
      <c r="E2" s="15" t="s">
        <v>24</v>
      </c>
      <c r="F2" s="15" t="s">
        <v>79</v>
      </c>
      <c r="G2" s="15" t="s">
        <v>25</v>
      </c>
      <c r="H2" s="193" t="s">
        <v>27</v>
      </c>
      <c r="I2" s="15" t="s">
        <v>64</v>
      </c>
      <c r="J2" s="15" t="s">
        <v>77</v>
      </c>
    </row>
    <row r="3" spans="1:10" x14ac:dyDescent="0.3">
      <c r="A3">
        <v>1</v>
      </c>
      <c r="B3" s="182" t="s">
        <v>47</v>
      </c>
      <c r="C3" s="194"/>
      <c r="D3" s="200"/>
      <c r="E3" s="201"/>
      <c r="F3" s="208"/>
      <c r="G3" s="208"/>
      <c r="H3" s="206">
        <f>C3/$C$27</f>
        <v>0</v>
      </c>
      <c r="I3" s="201"/>
      <c r="J3" s="201"/>
    </row>
    <row r="4" spans="1:10" x14ac:dyDescent="0.3">
      <c r="A4">
        <v>2</v>
      </c>
      <c r="B4" s="182" t="s">
        <v>78</v>
      </c>
      <c r="C4" s="194">
        <v>1291096</v>
      </c>
      <c r="D4" s="201">
        <v>10217</v>
      </c>
      <c r="E4" s="201">
        <v>13002545</v>
      </c>
      <c r="F4" s="208">
        <v>2072.59</v>
      </c>
      <c r="G4" s="208">
        <v>1052.1099999999999</v>
      </c>
      <c r="H4" s="206">
        <f t="shared" ref="H4:H26" si="0">C4/$C$27</f>
        <v>9.6662983786340549E-4</v>
      </c>
      <c r="I4" s="201">
        <v>18979917</v>
      </c>
      <c r="J4" s="201">
        <v>10972569</v>
      </c>
    </row>
    <row r="5" spans="1:10" x14ac:dyDescent="0.3">
      <c r="A5">
        <v>3</v>
      </c>
      <c r="B5" s="182" t="s">
        <v>73</v>
      </c>
      <c r="C5" s="194"/>
      <c r="D5" s="201"/>
      <c r="E5" s="201"/>
      <c r="F5" s="208"/>
      <c r="G5" s="208"/>
      <c r="H5" s="206">
        <f t="shared" si="0"/>
        <v>0</v>
      </c>
      <c r="I5" s="201"/>
      <c r="J5" s="201"/>
    </row>
    <row r="6" spans="1:10" x14ac:dyDescent="0.3">
      <c r="A6">
        <v>4</v>
      </c>
      <c r="B6" s="182" t="s">
        <v>81</v>
      </c>
      <c r="C6" s="194">
        <v>3121058</v>
      </c>
      <c r="D6" s="201">
        <v>2510822</v>
      </c>
      <c r="E6" s="201">
        <v>4499380</v>
      </c>
      <c r="F6" s="208">
        <v>56.88</v>
      </c>
      <c r="G6" s="208">
        <v>153.53</v>
      </c>
      <c r="H6" s="206">
        <f t="shared" si="0"/>
        <v>2.3367029163612035E-3</v>
      </c>
      <c r="I6" s="201">
        <v>55149484</v>
      </c>
      <c r="J6" s="201">
        <v>6133541</v>
      </c>
    </row>
    <row r="7" spans="1:10" x14ac:dyDescent="0.3">
      <c r="A7">
        <v>5</v>
      </c>
      <c r="B7" s="182" t="s">
        <v>1</v>
      </c>
      <c r="C7" s="194">
        <v>12316591</v>
      </c>
      <c r="D7" s="201">
        <v>6526998</v>
      </c>
      <c r="E7" s="201">
        <v>16464776</v>
      </c>
      <c r="F7" s="208">
        <v>199.45</v>
      </c>
      <c r="G7" s="208">
        <v>141.6</v>
      </c>
      <c r="H7" s="206">
        <f t="shared" si="0"/>
        <v>9.2213006324548125E-3</v>
      </c>
      <c r="I7" s="201">
        <v>90359144</v>
      </c>
      <c r="J7" s="201">
        <v>80175384</v>
      </c>
    </row>
    <row r="8" spans="1:10" x14ac:dyDescent="0.3">
      <c r="A8">
        <v>6</v>
      </c>
      <c r="B8" s="182" t="s">
        <v>2</v>
      </c>
      <c r="C8" s="194">
        <v>355474023</v>
      </c>
      <c r="D8" s="201">
        <v>170951679</v>
      </c>
      <c r="E8" s="201">
        <v>60787365</v>
      </c>
      <c r="F8" s="208">
        <v>140.15</v>
      </c>
      <c r="G8" s="208">
        <v>34.67</v>
      </c>
      <c r="H8" s="206">
        <f t="shared" si="0"/>
        <v>0.26613961875580316</v>
      </c>
      <c r="I8" s="201">
        <v>714466426</v>
      </c>
      <c r="J8" s="201">
        <v>596948278</v>
      </c>
    </row>
    <row r="9" spans="1:10" x14ac:dyDescent="0.3">
      <c r="A9">
        <v>7</v>
      </c>
      <c r="B9" s="182" t="s">
        <v>3</v>
      </c>
      <c r="C9" s="194"/>
      <c r="D9" s="201"/>
      <c r="E9" s="201"/>
      <c r="F9" s="208"/>
      <c r="G9" s="208"/>
      <c r="H9" s="206">
        <f t="shared" si="0"/>
        <v>0</v>
      </c>
      <c r="I9" s="201"/>
      <c r="J9" s="201"/>
    </row>
    <row r="10" spans="1:10" x14ac:dyDescent="0.3">
      <c r="A10">
        <v>8</v>
      </c>
      <c r="B10" s="182" t="s">
        <v>87</v>
      </c>
      <c r="C10" s="194">
        <v>758518</v>
      </c>
      <c r="D10" s="201">
        <v>149809</v>
      </c>
      <c r="E10" s="201">
        <v>3943507</v>
      </c>
      <c r="F10" s="208">
        <v>1558.96</v>
      </c>
      <c r="G10" s="208">
        <v>561.82000000000005</v>
      </c>
      <c r="H10" s="206">
        <f t="shared" si="0"/>
        <v>5.6789435592432679E-4</v>
      </c>
      <c r="I10" s="201">
        <v>15079478</v>
      </c>
      <c r="J10" s="201">
        <v>8668487</v>
      </c>
    </row>
    <row r="11" spans="1:10" x14ac:dyDescent="0.3">
      <c r="A11">
        <v>9</v>
      </c>
      <c r="B11" s="182" t="s">
        <v>4</v>
      </c>
      <c r="C11" s="194">
        <v>2245452</v>
      </c>
      <c r="D11" s="201">
        <v>10000</v>
      </c>
      <c r="E11" s="201">
        <v>8090993</v>
      </c>
      <c r="F11" s="208">
        <v>1372.6</v>
      </c>
      <c r="G11" s="208">
        <v>429.61</v>
      </c>
      <c r="H11" s="206">
        <f t="shared" si="0"/>
        <v>1.6811460206600124E-3</v>
      </c>
      <c r="I11" s="201">
        <v>17895984</v>
      </c>
      <c r="J11" s="201">
        <v>11710896</v>
      </c>
    </row>
    <row r="12" spans="1:10" x14ac:dyDescent="0.3">
      <c r="A12">
        <v>10</v>
      </c>
      <c r="B12" s="182" t="s">
        <v>5</v>
      </c>
      <c r="C12" s="194">
        <v>21319242</v>
      </c>
      <c r="D12" s="201">
        <v>11574112</v>
      </c>
      <c r="E12" s="201">
        <v>7268798</v>
      </c>
      <c r="F12" s="208">
        <v>111.48</v>
      </c>
      <c r="G12" s="208">
        <v>45.85</v>
      </c>
      <c r="H12" s="206">
        <f t="shared" si="0"/>
        <v>1.5961489647424131E-2</v>
      </c>
      <c r="I12" s="201">
        <v>46060615</v>
      </c>
      <c r="J12" s="201">
        <v>28224766</v>
      </c>
    </row>
    <row r="13" spans="1:10" x14ac:dyDescent="0.3">
      <c r="A13">
        <v>11</v>
      </c>
      <c r="B13" s="182" t="s">
        <v>6</v>
      </c>
      <c r="C13" s="194">
        <v>9191713</v>
      </c>
      <c r="D13" s="201">
        <v>2343745</v>
      </c>
      <c r="E13" s="201">
        <v>4066814</v>
      </c>
      <c r="F13" s="208">
        <v>298.64999999999998</v>
      </c>
      <c r="G13" s="208">
        <v>84.07</v>
      </c>
      <c r="H13" s="206">
        <f t="shared" si="0"/>
        <v>6.8817377227386317E-3</v>
      </c>
      <c r="I13" s="201">
        <v>22157356</v>
      </c>
      <c r="J13" s="201">
        <v>12843389</v>
      </c>
    </row>
    <row r="14" spans="1:10" x14ac:dyDescent="0.3">
      <c r="A14">
        <v>12</v>
      </c>
      <c r="B14" s="182" t="s">
        <v>7</v>
      </c>
      <c r="C14" s="194">
        <v>109017523</v>
      </c>
      <c r="D14" s="201">
        <v>64765388</v>
      </c>
      <c r="E14" s="201">
        <v>25305374</v>
      </c>
      <c r="F14" s="208">
        <v>205.53</v>
      </c>
      <c r="G14" s="208">
        <v>31.15</v>
      </c>
      <c r="H14" s="206">
        <f t="shared" si="0"/>
        <v>8.1620259517309376E-2</v>
      </c>
      <c r="I14" s="201">
        <v>343719902</v>
      </c>
      <c r="J14" s="201">
        <v>322341967</v>
      </c>
    </row>
    <row r="15" spans="1:10" x14ac:dyDescent="0.3">
      <c r="A15">
        <v>13</v>
      </c>
      <c r="B15" s="182" t="s">
        <v>8</v>
      </c>
      <c r="C15" s="194">
        <v>22098734</v>
      </c>
      <c r="D15" s="194">
        <v>1679731</v>
      </c>
      <c r="E15" s="194">
        <v>7606688.6899999995</v>
      </c>
      <c r="F15" s="208">
        <v>279</v>
      </c>
      <c r="G15" s="208">
        <v>50</v>
      </c>
      <c r="H15" s="206">
        <f t="shared" si="0"/>
        <v>1.6545087013983877E-2</v>
      </c>
      <c r="I15" s="194">
        <v>55422325.920000002</v>
      </c>
      <c r="J15" s="194">
        <v>44446130.719999999</v>
      </c>
    </row>
    <row r="16" spans="1:10" x14ac:dyDescent="0.3">
      <c r="A16">
        <v>14</v>
      </c>
      <c r="B16" s="182" t="s">
        <v>49</v>
      </c>
      <c r="C16" s="194">
        <v>394264</v>
      </c>
      <c r="D16" s="201">
        <v>9352</v>
      </c>
      <c r="E16" s="201">
        <v>4505564</v>
      </c>
      <c r="F16" s="208">
        <v>104553.8</v>
      </c>
      <c r="G16" s="208">
        <v>2065.81</v>
      </c>
      <c r="H16" s="206">
        <f t="shared" si="0"/>
        <v>2.9518126180808996E-4</v>
      </c>
      <c r="I16" s="201">
        <v>21547234</v>
      </c>
      <c r="J16" s="201">
        <v>13836974</v>
      </c>
    </row>
    <row r="17" spans="1:10" x14ac:dyDescent="0.3">
      <c r="A17">
        <v>15</v>
      </c>
      <c r="B17" s="182" t="s">
        <v>9</v>
      </c>
      <c r="C17" s="194">
        <v>43837123</v>
      </c>
      <c r="D17" s="201">
        <v>32473557</v>
      </c>
      <c r="E17" s="201">
        <v>14313358</v>
      </c>
      <c r="F17" s="208">
        <v>131.76</v>
      </c>
      <c r="G17" s="208">
        <v>48.59</v>
      </c>
      <c r="H17" s="206">
        <f t="shared" si="0"/>
        <v>3.2820387560559529E-2</v>
      </c>
      <c r="I17" s="201">
        <v>154024575</v>
      </c>
      <c r="J17" s="201">
        <v>140138804</v>
      </c>
    </row>
    <row r="18" spans="1:10" x14ac:dyDescent="0.3">
      <c r="A18">
        <v>16</v>
      </c>
      <c r="B18" s="182" t="s">
        <v>10</v>
      </c>
      <c r="C18" s="194">
        <v>68055396</v>
      </c>
      <c r="D18" s="201">
        <v>47681525</v>
      </c>
      <c r="E18" s="201">
        <v>30896002</v>
      </c>
      <c r="F18" s="208">
        <v>135.41999999999999</v>
      </c>
      <c r="G18" s="208">
        <v>54.04</v>
      </c>
      <c r="H18" s="206">
        <f t="shared" si="0"/>
        <v>5.0952350871825064E-2</v>
      </c>
      <c r="I18" s="201">
        <v>224283322</v>
      </c>
      <c r="J18" s="201">
        <v>189342617</v>
      </c>
    </row>
    <row r="19" spans="1:10" x14ac:dyDescent="0.3">
      <c r="A19">
        <v>17</v>
      </c>
      <c r="B19" s="182" t="s">
        <v>11</v>
      </c>
      <c r="C19" s="194">
        <v>15072678</v>
      </c>
      <c r="D19" s="201">
        <v>8315271</v>
      </c>
      <c r="E19" s="201">
        <v>7788190</v>
      </c>
      <c r="F19" s="208">
        <v>236.51</v>
      </c>
      <c r="G19" s="208">
        <v>63.35</v>
      </c>
      <c r="H19" s="206">
        <f t="shared" si="0"/>
        <v>1.1284753644428701E-2</v>
      </c>
      <c r="I19" s="201">
        <v>35854861</v>
      </c>
      <c r="J19" s="201">
        <v>23762577</v>
      </c>
    </row>
    <row r="20" spans="1:10" x14ac:dyDescent="0.3">
      <c r="A20">
        <v>18</v>
      </c>
      <c r="B20" s="182" t="s">
        <v>12</v>
      </c>
      <c r="C20" s="194">
        <v>81589589</v>
      </c>
      <c r="D20" s="201">
        <v>16631196</v>
      </c>
      <c r="E20" s="201">
        <v>33299474</v>
      </c>
      <c r="F20" s="208">
        <v>176.58</v>
      </c>
      <c r="G20" s="208">
        <v>68.040000000000006</v>
      </c>
      <c r="H20" s="206">
        <f t="shared" si="0"/>
        <v>6.1085257166323723E-2</v>
      </c>
      <c r="I20" s="201">
        <v>118342049</v>
      </c>
      <c r="J20" s="201">
        <v>98716947</v>
      </c>
    </row>
    <row r="21" spans="1:10" x14ac:dyDescent="0.3">
      <c r="A21">
        <v>19</v>
      </c>
      <c r="B21" s="182" t="s">
        <v>13</v>
      </c>
      <c r="C21" s="194">
        <v>13807797</v>
      </c>
      <c r="D21" s="201">
        <v>10350289</v>
      </c>
      <c r="E21" s="201">
        <v>5594941</v>
      </c>
      <c r="F21" s="208">
        <v>137.57</v>
      </c>
      <c r="G21" s="208">
        <v>45.44</v>
      </c>
      <c r="H21" s="206">
        <f t="shared" si="0"/>
        <v>1.033775069813617E-2</v>
      </c>
      <c r="I21" s="201">
        <v>55624004</v>
      </c>
      <c r="J21" s="201">
        <v>50727942</v>
      </c>
    </row>
    <row r="22" spans="1:10" x14ac:dyDescent="0.3">
      <c r="A22">
        <v>20</v>
      </c>
      <c r="B22" s="182" t="s">
        <v>14</v>
      </c>
      <c r="C22" s="199">
        <v>12247715</v>
      </c>
      <c r="D22" s="204">
        <v>3397289</v>
      </c>
      <c r="E22" s="204">
        <v>4926295</v>
      </c>
      <c r="F22" s="217">
        <v>455.64</v>
      </c>
      <c r="G22" s="217">
        <v>70.010000000000005</v>
      </c>
      <c r="H22" s="206">
        <f t="shared" si="0"/>
        <v>9.1697339040994613E-3</v>
      </c>
      <c r="I22" s="204">
        <v>22957525</v>
      </c>
      <c r="J22" s="204">
        <v>19450722</v>
      </c>
    </row>
    <row r="23" spans="1:10" x14ac:dyDescent="0.3">
      <c r="A23">
        <v>21</v>
      </c>
      <c r="B23" s="182" t="s">
        <v>15</v>
      </c>
      <c r="C23" s="197">
        <v>304522055</v>
      </c>
      <c r="D23" s="208">
        <v>211594070</v>
      </c>
      <c r="E23" s="208">
        <v>60785446</v>
      </c>
      <c r="F23" s="208">
        <v>88.95</v>
      </c>
      <c r="G23" s="208">
        <v>26.11</v>
      </c>
      <c r="H23" s="206">
        <f t="shared" si="0"/>
        <v>0.22799242244610859</v>
      </c>
      <c r="I23" s="208">
        <v>505902602</v>
      </c>
      <c r="J23" s="208">
        <v>422281984</v>
      </c>
    </row>
    <row r="24" spans="1:10" x14ac:dyDescent="0.3">
      <c r="A24">
        <v>22</v>
      </c>
      <c r="B24" s="182" t="s">
        <v>16</v>
      </c>
      <c r="C24" s="212">
        <v>209297103</v>
      </c>
      <c r="D24" s="213">
        <v>91820829</v>
      </c>
      <c r="E24" s="213">
        <v>43260594</v>
      </c>
      <c r="F24" s="213">
        <v>126.25</v>
      </c>
      <c r="G24" s="213">
        <v>34.67</v>
      </c>
      <c r="H24" s="206">
        <f t="shared" si="0"/>
        <v>0.15669851408274091</v>
      </c>
      <c r="I24" s="213">
        <v>530272377</v>
      </c>
      <c r="J24" s="213">
        <v>475669091</v>
      </c>
    </row>
    <row r="25" spans="1:10" x14ac:dyDescent="0.3">
      <c r="A25">
        <v>23</v>
      </c>
      <c r="B25" s="182" t="s">
        <v>18</v>
      </c>
      <c r="C25" s="197">
        <v>32194673</v>
      </c>
      <c r="D25" s="208">
        <v>15622717</v>
      </c>
      <c r="E25" s="208">
        <v>20162428</v>
      </c>
      <c r="F25" s="208">
        <v>157.38</v>
      </c>
      <c r="G25" s="208">
        <v>80.349999999999994</v>
      </c>
      <c r="H25" s="206">
        <f>C25/$C$27</f>
        <v>2.4103809121905233E-2</v>
      </c>
      <c r="I25" s="208">
        <v>76442917</v>
      </c>
      <c r="J25" s="208">
        <v>51388274</v>
      </c>
    </row>
    <row r="26" spans="1:10" x14ac:dyDescent="0.3">
      <c r="A26">
        <v>24</v>
      </c>
      <c r="B26" s="182" t="s">
        <v>19</v>
      </c>
      <c r="C26" s="197">
        <v>17815096</v>
      </c>
      <c r="D26" s="208">
        <v>7786229</v>
      </c>
      <c r="E26" s="208">
        <v>6411185</v>
      </c>
      <c r="F26" s="208">
        <v>361.47</v>
      </c>
      <c r="G26" s="208">
        <v>64.84</v>
      </c>
      <c r="H26" s="206">
        <f t="shared" si="0"/>
        <v>1.3337972821541545E-2</v>
      </c>
      <c r="I26" s="208">
        <v>30866283</v>
      </c>
      <c r="J26" s="208">
        <v>22644442</v>
      </c>
    </row>
    <row r="27" spans="1:10" x14ac:dyDescent="0.3">
      <c r="B27" s="182" t="s">
        <v>88</v>
      </c>
      <c r="C27" s="214">
        <f>SUM(C3:C26)</f>
        <v>1335667439</v>
      </c>
      <c r="D27" s="214">
        <f>SUM(D3:D26)</f>
        <v>706204825</v>
      </c>
      <c r="E27" s="214">
        <f>SUM(E3:E26)</f>
        <v>382979717.69</v>
      </c>
      <c r="F27" s="215"/>
      <c r="G27" s="215"/>
      <c r="H27" s="218">
        <f>C27/$C$27</f>
        <v>1</v>
      </c>
      <c r="I27" s="216">
        <f>SUM(I3:I26)</f>
        <v>3155408380.9200001</v>
      </c>
      <c r="J27" s="216">
        <f>SUM(J3:J26)</f>
        <v>2630425781.7200003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7030A0"/>
  </sheetPr>
  <dimension ref="A1:M23"/>
  <sheetViews>
    <sheetView workbookViewId="0">
      <selection activeCell="D3" sqref="D3:E22"/>
    </sheetView>
  </sheetViews>
  <sheetFormatPr defaultRowHeight="14.4" x14ac:dyDescent="0.3"/>
  <cols>
    <col min="1" max="1" width="3" bestFit="1" customWidth="1"/>
    <col min="2" max="2" width="42.44140625" bestFit="1" customWidth="1"/>
    <col min="3" max="3" width="12.5546875" bestFit="1" customWidth="1"/>
    <col min="4" max="4" width="19" customWidth="1"/>
    <col min="5" max="5" width="13.44140625" customWidth="1"/>
    <col min="6" max="7" width="14.33203125" bestFit="1" customWidth="1"/>
    <col min="8" max="8" width="13.33203125" customWidth="1"/>
    <col min="9" max="10" width="9.33203125" bestFit="1" customWidth="1"/>
    <col min="12" max="12" width="12" bestFit="1" customWidth="1"/>
  </cols>
  <sheetData>
    <row r="1" spans="1:12" x14ac:dyDescent="0.3">
      <c r="B1" s="114" t="s">
        <v>90</v>
      </c>
      <c r="C1" s="13"/>
      <c r="D1" s="13"/>
      <c r="E1" s="13"/>
      <c r="F1" s="13"/>
      <c r="G1" s="13"/>
      <c r="H1" s="13"/>
      <c r="I1" s="13"/>
      <c r="J1" s="13"/>
    </row>
    <row r="2" spans="1:12" ht="28.8" x14ac:dyDescent="0.3">
      <c r="B2" s="114" t="s">
        <v>41</v>
      </c>
      <c r="C2" s="15" t="s">
        <v>29</v>
      </c>
      <c r="D2" s="15" t="s">
        <v>57</v>
      </c>
      <c r="E2" s="15" t="s">
        <v>24</v>
      </c>
      <c r="F2" s="15" t="s">
        <v>64</v>
      </c>
      <c r="G2" s="15" t="s">
        <v>77</v>
      </c>
      <c r="H2" s="15" t="s">
        <v>79</v>
      </c>
      <c r="I2" s="15" t="s">
        <v>25</v>
      </c>
      <c r="J2" s="193" t="s">
        <v>27</v>
      </c>
    </row>
    <row r="3" spans="1:12" x14ac:dyDescent="0.3">
      <c r="A3" s="13">
        <v>1</v>
      </c>
      <c r="B3" s="219" t="s">
        <v>78</v>
      </c>
      <c r="C3" s="221">
        <v>2702754</v>
      </c>
      <c r="D3" s="221">
        <v>404844</v>
      </c>
      <c r="E3" s="221">
        <v>4037611</v>
      </c>
      <c r="F3" s="221">
        <v>16471692</v>
      </c>
      <c r="G3" s="221">
        <v>8320062</v>
      </c>
      <c r="H3" s="221">
        <v>820.86</v>
      </c>
      <c r="I3" s="221">
        <v>217.24</v>
      </c>
      <c r="J3" s="222">
        <f t="shared" ref="J3:J23" si="0">C3/$C$23</f>
        <v>7.1199914357384514E-3</v>
      </c>
    </row>
    <row r="4" spans="1:12" x14ac:dyDescent="0.3">
      <c r="A4" s="13">
        <v>3</v>
      </c>
      <c r="B4" s="219" t="s">
        <v>1</v>
      </c>
      <c r="C4" s="221">
        <v>3720138</v>
      </c>
      <c r="D4" s="221">
        <v>1326992</v>
      </c>
      <c r="E4" s="221">
        <v>1847602</v>
      </c>
      <c r="F4" s="221">
        <v>90585092</v>
      </c>
      <c r="G4" s="221">
        <v>80226626</v>
      </c>
      <c r="H4" s="221">
        <v>163.33000000000001</v>
      </c>
      <c r="I4" s="221">
        <v>58.06</v>
      </c>
      <c r="J4" s="222">
        <f t="shared" si="0"/>
        <v>9.8001337523744934E-3</v>
      </c>
    </row>
    <row r="5" spans="1:12" x14ac:dyDescent="0.3">
      <c r="A5" s="13">
        <v>4</v>
      </c>
      <c r="B5" s="219" t="s">
        <v>2</v>
      </c>
      <c r="C5" s="221">
        <v>101545859</v>
      </c>
      <c r="D5" s="221">
        <v>40490190</v>
      </c>
      <c r="E5" s="221">
        <v>17857243</v>
      </c>
      <c r="F5" s="221">
        <v>744900584</v>
      </c>
      <c r="G5" s="221">
        <v>616668400</v>
      </c>
      <c r="H5" s="221">
        <v>136.96</v>
      </c>
      <c r="I5" s="221">
        <v>33.61</v>
      </c>
      <c r="J5" s="222">
        <f t="shared" si="0"/>
        <v>0.26750701189035492</v>
      </c>
    </row>
    <row r="6" spans="1:12" x14ac:dyDescent="0.3">
      <c r="A6" s="13">
        <v>2</v>
      </c>
      <c r="B6" s="219" t="s">
        <v>94</v>
      </c>
      <c r="C6" s="221">
        <v>267427</v>
      </c>
      <c r="D6" s="221">
        <v>100629</v>
      </c>
      <c r="E6" s="221">
        <v>945094</v>
      </c>
      <c r="F6" s="221">
        <v>14799766</v>
      </c>
      <c r="G6" s="221">
        <v>9525725</v>
      </c>
      <c r="H6" s="221">
        <v>606.79999999999995</v>
      </c>
      <c r="I6" s="221">
        <v>372.07</v>
      </c>
      <c r="J6" s="222">
        <f t="shared" si="0"/>
        <v>7.0449547005951223E-4</v>
      </c>
    </row>
    <row r="7" spans="1:12" x14ac:dyDescent="0.3">
      <c r="A7" s="13">
        <v>5</v>
      </c>
      <c r="B7" s="219" t="s">
        <v>4</v>
      </c>
      <c r="C7" s="221">
        <v>619146</v>
      </c>
      <c r="D7" s="221">
        <v>0</v>
      </c>
      <c r="E7" s="221">
        <v>1671874</v>
      </c>
      <c r="F7" s="221">
        <v>17675598</v>
      </c>
      <c r="G7" s="221">
        <v>11805994</v>
      </c>
      <c r="H7" s="221">
        <v>579.01</v>
      </c>
      <c r="I7" s="221">
        <v>303.89</v>
      </c>
      <c r="J7" s="222">
        <f t="shared" si="0"/>
        <v>1.6310453032246808E-3</v>
      </c>
    </row>
    <row r="8" spans="1:12" x14ac:dyDescent="0.3">
      <c r="A8" s="13">
        <v>6</v>
      </c>
      <c r="B8" s="219" t="s">
        <v>5</v>
      </c>
      <c r="C8" s="221">
        <v>5479439</v>
      </c>
      <c r="D8" s="221">
        <v>3198084</v>
      </c>
      <c r="E8" s="221">
        <v>1575012</v>
      </c>
      <c r="F8" s="221">
        <v>50957351</v>
      </c>
      <c r="G8" s="221">
        <v>30733011</v>
      </c>
      <c r="H8" s="221">
        <v>117.8</v>
      </c>
      <c r="I8" s="221">
        <v>41.26</v>
      </c>
      <c r="J8" s="222">
        <f t="shared" si="0"/>
        <v>1.4434742767063248E-2</v>
      </c>
    </row>
    <row r="9" spans="1:12" x14ac:dyDescent="0.3">
      <c r="A9" s="13">
        <v>7</v>
      </c>
      <c r="B9" s="219" t="s">
        <v>6</v>
      </c>
      <c r="C9" s="221">
        <v>2103755</v>
      </c>
      <c r="D9" s="221">
        <v>596532</v>
      </c>
      <c r="E9" s="221">
        <v>1211972</v>
      </c>
      <c r="F9" s="221">
        <v>20808050</v>
      </c>
      <c r="G9" s="221">
        <v>13402037</v>
      </c>
      <c r="H9" s="221">
        <v>266.23</v>
      </c>
      <c r="I9" s="221">
        <v>100.75</v>
      </c>
      <c r="J9" s="222">
        <f t="shared" si="0"/>
        <v>5.5420203181243818E-3</v>
      </c>
    </row>
    <row r="10" spans="1:12" x14ac:dyDescent="0.3">
      <c r="A10" s="13">
        <v>8</v>
      </c>
      <c r="B10" s="219" t="s">
        <v>7</v>
      </c>
      <c r="C10" s="221">
        <v>23012411.500000004</v>
      </c>
      <c r="D10" s="221">
        <v>19553543.579999998</v>
      </c>
      <c r="E10" s="221">
        <v>6176229.6564999996</v>
      </c>
      <c r="F10" s="223">
        <v>342517797.92000002</v>
      </c>
      <c r="G10" s="223">
        <v>311989946.99000001</v>
      </c>
      <c r="H10" s="221">
        <v>236</v>
      </c>
      <c r="I10" s="221">
        <v>35</v>
      </c>
      <c r="J10" s="222">
        <f t="shared" si="0"/>
        <v>6.0622673316065419E-2</v>
      </c>
      <c r="L10" s="178"/>
    </row>
    <row r="11" spans="1:12" x14ac:dyDescent="0.3">
      <c r="A11" s="13">
        <v>9</v>
      </c>
      <c r="B11" s="219" t="s">
        <v>8</v>
      </c>
      <c r="C11" s="221">
        <v>3928762</v>
      </c>
      <c r="D11" s="221">
        <v>520590</v>
      </c>
      <c r="E11" s="221">
        <v>1598646</v>
      </c>
      <c r="F11" s="221">
        <v>59427401</v>
      </c>
      <c r="G11" s="221">
        <v>45838462</v>
      </c>
      <c r="H11" s="221">
        <v>333</v>
      </c>
      <c r="I11" s="221">
        <v>51</v>
      </c>
      <c r="J11" s="222">
        <f t="shared" si="0"/>
        <v>1.0349721725711874E-2</v>
      </c>
    </row>
    <row r="12" spans="1:12" x14ac:dyDescent="0.3">
      <c r="A12" s="13">
        <v>10</v>
      </c>
      <c r="B12" s="219" t="s">
        <v>49</v>
      </c>
      <c r="C12" s="221">
        <v>940251</v>
      </c>
      <c r="D12" s="221">
        <v>76503</v>
      </c>
      <c r="E12" s="221">
        <v>1719463</v>
      </c>
      <c r="F12" s="221">
        <v>23100728</v>
      </c>
      <c r="G12" s="221">
        <v>14238634</v>
      </c>
      <c r="H12" s="221">
        <v>6686.6</v>
      </c>
      <c r="I12" s="221">
        <v>655.03</v>
      </c>
      <c r="J12" s="222">
        <f t="shared" si="0"/>
        <v>2.4769472424958079E-3</v>
      </c>
    </row>
    <row r="13" spans="1:12" x14ac:dyDescent="0.3">
      <c r="A13" s="13">
        <v>11</v>
      </c>
      <c r="B13" s="219" t="s">
        <v>9</v>
      </c>
      <c r="C13" s="221">
        <v>14184089</v>
      </c>
      <c r="D13" s="221">
        <v>6271615.6999999993</v>
      </c>
      <c r="E13" s="221">
        <v>4100995.7300000163</v>
      </c>
      <c r="F13" s="221">
        <v>167743749.11000001</v>
      </c>
      <c r="G13" s="221">
        <v>151289935.07565027</v>
      </c>
      <c r="H13" s="221">
        <v>141</v>
      </c>
      <c r="I13" s="221">
        <v>56</v>
      </c>
      <c r="J13" s="222">
        <f t="shared" si="0"/>
        <v>3.7365809912316097E-2</v>
      </c>
    </row>
    <row r="14" spans="1:12" x14ac:dyDescent="0.3">
      <c r="A14" s="13">
        <v>19</v>
      </c>
      <c r="B14" s="219" t="s">
        <v>92</v>
      </c>
      <c r="C14" s="221">
        <v>10744775</v>
      </c>
      <c r="D14" s="221">
        <v>4495481.93</v>
      </c>
      <c r="E14" s="221">
        <v>4956253.3900000006</v>
      </c>
      <c r="F14" s="221">
        <v>80355022.230000004</v>
      </c>
      <c r="G14" s="221">
        <v>51371998.119999997</v>
      </c>
      <c r="H14" s="221">
        <v>160</v>
      </c>
      <c r="I14" s="221">
        <v>65</v>
      </c>
      <c r="J14" s="222">
        <f t="shared" si="0"/>
        <v>2.8305463974500313E-2</v>
      </c>
    </row>
    <row r="15" spans="1:12" x14ac:dyDescent="0.3">
      <c r="A15" s="13">
        <v>12</v>
      </c>
      <c r="B15" s="219" t="s">
        <v>10</v>
      </c>
      <c r="C15" s="221">
        <v>21530023</v>
      </c>
      <c r="D15" s="221">
        <v>23001524</v>
      </c>
      <c r="E15" s="221">
        <v>7479942</v>
      </c>
      <c r="F15" s="221">
        <v>237099818</v>
      </c>
      <c r="G15" s="221">
        <v>211772462</v>
      </c>
      <c r="H15" s="221">
        <v>131.26</v>
      </c>
      <c r="I15" s="221">
        <v>45.4</v>
      </c>
      <c r="J15" s="222">
        <f t="shared" si="0"/>
        <v>5.6717547868304657E-2</v>
      </c>
    </row>
    <row r="16" spans="1:12" x14ac:dyDescent="0.3">
      <c r="A16" s="13">
        <v>13</v>
      </c>
      <c r="B16" s="219" t="s">
        <v>11</v>
      </c>
      <c r="C16" s="221">
        <v>3761120</v>
      </c>
      <c r="D16" s="221">
        <v>1173932</v>
      </c>
      <c r="E16" s="221">
        <v>1859511</v>
      </c>
      <c r="F16" s="221">
        <v>38077030</v>
      </c>
      <c r="G16" s="221">
        <v>25833355</v>
      </c>
      <c r="H16" s="221">
        <v>248.06</v>
      </c>
      <c r="I16" s="221">
        <v>59.37</v>
      </c>
      <c r="J16" s="222">
        <f t="shared" si="0"/>
        <v>9.9080945542156639E-3</v>
      </c>
    </row>
    <row r="17" spans="1:13" x14ac:dyDescent="0.3">
      <c r="A17" s="13">
        <v>14</v>
      </c>
      <c r="B17" s="219" t="s">
        <v>12</v>
      </c>
      <c r="C17" s="221">
        <v>24473081</v>
      </c>
      <c r="D17" s="221">
        <v>5623376</v>
      </c>
      <c r="E17" s="221">
        <v>9736921</v>
      </c>
      <c r="F17" s="221">
        <v>121303828</v>
      </c>
      <c r="G17" s="221">
        <v>102204411</v>
      </c>
      <c r="H17" s="221">
        <v>162.35</v>
      </c>
      <c r="I17" s="221">
        <v>66.3</v>
      </c>
      <c r="J17" s="222">
        <f t="shared" si="0"/>
        <v>6.4470583384996713E-2</v>
      </c>
      <c r="M17" s="178"/>
    </row>
    <row r="18" spans="1:13" x14ac:dyDescent="0.3">
      <c r="A18" s="13">
        <v>15</v>
      </c>
      <c r="B18" s="219" t="s">
        <v>13</v>
      </c>
      <c r="C18" s="221">
        <v>3824341</v>
      </c>
      <c r="D18" s="221">
        <v>2401183</v>
      </c>
      <c r="E18" s="221">
        <v>1333352</v>
      </c>
      <c r="F18" s="221">
        <v>58218804</v>
      </c>
      <c r="G18" s="221">
        <v>52733336</v>
      </c>
      <c r="H18" s="221">
        <v>139.41999999999999</v>
      </c>
      <c r="I18" s="221">
        <v>40.479999999999997</v>
      </c>
      <c r="J18" s="222">
        <f t="shared" si="0"/>
        <v>1.007464059523857E-2</v>
      </c>
    </row>
    <row r="19" spans="1:13" x14ac:dyDescent="0.3">
      <c r="A19" s="13">
        <v>16</v>
      </c>
      <c r="B19" s="219" t="s">
        <v>14</v>
      </c>
      <c r="C19" s="221">
        <v>3605083</v>
      </c>
      <c r="D19" s="221">
        <v>973833</v>
      </c>
      <c r="E19" s="221">
        <v>1197790</v>
      </c>
      <c r="F19" s="221">
        <v>22469043</v>
      </c>
      <c r="G19" s="221">
        <v>20198263</v>
      </c>
      <c r="H19" s="221">
        <v>444.72</v>
      </c>
      <c r="I19" s="221">
        <v>64.14</v>
      </c>
      <c r="J19" s="222">
        <f t="shared" si="0"/>
        <v>9.4970389776969279E-3</v>
      </c>
    </row>
    <row r="20" spans="1:13" x14ac:dyDescent="0.3">
      <c r="A20" s="13">
        <v>17</v>
      </c>
      <c r="B20" s="219" t="s">
        <v>15</v>
      </c>
      <c r="C20" s="221">
        <v>84320703</v>
      </c>
      <c r="D20" s="221">
        <v>58987624</v>
      </c>
      <c r="E20" s="221">
        <v>15472232</v>
      </c>
      <c r="F20" s="221">
        <v>524855511</v>
      </c>
      <c r="G20" s="221">
        <v>452127180</v>
      </c>
      <c r="H20" s="221">
        <v>88.97</v>
      </c>
      <c r="I20" s="221">
        <v>24.21</v>
      </c>
      <c r="J20" s="222">
        <f t="shared" si="0"/>
        <v>0.22212997676275589</v>
      </c>
    </row>
    <row r="21" spans="1:13" x14ac:dyDescent="0.3">
      <c r="A21" s="13">
        <v>18</v>
      </c>
      <c r="B21" s="219" t="s">
        <v>16</v>
      </c>
      <c r="C21" s="221">
        <v>60732226</v>
      </c>
      <c r="D21" s="221">
        <v>25128116</v>
      </c>
      <c r="E21" s="221">
        <v>10918158</v>
      </c>
      <c r="F21" s="221">
        <v>563935370</v>
      </c>
      <c r="G21" s="221">
        <v>504643546</v>
      </c>
      <c r="H21" s="221">
        <v>126.96</v>
      </c>
      <c r="I21" s="221">
        <v>30.39</v>
      </c>
      <c r="J21" s="222">
        <f t="shared" si="0"/>
        <v>0.15998974712213251</v>
      </c>
    </row>
    <row r="22" spans="1:13" x14ac:dyDescent="0.3">
      <c r="A22" s="13">
        <v>20</v>
      </c>
      <c r="B22" s="219" t="s">
        <v>19</v>
      </c>
      <c r="C22" s="221">
        <v>8105354</v>
      </c>
      <c r="D22" s="221">
        <v>1440959</v>
      </c>
      <c r="E22" s="221">
        <v>1639687.18</v>
      </c>
      <c r="F22" s="221">
        <v>28992096</v>
      </c>
      <c r="G22" s="221">
        <v>20464736</v>
      </c>
      <c r="H22" s="221">
        <v>306</v>
      </c>
      <c r="I22" s="221">
        <v>38</v>
      </c>
      <c r="J22" s="222">
        <f t="shared" si="0"/>
        <v>2.1352313626629874E-2</v>
      </c>
    </row>
    <row r="23" spans="1:13" x14ac:dyDescent="0.3">
      <c r="A23" s="13"/>
      <c r="B23" s="220" t="s">
        <v>89</v>
      </c>
      <c r="C23" s="224">
        <f>SUM(C3:C22)</f>
        <v>379600737.5</v>
      </c>
      <c r="D23" s="224">
        <f>SUM(D3:D22)</f>
        <v>195765552.21000001</v>
      </c>
      <c r="E23" s="224">
        <f>SUM(E3:E22)</f>
        <v>97335588.956500024</v>
      </c>
      <c r="F23" s="224">
        <f>SUM(F3:F22)</f>
        <v>3224294331.2600002</v>
      </c>
      <c r="G23" s="224">
        <f>SUM(G3:G22)</f>
        <v>2735388120.1856499</v>
      </c>
      <c r="H23" s="224"/>
      <c r="I23" s="224"/>
      <c r="J23" s="225">
        <f t="shared" si="0"/>
        <v>1</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7030A0"/>
  </sheetPr>
  <dimension ref="A1:N23"/>
  <sheetViews>
    <sheetView topLeftCell="A4" workbookViewId="0">
      <selection activeCell="D3" sqref="D3:E22"/>
    </sheetView>
  </sheetViews>
  <sheetFormatPr defaultRowHeight="14.4" x14ac:dyDescent="0.3"/>
  <cols>
    <col min="1" max="1" width="3.6640625" customWidth="1"/>
    <col min="2" max="2" width="42.6640625" bestFit="1" customWidth="1"/>
    <col min="3" max="3" width="12.5546875" customWidth="1"/>
    <col min="4" max="4" width="17.33203125" customWidth="1"/>
    <col min="5" max="5" width="14.6640625" customWidth="1"/>
    <col min="6" max="6" width="14.44140625" customWidth="1"/>
    <col min="7" max="7" width="13.88671875" customWidth="1"/>
    <col min="8" max="8" width="15" customWidth="1"/>
    <col min="9" max="9" width="11.5546875" customWidth="1"/>
    <col min="10" max="10" width="13.33203125" customWidth="1"/>
  </cols>
  <sheetData>
    <row r="1" spans="1:10" ht="15" customHeight="1" x14ac:dyDescent="0.3">
      <c r="B1" s="227" t="s">
        <v>95</v>
      </c>
    </row>
    <row r="2" spans="1:10" ht="47.25" customHeight="1" x14ac:dyDescent="0.3">
      <c r="B2" s="226" t="s">
        <v>41</v>
      </c>
      <c r="C2" s="15" t="s">
        <v>29</v>
      </c>
      <c r="D2" s="15" t="s">
        <v>57</v>
      </c>
      <c r="E2" s="15" t="s">
        <v>24</v>
      </c>
      <c r="F2" s="15" t="s">
        <v>64</v>
      </c>
      <c r="G2" s="15" t="s">
        <v>77</v>
      </c>
      <c r="H2" s="15" t="s">
        <v>79</v>
      </c>
      <c r="I2" s="15" t="s">
        <v>25</v>
      </c>
      <c r="J2" s="193" t="s">
        <v>27</v>
      </c>
    </row>
    <row r="3" spans="1:10" x14ac:dyDescent="0.3">
      <c r="A3">
        <v>1</v>
      </c>
      <c r="B3" s="182" t="s">
        <v>78</v>
      </c>
      <c r="C3" s="105">
        <v>6283220</v>
      </c>
      <c r="D3" s="105">
        <v>1677660</v>
      </c>
      <c r="E3" s="105">
        <v>8438777</v>
      </c>
      <c r="F3" s="105">
        <v>15779984</v>
      </c>
      <c r="G3" s="105">
        <v>4848000</v>
      </c>
      <c r="H3" s="105">
        <v>315.89</v>
      </c>
      <c r="I3" s="105">
        <v>163.49</v>
      </c>
      <c r="J3" s="222">
        <f t="shared" ref="J3:J22" si="0">C3/$C$23</f>
        <v>8.01514760810749E-3</v>
      </c>
    </row>
    <row r="4" spans="1:10" x14ac:dyDescent="0.3">
      <c r="A4">
        <v>2</v>
      </c>
      <c r="B4" s="182" t="s">
        <v>1</v>
      </c>
      <c r="C4" s="105">
        <v>7699236</v>
      </c>
      <c r="D4" s="105">
        <v>3001045</v>
      </c>
      <c r="E4" s="105">
        <v>3772597</v>
      </c>
      <c r="F4" s="105">
        <v>91206913</v>
      </c>
      <c r="G4" s="105">
        <v>81169393</v>
      </c>
      <c r="H4" s="105">
        <v>160.63</v>
      </c>
      <c r="I4" s="119">
        <v>57.13</v>
      </c>
      <c r="J4" s="222">
        <f t="shared" si="0"/>
        <v>9.8214789565947199E-3</v>
      </c>
    </row>
    <row r="5" spans="1:10" x14ac:dyDescent="0.3">
      <c r="A5">
        <v>3</v>
      </c>
      <c r="B5" s="182" t="s">
        <v>2</v>
      </c>
      <c r="C5" s="105">
        <v>205998290</v>
      </c>
      <c r="D5" s="105">
        <v>86965692</v>
      </c>
      <c r="E5" s="105">
        <v>35232643</v>
      </c>
      <c r="F5" s="105">
        <v>760180475</v>
      </c>
      <c r="G5" s="105">
        <v>634786934</v>
      </c>
      <c r="H5" s="105">
        <v>134.93</v>
      </c>
      <c r="I5" s="119">
        <v>33.92</v>
      </c>
      <c r="J5" s="222">
        <f t="shared" si="0"/>
        <v>0.26278034214427204</v>
      </c>
    </row>
    <row r="6" spans="1:10" x14ac:dyDescent="0.3">
      <c r="A6">
        <v>4</v>
      </c>
      <c r="B6" s="182" t="s">
        <v>93</v>
      </c>
      <c r="C6" s="105">
        <v>445882</v>
      </c>
      <c r="D6" s="105">
        <v>104375</v>
      </c>
      <c r="E6" s="105">
        <v>952298</v>
      </c>
      <c r="F6" s="105">
        <v>14375124</v>
      </c>
      <c r="G6" s="105">
        <v>9282810</v>
      </c>
      <c r="H6" s="105">
        <v>579.97</v>
      </c>
      <c r="I6" s="105">
        <v>236.53</v>
      </c>
      <c r="J6" s="222">
        <f t="shared" si="0"/>
        <v>5.6878639388692161E-4</v>
      </c>
    </row>
    <row r="7" spans="1:10" x14ac:dyDescent="0.3">
      <c r="A7">
        <v>5</v>
      </c>
      <c r="B7" s="182" t="s">
        <v>4</v>
      </c>
      <c r="C7" s="105">
        <v>1371447</v>
      </c>
      <c r="D7" s="105">
        <v>228750</v>
      </c>
      <c r="E7" s="105">
        <v>3317052</v>
      </c>
      <c r="F7" s="105">
        <v>18028839</v>
      </c>
      <c r="G7" s="105">
        <v>12009958</v>
      </c>
      <c r="H7" s="105">
        <v>533.12</v>
      </c>
      <c r="I7" s="119">
        <v>272.70999999999998</v>
      </c>
      <c r="J7" s="222">
        <f t="shared" si="0"/>
        <v>1.7494772014502423E-3</v>
      </c>
    </row>
    <row r="8" spans="1:10" x14ac:dyDescent="0.3">
      <c r="A8">
        <v>6</v>
      </c>
      <c r="B8" s="182" t="s">
        <v>5</v>
      </c>
      <c r="C8" s="105">
        <v>10906937</v>
      </c>
      <c r="D8" s="105">
        <v>6386994</v>
      </c>
      <c r="E8" s="105">
        <v>3242694</v>
      </c>
      <c r="F8" s="105">
        <v>51029238</v>
      </c>
      <c r="G8" s="105">
        <v>30688472</v>
      </c>
      <c r="H8" s="105">
        <v>116.6</v>
      </c>
      <c r="I8" s="119">
        <v>40.68</v>
      </c>
      <c r="J8" s="222">
        <f t="shared" si="0"/>
        <v>1.3913361303174021E-2</v>
      </c>
    </row>
    <row r="9" spans="1:10" x14ac:dyDescent="0.3">
      <c r="A9">
        <v>7</v>
      </c>
      <c r="B9" s="182" t="s">
        <v>6</v>
      </c>
      <c r="C9" s="105">
        <v>5803818</v>
      </c>
      <c r="D9" s="105">
        <v>719236</v>
      </c>
      <c r="E9" s="105">
        <v>2192328</v>
      </c>
      <c r="F9" s="105">
        <v>22212852</v>
      </c>
      <c r="G9" s="105">
        <v>12500448</v>
      </c>
      <c r="H9" s="105">
        <v>283.56</v>
      </c>
      <c r="I9" s="119">
        <v>74.11</v>
      </c>
      <c r="J9" s="222">
        <f t="shared" si="0"/>
        <v>7.4036016502034294E-3</v>
      </c>
    </row>
    <row r="10" spans="1:10" x14ac:dyDescent="0.3">
      <c r="A10">
        <v>8</v>
      </c>
      <c r="B10" s="182" t="s">
        <v>7</v>
      </c>
      <c r="C10" s="105">
        <v>58099002</v>
      </c>
      <c r="D10" s="105">
        <v>40169396</v>
      </c>
      <c r="E10" s="105">
        <v>12741358</v>
      </c>
      <c r="F10" s="105">
        <v>351790842</v>
      </c>
      <c r="G10" s="105">
        <v>314607712</v>
      </c>
      <c r="H10" s="105">
        <v>218.66</v>
      </c>
      <c r="I10" s="119">
        <v>27.81</v>
      </c>
      <c r="J10" s="222">
        <f t="shared" si="0"/>
        <v>7.4113603679917664E-2</v>
      </c>
    </row>
    <row r="11" spans="1:10" x14ac:dyDescent="0.3">
      <c r="A11">
        <v>9</v>
      </c>
      <c r="B11" s="182" t="s">
        <v>8</v>
      </c>
      <c r="C11" s="105">
        <v>6284600.4500000002</v>
      </c>
      <c r="D11" s="105">
        <v>901298.18</v>
      </c>
      <c r="E11" s="105">
        <v>2573050.09</v>
      </c>
      <c r="F11" s="105">
        <v>60162441.130000003</v>
      </c>
      <c r="G11" s="105">
        <v>42946786.201715156</v>
      </c>
      <c r="H11" s="228">
        <v>296</v>
      </c>
      <c r="I11" s="229">
        <v>50.85</v>
      </c>
      <c r="J11" s="222">
        <f t="shared" si="0"/>
        <v>8.0169085699257313E-3</v>
      </c>
    </row>
    <row r="12" spans="1:10" x14ac:dyDescent="0.3">
      <c r="A12">
        <v>10</v>
      </c>
      <c r="B12" s="182" t="s">
        <v>49</v>
      </c>
      <c r="C12" s="105">
        <v>2777706.86</v>
      </c>
      <c r="D12" s="105">
        <v>185226.85</v>
      </c>
      <c r="E12" s="105">
        <v>3526246.2199999997</v>
      </c>
      <c r="F12" s="105">
        <v>20928432.949999999</v>
      </c>
      <c r="G12" s="105">
        <v>12297092.955616437</v>
      </c>
      <c r="H12" s="105">
        <v>2876</v>
      </c>
      <c r="I12" s="105">
        <v>269</v>
      </c>
      <c r="J12" s="222">
        <f t="shared" si="0"/>
        <v>3.5433631951376464E-3</v>
      </c>
    </row>
    <row r="13" spans="1:10" x14ac:dyDescent="0.3">
      <c r="A13">
        <v>11</v>
      </c>
      <c r="B13" s="182" t="s">
        <v>9</v>
      </c>
      <c r="C13" s="105">
        <v>27457715</v>
      </c>
      <c r="D13" s="105">
        <v>13945931</v>
      </c>
      <c r="E13" s="105">
        <v>6358856</v>
      </c>
      <c r="F13" s="105">
        <v>172983450</v>
      </c>
      <c r="G13" s="105">
        <v>154365155</v>
      </c>
      <c r="H13" s="105">
        <v>135.28</v>
      </c>
      <c r="I13" s="119">
        <v>48.94</v>
      </c>
      <c r="J13" s="222">
        <f t="shared" si="0"/>
        <v>3.502625066547839E-2</v>
      </c>
    </row>
    <row r="14" spans="1:10" x14ac:dyDescent="0.3">
      <c r="A14">
        <v>12</v>
      </c>
      <c r="B14" s="182" t="s">
        <v>92</v>
      </c>
      <c r="C14" s="105">
        <v>21373688</v>
      </c>
      <c r="D14" s="105">
        <v>8022564</v>
      </c>
      <c r="E14" s="105">
        <v>10048467</v>
      </c>
      <c r="F14" s="105">
        <v>82304926</v>
      </c>
      <c r="G14" s="105">
        <v>51395061</v>
      </c>
      <c r="H14" s="105">
        <v>154.38999999999999</v>
      </c>
      <c r="I14" s="105">
        <v>61.97</v>
      </c>
      <c r="J14" s="222">
        <f t="shared" si="0"/>
        <v>2.7265202276800071E-2</v>
      </c>
    </row>
    <row r="15" spans="1:10" x14ac:dyDescent="0.3">
      <c r="A15">
        <v>13</v>
      </c>
      <c r="B15" s="182" t="s">
        <v>10</v>
      </c>
      <c r="C15" s="105">
        <v>44985655</v>
      </c>
      <c r="D15" s="105">
        <v>45788766</v>
      </c>
      <c r="E15" s="105">
        <v>14263666</v>
      </c>
      <c r="F15" s="105">
        <v>244921390</v>
      </c>
      <c r="G15" s="105">
        <v>221342040</v>
      </c>
      <c r="H15" s="105">
        <v>126.67</v>
      </c>
      <c r="I15" s="119">
        <v>39.67</v>
      </c>
      <c r="J15" s="222">
        <f t="shared" si="0"/>
        <v>5.7385650203621505E-2</v>
      </c>
    </row>
    <row r="16" spans="1:10" x14ac:dyDescent="0.3">
      <c r="A16">
        <v>14</v>
      </c>
      <c r="B16" s="182" t="s">
        <v>11</v>
      </c>
      <c r="C16" s="105">
        <v>8349875</v>
      </c>
      <c r="D16" s="105">
        <v>3339974</v>
      </c>
      <c r="E16" s="105">
        <v>4140415</v>
      </c>
      <c r="F16" s="105">
        <v>39476194</v>
      </c>
      <c r="G16" s="105">
        <v>26298564</v>
      </c>
      <c r="H16" s="105">
        <v>248.67</v>
      </c>
      <c r="I16" s="119">
        <v>60.55</v>
      </c>
      <c r="J16" s="222">
        <f t="shared" si="0"/>
        <v>1.0651462249331795E-2</v>
      </c>
    </row>
    <row r="17" spans="1:14" x14ac:dyDescent="0.3">
      <c r="A17">
        <v>15</v>
      </c>
      <c r="B17" s="182" t="s">
        <v>12</v>
      </c>
      <c r="C17" s="105">
        <v>51672239</v>
      </c>
      <c r="D17" s="105">
        <v>11970922</v>
      </c>
      <c r="E17" s="105">
        <v>196330767</v>
      </c>
      <c r="F17" s="105">
        <v>130008741</v>
      </c>
      <c r="G17" s="105">
        <v>111506726</v>
      </c>
      <c r="H17" s="105">
        <v>154.04</v>
      </c>
      <c r="I17" s="119">
        <v>64.23</v>
      </c>
      <c r="J17" s="222">
        <f t="shared" si="0"/>
        <v>6.5915346403024017E-2</v>
      </c>
    </row>
    <row r="18" spans="1:14" x14ac:dyDescent="0.3">
      <c r="A18">
        <v>16</v>
      </c>
      <c r="B18" s="182" t="s">
        <v>13</v>
      </c>
      <c r="C18" s="105">
        <v>8249109</v>
      </c>
      <c r="D18" s="105">
        <v>5216486</v>
      </c>
      <c r="E18" s="105">
        <v>3013916</v>
      </c>
      <c r="F18" s="105">
        <v>58315725</v>
      </c>
      <c r="G18" s="105">
        <v>52281509</v>
      </c>
      <c r="H18" s="105">
        <v>133.58000000000001</v>
      </c>
      <c r="I18" s="119">
        <v>40.58</v>
      </c>
      <c r="J18" s="222">
        <f t="shared" si="0"/>
        <v>1.0522920774756887E-2</v>
      </c>
    </row>
    <row r="19" spans="1:14" x14ac:dyDescent="0.3">
      <c r="A19">
        <v>17</v>
      </c>
      <c r="B19" s="182" t="s">
        <v>14</v>
      </c>
      <c r="C19" s="105">
        <v>8876278</v>
      </c>
      <c r="D19" s="105">
        <v>2328034</v>
      </c>
      <c r="E19" s="105">
        <v>2699289</v>
      </c>
      <c r="F19" s="105">
        <v>22592373</v>
      </c>
      <c r="G19" s="105">
        <v>19558544</v>
      </c>
      <c r="H19" s="105">
        <v>408.77</v>
      </c>
      <c r="I19" s="119">
        <v>71.87</v>
      </c>
      <c r="J19" s="222">
        <f t="shared" si="0"/>
        <v>1.1322964718822057E-2</v>
      </c>
      <c r="N19" t="s">
        <v>91</v>
      </c>
    </row>
    <row r="20" spans="1:14" x14ac:dyDescent="0.3">
      <c r="A20">
        <v>18</v>
      </c>
      <c r="B20" s="182" t="s">
        <v>15</v>
      </c>
      <c r="C20" s="105">
        <v>171479895</v>
      </c>
      <c r="D20" s="105">
        <v>114281557</v>
      </c>
      <c r="E20" s="105">
        <v>31687315</v>
      </c>
      <c r="F20" s="105">
        <v>701866121</v>
      </c>
      <c r="G20" s="105">
        <v>584590681</v>
      </c>
      <c r="H20" s="105">
        <v>114.63</v>
      </c>
      <c r="I20" s="119">
        <v>24.89</v>
      </c>
      <c r="J20" s="222">
        <f t="shared" si="0"/>
        <v>0.2187471822167254</v>
      </c>
    </row>
    <row r="21" spans="1:14" x14ac:dyDescent="0.3">
      <c r="A21">
        <v>19</v>
      </c>
      <c r="B21" s="182" t="s">
        <v>16</v>
      </c>
      <c r="C21" s="105">
        <v>123675341</v>
      </c>
      <c r="D21" s="105">
        <v>47430769</v>
      </c>
      <c r="E21" s="105">
        <v>22074082</v>
      </c>
      <c r="F21" s="105">
        <v>595367794</v>
      </c>
      <c r="G21" s="105">
        <v>531253922</v>
      </c>
      <c r="H21" s="105">
        <v>125.86</v>
      </c>
      <c r="I21" s="119">
        <v>30.8</v>
      </c>
      <c r="J21" s="222">
        <f t="shared" si="0"/>
        <v>0.15776562233982386</v>
      </c>
    </row>
    <row r="22" spans="1:14" x14ac:dyDescent="0.3">
      <c r="A22">
        <v>20</v>
      </c>
      <c r="B22" s="182" t="s">
        <v>19</v>
      </c>
      <c r="C22" s="105">
        <v>12128255</v>
      </c>
      <c r="D22" s="105">
        <v>3502983</v>
      </c>
      <c r="E22" s="105">
        <v>3128799</v>
      </c>
      <c r="F22" s="105">
        <v>29030947</v>
      </c>
      <c r="G22" s="105">
        <v>20522226</v>
      </c>
      <c r="H22" s="105">
        <v>283.63</v>
      </c>
      <c r="I22" s="105">
        <v>47.76</v>
      </c>
      <c r="J22" s="222">
        <f t="shared" si="0"/>
        <v>1.5471327448946193E-2</v>
      </c>
    </row>
    <row r="23" spans="1:14" x14ac:dyDescent="0.3">
      <c r="B23" s="182" t="s">
        <v>89</v>
      </c>
      <c r="C23" s="230">
        <f>SUM(C3:C22)</f>
        <v>783918189.30999994</v>
      </c>
      <c r="D23" s="230">
        <f>SUM(D3:D22)</f>
        <v>396167659.02999997</v>
      </c>
      <c r="E23" s="230">
        <f>SUM(E3:E22)</f>
        <v>369734615.31</v>
      </c>
      <c r="F23" s="230">
        <f>SUM(F3:F22)</f>
        <v>3482562802.0799999</v>
      </c>
      <c r="G23" s="230">
        <f>SUM(G3:G22)</f>
        <v>2928252034.1573315</v>
      </c>
      <c r="H23" s="119"/>
      <c r="I23" s="119"/>
      <c r="J23" s="119"/>
    </row>
  </sheetData>
  <sortState xmlns:xlrd2="http://schemas.microsoft.com/office/spreadsheetml/2017/richdata2" ref="B4:J23">
    <sortCondition ref="B4:B2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W26"/>
  <sheetViews>
    <sheetView workbookViewId="0">
      <selection activeCell="I17" sqref="I17"/>
    </sheetView>
  </sheetViews>
  <sheetFormatPr defaultRowHeight="14.4" x14ac:dyDescent="0.3"/>
  <cols>
    <col min="5" max="5" width="1.109375" customWidth="1"/>
    <col min="14" max="14" width="48.5546875" customWidth="1"/>
  </cols>
  <sheetData>
    <row r="1" spans="1:23" x14ac:dyDescent="0.3">
      <c r="A1" s="127"/>
      <c r="B1" s="127"/>
      <c r="C1" s="127"/>
      <c r="D1" s="127"/>
      <c r="E1" s="127"/>
      <c r="F1" s="139"/>
      <c r="G1" s="139"/>
      <c r="H1" s="139"/>
      <c r="I1" s="139"/>
      <c r="J1" s="139"/>
      <c r="K1" s="139"/>
      <c r="L1" s="139"/>
      <c r="M1" s="139"/>
      <c r="N1" s="127"/>
      <c r="O1" s="127"/>
      <c r="P1" s="127"/>
      <c r="Q1" s="127"/>
      <c r="R1" s="127"/>
      <c r="S1" s="127"/>
      <c r="T1" s="127"/>
      <c r="U1" s="127"/>
      <c r="V1" s="127"/>
      <c r="W1" s="127"/>
    </row>
    <row r="2" spans="1:23" x14ac:dyDescent="0.3">
      <c r="A2" s="127"/>
      <c r="B2" s="127"/>
      <c r="C2" s="127"/>
      <c r="D2" s="127"/>
      <c r="E2" s="127"/>
      <c r="F2" s="139"/>
      <c r="G2" s="139"/>
      <c r="H2" s="139"/>
      <c r="I2" s="139"/>
      <c r="J2" s="139"/>
      <c r="K2" s="139"/>
      <c r="L2" s="139"/>
      <c r="M2" s="139"/>
      <c r="N2" s="127"/>
      <c r="O2" s="127"/>
      <c r="P2" s="127"/>
      <c r="Q2" s="127"/>
      <c r="R2" s="127"/>
      <c r="S2" s="127"/>
      <c r="T2" s="127"/>
      <c r="U2" s="127"/>
      <c r="V2" s="127"/>
      <c r="W2" s="127"/>
    </row>
    <row r="3" spans="1:23" x14ac:dyDescent="0.3">
      <c r="A3" s="127"/>
      <c r="B3" s="127"/>
      <c r="C3" s="127"/>
      <c r="D3" s="127"/>
      <c r="E3" s="127"/>
      <c r="F3" s="139"/>
      <c r="G3" s="139"/>
      <c r="H3" s="139"/>
      <c r="I3" s="139"/>
      <c r="J3" s="139"/>
      <c r="K3" s="139"/>
      <c r="L3" s="139"/>
      <c r="M3" s="139"/>
      <c r="N3" s="127"/>
      <c r="O3" s="127"/>
      <c r="P3" s="127"/>
      <c r="Q3" s="127"/>
      <c r="R3" s="127"/>
      <c r="S3" s="127"/>
      <c r="T3" s="127"/>
      <c r="U3" s="127"/>
      <c r="V3" s="127"/>
      <c r="W3" s="127"/>
    </row>
    <row r="4" spans="1:23" x14ac:dyDescent="0.3">
      <c r="A4" s="127"/>
      <c r="B4" s="127"/>
      <c r="C4" s="127"/>
      <c r="D4" s="127"/>
      <c r="E4" s="127"/>
      <c r="F4" s="139"/>
      <c r="G4" s="139"/>
      <c r="H4" s="139"/>
      <c r="I4" s="139"/>
      <c r="J4" s="139"/>
      <c r="K4" s="139"/>
      <c r="L4" s="139"/>
      <c r="M4" s="139"/>
      <c r="N4" s="127"/>
      <c r="O4" s="127"/>
      <c r="P4" s="127"/>
      <c r="Q4" s="127"/>
      <c r="R4" s="127"/>
      <c r="S4" s="127"/>
      <c r="T4" s="127"/>
      <c r="U4" s="127"/>
      <c r="V4" s="127"/>
      <c r="W4" s="127"/>
    </row>
    <row r="5" spans="1:23" x14ac:dyDescent="0.3">
      <c r="A5" s="127"/>
      <c r="B5" s="127"/>
      <c r="C5" s="127"/>
      <c r="D5" s="127"/>
      <c r="E5" s="127"/>
      <c r="F5" s="139"/>
      <c r="G5" s="139"/>
      <c r="H5" s="139"/>
      <c r="I5" s="139"/>
      <c r="J5" s="139"/>
      <c r="K5" s="139"/>
      <c r="L5" s="139"/>
      <c r="M5" s="139"/>
      <c r="N5" s="127"/>
      <c r="O5" s="127"/>
      <c r="P5" s="127"/>
      <c r="Q5" s="127"/>
      <c r="R5" s="127"/>
      <c r="S5" s="127"/>
      <c r="T5" s="127"/>
      <c r="U5" s="127"/>
      <c r="V5" s="127"/>
      <c r="W5" s="127"/>
    </row>
    <row r="6" spans="1:23" x14ac:dyDescent="0.3">
      <c r="A6" s="127"/>
      <c r="B6" s="127"/>
      <c r="C6" s="127"/>
      <c r="D6" s="127"/>
      <c r="E6" s="127"/>
      <c r="F6" s="139"/>
      <c r="G6" s="139"/>
      <c r="H6" s="139"/>
      <c r="I6" s="139"/>
      <c r="J6" s="139"/>
      <c r="K6" s="139"/>
      <c r="L6" s="139"/>
      <c r="M6" s="139"/>
      <c r="N6" s="127"/>
      <c r="O6" s="127"/>
      <c r="P6" s="127"/>
      <c r="Q6" s="127"/>
      <c r="R6" s="127"/>
      <c r="S6" s="127"/>
      <c r="T6" s="127"/>
      <c r="U6" s="127"/>
      <c r="V6" s="127"/>
      <c r="W6" s="127"/>
    </row>
    <row r="7" spans="1:23" x14ac:dyDescent="0.3">
      <c r="A7" s="127"/>
      <c r="B7" s="127"/>
      <c r="C7" s="127"/>
      <c r="D7" s="127"/>
      <c r="E7" s="127"/>
      <c r="F7" s="139"/>
      <c r="G7" s="139"/>
      <c r="H7" s="139"/>
      <c r="I7" s="139"/>
      <c r="J7" s="139"/>
      <c r="K7" s="139"/>
      <c r="L7" s="139"/>
      <c r="M7" s="139"/>
      <c r="N7" s="127"/>
      <c r="O7" s="127"/>
      <c r="P7" s="127"/>
      <c r="Q7" s="127"/>
      <c r="R7" s="127"/>
      <c r="S7" s="127"/>
      <c r="T7" s="127"/>
      <c r="U7" s="127"/>
      <c r="V7" s="127"/>
      <c r="W7" s="127"/>
    </row>
    <row r="8" spans="1:23" x14ac:dyDescent="0.3">
      <c r="A8" s="127"/>
      <c r="B8" s="127"/>
      <c r="C8" s="127"/>
      <c r="D8" s="127"/>
      <c r="E8" s="127"/>
      <c r="F8" s="139"/>
      <c r="G8" s="139"/>
      <c r="H8" s="139"/>
      <c r="I8" s="139"/>
      <c r="J8" s="139"/>
      <c r="K8" s="139"/>
      <c r="L8" s="139"/>
      <c r="M8" s="139"/>
      <c r="N8" s="127"/>
      <c r="O8" s="127"/>
      <c r="P8" s="127"/>
      <c r="Q8" s="127"/>
      <c r="R8" s="127"/>
      <c r="S8" s="127"/>
      <c r="T8" s="127"/>
      <c r="U8" s="127"/>
      <c r="V8" s="127"/>
      <c r="W8" s="127"/>
    </row>
    <row r="9" spans="1:23" x14ac:dyDescent="0.3">
      <c r="A9" s="127"/>
      <c r="B9" s="127"/>
      <c r="C9" s="127"/>
      <c r="D9" s="127"/>
      <c r="E9" s="127"/>
      <c r="F9" s="139"/>
      <c r="G9" s="139"/>
      <c r="H9" s="139"/>
      <c r="I9" s="139"/>
      <c r="J9" s="139"/>
      <c r="K9" s="139"/>
      <c r="L9" s="139"/>
      <c r="M9" s="139"/>
      <c r="N9" s="127"/>
      <c r="O9" s="127"/>
      <c r="P9" s="127"/>
      <c r="Q9" s="127"/>
      <c r="R9" s="127"/>
      <c r="S9" s="127"/>
      <c r="T9" s="127"/>
      <c r="U9" s="127"/>
      <c r="V9" s="127"/>
      <c r="W9" s="127"/>
    </row>
    <row r="10" spans="1:23" ht="15" customHeight="1" x14ac:dyDescent="0.3">
      <c r="A10" s="127"/>
      <c r="B10" s="127"/>
      <c r="C10" s="127"/>
      <c r="D10" s="127"/>
      <c r="E10" s="127"/>
      <c r="F10" s="334" t="s">
        <v>75</v>
      </c>
      <c r="G10" s="334"/>
      <c r="H10" s="334"/>
      <c r="I10" s="334"/>
      <c r="J10" s="334"/>
      <c r="K10" s="334"/>
      <c r="L10" s="334"/>
      <c r="M10" s="334"/>
      <c r="N10" s="334"/>
      <c r="O10" s="127"/>
      <c r="P10" s="127"/>
      <c r="Q10" s="127"/>
      <c r="R10" s="127"/>
      <c r="S10" s="127"/>
      <c r="T10" s="127"/>
      <c r="U10" s="127"/>
      <c r="V10" s="127"/>
      <c r="W10" s="127"/>
    </row>
    <row r="11" spans="1:23" x14ac:dyDescent="0.3">
      <c r="A11" s="127"/>
      <c r="B11" s="127"/>
      <c r="C11" s="127"/>
      <c r="D11" s="127"/>
      <c r="E11" s="127"/>
      <c r="F11" s="334"/>
      <c r="G11" s="334"/>
      <c r="H11" s="334"/>
      <c r="I11" s="334"/>
      <c r="J11" s="334"/>
      <c r="K11" s="334"/>
      <c r="L11" s="334"/>
      <c r="M11" s="334"/>
      <c r="N11" s="334"/>
      <c r="O11" s="127"/>
      <c r="P11" s="127"/>
      <c r="Q11" s="127"/>
      <c r="R11" s="127"/>
      <c r="S11" s="127"/>
      <c r="T11" s="127"/>
      <c r="U11" s="127"/>
      <c r="V11" s="127"/>
      <c r="W11" s="127"/>
    </row>
    <row r="12" spans="1:23" x14ac:dyDescent="0.3">
      <c r="A12" s="127"/>
      <c r="B12" s="127"/>
      <c r="C12" s="127"/>
      <c r="D12" s="127"/>
      <c r="E12" s="127"/>
      <c r="F12" s="334"/>
      <c r="G12" s="334"/>
      <c r="H12" s="334"/>
      <c r="I12" s="334"/>
      <c r="J12" s="334"/>
      <c r="K12" s="334"/>
      <c r="L12" s="334"/>
      <c r="M12" s="334"/>
      <c r="N12" s="334"/>
      <c r="O12" s="127"/>
      <c r="P12" s="127"/>
      <c r="Q12" s="127"/>
      <c r="R12" s="127"/>
      <c r="S12" s="127"/>
      <c r="T12" s="127"/>
      <c r="U12" s="127"/>
      <c r="V12" s="127"/>
      <c r="W12" s="127"/>
    </row>
    <row r="13" spans="1:23" x14ac:dyDescent="0.3">
      <c r="A13" s="127"/>
      <c r="B13" s="127"/>
      <c r="C13" s="127"/>
      <c r="D13" s="127"/>
      <c r="E13" s="127"/>
      <c r="F13" s="334"/>
      <c r="G13" s="334"/>
      <c r="H13" s="334"/>
      <c r="I13" s="334"/>
      <c r="J13" s="334"/>
      <c r="K13" s="334"/>
      <c r="L13" s="334"/>
      <c r="M13" s="334"/>
      <c r="N13" s="334"/>
      <c r="O13" s="127"/>
      <c r="P13" s="127"/>
      <c r="Q13" s="127"/>
      <c r="R13" s="127"/>
      <c r="S13" s="127"/>
      <c r="T13" s="127"/>
      <c r="U13" s="127"/>
      <c r="V13" s="127"/>
      <c r="W13" s="127"/>
    </row>
    <row r="14" spans="1:23" x14ac:dyDescent="0.3">
      <c r="A14" s="127"/>
      <c r="B14" s="127"/>
      <c r="C14" s="127"/>
      <c r="D14" s="127"/>
      <c r="E14" s="127"/>
      <c r="F14" s="334"/>
      <c r="G14" s="334"/>
      <c r="H14" s="334"/>
      <c r="I14" s="334"/>
      <c r="J14" s="334"/>
      <c r="K14" s="334"/>
      <c r="L14" s="334"/>
      <c r="M14" s="334"/>
      <c r="N14" s="334"/>
      <c r="O14" s="127"/>
      <c r="P14" s="127"/>
      <c r="Q14" s="127"/>
      <c r="R14" s="127"/>
      <c r="S14" s="127"/>
      <c r="T14" s="127"/>
      <c r="U14" s="127"/>
      <c r="V14" s="127"/>
      <c r="W14" s="127"/>
    </row>
    <row r="15" spans="1:23" x14ac:dyDescent="0.3">
      <c r="A15" s="127"/>
      <c r="B15" s="127"/>
      <c r="C15" s="127"/>
      <c r="D15" s="127"/>
      <c r="E15" s="127"/>
      <c r="F15" s="334"/>
      <c r="G15" s="334"/>
      <c r="H15" s="334"/>
      <c r="I15" s="334"/>
      <c r="J15" s="334"/>
      <c r="K15" s="334"/>
      <c r="L15" s="334"/>
      <c r="M15" s="334"/>
      <c r="N15" s="334"/>
      <c r="O15" s="127"/>
      <c r="P15" s="127"/>
      <c r="Q15" s="127"/>
      <c r="R15" s="127"/>
      <c r="S15" s="127"/>
      <c r="T15" s="127"/>
      <c r="U15" s="127"/>
      <c r="V15" s="127"/>
      <c r="W15" s="127"/>
    </row>
    <row r="16" spans="1:23" x14ac:dyDescent="0.3">
      <c r="A16" s="127"/>
      <c r="B16" s="127"/>
      <c r="C16" s="127"/>
      <c r="D16" s="127"/>
      <c r="E16" s="127"/>
      <c r="F16" s="139"/>
      <c r="G16" s="139"/>
      <c r="H16" s="139"/>
      <c r="I16" s="139"/>
      <c r="J16" s="139"/>
      <c r="K16" s="139"/>
      <c r="L16" s="139"/>
      <c r="M16" s="139"/>
      <c r="N16" s="127"/>
      <c r="O16" s="127"/>
      <c r="P16" s="127"/>
      <c r="Q16" s="127"/>
      <c r="R16" s="127"/>
      <c r="S16" s="127"/>
      <c r="T16" s="127"/>
      <c r="U16" s="127"/>
      <c r="V16" s="127"/>
      <c r="W16" s="127"/>
    </row>
    <row r="17" spans="1:23" x14ac:dyDescent="0.3">
      <c r="A17" s="127"/>
      <c r="B17" s="127"/>
      <c r="C17" s="127"/>
      <c r="D17" s="127"/>
      <c r="E17" s="127"/>
      <c r="F17" s="139"/>
      <c r="G17" s="139"/>
      <c r="H17" s="139"/>
      <c r="I17" s="139"/>
      <c r="J17" s="139"/>
      <c r="K17" s="139"/>
      <c r="L17" s="139"/>
      <c r="M17" s="139"/>
      <c r="N17" s="127"/>
      <c r="O17" s="127"/>
      <c r="P17" s="127"/>
      <c r="Q17" s="127"/>
      <c r="R17" s="127"/>
      <c r="S17" s="127"/>
      <c r="T17" s="127"/>
      <c r="U17" s="127"/>
      <c r="V17" s="127"/>
      <c r="W17" s="127"/>
    </row>
    <row r="18" spans="1:23" x14ac:dyDescent="0.3">
      <c r="A18" s="127"/>
      <c r="B18" s="127"/>
      <c r="C18" s="127"/>
      <c r="D18" s="127"/>
      <c r="E18" s="127"/>
      <c r="F18" s="139"/>
      <c r="G18" s="139"/>
      <c r="H18" s="139"/>
      <c r="I18" s="139"/>
      <c r="J18" s="139"/>
      <c r="K18" s="139"/>
      <c r="L18" s="139"/>
      <c r="M18" s="139"/>
      <c r="N18" s="127"/>
      <c r="O18" s="127"/>
      <c r="P18" s="127"/>
      <c r="Q18" s="127"/>
      <c r="R18" s="127"/>
      <c r="S18" s="127"/>
      <c r="T18" s="127"/>
      <c r="U18" s="127"/>
      <c r="V18" s="127"/>
      <c r="W18" s="127"/>
    </row>
    <row r="19" spans="1:23" x14ac:dyDescent="0.3">
      <c r="A19" s="127"/>
      <c r="B19" s="127"/>
      <c r="C19" s="127"/>
      <c r="D19" s="127"/>
      <c r="E19" s="127"/>
      <c r="F19" s="139"/>
      <c r="G19" s="139"/>
      <c r="H19" s="139"/>
      <c r="I19" s="139"/>
      <c r="J19" s="139"/>
      <c r="K19" s="139"/>
      <c r="L19" s="139"/>
      <c r="M19" s="139"/>
      <c r="N19" s="127"/>
      <c r="O19" s="127"/>
      <c r="P19" s="127"/>
      <c r="Q19" s="127"/>
      <c r="R19" s="127"/>
      <c r="S19" s="127"/>
      <c r="T19" s="127"/>
      <c r="U19" s="127"/>
      <c r="V19" s="127"/>
      <c r="W19" s="127"/>
    </row>
    <row r="20" spans="1:23" x14ac:dyDescent="0.3">
      <c r="A20" s="127"/>
      <c r="B20" s="127"/>
      <c r="C20" s="127"/>
      <c r="D20" s="127"/>
      <c r="E20" s="127"/>
      <c r="F20" s="139"/>
      <c r="G20" s="139"/>
      <c r="H20" s="139"/>
      <c r="I20" s="139"/>
      <c r="J20" s="139"/>
      <c r="K20" s="139"/>
      <c r="L20" s="139"/>
      <c r="M20" s="139"/>
      <c r="N20" s="127"/>
      <c r="O20" s="127"/>
      <c r="P20" s="127"/>
      <c r="Q20" s="127"/>
      <c r="R20" s="127"/>
      <c r="S20" s="127"/>
      <c r="T20" s="127"/>
      <c r="U20" s="127"/>
      <c r="V20" s="127"/>
      <c r="W20" s="127"/>
    </row>
    <row r="21" spans="1:23" x14ac:dyDescent="0.3">
      <c r="A21" s="127"/>
      <c r="B21" s="127"/>
      <c r="C21" s="127"/>
      <c r="D21" s="127"/>
      <c r="E21" s="127"/>
      <c r="F21" s="139"/>
      <c r="G21" s="139"/>
      <c r="H21" s="139"/>
      <c r="I21" s="139"/>
      <c r="J21" s="139"/>
      <c r="K21" s="139"/>
      <c r="L21" s="139"/>
      <c r="M21" s="139"/>
      <c r="N21" s="127"/>
      <c r="O21" s="127"/>
      <c r="P21" s="127"/>
      <c r="Q21" s="127"/>
      <c r="R21" s="127"/>
      <c r="S21" s="127"/>
      <c r="T21" s="127"/>
      <c r="U21" s="127"/>
      <c r="V21" s="127"/>
      <c r="W21" s="127"/>
    </row>
    <row r="22" spans="1:23" x14ac:dyDescent="0.3">
      <c r="A22" s="127"/>
      <c r="B22" s="127"/>
      <c r="C22" s="127"/>
      <c r="D22" s="127"/>
      <c r="E22" s="127"/>
      <c r="F22" s="139"/>
      <c r="G22" s="139"/>
      <c r="H22" s="139"/>
      <c r="I22" s="139"/>
      <c r="J22" s="139"/>
      <c r="K22" s="139"/>
      <c r="L22" s="139"/>
      <c r="M22" s="139"/>
      <c r="N22" s="127"/>
      <c r="O22" s="127"/>
      <c r="P22" s="127"/>
      <c r="Q22" s="127"/>
      <c r="R22" s="127"/>
      <c r="S22" s="127"/>
      <c r="T22" s="127"/>
      <c r="U22" s="127"/>
      <c r="V22" s="127"/>
      <c r="W22" s="127"/>
    </row>
    <row r="23" spans="1:23" x14ac:dyDescent="0.3">
      <c r="A23" s="127"/>
      <c r="B23" s="127"/>
      <c r="C23" s="127"/>
      <c r="D23" s="127"/>
      <c r="E23" s="127"/>
      <c r="F23" s="139"/>
      <c r="G23" s="139"/>
      <c r="H23" s="139"/>
      <c r="I23" s="139"/>
      <c r="J23" s="139"/>
      <c r="K23" s="139"/>
      <c r="L23" s="139"/>
      <c r="M23" s="139"/>
      <c r="N23" s="127"/>
      <c r="O23" s="127"/>
      <c r="P23" s="127"/>
      <c r="Q23" s="127"/>
      <c r="R23" s="127"/>
      <c r="S23" s="127"/>
      <c r="T23" s="127"/>
      <c r="U23" s="127"/>
      <c r="V23" s="127"/>
      <c r="W23" s="127"/>
    </row>
    <row r="24" spans="1:23" x14ac:dyDescent="0.3">
      <c r="A24" s="127"/>
      <c r="B24" s="127"/>
      <c r="C24" s="127"/>
      <c r="D24" s="127"/>
      <c r="E24" s="127"/>
      <c r="F24" s="139"/>
      <c r="G24" s="139"/>
      <c r="H24" s="139"/>
      <c r="I24" s="139"/>
      <c r="J24" s="139"/>
      <c r="K24" s="139"/>
      <c r="L24" s="139"/>
      <c r="M24" s="139"/>
      <c r="N24" s="127"/>
      <c r="O24" s="127"/>
      <c r="P24" s="127"/>
      <c r="Q24" s="127"/>
      <c r="R24" s="127"/>
      <c r="S24" s="127"/>
      <c r="T24" s="127"/>
      <c r="U24" s="127"/>
      <c r="V24" s="127"/>
      <c r="W24" s="127"/>
    </row>
    <row r="25" spans="1:23" x14ac:dyDescent="0.3">
      <c r="A25" s="127"/>
      <c r="B25" s="127"/>
      <c r="C25" s="127"/>
      <c r="D25" s="127"/>
      <c r="E25" s="127"/>
      <c r="F25" s="139"/>
      <c r="G25" s="139"/>
      <c r="H25" s="139"/>
      <c r="I25" s="139"/>
      <c r="J25" s="139"/>
      <c r="K25" s="139"/>
      <c r="L25" s="139"/>
      <c r="M25" s="139"/>
      <c r="N25" s="127"/>
      <c r="O25" s="127"/>
      <c r="P25" s="127"/>
      <c r="Q25" s="127"/>
      <c r="R25" s="127"/>
      <c r="S25" s="127"/>
      <c r="T25" s="127"/>
      <c r="U25" s="127"/>
      <c r="V25" s="127"/>
      <c r="W25" s="127"/>
    </row>
    <row r="26" spans="1:23" x14ac:dyDescent="0.3">
      <c r="A26" s="127"/>
      <c r="B26" s="127"/>
      <c r="C26" s="127"/>
      <c r="D26" s="127"/>
      <c r="E26" s="127"/>
      <c r="F26" s="139"/>
      <c r="G26" s="139"/>
      <c r="H26" s="139"/>
      <c r="I26" s="139"/>
      <c r="J26" s="139"/>
      <c r="K26" s="139"/>
      <c r="L26" s="139"/>
      <c r="M26" s="139"/>
      <c r="N26" s="127"/>
      <c r="O26" s="127"/>
      <c r="P26" s="127"/>
      <c r="Q26" s="127"/>
      <c r="R26" s="127"/>
      <c r="S26" s="127"/>
      <c r="T26" s="127"/>
      <c r="U26" s="127"/>
      <c r="V26" s="127"/>
      <c r="W26" s="127"/>
    </row>
  </sheetData>
  <mergeCells count="1">
    <mergeCell ref="F10:N15"/>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A1:N23"/>
  <sheetViews>
    <sheetView workbookViewId="0">
      <selection activeCell="E3" sqref="E3:E22"/>
    </sheetView>
  </sheetViews>
  <sheetFormatPr defaultRowHeight="14.4" x14ac:dyDescent="0.3"/>
  <cols>
    <col min="1" max="1" width="3.6640625" customWidth="1"/>
    <col min="2" max="2" width="42.6640625" bestFit="1" customWidth="1"/>
    <col min="3" max="3" width="14.33203125" bestFit="1" customWidth="1"/>
    <col min="4" max="4" width="17.33203125" customWidth="1"/>
    <col min="5" max="5" width="14.6640625" customWidth="1"/>
    <col min="6" max="6" width="14.44140625" customWidth="1"/>
    <col min="7" max="7" width="13.88671875" customWidth="1"/>
    <col min="8" max="8" width="15" customWidth="1"/>
    <col min="9" max="9" width="11.5546875" customWidth="1"/>
    <col min="10" max="10" width="13.33203125" customWidth="1"/>
  </cols>
  <sheetData>
    <row r="1" spans="1:10" ht="15" customHeight="1" x14ac:dyDescent="0.3">
      <c r="B1" s="232" t="s">
        <v>98</v>
      </c>
    </row>
    <row r="2" spans="1:10" ht="47.25" customHeight="1" x14ac:dyDescent="0.3">
      <c r="B2" s="226" t="s">
        <v>41</v>
      </c>
      <c r="C2" s="15" t="s">
        <v>29</v>
      </c>
      <c r="D2" s="15" t="s">
        <v>57</v>
      </c>
      <c r="E2" s="15" t="s">
        <v>24</v>
      </c>
      <c r="F2" s="15" t="s">
        <v>64</v>
      </c>
      <c r="G2" s="15" t="s">
        <v>77</v>
      </c>
      <c r="H2" s="15" t="s">
        <v>79</v>
      </c>
      <c r="I2" s="15" t="s">
        <v>25</v>
      </c>
      <c r="J2" s="193" t="s">
        <v>27</v>
      </c>
    </row>
    <row r="3" spans="1:10" x14ac:dyDescent="0.3">
      <c r="A3">
        <v>1</v>
      </c>
      <c r="B3" s="182" t="s">
        <v>78</v>
      </c>
      <c r="C3" s="105">
        <v>13015242</v>
      </c>
      <c r="D3" s="231">
        <v>3659290</v>
      </c>
      <c r="E3" s="231">
        <v>12443277</v>
      </c>
      <c r="F3" s="231">
        <v>16337766</v>
      </c>
      <c r="G3" s="231">
        <v>5714626</v>
      </c>
      <c r="H3" s="221">
        <v>180.85</v>
      </c>
      <c r="I3" s="233">
        <v>113.9</v>
      </c>
      <c r="J3" s="222">
        <f t="shared" ref="J3:J22" si="0">C3/$C$23</f>
        <v>1.0868236152799174E-2</v>
      </c>
    </row>
    <row r="4" spans="1:10" x14ac:dyDescent="0.3">
      <c r="A4">
        <v>2</v>
      </c>
      <c r="B4" s="182" t="s">
        <v>1</v>
      </c>
      <c r="C4" s="105">
        <v>11860118</v>
      </c>
      <c r="D4" s="231">
        <v>4406234</v>
      </c>
      <c r="E4" s="231">
        <v>5993261</v>
      </c>
      <c r="F4" s="231">
        <v>92397628</v>
      </c>
      <c r="G4" s="231">
        <v>82250813</v>
      </c>
      <c r="H4" s="221">
        <v>159.37</v>
      </c>
      <c r="I4" s="234">
        <v>59.35</v>
      </c>
      <c r="J4" s="222">
        <f t="shared" si="0"/>
        <v>9.9036624308686885E-3</v>
      </c>
    </row>
    <row r="5" spans="1:10" x14ac:dyDescent="0.3">
      <c r="A5">
        <v>3</v>
      </c>
      <c r="B5" s="182" t="s">
        <v>2</v>
      </c>
      <c r="C5" s="105">
        <v>316524604</v>
      </c>
      <c r="D5" s="231">
        <v>145407635</v>
      </c>
      <c r="E5" s="231">
        <v>52557955</v>
      </c>
      <c r="F5" s="231">
        <v>780384506</v>
      </c>
      <c r="G5" s="231">
        <v>651567904</v>
      </c>
      <c r="H5" s="221">
        <v>137.61000000000001</v>
      </c>
      <c r="I5" s="234">
        <v>33.24</v>
      </c>
      <c r="J5" s="222">
        <f t="shared" si="0"/>
        <v>0.26431042499580432</v>
      </c>
    </row>
    <row r="6" spans="1:10" x14ac:dyDescent="0.3">
      <c r="A6">
        <v>4</v>
      </c>
      <c r="B6" s="182" t="s">
        <v>96</v>
      </c>
      <c r="C6" s="105">
        <v>529730</v>
      </c>
      <c r="D6" s="231">
        <v>247611</v>
      </c>
      <c r="E6" s="231">
        <v>1066371</v>
      </c>
      <c r="F6" s="231">
        <v>14003065</v>
      </c>
      <c r="G6" s="231">
        <v>9305580</v>
      </c>
      <c r="H6" s="221">
        <v>573.63</v>
      </c>
      <c r="I6" s="233">
        <v>212.67</v>
      </c>
      <c r="J6" s="222">
        <f t="shared" si="0"/>
        <v>4.4234527004740341E-4</v>
      </c>
    </row>
    <row r="7" spans="1:10" x14ac:dyDescent="0.3">
      <c r="A7">
        <v>5</v>
      </c>
      <c r="B7" s="182" t="s">
        <v>4</v>
      </c>
      <c r="C7" s="105">
        <v>2081297</v>
      </c>
      <c r="D7" s="231">
        <v>298750</v>
      </c>
      <c r="E7" s="231">
        <v>5240219</v>
      </c>
      <c r="F7" s="231">
        <v>18053819</v>
      </c>
      <c r="G7" s="231">
        <v>12405613</v>
      </c>
      <c r="H7" s="221">
        <v>504.25</v>
      </c>
      <c r="I7" s="234">
        <v>304.06</v>
      </c>
      <c r="J7" s="222">
        <f t="shared" si="0"/>
        <v>1.7379644035902264E-3</v>
      </c>
    </row>
    <row r="8" spans="1:10" x14ac:dyDescent="0.3">
      <c r="A8">
        <v>6</v>
      </c>
      <c r="B8" s="182" t="s">
        <v>5</v>
      </c>
      <c r="C8" s="105">
        <v>15593151</v>
      </c>
      <c r="D8" s="231">
        <v>10263456</v>
      </c>
      <c r="E8" s="231">
        <v>5425913</v>
      </c>
      <c r="F8" s="231">
        <v>50575189</v>
      </c>
      <c r="G8" s="231">
        <v>30282822</v>
      </c>
      <c r="H8" s="221">
        <v>114.77</v>
      </c>
      <c r="I8" s="234">
        <v>46.2</v>
      </c>
      <c r="J8" s="222">
        <f t="shared" si="0"/>
        <v>1.3020891001047587E-2</v>
      </c>
    </row>
    <row r="9" spans="1:10" x14ac:dyDescent="0.3">
      <c r="A9">
        <v>7</v>
      </c>
      <c r="B9" s="182" t="s">
        <v>6</v>
      </c>
      <c r="C9" s="105">
        <v>7343274</v>
      </c>
      <c r="D9" s="231">
        <v>950250</v>
      </c>
      <c r="E9" s="231">
        <v>3263835</v>
      </c>
      <c r="F9" s="231">
        <v>19607345</v>
      </c>
      <c r="G9" s="231">
        <v>12046032</v>
      </c>
      <c r="H9" s="221">
        <v>289.27999999999997</v>
      </c>
      <c r="I9" s="234">
        <v>99.94</v>
      </c>
      <c r="J9" s="222">
        <f t="shared" si="0"/>
        <v>6.1319210174278901E-3</v>
      </c>
    </row>
    <row r="10" spans="1:10" x14ac:dyDescent="0.3">
      <c r="A10">
        <v>8</v>
      </c>
      <c r="B10" s="182" t="s">
        <v>7</v>
      </c>
      <c r="C10" s="105">
        <v>84216326</v>
      </c>
      <c r="D10" s="231">
        <v>62193823</v>
      </c>
      <c r="E10" s="231">
        <v>20954976</v>
      </c>
      <c r="F10" s="231">
        <v>354705357</v>
      </c>
      <c r="G10" s="231">
        <v>316864196</v>
      </c>
      <c r="H10" s="221">
        <v>215.88</v>
      </c>
      <c r="I10" s="234">
        <v>32.22</v>
      </c>
      <c r="J10" s="222">
        <f t="shared" si="0"/>
        <v>7.0323926277292503E-2</v>
      </c>
    </row>
    <row r="11" spans="1:10" x14ac:dyDescent="0.3">
      <c r="A11">
        <v>9</v>
      </c>
      <c r="B11" s="182" t="s">
        <v>8</v>
      </c>
      <c r="C11" s="105">
        <v>8864363</v>
      </c>
      <c r="D11" s="231">
        <v>1146136</v>
      </c>
      <c r="E11" s="231">
        <v>4467962</v>
      </c>
      <c r="F11" s="231">
        <v>60701468</v>
      </c>
      <c r="G11" s="231">
        <v>42999088</v>
      </c>
      <c r="H11" s="221">
        <v>303.14</v>
      </c>
      <c r="I11" s="233">
        <v>58.22</v>
      </c>
      <c r="J11" s="222">
        <f t="shared" si="0"/>
        <v>7.4020898288433938E-3</v>
      </c>
    </row>
    <row r="12" spans="1:10" x14ac:dyDescent="0.3">
      <c r="A12">
        <v>10</v>
      </c>
      <c r="B12" s="182" t="s">
        <v>49</v>
      </c>
      <c r="C12" s="105">
        <v>4626880</v>
      </c>
      <c r="D12" s="231">
        <v>721124</v>
      </c>
      <c r="E12" s="231">
        <v>5526041</v>
      </c>
      <c r="F12" s="231">
        <v>18708106</v>
      </c>
      <c r="G12" s="231">
        <v>10844278</v>
      </c>
      <c r="H12" s="221">
        <v>1187.33</v>
      </c>
      <c r="I12" s="233">
        <v>252.47</v>
      </c>
      <c r="J12" s="222">
        <f t="shared" si="0"/>
        <v>3.8636257774279912E-3</v>
      </c>
    </row>
    <row r="13" spans="1:10" x14ac:dyDescent="0.3">
      <c r="A13">
        <v>11</v>
      </c>
      <c r="B13" s="182" t="s">
        <v>9</v>
      </c>
      <c r="C13" s="105">
        <v>49243356</v>
      </c>
      <c r="D13" s="231">
        <v>23329450</v>
      </c>
      <c r="E13" s="231">
        <v>11011862</v>
      </c>
      <c r="F13" s="231">
        <v>174984680</v>
      </c>
      <c r="G13" s="231">
        <v>158816878</v>
      </c>
      <c r="H13" s="221">
        <v>137.91999999999999</v>
      </c>
      <c r="I13" s="234">
        <v>48.99</v>
      </c>
      <c r="J13" s="222">
        <f t="shared" si="0"/>
        <v>4.1120128382119994E-2</v>
      </c>
    </row>
    <row r="14" spans="1:10" x14ac:dyDescent="0.3">
      <c r="A14">
        <v>12</v>
      </c>
      <c r="B14" s="182" t="s">
        <v>97</v>
      </c>
      <c r="C14" s="105">
        <v>35102519</v>
      </c>
      <c r="D14" s="231">
        <v>13618180</v>
      </c>
      <c r="E14" s="231">
        <v>16007214</v>
      </c>
      <c r="F14" s="231">
        <v>82586801</v>
      </c>
      <c r="G14" s="231">
        <v>49232514</v>
      </c>
      <c r="H14" s="221">
        <v>145.1</v>
      </c>
      <c r="I14" s="233">
        <v>60.27</v>
      </c>
      <c r="J14" s="222">
        <f t="shared" si="0"/>
        <v>2.9311976377398127E-2</v>
      </c>
    </row>
    <row r="15" spans="1:10" x14ac:dyDescent="0.3">
      <c r="A15">
        <v>13</v>
      </c>
      <c r="B15" s="182" t="s">
        <v>10</v>
      </c>
      <c r="C15" s="105">
        <v>62773085</v>
      </c>
      <c r="D15" s="231">
        <v>65651000</v>
      </c>
      <c r="E15" s="231">
        <v>20184742</v>
      </c>
      <c r="F15" s="231">
        <v>250842870</v>
      </c>
      <c r="G15" s="231">
        <v>226747506</v>
      </c>
      <c r="H15" s="221">
        <v>126.41</v>
      </c>
      <c r="I15" s="234">
        <v>41.45</v>
      </c>
      <c r="J15" s="222">
        <f t="shared" si="0"/>
        <v>5.2417981303746454E-2</v>
      </c>
    </row>
    <row r="16" spans="1:10" x14ac:dyDescent="0.3">
      <c r="A16">
        <v>14</v>
      </c>
      <c r="B16" s="182" t="s">
        <v>11</v>
      </c>
      <c r="C16" s="105">
        <v>13889833</v>
      </c>
      <c r="D16" s="231">
        <v>5645632</v>
      </c>
      <c r="E16" s="231">
        <v>6111452</v>
      </c>
      <c r="F16" s="231">
        <v>41163827</v>
      </c>
      <c r="G16" s="231">
        <v>28615286</v>
      </c>
      <c r="H16" s="221">
        <v>218.45</v>
      </c>
      <c r="I16" s="234">
        <v>53.47</v>
      </c>
      <c r="J16" s="222">
        <f t="shared" si="0"/>
        <v>1.1598553846862241E-2</v>
      </c>
    </row>
    <row r="17" spans="1:14" x14ac:dyDescent="0.3">
      <c r="A17">
        <v>15</v>
      </c>
      <c r="B17" s="182" t="s">
        <v>12</v>
      </c>
      <c r="C17" s="105">
        <v>82090513</v>
      </c>
      <c r="D17" s="231">
        <v>19245615</v>
      </c>
      <c r="E17" s="231">
        <v>30634491</v>
      </c>
      <c r="F17" s="231">
        <v>144708614</v>
      </c>
      <c r="G17" s="231">
        <v>118636851</v>
      </c>
      <c r="H17" s="221">
        <v>148.05000000000001</v>
      </c>
      <c r="I17" s="234">
        <v>63.16</v>
      </c>
      <c r="J17" s="222">
        <f t="shared" si="0"/>
        <v>6.8548789272487642E-2</v>
      </c>
    </row>
    <row r="18" spans="1:14" x14ac:dyDescent="0.3">
      <c r="A18">
        <v>16</v>
      </c>
      <c r="B18" s="182" t="s">
        <v>13</v>
      </c>
      <c r="C18" s="105">
        <v>12485035</v>
      </c>
      <c r="D18" s="231">
        <v>8371905</v>
      </c>
      <c r="E18" s="231">
        <v>4575376</v>
      </c>
      <c r="F18" s="231">
        <v>60355669</v>
      </c>
      <c r="G18" s="231">
        <v>53831365</v>
      </c>
      <c r="H18" s="221">
        <v>132.12</v>
      </c>
      <c r="I18" s="234">
        <v>41.04</v>
      </c>
      <c r="J18" s="222">
        <f t="shared" si="0"/>
        <v>1.0425492569094225E-2</v>
      </c>
    </row>
    <row r="19" spans="1:14" x14ac:dyDescent="0.3">
      <c r="A19">
        <v>17</v>
      </c>
      <c r="B19" s="182" t="s">
        <v>14</v>
      </c>
      <c r="C19" s="105">
        <v>13845081</v>
      </c>
      <c r="D19" s="231">
        <v>3192176</v>
      </c>
      <c r="E19" s="231">
        <v>4370820</v>
      </c>
      <c r="F19" s="231">
        <v>22696015</v>
      </c>
      <c r="G19" s="231">
        <v>19946246</v>
      </c>
      <c r="H19" s="221">
        <v>431.71</v>
      </c>
      <c r="I19" s="234">
        <v>74.599999999999994</v>
      </c>
      <c r="J19" s="222">
        <f t="shared" si="0"/>
        <v>1.1561184176416616E-2</v>
      </c>
      <c r="N19" t="s">
        <v>91</v>
      </c>
    </row>
    <row r="20" spans="1:14" x14ac:dyDescent="0.3">
      <c r="A20">
        <v>18</v>
      </c>
      <c r="B20" s="182" t="s">
        <v>15</v>
      </c>
      <c r="C20" s="105">
        <v>257573432</v>
      </c>
      <c r="D20" s="231">
        <v>181707672</v>
      </c>
      <c r="E20" s="231">
        <v>47962344</v>
      </c>
      <c r="F20" s="231">
        <v>706555241</v>
      </c>
      <c r="G20" s="231">
        <v>609147445</v>
      </c>
      <c r="H20" s="221">
        <v>114.19</v>
      </c>
      <c r="I20" s="234">
        <v>24.39</v>
      </c>
      <c r="J20" s="222">
        <f t="shared" si="0"/>
        <v>0.21508389053872068</v>
      </c>
    </row>
    <row r="21" spans="1:14" x14ac:dyDescent="0.3">
      <c r="A21">
        <v>19</v>
      </c>
      <c r="B21" s="182" t="s">
        <v>16</v>
      </c>
      <c r="C21" s="105">
        <v>191773516</v>
      </c>
      <c r="D21" s="231">
        <v>74504360</v>
      </c>
      <c r="E21" s="231">
        <v>33140429</v>
      </c>
      <c r="F21" s="231">
        <v>624400449</v>
      </c>
      <c r="G21" s="231">
        <v>554711845</v>
      </c>
      <c r="H21" s="221">
        <v>122.41</v>
      </c>
      <c r="I21" s="234">
        <v>30.08</v>
      </c>
      <c r="J21" s="222">
        <f t="shared" si="0"/>
        <v>0.16013838695743121</v>
      </c>
    </row>
    <row r="22" spans="1:14" x14ac:dyDescent="0.3">
      <c r="A22">
        <v>20</v>
      </c>
      <c r="B22" s="182" t="s">
        <v>19</v>
      </c>
      <c r="C22" s="105">
        <v>14117338</v>
      </c>
      <c r="D22" s="231">
        <v>6255494</v>
      </c>
      <c r="E22" s="231">
        <v>5063744</v>
      </c>
      <c r="F22" s="231">
        <v>26427871</v>
      </c>
      <c r="G22" s="231">
        <v>20522226</v>
      </c>
      <c r="H22" s="221">
        <v>265.06</v>
      </c>
      <c r="I22" s="233">
        <v>58.11</v>
      </c>
      <c r="J22" s="222">
        <f t="shared" si="0"/>
        <v>1.1788529420573632E-2</v>
      </c>
    </row>
    <row r="23" spans="1:14" x14ac:dyDescent="0.3">
      <c r="B23" s="182" t="s">
        <v>89</v>
      </c>
      <c r="C23" s="230">
        <f>SUM(C3:C22)</f>
        <v>1197548693</v>
      </c>
      <c r="D23" s="230">
        <f>SUM(D3:D22)</f>
        <v>630815793</v>
      </c>
      <c r="E23" s="230">
        <f>SUM(E3:E22)</f>
        <v>296002284</v>
      </c>
      <c r="F23" s="230">
        <f>SUM(F3:F22)</f>
        <v>3560196286</v>
      </c>
      <c r="G23" s="230">
        <f>SUM(G3:G22)</f>
        <v>3014489114</v>
      </c>
      <c r="H23" s="119"/>
      <c r="I23" s="119"/>
      <c r="J23" s="119"/>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sheetPr>
  <dimension ref="A1:M26"/>
  <sheetViews>
    <sheetView topLeftCell="C8" workbookViewId="0">
      <selection activeCell="B6" sqref="B6:J25"/>
    </sheetView>
  </sheetViews>
  <sheetFormatPr defaultRowHeight="14.4" x14ac:dyDescent="0.3"/>
  <cols>
    <col min="1" max="1" width="41.109375" customWidth="1"/>
    <col min="2" max="2" width="19.6640625" bestFit="1" customWidth="1"/>
    <col min="3" max="4" width="17.5546875" bestFit="1" customWidth="1"/>
    <col min="5" max="5" width="19.6640625" bestFit="1" customWidth="1"/>
    <col min="6" max="6" width="17.5546875" bestFit="1" customWidth="1"/>
    <col min="7" max="7" width="19.6640625" bestFit="1" customWidth="1"/>
    <col min="8" max="8" width="14.5546875" bestFit="1" customWidth="1"/>
    <col min="9" max="9" width="17.5546875" bestFit="1" customWidth="1"/>
    <col min="10" max="10" width="13.33203125" customWidth="1"/>
    <col min="11" max="11" width="13.88671875" customWidth="1"/>
    <col min="12" max="12" width="8.88671875" customWidth="1"/>
    <col min="13" max="13" width="12.88671875" style="178" bestFit="1" customWidth="1"/>
  </cols>
  <sheetData>
    <row r="1" spans="1:13" ht="22.8" x14ac:dyDescent="0.75">
      <c r="A1" s="335" t="s">
        <v>102</v>
      </c>
      <c r="B1" s="335"/>
      <c r="C1" s="335"/>
      <c r="D1" s="335"/>
      <c r="E1" s="335"/>
      <c r="F1" s="335"/>
      <c r="G1" s="335"/>
      <c r="H1" s="335"/>
      <c r="I1" s="335"/>
      <c r="J1" s="335"/>
      <c r="K1" s="335"/>
      <c r="L1" s="335"/>
      <c r="M1" s="335"/>
    </row>
    <row r="2" spans="1:13" ht="21.6" x14ac:dyDescent="0.3">
      <c r="A2" s="236" t="s">
        <v>41</v>
      </c>
      <c r="B2" s="237" t="s">
        <v>64</v>
      </c>
      <c r="C2" s="237" t="s">
        <v>77</v>
      </c>
      <c r="D2" s="237" t="s">
        <v>29</v>
      </c>
      <c r="E2" s="237" t="s">
        <v>101</v>
      </c>
      <c r="F2" s="237" t="s">
        <v>104</v>
      </c>
      <c r="G2" s="237" t="s">
        <v>57</v>
      </c>
      <c r="H2" s="238" t="s">
        <v>24</v>
      </c>
      <c r="I2" s="237" t="s">
        <v>99</v>
      </c>
      <c r="J2" s="237" t="s">
        <v>100</v>
      </c>
      <c r="K2" s="237" t="s">
        <v>79</v>
      </c>
      <c r="L2" s="237" t="s">
        <v>25</v>
      </c>
      <c r="M2" s="249" t="s">
        <v>27</v>
      </c>
    </row>
    <row r="3" spans="1:13" x14ac:dyDescent="0.3">
      <c r="A3" s="243" t="s">
        <v>49</v>
      </c>
      <c r="B3" s="244">
        <f t="shared" ref="B3:M3" si="0">INDEX(B6:B25,MATCH($A$3,$A$6:$A$25,0))</f>
        <v>33115419</v>
      </c>
      <c r="C3" s="244">
        <f t="shared" si="0"/>
        <v>15387872</v>
      </c>
      <c r="D3" s="244">
        <f t="shared" si="0"/>
        <v>6850700.8499999996</v>
      </c>
      <c r="E3" s="244">
        <f t="shared" si="0"/>
        <v>4840330</v>
      </c>
      <c r="F3" s="244">
        <f t="shared" si="0"/>
        <v>1365216</v>
      </c>
      <c r="G3" s="244">
        <f t="shared" si="0"/>
        <v>1365216</v>
      </c>
      <c r="H3" s="244">
        <f t="shared" si="0"/>
        <v>9881631</v>
      </c>
      <c r="I3" s="244">
        <f t="shared" si="0"/>
        <v>1545615</v>
      </c>
      <c r="J3" s="251">
        <f t="shared" si="0"/>
        <v>0</v>
      </c>
      <c r="K3" s="245">
        <f t="shared" si="0"/>
        <v>22.989066206762939</v>
      </c>
      <c r="L3" s="245">
        <f t="shared" si="0"/>
        <v>2.3607999999999998</v>
      </c>
      <c r="M3" s="245">
        <f t="shared" si="0"/>
        <v>5.2931488374251779E-3</v>
      </c>
    </row>
    <row r="4" spans="1:13" x14ac:dyDescent="0.3">
      <c r="A4" s="115" t="s">
        <v>103</v>
      </c>
      <c r="E4" s="178"/>
      <c r="F4" s="246"/>
    </row>
    <row r="5" spans="1:13" ht="28.8" x14ac:dyDescent="0.3">
      <c r="A5" s="226" t="s">
        <v>41</v>
      </c>
      <c r="B5" s="15" t="s">
        <v>64</v>
      </c>
      <c r="C5" s="15" t="s">
        <v>77</v>
      </c>
      <c r="D5" s="15" t="s">
        <v>29</v>
      </c>
      <c r="E5" s="15" t="s">
        <v>101</v>
      </c>
      <c r="F5" s="15" t="s">
        <v>104</v>
      </c>
      <c r="G5" s="15" t="s">
        <v>57</v>
      </c>
      <c r="H5" s="15" t="s">
        <v>24</v>
      </c>
      <c r="I5" s="15" t="s">
        <v>99</v>
      </c>
      <c r="J5" s="15" t="s">
        <v>100</v>
      </c>
      <c r="K5" s="15" t="s">
        <v>79</v>
      </c>
      <c r="L5" s="235" t="s">
        <v>25</v>
      </c>
      <c r="M5" s="256" t="s">
        <v>27</v>
      </c>
    </row>
    <row r="6" spans="1:13" ht="15.6" x14ac:dyDescent="0.3">
      <c r="A6" s="260" t="s">
        <v>78</v>
      </c>
      <c r="B6" s="257">
        <v>32919417</v>
      </c>
      <c r="C6" s="250">
        <v>18025867</v>
      </c>
      <c r="D6" s="250">
        <v>18557383.000000004</v>
      </c>
      <c r="E6" s="250">
        <v>17734783</v>
      </c>
      <c r="F6" s="250">
        <v>2368667</v>
      </c>
      <c r="G6" s="250">
        <v>2368667</v>
      </c>
      <c r="H6" s="250">
        <v>12865337</v>
      </c>
      <c r="I6" s="250">
        <v>5046938</v>
      </c>
      <c r="J6" s="250">
        <v>110153</v>
      </c>
      <c r="K6" s="241">
        <v>3.4987611130997589</v>
      </c>
      <c r="L6" s="240">
        <v>1.0547</v>
      </c>
      <c r="M6" s="240">
        <v>1.4338239605383409E-2</v>
      </c>
    </row>
    <row r="7" spans="1:13" ht="15.6" x14ac:dyDescent="0.3">
      <c r="A7" s="260" t="s">
        <v>1</v>
      </c>
      <c r="B7" s="257">
        <v>105569734</v>
      </c>
      <c r="C7" s="250">
        <v>95805478</v>
      </c>
      <c r="D7" s="250">
        <v>16155332</v>
      </c>
      <c r="E7" s="250">
        <v>-81644</v>
      </c>
      <c r="F7" s="250">
        <v>6846425</v>
      </c>
      <c r="G7" s="250">
        <v>6846425</v>
      </c>
      <c r="H7" s="250">
        <v>8828012</v>
      </c>
      <c r="I7" s="250">
        <v>1495082</v>
      </c>
      <c r="J7" s="250">
        <v>24271</v>
      </c>
      <c r="K7" s="241">
        <v>1.8088737446956158</v>
      </c>
      <c r="L7" s="240">
        <v>0.64219999999999999</v>
      </c>
      <c r="M7" s="240">
        <v>1.2482310739640278E-2</v>
      </c>
    </row>
    <row r="8" spans="1:13" ht="15.6" x14ac:dyDescent="0.3">
      <c r="A8" s="260" t="s">
        <v>2</v>
      </c>
      <c r="B8" s="257">
        <v>837415961.52999997</v>
      </c>
      <c r="C8" s="250">
        <v>689884331.1336</v>
      </c>
      <c r="D8" s="250">
        <v>436673957.44505835</v>
      </c>
      <c r="E8" s="250">
        <v>187188934</v>
      </c>
      <c r="F8" s="250">
        <v>195415088</v>
      </c>
      <c r="G8" s="250">
        <v>196625659</v>
      </c>
      <c r="H8" s="250">
        <v>69529964.382200003</v>
      </c>
      <c r="I8" s="250">
        <v>67739520</v>
      </c>
      <c r="J8" s="250"/>
      <c r="K8" s="242">
        <v>1.4246683375685494</v>
      </c>
      <c r="L8" s="240">
        <v>0.32257550226101439</v>
      </c>
      <c r="M8" s="240">
        <v>0.33739325374047857</v>
      </c>
    </row>
    <row r="9" spans="1:13" ht="15.6" x14ac:dyDescent="0.3">
      <c r="A9" s="260" t="s">
        <v>96</v>
      </c>
      <c r="B9" s="257">
        <v>13645694</v>
      </c>
      <c r="C9" s="250">
        <v>8859737</v>
      </c>
      <c r="D9" s="250">
        <v>663491</v>
      </c>
      <c r="E9" s="250">
        <v>663491</v>
      </c>
      <c r="F9" s="250">
        <v>331023</v>
      </c>
      <c r="G9" s="250">
        <v>331023</v>
      </c>
      <c r="H9" s="250">
        <v>1058132</v>
      </c>
      <c r="I9" s="250">
        <v>69129</v>
      </c>
      <c r="J9" s="250"/>
      <c r="K9" s="241">
        <v>5.5034163744833542</v>
      </c>
      <c r="L9" s="240">
        <v>1.6990000000000001</v>
      </c>
      <c r="M9" s="240">
        <v>5.126419460122929E-4</v>
      </c>
    </row>
    <row r="10" spans="1:13" ht="15.6" x14ac:dyDescent="0.3">
      <c r="A10" s="260" t="s">
        <v>4</v>
      </c>
      <c r="B10" s="257">
        <v>17930933</v>
      </c>
      <c r="C10" s="250">
        <v>12242741</v>
      </c>
      <c r="D10" s="250">
        <v>3118829.86</v>
      </c>
      <c r="E10" s="250">
        <v>2713474</v>
      </c>
      <c r="F10" s="250">
        <v>298750</v>
      </c>
      <c r="G10" s="250">
        <v>298750</v>
      </c>
      <c r="H10" s="250">
        <v>7513006</v>
      </c>
      <c r="I10" s="250">
        <v>468454</v>
      </c>
      <c r="J10" s="250"/>
      <c r="K10" s="241">
        <v>4.4108645153412214</v>
      </c>
      <c r="L10" s="240">
        <v>3.0482</v>
      </c>
      <c r="M10" s="240">
        <v>2.4097433253980035E-3</v>
      </c>
    </row>
    <row r="11" spans="1:13" ht="15.6" x14ac:dyDescent="0.3">
      <c r="A11" s="260" t="s">
        <v>5</v>
      </c>
      <c r="B11" s="257">
        <v>52323370</v>
      </c>
      <c r="C11" s="250">
        <v>29787053</v>
      </c>
      <c r="D11" s="250">
        <v>21597603</v>
      </c>
      <c r="E11" s="250">
        <v>21470453</v>
      </c>
      <c r="F11" s="250">
        <v>15291839</v>
      </c>
      <c r="G11" s="250">
        <v>15291839</v>
      </c>
      <c r="H11" s="250">
        <v>7900660</v>
      </c>
      <c r="I11" s="250">
        <v>2600667</v>
      </c>
      <c r="J11" s="250"/>
      <c r="K11" s="241">
        <v>1.047646776503264</v>
      </c>
      <c r="L11" s="240">
        <v>0.48909999999999998</v>
      </c>
      <c r="M11" s="240">
        <v>1.6687245540815073E-2</v>
      </c>
    </row>
    <row r="12" spans="1:13" ht="15.6" x14ac:dyDescent="0.3">
      <c r="A12" s="260" t="s">
        <v>6</v>
      </c>
      <c r="B12" s="257">
        <v>18977933</v>
      </c>
      <c r="C12" s="250">
        <v>10743258</v>
      </c>
      <c r="D12" s="250">
        <v>10607889</v>
      </c>
      <c r="E12" s="250">
        <v>8394013</v>
      </c>
      <c r="F12" s="250">
        <v>1969940</v>
      </c>
      <c r="G12" s="250">
        <v>1969940</v>
      </c>
      <c r="H12" s="250">
        <v>4731997</v>
      </c>
      <c r="I12" s="250">
        <v>1412744</v>
      </c>
      <c r="J12" s="250"/>
      <c r="K12" s="241">
        <v>4.3560179663280767</v>
      </c>
      <c r="L12" s="240">
        <v>1.0148999999999999</v>
      </c>
      <c r="M12" s="240">
        <v>8.1961154861820203E-3</v>
      </c>
    </row>
    <row r="13" spans="1:13" ht="15.6" x14ac:dyDescent="0.3">
      <c r="A13" s="260" t="s">
        <v>7</v>
      </c>
      <c r="B13" s="257">
        <v>391220429</v>
      </c>
      <c r="C13" s="250">
        <v>343333384</v>
      </c>
      <c r="D13" s="250">
        <v>120982254.64</v>
      </c>
      <c r="E13" s="250">
        <v>119690357</v>
      </c>
      <c r="F13" s="250">
        <v>81122729</v>
      </c>
      <c r="G13" s="250">
        <v>81122729</v>
      </c>
      <c r="H13" s="250">
        <v>28910630</v>
      </c>
      <c r="I13" s="250">
        <v>8561152</v>
      </c>
      <c r="J13" s="250"/>
      <c r="K13" s="241">
        <v>2.2589224744443324</v>
      </c>
      <c r="L13" s="240">
        <v>0.31309999999999999</v>
      </c>
      <c r="M13" s="240">
        <v>9.3476141276376545E-2</v>
      </c>
    </row>
    <row r="14" spans="1:13" ht="15.6" x14ac:dyDescent="0.3">
      <c r="A14" s="260" t="s">
        <v>8</v>
      </c>
      <c r="B14" s="257">
        <v>61798653.509999998</v>
      </c>
      <c r="C14" s="250">
        <v>43134222.32</v>
      </c>
      <c r="D14" s="250">
        <v>9715567.2300000004</v>
      </c>
      <c r="E14" s="250">
        <v>9689563.1900000013</v>
      </c>
      <c r="F14" s="250">
        <v>1227336</v>
      </c>
      <c r="G14" s="250">
        <v>1227335.8</v>
      </c>
      <c r="H14" s="250">
        <v>773925.86</v>
      </c>
      <c r="I14" s="250">
        <v>773925.86</v>
      </c>
      <c r="J14" s="250">
        <v>7460.16</v>
      </c>
      <c r="K14" s="242">
        <v>2.8074254638393228</v>
      </c>
      <c r="L14" s="240">
        <v>0.66727646161312659</v>
      </c>
      <c r="M14" s="240">
        <v>7.5066689546662456E-3</v>
      </c>
    </row>
    <row r="15" spans="1:13" ht="15.6" x14ac:dyDescent="0.3">
      <c r="A15" s="260" t="s">
        <v>49</v>
      </c>
      <c r="B15" s="257">
        <v>33115419</v>
      </c>
      <c r="C15" s="250">
        <v>15387872</v>
      </c>
      <c r="D15" s="250">
        <v>6850700.8499999996</v>
      </c>
      <c r="E15" s="250">
        <v>4840330</v>
      </c>
      <c r="F15" s="250">
        <v>1365216</v>
      </c>
      <c r="G15" s="250">
        <v>1365216</v>
      </c>
      <c r="H15" s="250">
        <v>9881631</v>
      </c>
      <c r="I15" s="250">
        <v>1545615</v>
      </c>
      <c r="J15" s="250"/>
      <c r="K15" s="241">
        <v>22.989066206762939</v>
      </c>
      <c r="L15" s="240">
        <v>2.3607999999999998</v>
      </c>
      <c r="M15" s="240">
        <v>5.2931488374251779E-3</v>
      </c>
    </row>
    <row r="16" spans="1:13" ht="15.6" x14ac:dyDescent="0.3">
      <c r="A16" s="260" t="s">
        <v>9</v>
      </c>
      <c r="B16" s="257">
        <v>182143685</v>
      </c>
      <c r="C16" s="250">
        <v>162969827</v>
      </c>
      <c r="D16" s="250">
        <v>68756642</v>
      </c>
      <c r="E16" s="250">
        <v>32667739</v>
      </c>
      <c r="F16" s="250">
        <v>34037036</v>
      </c>
      <c r="G16" s="250">
        <v>33733434</v>
      </c>
      <c r="H16" s="250">
        <v>14513283</v>
      </c>
      <c r="I16" s="250">
        <v>24337165</v>
      </c>
      <c r="J16" s="250"/>
      <c r="K16" s="241">
        <v>1.463721564450881</v>
      </c>
      <c r="L16" s="240">
        <v>0.58650000000000002</v>
      </c>
      <c r="M16" s="240">
        <v>5.3124366051914111E-2</v>
      </c>
    </row>
    <row r="17" spans="1:13" ht="15.6" x14ac:dyDescent="0.3">
      <c r="A17" s="260" t="s">
        <v>97</v>
      </c>
      <c r="B17" s="257">
        <v>85728801</v>
      </c>
      <c r="C17" s="250">
        <v>51784739</v>
      </c>
      <c r="D17" s="250">
        <v>48504135.599999994</v>
      </c>
      <c r="E17" s="250">
        <v>35570665</v>
      </c>
      <c r="F17" s="250">
        <v>18339530</v>
      </c>
      <c r="G17" s="250">
        <v>18143364</v>
      </c>
      <c r="H17" s="250">
        <v>21900704</v>
      </c>
      <c r="I17" s="250">
        <v>6530037</v>
      </c>
      <c r="J17" s="250">
        <v>335888.41</v>
      </c>
      <c r="K17" s="241">
        <v>1.4496719230742292</v>
      </c>
      <c r="L17" s="240">
        <v>0.60740000000000005</v>
      </c>
      <c r="M17" s="240">
        <v>3.7476400529363817E-2</v>
      </c>
    </row>
    <row r="18" spans="1:13" ht="15.6" x14ac:dyDescent="0.3">
      <c r="A18" s="260" t="s">
        <v>10</v>
      </c>
      <c r="B18" s="257">
        <v>259926315.25</v>
      </c>
      <c r="C18" s="250">
        <v>229526729.62300304</v>
      </c>
      <c r="D18" s="250">
        <v>81022660.839999989</v>
      </c>
      <c r="E18" s="250">
        <v>15528273.129999997</v>
      </c>
      <c r="F18" s="250">
        <v>45318045.569999993</v>
      </c>
      <c r="G18" s="250">
        <v>45318045.569999993</v>
      </c>
      <c r="H18" s="250">
        <v>25965646</v>
      </c>
      <c r="I18" s="250">
        <v>6179527.1099999985</v>
      </c>
      <c r="J18" s="250">
        <v>61041</v>
      </c>
      <c r="K18" s="242">
        <v>1.25796464107643</v>
      </c>
      <c r="L18" s="240">
        <v>0.40468390121423853</v>
      </c>
      <c r="M18" s="240">
        <v>6.2601624625068894E-2</v>
      </c>
    </row>
    <row r="19" spans="1:13" ht="15.6" x14ac:dyDescent="0.3">
      <c r="A19" s="260" t="s">
        <v>11</v>
      </c>
      <c r="B19" s="257">
        <v>43638556</v>
      </c>
      <c r="C19" s="250">
        <v>29581864</v>
      </c>
      <c r="D19" s="250">
        <v>19599712</v>
      </c>
      <c r="E19" s="250">
        <v>1652692</v>
      </c>
      <c r="F19" s="250">
        <v>9405064</v>
      </c>
      <c r="G19" s="250">
        <v>9206090</v>
      </c>
      <c r="H19" s="250">
        <v>8000238</v>
      </c>
      <c r="I19" s="250">
        <v>1644337</v>
      </c>
      <c r="J19" s="250"/>
      <c r="K19" s="241">
        <v>2.0168169617727107</v>
      </c>
      <c r="L19" s="240">
        <v>0.50039999999999996</v>
      </c>
      <c r="M19" s="240">
        <v>1.5143588233993361E-2</v>
      </c>
    </row>
    <row r="20" spans="1:13" ht="15.6" x14ac:dyDescent="0.3">
      <c r="A20" s="260" t="s">
        <v>12</v>
      </c>
      <c r="B20" s="257">
        <v>161423825</v>
      </c>
      <c r="C20" s="250">
        <v>130594235</v>
      </c>
      <c r="D20" s="250">
        <v>115395681.40999998</v>
      </c>
      <c r="E20" s="250">
        <v>114093884</v>
      </c>
      <c r="F20" s="250">
        <v>25784760</v>
      </c>
      <c r="G20" s="250">
        <v>25784760</v>
      </c>
      <c r="H20" s="250">
        <v>41038004</v>
      </c>
      <c r="I20" s="250">
        <v>29270145</v>
      </c>
      <c r="J20" s="250"/>
      <c r="K20" s="241">
        <v>1.4970236852546084</v>
      </c>
      <c r="L20" s="240">
        <v>0.61619999999999997</v>
      </c>
      <c r="M20" s="240">
        <v>8.9159712308738107E-2</v>
      </c>
    </row>
    <row r="21" spans="1:13" ht="15.6" x14ac:dyDescent="0.3">
      <c r="A21" s="260" t="s">
        <v>13</v>
      </c>
      <c r="B21" s="257">
        <v>59619815</v>
      </c>
      <c r="C21" s="250">
        <v>52844418</v>
      </c>
      <c r="D21" s="250">
        <v>17936279</v>
      </c>
      <c r="E21" s="250">
        <v>6577857</v>
      </c>
      <c r="F21" s="250">
        <v>11216373</v>
      </c>
      <c r="G21" s="250">
        <v>11216373</v>
      </c>
      <c r="H21" s="250">
        <v>6718861</v>
      </c>
      <c r="I21" s="250">
        <v>722995</v>
      </c>
      <c r="J21" s="250"/>
      <c r="K21" s="241">
        <v>1.2251708890790582</v>
      </c>
      <c r="L21" s="240">
        <v>0.42009999999999997</v>
      </c>
      <c r="M21" s="240">
        <v>1.3858347695416249E-2</v>
      </c>
    </row>
    <row r="22" spans="1:13" ht="15.6" x14ac:dyDescent="0.3">
      <c r="A22" s="260" t="s">
        <v>14</v>
      </c>
      <c r="B22" s="257">
        <v>23574660</v>
      </c>
      <c r="C22" s="250">
        <v>19784736</v>
      </c>
      <c r="D22" s="250">
        <v>19849550</v>
      </c>
      <c r="E22" s="250">
        <v>12806603</v>
      </c>
      <c r="F22" s="250">
        <v>4978604</v>
      </c>
      <c r="G22" s="250">
        <v>4978604</v>
      </c>
      <c r="H22" s="250">
        <v>6061518</v>
      </c>
      <c r="I22" s="250">
        <v>3727177</v>
      </c>
      <c r="J22" s="250"/>
      <c r="K22" s="241">
        <v>4.3937540373797068</v>
      </c>
      <c r="L22" s="240">
        <v>0.76429999999999998</v>
      </c>
      <c r="M22" s="240">
        <v>1.5336623917232197E-2</v>
      </c>
    </row>
    <row r="23" spans="1:13" ht="15.6" x14ac:dyDescent="0.3">
      <c r="A23" s="260" t="s">
        <v>15</v>
      </c>
      <c r="B23" s="257">
        <v>716940455.46000004</v>
      </c>
      <c r="C23" s="250">
        <v>622787372.36147702</v>
      </c>
      <c r="D23" s="250">
        <v>354582824.22000003</v>
      </c>
      <c r="E23" s="250">
        <v>353973287.16000003</v>
      </c>
      <c r="F23" s="250">
        <v>245049273.68999997</v>
      </c>
      <c r="G23" s="250">
        <v>244732596.87999997</v>
      </c>
      <c r="H23" s="250">
        <v>68806707.159999996</v>
      </c>
      <c r="I23" s="250">
        <v>20260308.190000001</v>
      </c>
      <c r="J23" s="250">
        <v>171142.18</v>
      </c>
      <c r="K23" s="241"/>
      <c r="L23" s="240"/>
      <c r="M23" s="240"/>
    </row>
    <row r="24" spans="1:13" ht="15.6" x14ac:dyDescent="0.3">
      <c r="A24" s="260" t="s">
        <v>16</v>
      </c>
      <c r="B24" s="257">
        <v>692442150</v>
      </c>
      <c r="C24" s="250">
        <v>605835193</v>
      </c>
      <c r="D24" s="250">
        <v>260811891</v>
      </c>
      <c r="E24" s="250">
        <v>257367833</v>
      </c>
      <c r="F24" s="250">
        <v>99470744</v>
      </c>
      <c r="G24" s="250">
        <v>99470744</v>
      </c>
      <c r="H24" s="250">
        <v>46302771</v>
      </c>
      <c r="I24" s="250">
        <v>32539416</v>
      </c>
      <c r="J24" s="250">
        <v>940614</v>
      </c>
      <c r="K24" s="241">
        <v>1.289566871307406</v>
      </c>
      <c r="L24" s="240">
        <v>0.30630000000000002</v>
      </c>
      <c r="M24" s="240">
        <v>0.20151458775685882</v>
      </c>
    </row>
    <row r="25" spans="1:13" x14ac:dyDescent="0.3">
      <c r="A25" s="260" t="s">
        <v>19</v>
      </c>
      <c r="B25" s="250">
        <v>31438595</v>
      </c>
      <c r="C25" s="250">
        <v>20645670</v>
      </c>
      <c r="D25" s="250">
        <v>17458557.630000003</v>
      </c>
      <c r="E25" s="250">
        <v>15066304</v>
      </c>
      <c r="F25" s="250">
        <v>9269777</v>
      </c>
      <c r="G25" s="250">
        <v>8231879</v>
      </c>
      <c r="H25" s="250">
        <v>7388043</v>
      </c>
      <c r="I25" s="250">
        <v>2354395</v>
      </c>
      <c r="J25" s="250">
        <v>707515</v>
      </c>
      <c r="K25" s="241">
        <v>2.9622250331522251</v>
      </c>
      <c r="L25" s="240">
        <v>0.64659999999999995</v>
      </c>
      <c r="M25" s="240">
        <v>1.3489239429036664E-2</v>
      </c>
    </row>
    <row r="26" spans="1:13" ht="19.8" x14ac:dyDescent="0.5">
      <c r="A26" s="247" t="s">
        <v>89</v>
      </c>
      <c r="B26" s="258">
        <f>SUM(B6:B25)</f>
        <v>3821794401.75</v>
      </c>
      <c r="C26" s="258">
        <f t="shared" ref="C26:J26" si="1">SUM(C6:C25)</f>
        <v>3193558727.4380798</v>
      </c>
      <c r="D26" s="258">
        <f t="shared" si="1"/>
        <v>1648840941.7250586</v>
      </c>
      <c r="E26" s="258">
        <f t="shared" si="1"/>
        <v>1217608891.48</v>
      </c>
      <c r="F26" s="258">
        <f t="shared" si="1"/>
        <v>809106220.25999999</v>
      </c>
      <c r="G26" s="258">
        <f t="shared" si="1"/>
        <v>808263474.25</v>
      </c>
      <c r="H26" s="258">
        <f t="shared" si="1"/>
        <v>398689070.40219998</v>
      </c>
      <c r="I26" s="258">
        <f t="shared" si="1"/>
        <v>217278729.16</v>
      </c>
      <c r="J26" s="258">
        <f t="shared" si="1"/>
        <v>2358084.75</v>
      </c>
      <c r="K26" s="248"/>
      <c r="L26" s="248"/>
    </row>
  </sheetData>
  <mergeCells count="1">
    <mergeCell ref="A1:M1"/>
  </mergeCells>
  <dataValidations count="1">
    <dataValidation type="list" allowBlank="1" showInputMessage="1" showErrorMessage="1" sqref="A3" xr:uid="{00000000-0002-0000-1E00-000000000000}">
      <formula1>$A$6:$A$25</formula1>
    </dataValidation>
  </dataValidations>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7030A0"/>
  </sheetPr>
  <dimension ref="A1:M27"/>
  <sheetViews>
    <sheetView topLeftCell="A9" workbookViewId="0">
      <selection activeCell="B7" sqref="B7:J26"/>
    </sheetView>
  </sheetViews>
  <sheetFormatPr defaultRowHeight="14.4" x14ac:dyDescent="0.3"/>
  <cols>
    <col min="1" max="1" width="42.44140625" bestFit="1" customWidth="1"/>
    <col min="2" max="3" width="14.33203125" bestFit="1" customWidth="1"/>
    <col min="4" max="6" width="12.5546875" bestFit="1" customWidth="1"/>
    <col min="7" max="7" width="18.6640625" customWidth="1"/>
    <col min="8" max="8" width="12.5546875" bestFit="1" customWidth="1"/>
    <col min="9" max="9" width="11.5546875" bestFit="1" customWidth="1"/>
    <col min="10" max="10" width="12" customWidth="1"/>
    <col min="11" max="11" width="16.44140625" customWidth="1"/>
    <col min="12" max="12" width="8.5546875" bestFit="1" customWidth="1"/>
    <col min="13" max="13" width="12.6640625" bestFit="1" customWidth="1"/>
  </cols>
  <sheetData>
    <row r="1" spans="1:13" ht="22.8" x14ac:dyDescent="0.75">
      <c r="A1" s="335" t="s">
        <v>102</v>
      </c>
      <c r="B1" s="335"/>
      <c r="C1" s="335"/>
      <c r="D1" s="335"/>
      <c r="E1" s="335"/>
      <c r="F1" s="335"/>
      <c r="G1" s="335"/>
      <c r="H1" s="335"/>
      <c r="I1" s="335"/>
      <c r="J1" s="335"/>
      <c r="K1" s="335"/>
      <c r="L1" s="335"/>
      <c r="M1" s="335"/>
    </row>
    <row r="2" spans="1:13" ht="21.6" x14ac:dyDescent="0.3">
      <c r="A2" s="236" t="s">
        <v>41</v>
      </c>
      <c r="B2" s="237" t="s">
        <v>64</v>
      </c>
      <c r="C2" s="237" t="s">
        <v>77</v>
      </c>
      <c r="D2" s="237" t="s">
        <v>29</v>
      </c>
      <c r="E2" s="237" t="s">
        <v>101</v>
      </c>
      <c r="F2" s="237" t="s">
        <v>104</v>
      </c>
      <c r="G2" s="237" t="s">
        <v>57</v>
      </c>
      <c r="H2" s="253" t="s">
        <v>24</v>
      </c>
      <c r="I2" s="237" t="s">
        <v>99</v>
      </c>
      <c r="J2" s="237" t="s">
        <v>100</v>
      </c>
      <c r="K2" s="237" t="s">
        <v>79</v>
      </c>
      <c r="L2" s="237" t="s">
        <v>25</v>
      </c>
      <c r="M2" s="254" t="s">
        <v>27</v>
      </c>
    </row>
    <row r="3" spans="1:13" x14ac:dyDescent="0.3">
      <c r="A3" s="272" t="s">
        <v>96</v>
      </c>
      <c r="B3" s="270">
        <f t="shared" ref="B3:M3" si="0">INDEX(B6:B24,MATCH($A$3,$A$6:$A$24,0))</f>
        <v>13306625</v>
      </c>
      <c r="C3" s="270">
        <f t="shared" si="0"/>
        <v>8940033</v>
      </c>
      <c r="D3" s="270">
        <f t="shared" si="0"/>
        <v>700735</v>
      </c>
      <c r="E3" s="270">
        <f t="shared" si="0"/>
        <v>700735</v>
      </c>
      <c r="F3" s="270">
        <f t="shared" si="0"/>
        <v>347794</v>
      </c>
      <c r="G3" s="270">
        <f t="shared" si="0"/>
        <v>347794</v>
      </c>
      <c r="H3" s="270">
        <f t="shared" si="0"/>
        <v>1109476</v>
      </c>
      <c r="I3" s="270">
        <f t="shared" si="0"/>
        <v>74695</v>
      </c>
      <c r="J3" s="270">
        <f t="shared" si="0"/>
        <v>0</v>
      </c>
      <c r="K3" s="271">
        <f t="shared" si="0"/>
        <v>373.39</v>
      </c>
      <c r="L3" s="271">
        <f t="shared" si="0"/>
        <v>158.33032458775429</v>
      </c>
      <c r="M3" s="271">
        <f t="shared" si="0"/>
        <v>0.18795251912232847</v>
      </c>
    </row>
    <row r="6" spans="1:13" ht="43.2" x14ac:dyDescent="0.3">
      <c r="A6" s="226" t="s">
        <v>41</v>
      </c>
      <c r="B6" s="15" t="s">
        <v>64</v>
      </c>
      <c r="C6" s="15" t="s">
        <v>77</v>
      </c>
      <c r="D6" s="15" t="s">
        <v>29</v>
      </c>
      <c r="E6" s="15" t="s">
        <v>101</v>
      </c>
      <c r="F6" s="15" t="s">
        <v>104</v>
      </c>
      <c r="G6" s="15" t="s">
        <v>57</v>
      </c>
      <c r="H6" s="15" t="s">
        <v>24</v>
      </c>
      <c r="I6" s="15" t="s">
        <v>99</v>
      </c>
      <c r="J6" s="15" t="s">
        <v>100</v>
      </c>
      <c r="K6" s="15" t="s">
        <v>79</v>
      </c>
      <c r="L6" s="235" t="s">
        <v>25</v>
      </c>
      <c r="M6" s="252" t="s">
        <v>105</v>
      </c>
    </row>
    <row r="7" spans="1:13" x14ac:dyDescent="0.3">
      <c r="A7" s="272" t="s">
        <v>78</v>
      </c>
      <c r="B7" s="270">
        <v>29623049</v>
      </c>
      <c r="C7" s="270">
        <v>16810432</v>
      </c>
      <c r="D7" s="270">
        <v>7427847</v>
      </c>
      <c r="E7" s="270">
        <v>7143506</v>
      </c>
      <c r="F7" s="270">
        <v>912804</v>
      </c>
      <c r="G7" s="270">
        <v>912804</v>
      </c>
      <c r="H7" s="270">
        <v>6401901</v>
      </c>
      <c r="I7" s="270">
        <v>1050058</v>
      </c>
      <c r="J7" s="270">
        <v>67292</v>
      </c>
      <c r="K7" s="270">
        <v>252.15</v>
      </c>
      <c r="L7" s="270">
        <v>89.618473057907423</v>
      </c>
      <c r="M7" s="270">
        <v>1.9923117231267602</v>
      </c>
    </row>
    <row r="8" spans="1:13" x14ac:dyDescent="0.3">
      <c r="A8" s="272" t="s">
        <v>1</v>
      </c>
      <c r="B8" s="270">
        <v>105697979</v>
      </c>
      <c r="C8" s="270">
        <v>94887541</v>
      </c>
      <c r="D8" s="270">
        <v>4449206</v>
      </c>
      <c r="E8" s="270">
        <v>1030400</v>
      </c>
      <c r="F8" s="270">
        <v>1673898</v>
      </c>
      <c r="G8" s="270">
        <v>1673898</v>
      </c>
      <c r="H8" s="270">
        <v>2593681</v>
      </c>
      <c r="I8" s="270">
        <v>357122</v>
      </c>
      <c r="J8" s="270">
        <v>0</v>
      </c>
      <c r="K8" s="270">
        <v>177.16</v>
      </c>
      <c r="L8" s="270">
        <v>58.43063583684809</v>
      </c>
      <c r="M8" s="270">
        <v>1.1933747790451148</v>
      </c>
    </row>
    <row r="9" spans="1:13" x14ac:dyDescent="0.3">
      <c r="A9" s="272" t="s">
        <v>2</v>
      </c>
      <c r="B9" s="270">
        <v>879351058</v>
      </c>
      <c r="C9" s="270">
        <v>697281529</v>
      </c>
      <c r="D9" s="270">
        <v>127803019</v>
      </c>
      <c r="E9" s="270">
        <v>56864824</v>
      </c>
      <c r="F9" s="270">
        <v>45636528</v>
      </c>
      <c r="G9" s="270">
        <v>45636528</v>
      </c>
      <c r="H9" s="270">
        <v>40671028</v>
      </c>
      <c r="I9" s="270">
        <v>21185000</v>
      </c>
      <c r="J9" s="270"/>
      <c r="K9" s="270">
        <v>138.97</v>
      </c>
      <c r="L9" s="270">
        <v>32.78405165442949</v>
      </c>
      <c r="M9" s="270">
        <v>34.279576976301755</v>
      </c>
    </row>
    <row r="10" spans="1:13" x14ac:dyDescent="0.3">
      <c r="A10" s="272" t="s">
        <v>96</v>
      </c>
      <c r="B10" s="270">
        <v>13306625</v>
      </c>
      <c r="C10" s="270">
        <v>8940033</v>
      </c>
      <c r="D10" s="270">
        <v>700735</v>
      </c>
      <c r="E10" s="270">
        <v>700735</v>
      </c>
      <c r="F10" s="270">
        <v>347794</v>
      </c>
      <c r="G10" s="270">
        <v>347794</v>
      </c>
      <c r="H10" s="270">
        <v>1109476</v>
      </c>
      <c r="I10" s="270">
        <v>74695</v>
      </c>
      <c r="J10" s="270"/>
      <c r="K10" s="270">
        <v>373.39</v>
      </c>
      <c r="L10" s="270">
        <v>158.33032458775429</v>
      </c>
      <c r="M10" s="270">
        <v>0.18795251912232847</v>
      </c>
    </row>
    <row r="11" spans="1:13" x14ac:dyDescent="0.3">
      <c r="A11" s="272" t="s">
        <v>4</v>
      </c>
      <c r="B11" s="270">
        <v>19763157</v>
      </c>
      <c r="C11" s="270">
        <v>12538449</v>
      </c>
      <c r="D11" s="270">
        <v>864664</v>
      </c>
      <c r="E11" s="270">
        <v>790465</v>
      </c>
      <c r="F11" s="270"/>
      <c r="G11" s="270">
        <v>0</v>
      </c>
      <c r="H11" s="270">
        <v>1755231</v>
      </c>
      <c r="I11" s="270">
        <v>43405</v>
      </c>
      <c r="J11" s="270"/>
      <c r="K11" s="270">
        <v>399.47</v>
      </c>
      <c r="L11" s="270">
        <v>222.05043866584856</v>
      </c>
      <c r="M11" s="270">
        <v>0.23192187773464867</v>
      </c>
    </row>
    <row r="12" spans="1:13" x14ac:dyDescent="0.3">
      <c r="A12" s="272" t="s">
        <v>5</v>
      </c>
      <c r="B12" s="270">
        <v>52966500</v>
      </c>
      <c r="C12" s="270">
        <v>31063118</v>
      </c>
      <c r="D12" s="270">
        <v>5175211</v>
      </c>
      <c r="E12" s="270">
        <v>5147648</v>
      </c>
      <c r="F12" s="270">
        <v>4282845</v>
      </c>
      <c r="G12" s="270">
        <v>4282845</v>
      </c>
      <c r="H12" s="270">
        <v>2092371.64</v>
      </c>
      <c r="I12" s="270">
        <v>249845</v>
      </c>
      <c r="J12" s="270"/>
      <c r="K12" s="270">
        <v>105.55268586033306</v>
      </c>
      <c r="L12" s="270">
        <v>40.647139042918241</v>
      </c>
      <c r="M12" s="270">
        <v>1.3881052672402332</v>
      </c>
    </row>
    <row r="13" spans="1:13" x14ac:dyDescent="0.3">
      <c r="A13" s="272" t="s">
        <v>6</v>
      </c>
      <c r="B13" s="270">
        <v>20118305</v>
      </c>
      <c r="C13" s="270">
        <v>12643674</v>
      </c>
      <c r="D13" s="270">
        <v>2721951</v>
      </c>
      <c r="E13" s="270">
        <v>2319878</v>
      </c>
      <c r="F13" s="270">
        <v>212464</v>
      </c>
      <c r="G13" s="270">
        <v>212464</v>
      </c>
      <c r="H13" s="270">
        <v>1597190</v>
      </c>
      <c r="I13" s="270">
        <v>171681</v>
      </c>
      <c r="J13" s="270">
        <v>30</v>
      </c>
      <c r="K13" s="270">
        <v>295.99710582791982</v>
      </c>
      <c r="L13" s="270">
        <v>64.162162726740263</v>
      </c>
      <c r="M13" s="270">
        <v>0.73008704771067678</v>
      </c>
    </row>
    <row r="14" spans="1:13" x14ac:dyDescent="0.3">
      <c r="A14" s="272" t="s">
        <v>7</v>
      </c>
      <c r="B14" s="270">
        <v>394949004</v>
      </c>
      <c r="C14" s="270">
        <v>343448763</v>
      </c>
      <c r="D14" s="270">
        <v>34277305</v>
      </c>
      <c r="E14" s="270">
        <v>33962859</v>
      </c>
      <c r="F14" s="270">
        <v>21703006</v>
      </c>
      <c r="G14" s="270">
        <v>21703006</v>
      </c>
      <c r="H14" s="270">
        <v>10591507</v>
      </c>
      <c r="I14" s="270">
        <v>2008434</v>
      </c>
      <c r="J14" s="270">
        <v>0</v>
      </c>
      <c r="K14" s="270">
        <v>256.35000000000002</v>
      </c>
      <c r="L14" s="270">
        <v>31.185557729400813</v>
      </c>
      <c r="M14" s="270">
        <v>9.1939261253888933</v>
      </c>
    </row>
    <row r="15" spans="1:13" x14ac:dyDescent="0.3">
      <c r="A15" s="272" t="s">
        <v>8</v>
      </c>
      <c r="B15" s="270">
        <v>66118740</v>
      </c>
      <c r="C15" s="270">
        <v>49025304</v>
      </c>
      <c r="D15" s="270">
        <v>682596</v>
      </c>
      <c r="E15" s="270">
        <v>681045</v>
      </c>
      <c r="F15" s="270">
        <v>146796</v>
      </c>
      <c r="G15" s="270">
        <v>146796</v>
      </c>
      <c r="H15" s="270">
        <v>994138</v>
      </c>
      <c r="I15" s="270">
        <v>25127</v>
      </c>
      <c r="J15" s="270"/>
      <c r="K15" s="270">
        <v>340.99601524290063</v>
      </c>
      <c r="L15" s="270">
        <v>145.97243941296097</v>
      </c>
      <c r="M15" s="270">
        <v>0.18308724088681874</v>
      </c>
    </row>
    <row r="16" spans="1:13" x14ac:dyDescent="0.3">
      <c r="A16" s="272" t="s">
        <v>49</v>
      </c>
      <c r="B16" s="270">
        <v>29903404</v>
      </c>
      <c r="C16" s="270">
        <v>14408688</v>
      </c>
      <c r="D16" s="270">
        <v>2258858</v>
      </c>
      <c r="E16" s="270">
        <v>1526991</v>
      </c>
      <c r="F16" s="270">
        <v>147716</v>
      </c>
      <c r="G16" s="270">
        <v>147716</v>
      </c>
      <c r="H16" s="270">
        <v>4644675</v>
      </c>
      <c r="I16" s="270">
        <v>540417</v>
      </c>
      <c r="J16" s="270"/>
      <c r="K16" s="270">
        <v>1626.46</v>
      </c>
      <c r="L16" s="270">
        <v>277.34204727982757</v>
      </c>
      <c r="M16" s="270">
        <v>0.6058753329570018</v>
      </c>
    </row>
    <row r="17" spans="1:13" x14ac:dyDescent="0.3">
      <c r="A17" s="272" t="s">
        <v>9</v>
      </c>
      <c r="B17" s="270">
        <v>189355876</v>
      </c>
      <c r="C17" s="270">
        <v>169640768</v>
      </c>
      <c r="D17" s="270">
        <v>22004824</v>
      </c>
      <c r="E17" s="270">
        <v>12038154</v>
      </c>
      <c r="F17" s="270">
        <v>6844288</v>
      </c>
      <c r="G17" s="270">
        <v>6814283</v>
      </c>
      <c r="H17" s="270">
        <v>11242733</v>
      </c>
      <c r="I17" s="270">
        <v>7784739</v>
      </c>
      <c r="J17" s="270"/>
      <c r="K17" s="270">
        <v>140.19</v>
      </c>
      <c r="L17" s="270">
        <v>51.44954045312182</v>
      </c>
      <c r="M17" s="270">
        <v>5.9021771477712299</v>
      </c>
    </row>
    <row r="18" spans="1:13" x14ac:dyDescent="0.3">
      <c r="A18" s="272" t="s">
        <v>97</v>
      </c>
      <c r="B18" s="270">
        <v>90575892</v>
      </c>
      <c r="C18" s="270">
        <v>49414159</v>
      </c>
      <c r="D18" s="270">
        <v>16035316</v>
      </c>
      <c r="E18" s="270">
        <v>15806789</v>
      </c>
      <c r="F18" s="270">
        <v>6003080</v>
      </c>
      <c r="G18" s="270">
        <v>6003080</v>
      </c>
      <c r="H18" s="270">
        <v>8279449</v>
      </c>
      <c r="I18" s="270">
        <v>1730776</v>
      </c>
      <c r="J18" s="270">
        <v>21544</v>
      </c>
      <c r="K18" s="270">
        <v>167.11</v>
      </c>
      <c r="L18" s="270">
        <v>52.379069525126198</v>
      </c>
      <c r="M18" s="270">
        <v>4.3010239778555084</v>
      </c>
    </row>
    <row r="19" spans="1:13" x14ac:dyDescent="0.3">
      <c r="A19" s="272" t="s">
        <v>10</v>
      </c>
      <c r="B19" s="270">
        <v>271745958</v>
      </c>
      <c r="C19" s="270">
        <v>240277670</v>
      </c>
      <c r="D19" s="270">
        <v>22941272</v>
      </c>
      <c r="E19" s="270">
        <v>10134449</v>
      </c>
      <c r="F19" s="270">
        <v>24948648</v>
      </c>
      <c r="G19" s="270">
        <v>24948648</v>
      </c>
      <c r="H19" s="270">
        <v>8047232</v>
      </c>
      <c r="I19" s="270">
        <v>1328716</v>
      </c>
      <c r="J19" s="270"/>
      <c r="K19" s="270">
        <v>124.53</v>
      </c>
      <c r="L19" s="270">
        <v>36.061794519751139</v>
      </c>
      <c r="M19" s="270">
        <v>6.153353071090411</v>
      </c>
    </row>
    <row r="20" spans="1:13" x14ac:dyDescent="0.3">
      <c r="A20" s="272" t="s">
        <v>11</v>
      </c>
      <c r="B20" s="270">
        <v>42772648</v>
      </c>
      <c r="C20" s="270">
        <v>30271674</v>
      </c>
      <c r="D20" s="270">
        <v>6046645</v>
      </c>
      <c r="E20" s="270">
        <v>440804</v>
      </c>
      <c r="F20" s="270">
        <v>2795212</v>
      </c>
      <c r="G20" s="270">
        <v>2775781</v>
      </c>
      <c r="H20" s="270">
        <v>2743126</v>
      </c>
      <c r="I20" s="270">
        <v>442869</v>
      </c>
      <c r="J20" s="270">
        <v>12000</v>
      </c>
      <c r="K20" s="270">
        <v>208.05</v>
      </c>
      <c r="L20" s="270">
        <v>46.117568338877106</v>
      </c>
      <c r="M20" s="270">
        <v>1.6218430076825503</v>
      </c>
    </row>
    <row r="21" spans="1:13" x14ac:dyDescent="0.3">
      <c r="A21" s="272" t="s">
        <v>12</v>
      </c>
      <c r="B21" s="270">
        <v>190693375</v>
      </c>
      <c r="C21" s="270">
        <v>141544844</v>
      </c>
      <c r="D21" s="270">
        <v>34994162</v>
      </c>
      <c r="E21" s="270">
        <v>22205373</v>
      </c>
      <c r="F21" s="270">
        <v>7939665</v>
      </c>
      <c r="G21" s="270">
        <v>7939665</v>
      </c>
      <c r="H21" s="270">
        <v>20271298</v>
      </c>
      <c r="I21" s="270">
        <v>8002595</v>
      </c>
      <c r="J21" s="270">
        <v>559687</v>
      </c>
      <c r="K21" s="270">
        <v>142.68</v>
      </c>
      <c r="L21" s="270">
        <v>59.255381473528224</v>
      </c>
      <c r="M21" s="270">
        <v>9.3862029190419491</v>
      </c>
    </row>
    <row r="22" spans="1:13" x14ac:dyDescent="0.3">
      <c r="A22" s="272" t="s">
        <v>13</v>
      </c>
      <c r="B22" s="270">
        <v>61573604</v>
      </c>
      <c r="C22" s="270">
        <v>54083412</v>
      </c>
      <c r="D22" s="270">
        <v>5401725</v>
      </c>
      <c r="E22" s="270">
        <v>2461669</v>
      </c>
      <c r="F22" s="270">
        <v>2968491</v>
      </c>
      <c r="G22" s="270">
        <v>2968491</v>
      </c>
      <c r="H22" s="270">
        <v>1729156</v>
      </c>
      <c r="I22" s="270">
        <v>124686</v>
      </c>
      <c r="J22" s="270"/>
      <c r="K22" s="270">
        <v>120.97599620185173</v>
      </c>
      <c r="L22" s="270">
        <v>32.219557687183588</v>
      </c>
      <c r="M22" s="270">
        <v>1.4488612975747748</v>
      </c>
    </row>
    <row r="23" spans="1:13" x14ac:dyDescent="0.3">
      <c r="A23" s="272" t="s">
        <v>14</v>
      </c>
      <c r="B23" s="270">
        <v>23160287</v>
      </c>
      <c r="C23" s="270">
        <v>20240004</v>
      </c>
      <c r="D23" s="270">
        <v>5951825</v>
      </c>
      <c r="E23" s="270">
        <v>4013584</v>
      </c>
      <c r="F23" s="270">
        <v>1412018</v>
      </c>
      <c r="G23" s="270">
        <v>1412018</v>
      </c>
      <c r="H23" s="270">
        <v>2377304</v>
      </c>
      <c r="I23" s="270">
        <v>1000805</v>
      </c>
      <c r="J23" s="270"/>
      <c r="K23" s="270">
        <v>428.97</v>
      </c>
      <c r="L23" s="270">
        <v>59.231449995814209</v>
      </c>
      <c r="M23" s="270">
        <v>1.5964102008965624</v>
      </c>
    </row>
    <row r="24" spans="1:13" x14ac:dyDescent="0.3">
      <c r="A24" s="272" t="s">
        <v>15</v>
      </c>
      <c r="B24" s="270"/>
      <c r="C24" s="270"/>
      <c r="D24" s="270">
        <v>0</v>
      </c>
      <c r="E24" s="270"/>
      <c r="F24" s="270"/>
      <c r="G24" s="270"/>
      <c r="H24" s="270"/>
      <c r="I24" s="270"/>
      <c r="J24" s="270"/>
      <c r="K24" s="270"/>
      <c r="L24" s="270"/>
      <c r="M24" s="270">
        <v>0</v>
      </c>
    </row>
    <row r="25" spans="1:13" x14ac:dyDescent="0.3">
      <c r="A25" s="272" t="s">
        <v>16</v>
      </c>
      <c r="B25" s="270">
        <v>717218439</v>
      </c>
      <c r="C25" s="270">
        <v>624207261</v>
      </c>
      <c r="D25" s="270">
        <v>73088382</v>
      </c>
      <c r="E25" s="270">
        <v>72169151</v>
      </c>
      <c r="F25" s="270">
        <v>25591053</v>
      </c>
      <c r="G25" s="270">
        <v>25591053</v>
      </c>
      <c r="H25" s="270">
        <v>22376052</v>
      </c>
      <c r="I25" s="270">
        <v>8718402</v>
      </c>
      <c r="J25" s="270">
        <v>241556</v>
      </c>
      <c r="K25" s="270">
        <v>123.85</v>
      </c>
      <c r="L25" s="270">
        <v>31.005009328708883</v>
      </c>
      <c r="M25" s="270">
        <v>19.603909488572782</v>
      </c>
    </row>
    <row r="26" spans="1:13" x14ac:dyDescent="0.3">
      <c r="A26" s="272" t="s">
        <v>19</v>
      </c>
      <c r="B26" s="270"/>
      <c r="C26" s="270"/>
      <c r="D26" s="270"/>
      <c r="E26" s="270"/>
      <c r="F26" s="270"/>
      <c r="G26" s="270"/>
      <c r="H26" s="270"/>
      <c r="I26" s="270"/>
      <c r="J26" s="270"/>
      <c r="K26" s="270"/>
      <c r="L26" s="270"/>
      <c r="M26" s="270">
        <v>0</v>
      </c>
    </row>
    <row r="27" spans="1:13" ht="19.8" x14ac:dyDescent="0.5">
      <c r="A27" s="247" t="s">
        <v>89</v>
      </c>
      <c r="B27" s="264">
        <f t="shared" ref="B27:J27" si="1">SUM(B7:B26)</f>
        <v>3198893900</v>
      </c>
      <c r="C27" s="264">
        <f t="shared" si="1"/>
        <v>2610727323</v>
      </c>
      <c r="D27" s="264">
        <f t="shared" si="1"/>
        <v>372825543</v>
      </c>
      <c r="E27" s="264">
        <f t="shared" si="1"/>
        <v>249438324</v>
      </c>
      <c r="F27" s="264">
        <f t="shared" si="1"/>
        <v>153566306</v>
      </c>
      <c r="G27" s="264">
        <f t="shared" si="1"/>
        <v>153516870</v>
      </c>
      <c r="H27" s="264">
        <f t="shared" si="1"/>
        <v>149517548.63999999</v>
      </c>
      <c r="I27" s="264">
        <f t="shared" si="1"/>
        <v>54839372</v>
      </c>
      <c r="J27" s="264">
        <f t="shared" si="1"/>
        <v>902109</v>
      </c>
      <c r="K27" s="255"/>
      <c r="L27" s="255"/>
      <c r="M27" s="255">
        <f>D27/$D$27*100</f>
        <v>100</v>
      </c>
    </row>
  </sheetData>
  <mergeCells count="1">
    <mergeCell ref="A1:M1"/>
  </mergeCells>
  <dataValidations count="1">
    <dataValidation type="list" allowBlank="1" showInputMessage="1" showErrorMessage="1" sqref="A3" xr:uid="{00000000-0002-0000-1F00-000000000000}">
      <formula1>$A$7:$A$26</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7030A0"/>
  </sheetPr>
  <dimension ref="A1:P32"/>
  <sheetViews>
    <sheetView topLeftCell="A5" workbookViewId="0">
      <pane ySplit="1" topLeftCell="A6" activePane="bottomLeft" state="frozen"/>
      <selection activeCell="H5" sqref="H5"/>
      <selection pane="bottomLeft" activeCell="A5" sqref="A1:XFD1048576"/>
    </sheetView>
  </sheetViews>
  <sheetFormatPr defaultRowHeight="14.4" x14ac:dyDescent="0.3"/>
  <cols>
    <col min="1" max="1" width="45.44140625" bestFit="1" customWidth="1"/>
    <col min="2" max="2" width="14.33203125" bestFit="1" customWidth="1"/>
    <col min="3" max="3" width="16" customWidth="1"/>
    <col min="4" max="4" width="14.88671875" customWidth="1"/>
    <col min="5" max="5" width="15.109375" customWidth="1"/>
    <col min="6" max="6" width="13.109375" bestFit="1" customWidth="1"/>
    <col min="7" max="7" width="12.6640625" bestFit="1" customWidth="1"/>
    <col min="8" max="9" width="12.5546875" bestFit="1" customWidth="1"/>
    <col min="10" max="10" width="12.109375" bestFit="1" customWidth="1"/>
    <col min="11" max="11" width="12" bestFit="1" customWidth="1"/>
    <col min="12" max="12" width="11.109375" bestFit="1" customWidth="1"/>
    <col min="13" max="13" width="10.109375" customWidth="1"/>
  </cols>
  <sheetData>
    <row r="1" spans="1:16" ht="22.8" x14ac:dyDescent="0.75">
      <c r="A1" s="335" t="s">
        <v>102</v>
      </c>
      <c r="B1" s="335"/>
      <c r="C1" s="335"/>
      <c r="D1" s="335"/>
      <c r="E1" s="335"/>
      <c r="F1" s="335"/>
      <c r="G1" s="335"/>
      <c r="H1" s="335"/>
      <c r="I1" s="335"/>
      <c r="J1" s="335"/>
      <c r="K1" s="335"/>
      <c r="L1" s="335"/>
      <c r="M1" s="335"/>
    </row>
    <row r="2" spans="1:16" ht="21.6" x14ac:dyDescent="0.3">
      <c r="A2" s="262" t="s">
        <v>41</v>
      </c>
      <c r="B2" s="237" t="s">
        <v>64</v>
      </c>
      <c r="C2" s="237" t="s">
        <v>77</v>
      </c>
      <c r="D2" s="237" t="s">
        <v>29</v>
      </c>
      <c r="E2" s="237" t="s">
        <v>101</v>
      </c>
      <c r="F2" s="237" t="s">
        <v>104</v>
      </c>
      <c r="G2" s="237" t="s">
        <v>57</v>
      </c>
      <c r="H2" s="253" t="s">
        <v>24</v>
      </c>
      <c r="I2" s="237" t="s">
        <v>99</v>
      </c>
      <c r="J2" s="237" t="s">
        <v>100</v>
      </c>
      <c r="K2" s="237" t="s">
        <v>79</v>
      </c>
      <c r="L2" s="237" t="s">
        <v>25</v>
      </c>
      <c r="M2" s="254" t="s">
        <v>27</v>
      </c>
    </row>
    <row r="3" spans="1:16" x14ac:dyDescent="0.3">
      <c r="A3" s="263" t="s">
        <v>6</v>
      </c>
      <c r="B3" s="270">
        <f t="shared" ref="B3:M3" si="0">INDEX(B6:B25,MATCH($A$3,$A$6:$A$25,0))</f>
        <v>18490816</v>
      </c>
      <c r="C3" s="270">
        <f t="shared" si="0"/>
        <v>11292174</v>
      </c>
      <c r="D3" s="270">
        <f>INDEX(D6:D25,MATCH($A$3,$A$6:$A$25,0))</f>
        <v>7073842</v>
      </c>
      <c r="E3" s="270">
        <f t="shared" si="0"/>
        <v>6112983</v>
      </c>
      <c r="F3" s="270">
        <f t="shared" si="0"/>
        <v>603186</v>
      </c>
      <c r="G3" s="270">
        <f t="shared" si="0"/>
        <v>603186</v>
      </c>
      <c r="H3" s="270">
        <f t="shared" si="0"/>
        <v>4910699</v>
      </c>
      <c r="I3" s="270">
        <f t="shared" si="0"/>
        <v>670451</v>
      </c>
      <c r="J3" s="270">
        <f t="shared" si="0"/>
        <v>0</v>
      </c>
      <c r="K3" s="261">
        <f t="shared" si="0"/>
        <v>387.36</v>
      </c>
      <c r="L3" s="261">
        <f t="shared" si="0"/>
        <v>74.930000000000007</v>
      </c>
      <c r="M3" s="261">
        <f t="shared" si="0"/>
        <v>0.74601035345236122</v>
      </c>
    </row>
    <row r="4" spans="1:16" x14ac:dyDescent="0.3">
      <c r="A4" s="35"/>
    </row>
    <row r="5" spans="1:16" ht="57.6" x14ac:dyDescent="0.3">
      <c r="A5" s="226" t="s">
        <v>41</v>
      </c>
      <c r="B5" s="15" t="s">
        <v>64</v>
      </c>
      <c r="C5" s="15" t="s">
        <v>77</v>
      </c>
      <c r="D5" s="15" t="s">
        <v>29</v>
      </c>
      <c r="E5" s="15" t="s">
        <v>106</v>
      </c>
      <c r="F5" s="15" t="s">
        <v>104</v>
      </c>
      <c r="G5" s="15" t="s">
        <v>57</v>
      </c>
      <c r="H5" s="15" t="s">
        <v>24</v>
      </c>
      <c r="I5" s="15" t="s">
        <v>99</v>
      </c>
      <c r="J5" s="15" t="s">
        <v>100</v>
      </c>
      <c r="K5" s="15" t="s">
        <v>79</v>
      </c>
      <c r="L5" s="235" t="s">
        <v>25</v>
      </c>
      <c r="M5" s="252" t="s">
        <v>105</v>
      </c>
    </row>
    <row r="6" spans="1:16" x14ac:dyDescent="0.3">
      <c r="A6" s="263" t="s">
        <v>78</v>
      </c>
      <c r="B6" s="266">
        <v>26552898</v>
      </c>
      <c r="C6" s="266">
        <v>15412438</v>
      </c>
      <c r="D6" s="266">
        <v>14820079</v>
      </c>
      <c r="E6" s="266">
        <v>14381539</v>
      </c>
      <c r="F6" s="266">
        <v>3047983</v>
      </c>
      <c r="G6" s="266">
        <v>3047983</v>
      </c>
      <c r="H6" s="266">
        <v>15683366</v>
      </c>
      <c r="I6" s="266">
        <v>2232335</v>
      </c>
      <c r="J6" s="266">
        <v>56860</v>
      </c>
      <c r="K6" s="268">
        <v>173.42</v>
      </c>
      <c r="L6" s="267">
        <v>109.05</v>
      </c>
      <c r="M6" s="275">
        <v>1.5629317664971758</v>
      </c>
      <c r="O6" s="276"/>
      <c r="P6" s="276"/>
    </row>
    <row r="7" spans="1:16" x14ac:dyDescent="0.3">
      <c r="A7" s="263" t="s">
        <v>1</v>
      </c>
      <c r="B7" s="266">
        <v>107377620</v>
      </c>
      <c r="C7" s="266">
        <v>98051222</v>
      </c>
      <c r="D7" s="266">
        <v>9729452</v>
      </c>
      <c r="E7" s="266">
        <v>2546518</v>
      </c>
      <c r="F7" s="266">
        <v>3344626</v>
      </c>
      <c r="G7" s="266">
        <v>3344626</v>
      </c>
      <c r="H7" s="266">
        <v>5341559</v>
      </c>
      <c r="I7" s="266">
        <v>866981</v>
      </c>
      <c r="J7" s="266">
        <v>28099</v>
      </c>
      <c r="K7" s="268">
        <v>175.6</v>
      </c>
      <c r="L7" s="267">
        <v>55.43</v>
      </c>
      <c r="M7" s="275">
        <v>1.0260721013301941</v>
      </c>
      <c r="N7" s="259"/>
      <c r="O7" s="276"/>
      <c r="P7" s="276"/>
    </row>
    <row r="8" spans="1:16" x14ac:dyDescent="0.3">
      <c r="A8" s="263" t="s">
        <v>2</v>
      </c>
      <c r="B8" s="266">
        <v>906008551</v>
      </c>
      <c r="C8" s="266">
        <v>719806791</v>
      </c>
      <c r="D8" s="266">
        <v>250205480</v>
      </c>
      <c r="E8" s="266">
        <v>105650056</v>
      </c>
      <c r="F8" s="266">
        <v>109262524</v>
      </c>
      <c r="G8" s="266">
        <v>108244501</v>
      </c>
      <c r="H8" s="266">
        <v>77323482</v>
      </c>
      <c r="I8" s="266">
        <v>39795016</v>
      </c>
      <c r="J8" s="239"/>
      <c r="K8" s="267">
        <v>143.69</v>
      </c>
      <c r="L8" s="267">
        <v>31.77</v>
      </c>
      <c r="M8" s="275">
        <v>26.38677518815344</v>
      </c>
      <c r="N8" s="259"/>
      <c r="O8" s="276"/>
      <c r="P8" s="276"/>
    </row>
    <row r="9" spans="1:16" x14ac:dyDescent="0.3">
      <c r="A9" s="263" t="s">
        <v>96</v>
      </c>
      <c r="B9" s="266">
        <v>18211872</v>
      </c>
      <c r="C9" s="266">
        <v>9146132</v>
      </c>
      <c r="D9" s="266">
        <v>1433668</v>
      </c>
      <c r="E9" s="266">
        <v>1426128</v>
      </c>
      <c r="F9" s="266">
        <v>784402</v>
      </c>
      <c r="G9" s="266">
        <v>784402</v>
      </c>
      <c r="H9" s="266">
        <v>2012495</v>
      </c>
      <c r="I9" s="266">
        <v>145799</v>
      </c>
      <c r="J9" s="239"/>
      <c r="K9" s="267">
        <v>587.59</v>
      </c>
      <c r="L9" s="267">
        <v>141.12</v>
      </c>
      <c r="M9" s="275">
        <v>0.15119523045798022</v>
      </c>
      <c r="N9" s="259"/>
      <c r="O9" s="276"/>
      <c r="P9" s="276"/>
    </row>
    <row r="10" spans="1:16" x14ac:dyDescent="0.3">
      <c r="A10" s="263" t="s">
        <v>4</v>
      </c>
      <c r="B10" s="266">
        <v>21165164</v>
      </c>
      <c r="C10" s="266">
        <v>13766165</v>
      </c>
      <c r="D10" s="266">
        <v>2029516</v>
      </c>
      <c r="E10" s="266">
        <v>1678473</v>
      </c>
      <c r="F10" s="267">
        <v>0</v>
      </c>
      <c r="G10" s="267">
        <v>0</v>
      </c>
      <c r="H10" s="266">
        <v>3560726</v>
      </c>
      <c r="I10" s="266">
        <v>103329</v>
      </c>
      <c r="J10" s="239"/>
      <c r="K10" s="267">
        <v>422.53</v>
      </c>
      <c r="L10" s="267">
        <v>212.14</v>
      </c>
      <c r="M10" s="275">
        <v>0.21403361122530337</v>
      </c>
      <c r="N10" s="259"/>
      <c r="O10" s="276"/>
      <c r="P10" s="276"/>
    </row>
    <row r="11" spans="1:16" x14ac:dyDescent="0.3">
      <c r="A11" s="263" t="s">
        <v>5</v>
      </c>
      <c r="B11" s="266">
        <v>53169660</v>
      </c>
      <c r="C11" s="266">
        <v>31673915</v>
      </c>
      <c r="D11" s="266">
        <v>9050394</v>
      </c>
      <c r="E11" s="266">
        <v>9017710</v>
      </c>
      <c r="F11" s="266">
        <v>7057001</v>
      </c>
      <c r="G11" s="266">
        <v>7057001</v>
      </c>
      <c r="H11" s="266">
        <v>4808196</v>
      </c>
      <c r="I11" s="266">
        <v>1051154</v>
      </c>
      <c r="J11" s="239"/>
      <c r="K11" s="267">
        <v>105.86</v>
      </c>
      <c r="L11" s="267">
        <v>53.32</v>
      </c>
      <c r="M11" s="275">
        <v>0.9544583589544593</v>
      </c>
      <c r="N11" s="259"/>
      <c r="O11" s="276"/>
      <c r="P11" s="276"/>
    </row>
    <row r="12" spans="1:16" x14ac:dyDescent="0.3">
      <c r="A12" s="263" t="s">
        <v>6</v>
      </c>
      <c r="B12" s="266">
        <v>18490816</v>
      </c>
      <c r="C12" s="266">
        <v>11292174</v>
      </c>
      <c r="D12" s="266">
        <v>7073842</v>
      </c>
      <c r="E12" s="266">
        <v>6112983</v>
      </c>
      <c r="F12" s="266">
        <v>603186</v>
      </c>
      <c r="G12" s="266">
        <v>603186</v>
      </c>
      <c r="H12" s="266">
        <v>4910699</v>
      </c>
      <c r="I12" s="266">
        <v>670451</v>
      </c>
      <c r="J12" s="239"/>
      <c r="K12" s="267">
        <v>387.36</v>
      </c>
      <c r="L12" s="267">
        <v>74.930000000000007</v>
      </c>
      <c r="M12" s="275">
        <v>0.74601035345236122</v>
      </c>
      <c r="N12" s="259"/>
      <c r="O12" s="276"/>
      <c r="P12" s="276"/>
    </row>
    <row r="13" spans="1:16" x14ac:dyDescent="0.3">
      <c r="A13" s="263" t="s">
        <v>7</v>
      </c>
      <c r="B13" s="266">
        <v>398094967</v>
      </c>
      <c r="C13" s="266">
        <v>342629736</v>
      </c>
      <c r="D13" s="266">
        <v>63008405</v>
      </c>
      <c r="E13" s="266">
        <v>61921332</v>
      </c>
      <c r="F13" s="266">
        <v>38471373</v>
      </c>
      <c r="G13" s="266">
        <v>38471373</v>
      </c>
      <c r="H13" s="266">
        <v>19251646</v>
      </c>
      <c r="I13" s="266">
        <v>3899436</v>
      </c>
      <c r="J13" s="266">
        <v>642763</v>
      </c>
      <c r="K13" s="267">
        <v>215.08</v>
      </c>
      <c r="L13" s="267">
        <v>31.09</v>
      </c>
      <c r="M13" s="275">
        <v>6.6448929004237769</v>
      </c>
      <c r="N13" s="259"/>
      <c r="O13" s="276"/>
      <c r="P13" s="276"/>
    </row>
    <row r="14" spans="1:16" x14ac:dyDescent="0.3">
      <c r="A14" s="263" t="s">
        <v>8</v>
      </c>
      <c r="B14" s="266">
        <v>65663018</v>
      </c>
      <c r="C14" s="266">
        <v>49119879</v>
      </c>
      <c r="D14" s="266">
        <v>1330132</v>
      </c>
      <c r="E14" s="266">
        <v>910177</v>
      </c>
      <c r="F14" s="266">
        <v>346923</v>
      </c>
      <c r="G14" s="266">
        <v>346923</v>
      </c>
      <c r="H14" s="266">
        <v>1978646</v>
      </c>
      <c r="I14" s="266">
        <v>65629</v>
      </c>
      <c r="J14" s="267">
        <v>30</v>
      </c>
      <c r="K14" s="267">
        <v>335.01</v>
      </c>
      <c r="L14" s="267">
        <v>151.80000000000001</v>
      </c>
      <c r="M14" s="275">
        <v>0.14027628033794029</v>
      </c>
      <c r="N14" s="259"/>
      <c r="O14" s="276"/>
      <c r="P14" s="276"/>
    </row>
    <row r="15" spans="1:16" x14ac:dyDescent="0.3">
      <c r="A15" s="263" t="s">
        <v>49</v>
      </c>
      <c r="B15" s="266">
        <v>28942325</v>
      </c>
      <c r="C15" s="266">
        <v>14898198</v>
      </c>
      <c r="D15" s="266">
        <v>5665182</v>
      </c>
      <c r="E15" s="266">
        <v>3592327</v>
      </c>
      <c r="F15" s="266">
        <v>929673</v>
      </c>
      <c r="G15" s="266">
        <v>929673</v>
      </c>
      <c r="H15" s="266">
        <v>8797330</v>
      </c>
      <c r="I15" s="266">
        <v>1251631</v>
      </c>
      <c r="J15" s="239"/>
      <c r="K15" s="269">
        <v>1486.88</v>
      </c>
      <c r="L15" s="267">
        <v>214.77</v>
      </c>
      <c r="M15" s="275">
        <v>0.59745247719583716</v>
      </c>
      <c r="N15" s="259"/>
      <c r="O15" s="276"/>
      <c r="P15" s="276"/>
    </row>
    <row r="16" spans="1:16" x14ac:dyDescent="0.3">
      <c r="A16" s="263" t="s">
        <v>9</v>
      </c>
      <c r="B16" s="266">
        <v>199896531</v>
      </c>
      <c r="C16" s="266">
        <v>178813389</v>
      </c>
      <c r="D16" s="266">
        <v>43160620</v>
      </c>
      <c r="E16" s="266">
        <v>24390327</v>
      </c>
      <c r="F16" s="266">
        <v>12457154</v>
      </c>
      <c r="G16" s="266">
        <v>12427148</v>
      </c>
      <c r="H16" s="266">
        <v>23155248</v>
      </c>
      <c r="I16" s="266">
        <v>14525360</v>
      </c>
      <c r="J16" s="267">
        <v>0</v>
      </c>
      <c r="K16" s="267">
        <v>145.02000000000001</v>
      </c>
      <c r="L16" s="267">
        <v>54.07</v>
      </c>
      <c r="M16" s="275">
        <v>4.5517371438919687</v>
      </c>
      <c r="N16" s="259"/>
      <c r="O16" s="276"/>
      <c r="P16" s="276"/>
    </row>
    <row r="17" spans="1:16" x14ac:dyDescent="0.3">
      <c r="A17" s="263" t="s">
        <v>97</v>
      </c>
      <c r="B17" s="266">
        <v>97304891</v>
      </c>
      <c r="C17" s="266">
        <v>60818871</v>
      </c>
      <c r="D17" s="266">
        <v>34607509</v>
      </c>
      <c r="E17" s="266">
        <v>34322304</v>
      </c>
      <c r="F17" s="266">
        <v>11773207</v>
      </c>
      <c r="G17" s="266">
        <v>11579454</v>
      </c>
      <c r="H17" s="266">
        <v>16324446</v>
      </c>
      <c r="I17" s="266">
        <v>3812244</v>
      </c>
      <c r="J17" s="266">
        <v>54589</v>
      </c>
      <c r="K17" s="267">
        <v>175.3</v>
      </c>
      <c r="L17" s="267">
        <v>47.56</v>
      </c>
      <c r="M17" s="275">
        <v>3.6497224593362096</v>
      </c>
      <c r="N17" s="259"/>
      <c r="O17" s="276"/>
      <c r="P17" s="276"/>
    </row>
    <row r="18" spans="1:16" x14ac:dyDescent="0.3">
      <c r="A18" s="263" t="s">
        <v>10</v>
      </c>
      <c r="B18" s="266">
        <v>280081387</v>
      </c>
      <c r="C18" s="266">
        <v>248971465</v>
      </c>
      <c r="D18" s="266">
        <v>42860830</v>
      </c>
      <c r="E18" s="266">
        <v>9691518</v>
      </c>
      <c r="F18" s="266">
        <v>28132687</v>
      </c>
      <c r="G18" s="266">
        <v>28132687</v>
      </c>
      <c r="H18" s="266">
        <v>15445940</v>
      </c>
      <c r="I18" s="266">
        <v>3318698</v>
      </c>
      <c r="J18" s="266">
        <v>2810000</v>
      </c>
      <c r="K18" s="267">
        <v>124.89</v>
      </c>
      <c r="L18" s="267">
        <v>37.68</v>
      </c>
      <c r="M18" s="275">
        <v>4.5201211643632364</v>
      </c>
      <c r="N18" s="259"/>
      <c r="O18" s="276"/>
      <c r="P18" s="276"/>
    </row>
    <row r="19" spans="1:16" x14ac:dyDescent="0.3">
      <c r="A19" s="263" t="s">
        <v>11</v>
      </c>
      <c r="B19" s="266">
        <v>41131497</v>
      </c>
      <c r="C19" s="266">
        <v>29685523</v>
      </c>
      <c r="D19" s="266">
        <v>12791444</v>
      </c>
      <c r="E19" s="266">
        <v>857572</v>
      </c>
      <c r="F19" s="266">
        <v>7824951</v>
      </c>
      <c r="G19" s="266">
        <v>7724875</v>
      </c>
      <c r="H19" s="266">
        <v>5283035</v>
      </c>
      <c r="I19" s="266">
        <v>746958</v>
      </c>
      <c r="J19" s="267">
        <v>0</v>
      </c>
      <c r="K19" s="267">
        <v>207.97</v>
      </c>
      <c r="L19" s="267">
        <v>42.13</v>
      </c>
      <c r="M19" s="275">
        <v>1.3489910659025302</v>
      </c>
      <c r="N19" s="259"/>
      <c r="O19" s="276"/>
      <c r="P19" s="276"/>
    </row>
    <row r="20" spans="1:16" x14ac:dyDescent="0.3">
      <c r="A20" s="263" t="s">
        <v>12</v>
      </c>
      <c r="B20" s="266">
        <v>218847223</v>
      </c>
      <c r="C20" s="266">
        <v>152769364</v>
      </c>
      <c r="D20" s="266">
        <v>72947804</v>
      </c>
      <c r="E20" s="266">
        <v>50444553</v>
      </c>
      <c r="F20" s="266">
        <v>14265676</v>
      </c>
      <c r="G20" s="266">
        <v>14265676</v>
      </c>
      <c r="H20" s="266">
        <v>41359377</v>
      </c>
      <c r="I20" s="266">
        <v>17388693</v>
      </c>
      <c r="J20" s="266">
        <v>559687</v>
      </c>
      <c r="K20" s="267">
        <v>139.38</v>
      </c>
      <c r="L20" s="267">
        <v>57.99</v>
      </c>
      <c r="M20" s="275">
        <v>7.6931061007036314</v>
      </c>
      <c r="N20" s="259"/>
      <c r="O20" s="276"/>
      <c r="P20" s="276"/>
    </row>
    <row r="21" spans="1:16" x14ac:dyDescent="0.3">
      <c r="A21" s="263" t="s">
        <v>13</v>
      </c>
      <c r="B21" s="266">
        <v>64685127</v>
      </c>
      <c r="C21" s="266">
        <v>57225911</v>
      </c>
      <c r="D21" s="266">
        <v>11308701</v>
      </c>
      <c r="E21" s="266">
        <v>4318419</v>
      </c>
      <c r="F21" s="266">
        <v>5712824</v>
      </c>
      <c r="G21" s="266">
        <v>5712824</v>
      </c>
      <c r="H21" s="266">
        <v>4011260</v>
      </c>
      <c r="I21" s="266">
        <v>274538</v>
      </c>
      <c r="J21" s="239"/>
      <c r="K21" s="267">
        <v>123.75</v>
      </c>
      <c r="L21" s="267">
        <v>35.71</v>
      </c>
      <c r="M21" s="275">
        <v>1.1926203652975385</v>
      </c>
      <c r="N21" s="259"/>
      <c r="O21" s="276"/>
      <c r="P21" s="276"/>
    </row>
    <row r="22" spans="1:16" x14ac:dyDescent="0.3">
      <c r="A22" s="263" t="s">
        <v>14</v>
      </c>
      <c r="B22" s="266">
        <v>24129592</v>
      </c>
      <c r="C22" s="266">
        <v>20753115</v>
      </c>
      <c r="D22" s="266">
        <v>11669314</v>
      </c>
      <c r="E22" s="266">
        <v>7253651</v>
      </c>
      <c r="F22" s="266">
        <v>2239276</v>
      </c>
      <c r="G22" s="266">
        <v>2239276</v>
      </c>
      <c r="H22" s="266">
        <v>4997699</v>
      </c>
      <c r="I22" s="266">
        <v>2023268</v>
      </c>
      <c r="J22" s="239"/>
      <c r="K22" s="267">
        <v>416.89</v>
      </c>
      <c r="L22" s="267">
        <v>68.900000000000006</v>
      </c>
      <c r="M22" s="275">
        <v>1.2306507639959428</v>
      </c>
      <c r="N22" s="259"/>
      <c r="O22" s="276"/>
      <c r="P22" s="276"/>
    </row>
    <row r="23" spans="1:16" x14ac:dyDescent="0.3">
      <c r="A23" s="263" t="s">
        <v>15</v>
      </c>
      <c r="B23" s="266">
        <v>783991435</v>
      </c>
      <c r="C23" s="266">
        <v>670311317</v>
      </c>
      <c r="D23" s="266">
        <v>190241315</v>
      </c>
      <c r="E23" s="266">
        <v>188820553</v>
      </c>
      <c r="F23" s="266">
        <v>121966944</v>
      </c>
      <c r="G23" s="266">
        <v>121881681</v>
      </c>
      <c r="H23" s="266">
        <v>45695809</v>
      </c>
      <c r="I23" s="266">
        <v>11145296</v>
      </c>
      <c r="J23" s="266">
        <v>204951</v>
      </c>
      <c r="K23" s="268">
        <v>112.96</v>
      </c>
      <c r="L23" s="268">
        <v>24.2</v>
      </c>
      <c r="M23" s="275">
        <v>20.062929118913313</v>
      </c>
      <c r="N23" s="259"/>
      <c r="O23" s="276"/>
      <c r="P23" s="276"/>
    </row>
    <row r="24" spans="1:16" x14ac:dyDescent="0.3">
      <c r="A24" s="263" t="s">
        <v>16</v>
      </c>
      <c r="B24" s="266">
        <v>765231127</v>
      </c>
      <c r="C24" s="266">
        <v>673347386</v>
      </c>
      <c r="D24" s="266">
        <v>151632909</v>
      </c>
      <c r="E24" s="266">
        <v>149671450</v>
      </c>
      <c r="F24" s="266">
        <v>56959874</v>
      </c>
      <c r="G24" s="266">
        <v>56959874</v>
      </c>
      <c r="H24" s="266">
        <v>41840733</v>
      </c>
      <c r="I24" s="266">
        <v>18234275</v>
      </c>
      <c r="J24" s="266">
        <v>518622</v>
      </c>
      <c r="K24" s="267">
        <v>126.67</v>
      </c>
      <c r="L24" s="267">
        <v>27.96</v>
      </c>
      <c r="M24" s="275">
        <v>15.991270378685266</v>
      </c>
      <c r="N24" s="259"/>
      <c r="O24" s="276"/>
      <c r="P24" s="276"/>
    </row>
    <row r="25" spans="1:16" x14ac:dyDescent="0.3">
      <c r="A25" s="263" t="s">
        <v>19</v>
      </c>
      <c r="B25" s="266">
        <v>30230183</v>
      </c>
      <c r="C25" s="266">
        <v>20926681</v>
      </c>
      <c r="D25" s="266">
        <v>12656437</v>
      </c>
      <c r="E25" s="266">
        <v>2975091</v>
      </c>
      <c r="F25" s="266">
        <v>3753903</v>
      </c>
      <c r="G25" s="266">
        <v>3746170</v>
      </c>
      <c r="H25" s="266">
        <v>4473780</v>
      </c>
      <c r="I25" s="266">
        <v>1193290</v>
      </c>
      <c r="J25" s="266">
        <v>2500966</v>
      </c>
      <c r="K25" s="267">
        <v>225.51</v>
      </c>
      <c r="L25" s="267">
        <v>91.8</v>
      </c>
      <c r="M25" s="275">
        <v>1.3347531708818974</v>
      </c>
      <c r="N25" s="259"/>
      <c r="O25" s="276"/>
      <c r="P25" s="276"/>
    </row>
    <row r="26" spans="1:16" x14ac:dyDescent="0.3">
      <c r="A26" s="273" t="s">
        <v>89</v>
      </c>
      <c r="B26" s="265">
        <f>SUM(B6:B25)</f>
        <v>4149205884</v>
      </c>
      <c r="C26" s="265">
        <f t="shared" ref="C26:J26" si="1">SUM(C6:C25)</f>
        <v>3419419672</v>
      </c>
      <c r="D26" s="265">
        <f>SUM(D6:D25)</f>
        <v>948223033</v>
      </c>
      <c r="E26" s="265">
        <f t="shared" si="1"/>
        <v>679982681</v>
      </c>
      <c r="F26" s="265">
        <f t="shared" si="1"/>
        <v>428934187</v>
      </c>
      <c r="G26" s="265">
        <f t="shared" si="1"/>
        <v>427499333</v>
      </c>
      <c r="H26" s="265">
        <f t="shared" si="1"/>
        <v>346255472</v>
      </c>
      <c r="I26" s="265">
        <f t="shared" si="1"/>
        <v>122744381</v>
      </c>
      <c r="J26" s="265">
        <f t="shared" si="1"/>
        <v>7376567</v>
      </c>
    </row>
    <row r="32" spans="1:16" x14ac:dyDescent="0.3">
      <c r="B32" s="274">
        <v>14820079</v>
      </c>
    </row>
  </sheetData>
  <mergeCells count="1">
    <mergeCell ref="A1:M1"/>
  </mergeCells>
  <dataValidations count="1">
    <dataValidation type="list" allowBlank="1" showInputMessage="1" showErrorMessage="1" sqref="A3" xr:uid="{00000000-0002-0000-2000-000000000000}">
      <formula1>$A$6:$A$25</formula1>
    </dataValidation>
  </dataValidations>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7030A0"/>
  </sheetPr>
  <dimension ref="A1:P32"/>
  <sheetViews>
    <sheetView workbookViewId="0">
      <selection sqref="A1:XFD1048576"/>
    </sheetView>
  </sheetViews>
  <sheetFormatPr defaultRowHeight="14.4" x14ac:dyDescent="0.3"/>
  <cols>
    <col min="1" max="1" width="45.44140625" bestFit="1" customWidth="1"/>
    <col min="2" max="2" width="14.33203125" bestFit="1" customWidth="1"/>
    <col min="3" max="3" width="16" customWidth="1"/>
    <col min="4" max="4" width="14.88671875" customWidth="1"/>
    <col min="5" max="5" width="15.109375" customWidth="1"/>
    <col min="6" max="6" width="13.109375" bestFit="1" customWidth="1"/>
    <col min="7" max="7" width="12.6640625" bestFit="1" customWidth="1"/>
    <col min="8" max="9" width="12.5546875" bestFit="1" customWidth="1"/>
    <col min="10" max="10" width="12.109375" bestFit="1" customWidth="1"/>
    <col min="11" max="11" width="12" bestFit="1" customWidth="1"/>
    <col min="12" max="12" width="11.109375" bestFit="1" customWidth="1"/>
    <col min="13" max="13" width="10.109375" customWidth="1"/>
  </cols>
  <sheetData>
    <row r="1" spans="1:16" ht="22.8" x14ac:dyDescent="0.75">
      <c r="A1" s="335" t="s">
        <v>102</v>
      </c>
      <c r="B1" s="335"/>
      <c r="C1" s="335"/>
      <c r="D1" s="335"/>
      <c r="E1" s="335"/>
      <c r="F1" s="335"/>
      <c r="G1" s="335"/>
      <c r="H1" s="335"/>
      <c r="I1" s="335"/>
      <c r="J1" s="335"/>
      <c r="K1" s="335"/>
      <c r="L1" s="335"/>
      <c r="M1" s="335"/>
    </row>
    <row r="2" spans="1:16" ht="21.6" x14ac:dyDescent="0.3">
      <c r="A2" s="262" t="s">
        <v>41</v>
      </c>
      <c r="B2" s="237" t="s">
        <v>64</v>
      </c>
      <c r="C2" s="237" t="s">
        <v>77</v>
      </c>
      <c r="D2" s="237" t="s">
        <v>29</v>
      </c>
      <c r="E2" s="237" t="s">
        <v>101</v>
      </c>
      <c r="F2" s="237" t="s">
        <v>104</v>
      </c>
      <c r="G2" s="237" t="s">
        <v>57</v>
      </c>
      <c r="H2" s="253" t="s">
        <v>24</v>
      </c>
      <c r="I2" s="237" t="s">
        <v>99</v>
      </c>
      <c r="J2" s="237" t="s">
        <v>100</v>
      </c>
      <c r="K2" s="237" t="s">
        <v>79</v>
      </c>
      <c r="L2" s="237" t="s">
        <v>25</v>
      </c>
      <c r="M2" s="254" t="s">
        <v>27</v>
      </c>
    </row>
    <row r="3" spans="1:16" x14ac:dyDescent="0.3">
      <c r="A3" s="263" t="s">
        <v>49</v>
      </c>
      <c r="B3" s="270">
        <f t="shared" ref="B3:M3" si="0">INDEX(B6:B25,MATCH($A$3,$A$6:$A$25,0))</f>
        <v>25535982</v>
      </c>
      <c r="C3" s="270">
        <f t="shared" si="0"/>
        <v>16307282</v>
      </c>
      <c r="D3" s="270">
        <f>INDEX(D6:D25,MATCH($A$3,$A$6:$A$25,0))</f>
        <v>7926298</v>
      </c>
      <c r="E3" s="270">
        <f t="shared" si="0"/>
        <v>5900935</v>
      </c>
      <c r="F3" s="270">
        <f t="shared" si="0"/>
        <v>1948498</v>
      </c>
      <c r="G3" s="270">
        <f t="shared" si="0"/>
        <v>1948498</v>
      </c>
      <c r="H3" s="270">
        <f t="shared" si="0"/>
        <v>12756077</v>
      </c>
      <c r="I3" s="270">
        <f t="shared" si="0"/>
        <v>1922441</v>
      </c>
      <c r="J3" s="270">
        <f t="shared" si="0"/>
        <v>0</v>
      </c>
      <c r="K3" s="261">
        <f t="shared" si="0"/>
        <v>872.81</v>
      </c>
      <c r="L3" s="261">
        <f t="shared" si="0"/>
        <v>185.57</v>
      </c>
      <c r="M3" s="278">
        <f t="shared" si="0"/>
        <v>5.3952277527770359E-3</v>
      </c>
    </row>
    <row r="4" spans="1:16" x14ac:dyDescent="0.3">
      <c r="A4" s="35"/>
    </row>
    <row r="5" spans="1:16" ht="57.6" x14ac:dyDescent="0.3">
      <c r="A5" s="226" t="s">
        <v>41</v>
      </c>
      <c r="B5" s="15" t="s">
        <v>64</v>
      </c>
      <c r="C5" s="15" t="s">
        <v>77</v>
      </c>
      <c r="D5" s="15" t="s">
        <v>29</v>
      </c>
      <c r="E5" s="15" t="s">
        <v>106</v>
      </c>
      <c r="F5" s="15" t="s">
        <v>104</v>
      </c>
      <c r="G5" s="15" t="s">
        <v>57</v>
      </c>
      <c r="H5" s="15" t="s">
        <v>24</v>
      </c>
      <c r="I5" s="15" t="s">
        <v>99</v>
      </c>
      <c r="J5" s="15" t="s">
        <v>100</v>
      </c>
      <c r="K5" s="15" t="s">
        <v>79</v>
      </c>
      <c r="L5" s="235" t="s">
        <v>25</v>
      </c>
      <c r="M5" s="252" t="s">
        <v>105</v>
      </c>
    </row>
    <row r="6" spans="1:16" x14ac:dyDescent="0.3">
      <c r="A6" s="239" t="s">
        <v>78</v>
      </c>
      <c r="B6" s="277">
        <v>53231952</v>
      </c>
      <c r="C6" s="277">
        <v>41907690</v>
      </c>
      <c r="D6" s="277">
        <v>20121740</v>
      </c>
      <c r="E6" s="277">
        <v>19128715</v>
      </c>
      <c r="F6" s="277">
        <v>5393130</v>
      </c>
      <c r="G6" s="277">
        <v>5393130</v>
      </c>
      <c r="H6" s="277">
        <v>21558914</v>
      </c>
      <c r="I6" s="277">
        <v>2854906</v>
      </c>
      <c r="J6" s="277">
        <v>97993</v>
      </c>
      <c r="K6" s="271">
        <v>337.93</v>
      </c>
      <c r="L6" s="271">
        <v>112.7</v>
      </c>
      <c r="M6" s="278">
        <f t="shared" ref="M6:M26" si="1">D6/$D$26</f>
        <v>1.369635233020053E-2</v>
      </c>
      <c r="O6" s="276"/>
      <c r="P6" s="276"/>
    </row>
    <row r="7" spans="1:16" x14ac:dyDescent="0.3">
      <c r="A7" s="239" t="s">
        <v>1</v>
      </c>
      <c r="B7" s="277">
        <v>108470068</v>
      </c>
      <c r="C7" s="277">
        <v>99392469</v>
      </c>
      <c r="D7" s="277">
        <v>15030798</v>
      </c>
      <c r="E7" s="277">
        <v>3858475</v>
      </c>
      <c r="F7" s="277">
        <v>5330214</v>
      </c>
      <c r="G7" s="277">
        <v>5295344</v>
      </c>
      <c r="H7" s="277">
        <v>8239494</v>
      </c>
      <c r="I7" s="277">
        <v>1374814</v>
      </c>
      <c r="J7" s="277">
        <v>31904</v>
      </c>
      <c r="K7" s="271">
        <v>174.74</v>
      </c>
      <c r="L7" s="271">
        <v>55.24</v>
      </c>
      <c r="M7" s="278">
        <f t="shared" si="1"/>
        <v>1.0231078684650207E-2</v>
      </c>
      <c r="N7" s="259"/>
      <c r="O7" s="276"/>
      <c r="P7" s="276"/>
    </row>
    <row r="8" spans="1:16" x14ac:dyDescent="0.3">
      <c r="A8" s="239" t="s">
        <v>2</v>
      </c>
      <c r="B8" s="277">
        <v>964678187</v>
      </c>
      <c r="C8" s="277">
        <v>761324790</v>
      </c>
      <c r="D8" s="277">
        <v>381887669</v>
      </c>
      <c r="E8" s="277">
        <v>146649930</v>
      </c>
      <c r="F8" s="277">
        <v>162994443</v>
      </c>
      <c r="G8" s="277">
        <v>161184791</v>
      </c>
      <c r="H8" s="277">
        <v>119196828</v>
      </c>
      <c r="I8" s="277">
        <v>62958671</v>
      </c>
      <c r="J8" s="277"/>
      <c r="K8" s="271">
        <v>147.31</v>
      </c>
      <c r="L8" s="271">
        <v>32.119999999999997</v>
      </c>
      <c r="M8" s="278">
        <f t="shared" si="1"/>
        <v>0.25994114153065284</v>
      </c>
      <c r="N8" s="259"/>
      <c r="O8" s="276"/>
      <c r="P8" s="276"/>
    </row>
    <row r="9" spans="1:16" x14ac:dyDescent="0.3">
      <c r="A9" s="239" t="s">
        <v>96</v>
      </c>
      <c r="B9" s="277">
        <v>18216306.07</v>
      </c>
      <c r="C9" s="277">
        <v>24500</v>
      </c>
      <c r="D9" s="277">
        <v>2207946</v>
      </c>
      <c r="E9" s="277">
        <v>2207946</v>
      </c>
      <c r="F9" s="277">
        <v>1286390</v>
      </c>
      <c r="G9" s="279">
        <v>1286390</v>
      </c>
      <c r="H9" s="277">
        <v>2968686</v>
      </c>
      <c r="I9" s="280">
        <v>202110</v>
      </c>
      <c r="J9" s="277">
        <v>0</v>
      </c>
      <c r="K9" s="271"/>
      <c r="L9" s="271"/>
      <c r="M9" s="278">
        <f t="shared" si="1"/>
        <v>1.5028922122071421E-3</v>
      </c>
      <c r="N9" s="259"/>
      <c r="O9" s="276"/>
      <c r="P9" s="276"/>
    </row>
    <row r="10" spans="1:16" x14ac:dyDescent="0.3">
      <c r="A10" s="239" t="s">
        <v>4</v>
      </c>
      <c r="B10" s="277">
        <v>25015925</v>
      </c>
      <c r="C10" s="277">
        <v>15643397</v>
      </c>
      <c r="D10" s="277">
        <v>3433269</v>
      </c>
      <c r="E10" s="277">
        <v>2983087</v>
      </c>
      <c r="F10" s="277"/>
      <c r="G10" s="277">
        <v>0</v>
      </c>
      <c r="H10" s="277">
        <v>5270017</v>
      </c>
      <c r="I10" s="277">
        <v>153958</v>
      </c>
      <c r="J10" s="277"/>
      <c r="K10" s="271">
        <v>437.47</v>
      </c>
      <c r="L10" s="271">
        <v>176.66</v>
      </c>
      <c r="M10" s="278">
        <f t="shared" si="1"/>
        <v>2.3369381508932746E-3</v>
      </c>
      <c r="N10" s="259"/>
      <c r="O10" s="276"/>
      <c r="P10" s="276"/>
    </row>
    <row r="11" spans="1:16" x14ac:dyDescent="0.3">
      <c r="A11" s="239" t="s">
        <v>5</v>
      </c>
      <c r="B11" s="277">
        <v>52623301</v>
      </c>
      <c r="C11" s="277">
        <v>30719195</v>
      </c>
      <c r="D11" s="277">
        <v>13592733</v>
      </c>
      <c r="E11" s="277">
        <v>13560049</v>
      </c>
      <c r="F11" s="277">
        <v>11064963</v>
      </c>
      <c r="G11" s="277">
        <v>11064963</v>
      </c>
      <c r="H11" s="277">
        <v>6792750</v>
      </c>
      <c r="I11" s="277">
        <v>1455111</v>
      </c>
      <c r="J11" s="277"/>
      <c r="K11" s="271">
        <v>104.54</v>
      </c>
      <c r="L11" s="271">
        <v>50.09</v>
      </c>
      <c r="M11" s="278">
        <f t="shared" si="1"/>
        <v>9.2522247230281095E-3</v>
      </c>
      <c r="N11" s="259"/>
      <c r="O11" s="276"/>
      <c r="P11" s="276"/>
    </row>
    <row r="12" spans="1:16" x14ac:dyDescent="0.3">
      <c r="A12" s="239" t="s">
        <v>6</v>
      </c>
      <c r="B12" s="277">
        <v>19991327</v>
      </c>
      <c r="C12" s="277">
        <v>12550817</v>
      </c>
      <c r="D12" s="277">
        <v>9251235</v>
      </c>
      <c r="E12" s="277">
        <v>7590111</v>
      </c>
      <c r="F12" s="277">
        <v>750796</v>
      </c>
      <c r="G12" s="277">
        <v>750796</v>
      </c>
      <c r="H12" s="277">
        <v>6487526</v>
      </c>
      <c r="I12" s="277">
        <v>878291</v>
      </c>
      <c r="J12" s="277"/>
      <c r="K12" s="271">
        <v>388.92</v>
      </c>
      <c r="L12" s="271">
        <v>79.45</v>
      </c>
      <c r="M12" s="278">
        <f t="shared" si="1"/>
        <v>6.2970783863365047E-3</v>
      </c>
      <c r="N12" s="259"/>
      <c r="O12" s="276"/>
      <c r="P12" s="276"/>
    </row>
    <row r="13" spans="1:16" x14ac:dyDescent="0.3">
      <c r="A13" s="239" t="s">
        <v>7</v>
      </c>
      <c r="B13" s="277">
        <v>402549395</v>
      </c>
      <c r="C13" s="277">
        <v>344303067</v>
      </c>
      <c r="D13" s="277">
        <v>109999560</v>
      </c>
      <c r="E13" s="277">
        <v>39147856</v>
      </c>
      <c r="F13" s="277">
        <v>60648091</v>
      </c>
      <c r="G13" s="277">
        <v>60648091</v>
      </c>
      <c r="H13" s="277">
        <v>31160224</v>
      </c>
      <c r="I13" s="277">
        <v>7328758</v>
      </c>
      <c r="J13" s="277">
        <v>0</v>
      </c>
      <c r="K13" s="271">
        <v>213.49</v>
      </c>
      <c r="L13" s="271">
        <v>28.84</v>
      </c>
      <c r="M13" s="278">
        <f t="shared" si="1"/>
        <v>7.4873879193699602E-2</v>
      </c>
      <c r="N13" s="259"/>
      <c r="O13" s="276"/>
      <c r="P13" s="276"/>
    </row>
    <row r="14" spans="1:16" x14ac:dyDescent="0.3">
      <c r="A14" s="239" t="s">
        <v>8</v>
      </c>
      <c r="B14" s="277">
        <v>65472233</v>
      </c>
      <c r="C14" s="277">
        <v>47882692</v>
      </c>
      <c r="D14" s="277">
        <v>1819363</v>
      </c>
      <c r="E14" s="277">
        <v>663350</v>
      </c>
      <c r="F14" s="277">
        <v>585996</v>
      </c>
      <c r="G14" s="277">
        <v>585996</v>
      </c>
      <c r="H14" s="277">
        <v>2968348</v>
      </c>
      <c r="I14" s="277">
        <v>271400</v>
      </c>
      <c r="J14" s="277">
        <v>108</v>
      </c>
      <c r="K14" s="271">
        <v>332.58</v>
      </c>
      <c r="L14" s="271">
        <v>169.14</v>
      </c>
      <c r="M14" s="278">
        <f t="shared" si="1"/>
        <v>1.2383937305884395E-3</v>
      </c>
      <c r="N14" s="259"/>
      <c r="O14" s="276"/>
      <c r="P14" s="276"/>
    </row>
    <row r="15" spans="1:16" x14ac:dyDescent="0.3">
      <c r="A15" s="239" t="s">
        <v>49</v>
      </c>
      <c r="B15" s="277">
        <v>25535982</v>
      </c>
      <c r="C15" s="277">
        <v>16307282</v>
      </c>
      <c r="D15" s="277">
        <v>7926298</v>
      </c>
      <c r="E15" s="277">
        <v>5900935</v>
      </c>
      <c r="F15" s="277">
        <v>1948498</v>
      </c>
      <c r="G15" s="277">
        <v>1948498</v>
      </c>
      <c r="H15" s="277">
        <v>12756077</v>
      </c>
      <c r="I15" s="277">
        <v>1922441</v>
      </c>
      <c r="J15" s="277"/>
      <c r="K15" s="271">
        <v>872.81</v>
      </c>
      <c r="L15" s="271">
        <v>185.57</v>
      </c>
      <c r="M15" s="278">
        <f t="shared" si="1"/>
        <v>5.3952277527770359E-3</v>
      </c>
      <c r="N15" s="259"/>
      <c r="O15" s="276"/>
      <c r="P15" s="276"/>
    </row>
    <row r="16" spans="1:16" x14ac:dyDescent="0.3">
      <c r="A16" s="239" t="s">
        <v>9</v>
      </c>
      <c r="B16" s="277">
        <v>208270040</v>
      </c>
      <c r="C16" s="277">
        <v>191457084</v>
      </c>
      <c r="D16" s="277">
        <v>69178634</v>
      </c>
      <c r="E16" s="277">
        <v>37573980</v>
      </c>
      <c r="F16" s="277">
        <v>24227957</v>
      </c>
      <c r="G16" s="277">
        <v>23142952</v>
      </c>
      <c r="H16" s="277">
        <v>35291207</v>
      </c>
      <c r="I16" s="277">
        <v>22334417</v>
      </c>
      <c r="J16" s="277"/>
      <c r="K16" s="271">
        <v>144.88999999999999</v>
      </c>
      <c r="L16" s="271">
        <v>52.65</v>
      </c>
      <c r="M16" s="278">
        <f t="shared" si="1"/>
        <v>4.7088121851588859E-2</v>
      </c>
      <c r="N16" s="259"/>
      <c r="O16" s="276"/>
      <c r="P16" s="276"/>
    </row>
    <row r="17" spans="1:16" x14ac:dyDescent="0.3">
      <c r="A17" s="239" t="s">
        <v>97</v>
      </c>
      <c r="B17" s="277">
        <v>104864096</v>
      </c>
      <c r="C17" s="277">
        <v>67556682</v>
      </c>
      <c r="D17" s="277">
        <v>56620259</v>
      </c>
      <c r="E17" s="277">
        <v>55866725</v>
      </c>
      <c r="F17" s="277">
        <v>18770776</v>
      </c>
      <c r="G17" s="277">
        <v>18488197</v>
      </c>
      <c r="H17" s="277">
        <v>25772316</v>
      </c>
      <c r="I17" s="277">
        <v>6987278</v>
      </c>
      <c r="J17" s="277">
        <v>41489</v>
      </c>
      <c r="K17" s="271">
        <v>169.4</v>
      </c>
      <c r="L17" s="271">
        <v>46.13</v>
      </c>
      <c r="M17" s="278">
        <f t="shared" si="1"/>
        <v>3.8539958089668563E-2</v>
      </c>
      <c r="N17" s="259"/>
      <c r="O17" s="276"/>
      <c r="P17" s="276"/>
    </row>
    <row r="18" spans="1:16" x14ac:dyDescent="0.3">
      <c r="A18" s="239" t="s">
        <v>10</v>
      </c>
      <c r="B18" s="277">
        <v>293021138</v>
      </c>
      <c r="C18" s="277">
        <v>251799980</v>
      </c>
      <c r="D18" s="277">
        <v>63378879</v>
      </c>
      <c r="E18" s="277">
        <v>61443575</v>
      </c>
      <c r="F18" s="277">
        <v>43516665</v>
      </c>
      <c r="G18" s="277">
        <v>43016982</v>
      </c>
      <c r="H18" s="277">
        <v>21689948</v>
      </c>
      <c r="I18" s="277">
        <v>4631757</v>
      </c>
      <c r="J18" s="277">
        <v>9880</v>
      </c>
      <c r="K18" s="271">
        <v>121.59</v>
      </c>
      <c r="L18" s="271">
        <v>35.299999999999997</v>
      </c>
      <c r="M18" s="278">
        <f t="shared" si="1"/>
        <v>4.3140377376765002E-2</v>
      </c>
      <c r="N18" s="259"/>
      <c r="O18" s="276"/>
      <c r="P18" s="276"/>
    </row>
    <row r="19" spans="1:16" x14ac:dyDescent="0.3">
      <c r="A19" s="239" t="s">
        <v>11</v>
      </c>
      <c r="B19" s="277">
        <v>41847124</v>
      </c>
      <c r="C19" s="277">
        <v>29292445</v>
      </c>
      <c r="D19" s="277">
        <v>20752384</v>
      </c>
      <c r="E19" s="277">
        <v>941831</v>
      </c>
      <c r="F19" s="277">
        <v>12703712</v>
      </c>
      <c r="G19" s="277">
        <v>12603636</v>
      </c>
      <c r="H19" s="277">
        <v>7495871</v>
      </c>
      <c r="I19" s="277">
        <v>1221680</v>
      </c>
      <c r="J19" s="277">
        <v>0</v>
      </c>
      <c r="K19" s="271">
        <v>192.01</v>
      </c>
      <c r="L19" s="271">
        <v>36.770000000000003</v>
      </c>
      <c r="M19" s="278">
        <f t="shared" si="1"/>
        <v>1.4125615526073599E-2</v>
      </c>
      <c r="N19" s="259"/>
      <c r="O19" s="276"/>
      <c r="P19" s="276"/>
    </row>
    <row r="20" spans="1:16" x14ac:dyDescent="0.3">
      <c r="A20" s="239" t="s">
        <v>12</v>
      </c>
      <c r="B20" s="277">
        <v>236689422</v>
      </c>
      <c r="C20" s="277">
        <v>174980192</v>
      </c>
      <c r="D20" s="277">
        <v>114864935</v>
      </c>
      <c r="E20" s="277">
        <v>79598224</v>
      </c>
      <c r="F20" s="277">
        <v>23822866</v>
      </c>
      <c r="G20" s="277">
        <v>23822866</v>
      </c>
      <c r="H20" s="277">
        <v>63526568</v>
      </c>
      <c r="I20" s="277">
        <v>26799359</v>
      </c>
      <c r="J20" s="277">
        <v>559687</v>
      </c>
      <c r="K20" s="271">
        <v>138.19</v>
      </c>
      <c r="L20" s="271">
        <v>56.51</v>
      </c>
      <c r="M20" s="278">
        <f t="shared" si="1"/>
        <v>7.8185615167753006E-2</v>
      </c>
      <c r="N20" s="259"/>
      <c r="O20" s="276"/>
      <c r="P20" s="276"/>
    </row>
    <row r="21" spans="1:16" x14ac:dyDescent="0.3">
      <c r="A21" s="239" t="s">
        <v>13</v>
      </c>
      <c r="B21" s="277">
        <v>66911361</v>
      </c>
      <c r="C21" s="277">
        <v>60114374</v>
      </c>
      <c r="D21" s="277">
        <v>16744672</v>
      </c>
      <c r="E21" s="277">
        <v>7322142</v>
      </c>
      <c r="F21" s="277">
        <v>9750467</v>
      </c>
      <c r="G21" s="277">
        <v>9750467</v>
      </c>
      <c r="H21" s="277">
        <v>6261004</v>
      </c>
      <c r="I21" s="277">
        <v>475204</v>
      </c>
      <c r="J21" s="277"/>
      <c r="K21" s="271">
        <v>120.98</v>
      </c>
      <c r="L21" s="271">
        <v>37.56</v>
      </c>
      <c r="M21" s="278">
        <f t="shared" si="1"/>
        <v>1.1397668758548892E-2</v>
      </c>
      <c r="N21" s="259"/>
      <c r="O21" s="276"/>
      <c r="P21" s="276"/>
    </row>
    <row r="22" spans="1:16" x14ac:dyDescent="0.3">
      <c r="A22" s="239" t="s">
        <v>14</v>
      </c>
      <c r="B22" s="277">
        <v>23129842</v>
      </c>
      <c r="C22" s="277">
        <v>19724966</v>
      </c>
      <c r="D22" s="277">
        <v>19310421</v>
      </c>
      <c r="E22" s="277">
        <v>9384993</v>
      </c>
      <c r="F22" s="277">
        <v>4163674</v>
      </c>
      <c r="G22" s="277">
        <v>4163674</v>
      </c>
      <c r="H22" s="277">
        <v>7952038</v>
      </c>
      <c r="I22" s="277">
        <v>3614490</v>
      </c>
      <c r="J22" s="277"/>
      <c r="K22" s="271">
        <v>389.96</v>
      </c>
      <c r="L22" s="271">
        <v>70.819999999999993</v>
      </c>
      <c r="M22" s="278">
        <f t="shared" si="1"/>
        <v>1.3144108295828455E-2</v>
      </c>
      <c r="N22" s="259"/>
      <c r="O22" s="276"/>
      <c r="P22" s="276"/>
    </row>
    <row r="23" spans="1:16" x14ac:dyDescent="0.3">
      <c r="A23" s="239" t="s">
        <v>15</v>
      </c>
      <c r="B23" s="279">
        <v>806966463.83000004</v>
      </c>
      <c r="C23" s="279">
        <v>52390938.678999998</v>
      </c>
      <c r="D23" s="277">
        <v>293257162</v>
      </c>
      <c r="E23" s="279">
        <v>291694677.30020058</v>
      </c>
      <c r="F23" s="281">
        <v>195887016.28999999</v>
      </c>
      <c r="G23" s="277">
        <v>195449585</v>
      </c>
      <c r="H23" s="277">
        <v>69629539</v>
      </c>
      <c r="I23" s="277">
        <v>16701661</v>
      </c>
      <c r="J23" s="277">
        <v>325430</v>
      </c>
      <c r="K23" s="271">
        <v>112.13</v>
      </c>
      <c r="L23" s="271">
        <v>23.87</v>
      </c>
      <c r="M23" s="278">
        <f t="shared" si="1"/>
        <v>0.19961262863483448</v>
      </c>
      <c r="N23" s="259"/>
      <c r="O23" s="276"/>
      <c r="P23" s="276"/>
    </row>
    <row r="24" spans="1:16" x14ac:dyDescent="0.3">
      <c r="A24" s="239" t="s">
        <v>16</v>
      </c>
      <c r="B24" s="277">
        <v>803399049</v>
      </c>
      <c r="C24" s="277">
        <v>714033988</v>
      </c>
      <c r="D24" s="277">
        <v>233798414</v>
      </c>
      <c r="E24" s="277">
        <v>230618359</v>
      </c>
      <c r="F24" s="277">
        <v>93431583</v>
      </c>
      <c r="G24" s="277">
        <v>93431583</v>
      </c>
      <c r="H24" s="277">
        <v>63109345</v>
      </c>
      <c r="I24" s="277">
        <v>28310651</v>
      </c>
      <c r="J24" s="277">
        <v>826718</v>
      </c>
      <c r="K24" s="271">
        <v>126.52</v>
      </c>
      <c r="L24" s="271">
        <v>27.37</v>
      </c>
      <c r="M24" s="278">
        <f t="shared" si="1"/>
        <v>0.15914058388519522</v>
      </c>
      <c r="N24" s="259"/>
      <c r="O24" s="276"/>
      <c r="P24" s="276"/>
    </row>
    <row r="25" spans="1:16" x14ac:dyDescent="0.3">
      <c r="A25" s="239" t="s">
        <v>19</v>
      </c>
      <c r="B25" s="277">
        <v>32069653</v>
      </c>
      <c r="C25" s="277">
        <v>21329030</v>
      </c>
      <c r="D25" s="277">
        <v>15954936</v>
      </c>
      <c r="E25" s="277">
        <v>3214846</v>
      </c>
      <c r="F25" s="277">
        <v>6115000</v>
      </c>
      <c r="G25" s="277">
        <v>6052264</v>
      </c>
      <c r="H25" s="277">
        <v>5814205</v>
      </c>
      <c r="I25" s="277">
        <v>1470757</v>
      </c>
      <c r="J25" s="277">
        <v>2545239</v>
      </c>
      <c r="K25" s="271">
        <v>242.42</v>
      </c>
      <c r="L25" s="271">
        <v>72.67</v>
      </c>
      <c r="M25" s="278">
        <f t="shared" si="1"/>
        <v>1.0860115718710227E-2</v>
      </c>
      <c r="N25" s="259"/>
      <c r="O25" s="276"/>
      <c r="P25" s="276"/>
    </row>
    <row r="26" spans="1:16" x14ac:dyDescent="0.3">
      <c r="A26" s="273" t="s">
        <v>89</v>
      </c>
      <c r="B26" s="265">
        <f>SUM(B6:B25)</f>
        <v>4352952864.8999996</v>
      </c>
      <c r="C26" s="265">
        <f t="shared" ref="C26:J26" si="2">SUM(C6:C25)</f>
        <v>2952735578.6789999</v>
      </c>
      <c r="D26" s="265">
        <f>SUM(D6:D25)</f>
        <v>1469131307</v>
      </c>
      <c r="E26" s="265">
        <f t="shared" si="2"/>
        <v>1019349806.3002006</v>
      </c>
      <c r="F26" s="265">
        <f t="shared" si="2"/>
        <v>682392237.28999996</v>
      </c>
      <c r="G26" s="265">
        <f t="shared" si="2"/>
        <v>678080205</v>
      </c>
      <c r="H26" s="265">
        <f t="shared" si="2"/>
        <v>523940905</v>
      </c>
      <c r="I26" s="265">
        <f t="shared" si="2"/>
        <v>191947714</v>
      </c>
      <c r="J26" s="265">
        <f t="shared" si="2"/>
        <v>4438448</v>
      </c>
      <c r="M26">
        <f t="shared" si="1"/>
        <v>1</v>
      </c>
    </row>
    <row r="32" spans="1:16" x14ac:dyDescent="0.3">
      <c r="B32" s="274"/>
    </row>
  </sheetData>
  <mergeCells count="1">
    <mergeCell ref="A1:M1"/>
  </mergeCells>
  <dataValidations count="1">
    <dataValidation type="list" allowBlank="1" showInputMessage="1" showErrorMessage="1" sqref="A3" xr:uid="{00000000-0002-0000-2100-000000000000}">
      <formula1>$A$6:$A$25</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7030A0"/>
  </sheetPr>
  <dimension ref="A1:O32"/>
  <sheetViews>
    <sheetView workbookViewId="0">
      <selection activeCell="D2" sqref="D1:D1048576"/>
    </sheetView>
  </sheetViews>
  <sheetFormatPr defaultRowHeight="14.4" x14ac:dyDescent="0.3"/>
  <cols>
    <col min="1" max="1" width="45.44140625" bestFit="1" customWidth="1"/>
    <col min="2" max="2" width="14.33203125" bestFit="1" customWidth="1"/>
    <col min="3" max="3" width="16" customWidth="1"/>
    <col min="4" max="4" width="14.88671875" customWidth="1"/>
    <col min="5" max="5" width="15.109375" customWidth="1"/>
    <col min="6" max="6" width="13.109375" bestFit="1" customWidth="1"/>
    <col min="7" max="7" width="12.6640625" bestFit="1" customWidth="1"/>
    <col min="8" max="9" width="12.5546875" bestFit="1" customWidth="1"/>
    <col min="10" max="10" width="12.109375" bestFit="1" customWidth="1"/>
    <col min="11" max="11" width="12" bestFit="1" customWidth="1"/>
    <col min="12" max="12" width="11.109375" bestFit="1" customWidth="1"/>
    <col min="13" max="13" width="10.109375" customWidth="1"/>
  </cols>
  <sheetData>
    <row r="1" spans="1:15" ht="22.8" x14ac:dyDescent="0.75">
      <c r="A1" s="335" t="s">
        <v>102</v>
      </c>
      <c r="B1" s="335"/>
      <c r="C1" s="335"/>
      <c r="D1" s="335"/>
      <c r="E1" s="335"/>
      <c r="F1" s="335"/>
      <c r="G1" s="335"/>
      <c r="H1" s="335"/>
      <c r="I1" s="335"/>
      <c r="J1" s="335"/>
      <c r="K1" s="335"/>
      <c r="L1" s="335"/>
      <c r="M1" s="335"/>
    </row>
    <row r="2" spans="1:15" ht="21.6" x14ac:dyDescent="0.3">
      <c r="A2" s="262" t="s">
        <v>41</v>
      </c>
      <c r="B2" s="237" t="s">
        <v>64</v>
      </c>
      <c r="C2" s="237" t="s">
        <v>77</v>
      </c>
      <c r="D2" s="237" t="s">
        <v>29</v>
      </c>
      <c r="E2" s="237" t="s">
        <v>101</v>
      </c>
      <c r="F2" s="237" t="s">
        <v>104</v>
      </c>
      <c r="G2" s="237" t="s">
        <v>57</v>
      </c>
      <c r="H2" s="253" t="s">
        <v>24</v>
      </c>
      <c r="I2" s="237" t="s">
        <v>99</v>
      </c>
      <c r="J2" s="237" t="s">
        <v>100</v>
      </c>
      <c r="K2" s="237" t="s">
        <v>79</v>
      </c>
      <c r="L2" s="237" t="s">
        <v>25</v>
      </c>
      <c r="M2" s="254" t="s">
        <v>27</v>
      </c>
    </row>
    <row r="3" spans="1:15" x14ac:dyDescent="0.3">
      <c r="A3" s="263" t="s">
        <v>11</v>
      </c>
      <c r="B3" s="270">
        <f t="shared" ref="B3:L3" si="0">INDEX(B6:B25,MATCH($A$3,$A$6:$A$25,0))</f>
        <v>42892865</v>
      </c>
      <c r="C3" s="270">
        <f t="shared" si="0"/>
        <v>32649556</v>
      </c>
      <c r="D3" s="270">
        <f>INDEX(D6:D25,MATCH($A$3,$A$6:$A$25,0))</f>
        <v>30184806</v>
      </c>
      <c r="E3" s="270">
        <f t="shared" si="0"/>
        <v>1079324.8500000001</v>
      </c>
      <c r="F3" s="270">
        <f t="shared" si="0"/>
        <v>17784327</v>
      </c>
      <c r="G3" s="270">
        <f t="shared" si="0"/>
        <v>17588727.32</v>
      </c>
      <c r="H3" s="270">
        <f t="shared" si="0"/>
        <v>11128886</v>
      </c>
      <c r="I3" s="270">
        <f t="shared" si="0"/>
        <v>2067806</v>
      </c>
      <c r="J3" s="270">
        <f t="shared" si="0"/>
        <v>0</v>
      </c>
      <c r="K3" s="261">
        <f t="shared" si="0"/>
        <v>222.69</v>
      </c>
      <c r="L3" s="261">
        <f t="shared" si="0"/>
        <v>37.340000000000003</v>
      </c>
      <c r="M3" s="278">
        <f>INDEX(M6:M25,MATCH($A$3,$A$6:$A$25,0))/100</f>
        <v>1.510153243088274E-2</v>
      </c>
    </row>
    <row r="4" spans="1:15" x14ac:dyDescent="0.3">
      <c r="A4" s="35"/>
    </row>
    <row r="5" spans="1:15" ht="57.6" x14ac:dyDescent="0.3">
      <c r="A5" s="226" t="s">
        <v>41</v>
      </c>
      <c r="B5" s="15" t="s">
        <v>64</v>
      </c>
      <c r="C5" s="15" t="s">
        <v>77</v>
      </c>
      <c r="D5" s="15" t="s">
        <v>29</v>
      </c>
      <c r="E5" s="15" t="s">
        <v>106</v>
      </c>
      <c r="F5" s="15" t="s">
        <v>104</v>
      </c>
      <c r="G5" s="15" t="s">
        <v>57</v>
      </c>
      <c r="H5" s="15" t="s">
        <v>24</v>
      </c>
      <c r="I5" s="15" t="s">
        <v>99</v>
      </c>
      <c r="J5" s="15" t="s">
        <v>100</v>
      </c>
      <c r="K5" s="15" t="s">
        <v>79</v>
      </c>
      <c r="L5" s="235" t="s">
        <v>25</v>
      </c>
      <c r="M5" s="252" t="s">
        <v>105</v>
      </c>
    </row>
    <row r="6" spans="1:15" x14ac:dyDescent="0.3">
      <c r="A6" s="239" t="s">
        <v>78</v>
      </c>
      <c r="B6" s="277">
        <v>52178200.359999999</v>
      </c>
      <c r="C6" s="277">
        <v>41807688.778543957</v>
      </c>
      <c r="D6" s="277">
        <v>31661974</v>
      </c>
      <c r="E6" s="277">
        <v>30420715</v>
      </c>
      <c r="F6" s="277">
        <v>7911625</v>
      </c>
      <c r="G6" s="277">
        <v>7911625</v>
      </c>
      <c r="H6" s="277">
        <v>33007193.119999997</v>
      </c>
      <c r="I6" s="277">
        <v>3772233</v>
      </c>
      <c r="J6" s="277">
        <v>0</v>
      </c>
      <c r="K6" s="271">
        <v>256.24</v>
      </c>
      <c r="L6" s="271">
        <v>108.5</v>
      </c>
      <c r="M6" s="282">
        <v>1.5840563202121163</v>
      </c>
      <c r="O6" s="276"/>
    </row>
    <row r="7" spans="1:15" x14ac:dyDescent="0.3">
      <c r="A7" s="239" t="s">
        <v>1</v>
      </c>
      <c r="B7" s="277">
        <v>122372583</v>
      </c>
      <c r="C7" s="277">
        <v>111785101</v>
      </c>
      <c r="D7" s="277">
        <v>19778490</v>
      </c>
      <c r="E7" s="277">
        <v>5156747</v>
      </c>
      <c r="F7" s="277">
        <v>8491453</v>
      </c>
      <c r="G7" s="277">
        <v>8452432</v>
      </c>
      <c r="H7" s="277">
        <v>12158965</v>
      </c>
      <c r="I7" s="277">
        <v>1812825</v>
      </c>
      <c r="J7" s="277">
        <v>31867</v>
      </c>
      <c r="K7" s="271">
        <v>193.12</v>
      </c>
      <c r="L7" s="271">
        <v>61.85</v>
      </c>
      <c r="M7" s="282">
        <v>0.9895227028091218</v>
      </c>
      <c r="N7" s="259"/>
      <c r="O7" s="276"/>
    </row>
    <row r="8" spans="1:15" x14ac:dyDescent="0.3">
      <c r="A8" s="239" t="s">
        <v>2</v>
      </c>
      <c r="B8" s="277">
        <v>1011702095</v>
      </c>
      <c r="C8" s="277">
        <v>820241137</v>
      </c>
      <c r="D8" s="277">
        <v>521269920</v>
      </c>
      <c r="E8" s="277">
        <v>219416221</v>
      </c>
      <c r="F8" s="277">
        <v>198593175</v>
      </c>
      <c r="G8" s="277">
        <v>194433798</v>
      </c>
      <c r="H8" s="277">
        <v>157445847</v>
      </c>
      <c r="I8" s="277">
        <v>84560303</v>
      </c>
      <c r="J8" s="277"/>
      <c r="K8" s="271">
        <v>147.61000000000001</v>
      </c>
      <c r="L8" s="271">
        <v>31.03</v>
      </c>
      <c r="M8" s="282">
        <v>26.079261871431775</v>
      </c>
      <c r="N8" s="259"/>
      <c r="O8" s="276"/>
    </row>
    <row r="9" spans="1:15" x14ac:dyDescent="0.3">
      <c r="A9" s="239" t="s">
        <v>96</v>
      </c>
      <c r="B9" s="277">
        <v>18310366</v>
      </c>
      <c r="C9" s="277">
        <v>8974861</v>
      </c>
      <c r="D9" s="277">
        <v>3299178</v>
      </c>
      <c r="E9" s="277">
        <v>3292018</v>
      </c>
      <c r="F9" s="277">
        <v>1975484</v>
      </c>
      <c r="G9" s="279">
        <v>1975484</v>
      </c>
      <c r="H9" s="277"/>
      <c r="I9" s="280">
        <v>257065</v>
      </c>
      <c r="J9" s="277"/>
      <c r="K9" s="271">
        <v>558.71</v>
      </c>
      <c r="L9" s="271">
        <v>114.43</v>
      </c>
      <c r="M9" s="282">
        <v>0.16505868403545432</v>
      </c>
      <c r="N9" s="259"/>
      <c r="O9" s="276"/>
    </row>
    <row r="10" spans="1:15" x14ac:dyDescent="0.3">
      <c r="A10" s="239" t="s">
        <v>4</v>
      </c>
      <c r="B10" s="277">
        <v>25342214</v>
      </c>
      <c r="C10" s="277">
        <v>15391294</v>
      </c>
      <c r="D10" s="277">
        <v>5068220</v>
      </c>
      <c r="E10" s="277">
        <v>4287631</v>
      </c>
      <c r="F10" s="277">
        <v>0</v>
      </c>
      <c r="G10" s="277">
        <v>0</v>
      </c>
      <c r="H10" s="277">
        <v>7528266</v>
      </c>
      <c r="I10" s="277">
        <v>183558</v>
      </c>
      <c r="J10" s="277"/>
      <c r="K10" s="271">
        <v>385.78</v>
      </c>
      <c r="L10" s="271">
        <v>175.58</v>
      </c>
      <c r="M10" s="282">
        <v>0.253564288923535</v>
      </c>
      <c r="N10" s="259"/>
      <c r="O10" s="276"/>
    </row>
    <row r="11" spans="1:15" x14ac:dyDescent="0.3">
      <c r="A11" s="239" t="s">
        <v>5</v>
      </c>
      <c r="B11" s="277"/>
      <c r="C11" s="277"/>
      <c r="D11" s="277">
        <v>0</v>
      </c>
      <c r="E11" s="277"/>
      <c r="F11" s="277"/>
      <c r="G11" s="277"/>
      <c r="H11" s="277"/>
      <c r="I11" s="277"/>
      <c r="J11" s="277"/>
      <c r="K11" s="271"/>
      <c r="L11" s="271"/>
      <c r="M11" s="282">
        <v>0</v>
      </c>
      <c r="N11" s="259"/>
      <c r="O11" s="276"/>
    </row>
    <row r="12" spans="1:15" x14ac:dyDescent="0.3">
      <c r="A12" s="239" t="s">
        <v>6</v>
      </c>
      <c r="B12" s="277">
        <v>17377462</v>
      </c>
      <c r="C12" s="277">
        <v>10175632</v>
      </c>
      <c r="D12" s="277">
        <v>11762259</v>
      </c>
      <c r="E12" s="277">
        <v>504926</v>
      </c>
      <c r="F12" s="277">
        <v>1236843</v>
      </c>
      <c r="G12" s="277">
        <v>1236843</v>
      </c>
      <c r="H12" s="277">
        <v>10613989</v>
      </c>
      <c r="I12" s="277">
        <v>2371498</v>
      </c>
      <c r="J12" s="277"/>
      <c r="K12" s="271">
        <v>316.69</v>
      </c>
      <c r="L12" s="271">
        <v>108.33</v>
      </c>
      <c r="M12" s="282">
        <v>0.58846870093828796</v>
      </c>
      <c r="N12" s="259"/>
      <c r="O12" s="276"/>
    </row>
    <row r="13" spans="1:15" x14ac:dyDescent="0.3">
      <c r="A13" s="239" t="s">
        <v>7</v>
      </c>
      <c r="B13" s="277">
        <v>407233543</v>
      </c>
      <c r="C13" s="277">
        <v>345255533</v>
      </c>
      <c r="D13" s="277">
        <v>148933613</v>
      </c>
      <c r="E13" s="277">
        <v>54265343</v>
      </c>
      <c r="F13" s="277">
        <v>83516849</v>
      </c>
      <c r="G13" s="277">
        <v>83516849</v>
      </c>
      <c r="H13" s="277">
        <v>44958745</v>
      </c>
      <c r="I13" s="277">
        <v>10178260</v>
      </c>
      <c r="J13" s="277"/>
      <c r="K13" s="271">
        <v>207.17</v>
      </c>
      <c r="L13" s="271">
        <v>30.7</v>
      </c>
      <c r="M13" s="282">
        <v>7.4511851650397869</v>
      </c>
      <c r="N13" s="259"/>
      <c r="O13" s="276"/>
    </row>
    <row r="14" spans="1:15" x14ac:dyDescent="0.3">
      <c r="A14" s="239" t="s">
        <v>8</v>
      </c>
      <c r="B14" s="277">
        <v>78272918.790000007</v>
      </c>
      <c r="C14" s="277">
        <v>48500365.589999996</v>
      </c>
      <c r="D14" s="277">
        <v>2986526</v>
      </c>
      <c r="E14" s="277">
        <v>992511.12</v>
      </c>
      <c r="F14" s="277">
        <v>1293645.8</v>
      </c>
      <c r="G14" s="277">
        <v>1293645.8</v>
      </c>
      <c r="H14" s="277">
        <v>3987975.19</v>
      </c>
      <c r="I14" s="277">
        <v>359890.19</v>
      </c>
      <c r="J14" s="277">
        <v>58954.54</v>
      </c>
      <c r="K14" s="271">
        <v>335.05</v>
      </c>
      <c r="L14" s="271">
        <v>140.22</v>
      </c>
      <c r="M14" s="282">
        <v>0.14941662783810672</v>
      </c>
      <c r="N14" s="259"/>
      <c r="O14" s="276"/>
    </row>
    <row r="15" spans="1:15" x14ac:dyDescent="0.3">
      <c r="A15" s="239" t="s">
        <v>49</v>
      </c>
      <c r="B15" s="277">
        <v>37298479</v>
      </c>
      <c r="C15" s="277">
        <v>13410201</v>
      </c>
      <c r="D15" s="277">
        <v>14326831</v>
      </c>
      <c r="E15" s="277">
        <v>8537748</v>
      </c>
      <c r="F15" s="277">
        <v>4103243</v>
      </c>
      <c r="G15" s="277">
        <v>4103243</v>
      </c>
      <c r="H15" s="277">
        <v>18362444</v>
      </c>
      <c r="I15" s="277">
        <v>2684399</v>
      </c>
      <c r="J15" s="277"/>
      <c r="K15" s="271">
        <v>834.78</v>
      </c>
      <c r="L15" s="271">
        <v>181.17</v>
      </c>
      <c r="M15" s="282">
        <v>0.7167748667269096</v>
      </c>
      <c r="N15" s="259"/>
      <c r="O15" s="276"/>
    </row>
    <row r="16" spans="1:15" x14ac:dyDescent="0.3">
      <c r="A16" s="239" t="s">
        <v>9</v>
      </c>
      <c r="B16" s="277">
        <v>222365833</v>
      </c>
      <c r="C16" s="277">
        <v>202340096</v>
      </c>
      <c r="D16" s="277">
        <v>99330285</v>
      </c>
      <c r="E16" s="277">
        <v>56320526</v>
      </c>
      <c r="F16" s="277">
        <v>33084081</v>
      </c>
      <c r="G16" s="277">
        <v>31431252</v>
      </c>
      <c r="H16" s="277">
        <v>52708413</v>
      </c>
      <c r="I16" s="277">
        <v>35645624</v>
      </c>
      <c r="J16" s="277"/>
      <c r="K16" s="271">
        <v>142.46</v>
      </c>
      <c r="L16" s="271">
        <v>54.53</v>
      </c>
      <c r="M16" s="282">
        <v>4.9695185064178489</v>
      </c>
      <c r="N16" s="259"/>
      <c r="O16" s="276"/>
    </row>
    <row r="17" spans="1:15" x14ac:dyDescent="0.3">
      <c r="A17" s="239" t="s">
        <v>97</v>
      </c>
      <c r="B17" s="277">
        <v>117321576</v>
      </c>
      <c r="C17" s="277">
        <v>72913859</v>
      </c>
      <c r="D17" s="277">
        <v>80703173</v>
      </c>
      <c r="E17" s="277">
        <v>59429627</v>
      </c>
      <c r="F17" s="277">
        <v>24875594</v>
      </c>
      <c r="G17" s="277">
        <v>24370684</v>
      </c>
      <c r="H17" s="277">
        <v>36105027</v>
      </c>
      <c r="I17" s="277">
        <v>10891019</v>
      </c>
      <c r="J17" s="277">
        <v>171664</v>
      </c>
      <c r="K17" s="271">
        <v>166.56</v>
      </c>
      <c r="L17" s="271">
        <v>45.37</v>
      </c>
      <c r="M17" s="282">
        <v>4.0375995271748319</v>
      </c>
      <c r="N17" s="259"/>
      <c r="O17" s="276"/>
    </row>
    <row r="18" spans="1:15" x14ac:dyDescent="0.3">
      <c r="A18" s="239" t="s">
        <v>10</v>
      </c>
      <c r="B18" s="277">
        <v>307121107</v>
      </c>
      <c r="C18" s="277">
        <v>269633766</v>
      </c>
      <c r="D18" s="277">
        <v>83184178</v>
      </c>
      <c r="E18" s="277">
        <v>16649742</v>
      </c>
      <c r="F18" s="277">
        <v>53712232</v>
      </c>
      <c r="G18" s="277">
        <v>53380628</v>
      </c>
      <c r="H18" s="277">
        <v>31664403</v>
      </c>
      <c r="I18" s="277">
        <v>6971123</v>
      </c>
      <c r="J18" s="277">
        <v>0</v>
      </c>
      <c r="K18" s="271">
        <v>126.12</v>
      </c>
      <c r="L18" s="271">
        <v>39.36</v>
      </c>
      <c r="M18" s="282">
        <v>4.1617248154694861</v>
      </c>
      <c r="N18" s="259"/>
      <c r="O18" s="276"/>
    </row>
    <row r="19" spans="1:15" x14ac:dyDescent="0.3">
      <c r="A19" s="239" t="s">
        <v>11</v>
      </c>
      <c r="B19" s="277">
        <v>42892865</v>
      </c>
      <c r="C19" s="277">
        <v>32649556</v>
      </c>
      <c r="D19" s="277">
        <v>30184806</v>
      </c>
      <c r="E19" s="277">
        <v>1079324.8500000001</v>
      </c>
      <c r="F19" s="277">
        <v>17784327</v>
      </c>
      <c r="G19" s="277">
        <v>17588727.32</v>
      </c>
      <c r="H19" s="277">
        <v>11128886</v>
      </c>
      <c r="I19" s="277">
        <v>2067806</v>
      </c>
      <c r="J19" s="277"/>
      <c r="K19" s="271">
        <v>222.69</v>
      </c>
      <c r="L19" s="271">
        <v>37.340000000000003</v>
      </c>
      <c r="M19" s="282">
        <v>1.510153243088274</v>
      </c>
      <c r="N19" s="259"/>
      <c r="O19" s="276"/>
    </row>
    <row r="20" spans="1:15" x14ac:dyDescent="0.3">
      <c r="A20" s="239" t="s">
        <v>12</v>
      </c>
      <c r="B20" s="277">
        <v>257376731</v>
      </c>
      <c r="C20" s="277">
        <v>203314647</v>
      </c>
      <c r="D20" s="277">
        <v>157742893</v>
      </c>
      <c r="E20" s="277">
        <v>100194992</v>
      </c>
      <c r="F20" s="277">
        <v>33135520</v>
      </c>
      <c r="G20" s="277">
        <v>33135520</v>
      </c>
      <c r="H20" s="277">
        <v>80217174</v>
      </c>
      <c r="I20" s="277">
        <v>34461211</v>
      </c>
      <c r="J20" s="277">
        <v>558799</v>
      </c>
      <c r="K20" s="271">
        <v>135.83000000000001</v>
      </c>
      <c r="L20" s="271">
        <v>51.76</v>
      </c>
      <c r="M20" s="282">
        <v>7.8919156027730173</v>
      </c>
      <c r="N20" s="259"/>
      <c r="O20" s="276"/>
    </row>
    <row r="21" spans="1:15" x14ac:dyDescent="0.3">
      <c r="A21" s="239" t="s">
        <v>13</v>
      </c>
      <c r="B21" s="277">
        <v>70385099</v>
      </c>
      <c r="C21" s="277">
        <v>62950062</v>
      </c>
      <c r="D21" s="277">
        <v>24216503</v>
      </c>
      <c r="E21" s="277">
        <v>13457700</v>
      </c>
      <c r="F21" s="277">
        <v>13771135</v>
      </c>
      <c r="G21" s="277">
        <v>13771135</v>
      </c>
      <c r="H21" s="277">
        <v>8458531</v>
      </c>
      <c r="I21" s="277">
        <v>594040</v>
      </c>
      <c r="J21" s="277"/>
      <c r="K21" s="271">
        <v>120.98</v>
      </c>
      <c r="L21" s="271">
        <v>35.049999999999997</v>
      </c>
      <c r="M21" s="282">
        <v>1.2115575810461368</v>
      </c>
      <c r="N21" s="259"/>
      <c r="O21" s="276"/>
    </row>
    <row r="22" spans="1:15" x14ac:dyDescent="0.3">
      <c r="A22" s="239" t="s">
        <v>14</v>
      </c>
      <c r="B22" s="277">
        <v>23195027</v>
      </c>
      <c r="C22" s="277">
        <v>19871079</v>
      </c>
      <c r="D22" s="277">
        <v>24333800</v>
      </c>
      <c r="E22" s="277">
        <v>11929768</v>
      </c>
      <c r="F22" s="277">
        <v>6086550</v>
      </c>
      <c r="G22" s="277">
        <v>6004637</v>
      </c>
      <c r="H22" s="277">
        <v>10389161</v>
      </c>
      <c r="I22" s="277">
        <v>4663090</v>
      </c>
      <c r="J22" s="277"/>
      <c r="K22" s="271">
        <v>418.14</v>
      </c>
      <c r="L22" s="271">
        <v>71.13</v>
      </c>
      <c r="M22" s="282">
        <v>1.2174259787080108</v>
      </c>
      <c r="N22" s="259"/>
      <c r="O22" s="276"/>
    </row>
    <row r="23" spans="1:15" x14ac:dyDescent="0.3">
      <c r="A23" s="239" t="s">
        <v>15</v>
      </c>
      <c r="B23" s="279">
        <v>824081300</v>
      </c>
      <c r="C23" s="279">
        <v>714935287</v>
      </c>
      <c r="D23" s="277">
        <v>401645511.56</v>
      </c>
      <c r="E23" s="279">
        <v>400051243.16000003</v>
      </c>
      <c r="F23" s="281">
        <v>270474899.02000004</v>
      </c>
      <c r="G23" s="277">
        <v>269996430.46000004</v>
      </c>
      <c r="H23" s="277">
        <v>99706041.939999998</v>
      </c>
      <c r="I23" s="277">
        <v>23222024.260000002</v>
      </c>
      <c r="J23" s="277">
        <v>336714.83</v>
      </c>
      <c r="K23" s="271">
        <v>113.59</v>
      </c>
      <c r="L23" s="271">
        <v>24.92</v>
      </c>
      <c r="M23" s="282">
        <v>20.09442339480939</v>
      </c>
      <c r="N23" s="259"/>
      <c r="O23" s="276"/>
    </row>
    <row r="24" spans="1:15" x14ac:dyDescent="0.3">
      <c r="A24" s="239" t="s">
        <v>16</v>
      </c>
      <c r="B24" s="277">
        <v>848430656</v>
      </c>
      <c r="C24" s="277">
        <v>701771880</v>
      </c>
      <c r="D24" s="277">
        <v>321501374</v>
      </c>
      <c r="E24" s="277">
        <v>57931141</v>
      </c>
      <c r="F24" s="277">
        <v>127353200</v>
      </c>
      <c r="G24" s="277">
        <v>127353200</v>
      </c>
      <c r="H24" s="277">
        <v>89847535</v>
      </c>
      <c r="I24" s="277">
        <v>40374428</v>
      </c>
      <c r="J24" s="277">
        <v>933394</v>
      </c>
      <c r="K24" s="271">
        <v>117.65</v>
      </c>
      <c r="L24" s="271">
        <v>28.26</v>
      </c>
      <c r="M24" s="282">
        <v>16.084792547728686</v>
      </c>
      <c r="N24" s="259"/>
      <c r="O24" s="276"/>
    </row>
    <row r="25" spans="1:15" x14ac:dyDescent="0.3">
      <c r="A25" s="239" t="s">
        <v>19</v>
      </c>
      <c r="B25" s="277">
        <v>37737807</v>
      </c>
      <c r="C25" s="277">
        <v>25650292</v>
      </c>
      <c r="D25" s="277">
        <v>16861392</v>
      </c>
      <c r="E25" s="277">
        <v>5439456</v>
      </c>
      <c r="F25" s="277">
        <v>10067772</v>
      </c>
      <c r="G25" s="277">
        <v>9978372</v>
      </c>
      <c r="H25" s="277">
        <v>8259296</v>
      </c>
      <c r="I25" s="277">
        <v>1719075</v>
      </c>
      <c r="J25" s="277">
        <v>2574054</v>
      </c>
      <c r="K25" s="271">
        <v>291.66000000000003</v>
      </c>
      <c r="L25" s="271">
        <v>93.73</v>
      </c>
      <c r="M25" s="282">
        <v>0.8435795748292263</v>
      </c>
      <c r="N25" s="259"/>
      <c r="O25" s="276"/>
    </row>
    <row r="26" spans="1:15" x14ac:dyDescent="0.3">
      <c r="A26" s="273" t="s">
        <v>89</v>
      </c>
      <c r="B26" s="265">
        <f>SUM(B6:B25)</f>
        <v>4520995862.1499996</v>
      </c>
      <c r="C26" s="265">
        <f t="shared" ref="C26:J26" si="1">SUM(C6:C25)</f>
        <v>3721572337.3685436</v>
      </c>
      <c r="D26" s="265">
        <f>SUM(D6:D25)</f>
        <v>1998790926.5599999</v>
      </c>
      <c r="E26" s="265">
        <f t="shared" si="1"/>
        <v>1049357380.1300001</v>
      </c>
      <c r="F26" s="265">
        <f t="shared" si="1"/>
        <v>897467627.82000005</v>
      </c>
      <c r="G26" s="265">
        <f t="shared" si="1"/>
        <v>889934505.58000004</v>
      </c>
      <c r="H26" s="265">
        <f t="shared" si="1"/>
        <v>716547892.25</v>
      </c>
      <c r="I26" s="265">
        <f t="shared" si="1"/>
        <v>266789471.44999999</v>
      </c>
      <c r="J26" s="265">
        <f t="shared" si="1"/>
        <v>4665447.37</v>
      </c>
      <c r="M26" s="283">
        <f>SUM(M6:M25)</f>
        <v>100</v>
      </c>
    </row>
    <row r="32" spans="1:15" x14ac:dyDescent="0.3">
      <c r="B32" s="274"/>
    </row>
  </sheetData>
  <mergeCells count="1">
    <mergeCell ref="A1:M1"/>
  </mergeCells>
  <dataValidations count="1">
    <dataValidation type="list" allowBlank="1" showInputMessage="1" showErrorMessage="1" sqref="A3" xr:uid="{00000000-0002-0000-2200-000000000000}">
      <formula1>$A$6:$A$25</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70C0"/>
  </sheetPr>
  <dimension ref="A1:AB26"/>
  <sheetViews>
    <sheetView topLeftCell="I1" zoomScale="85" zoomScaleNormal="85" workbookViewId="0">
      <selection activeCell="R6" sqref="R6"/>
    </sheetView>
  </sheetViews>
  <sheetFormatPr defaultRowHeight="14.4" x14ac:dyDescent="0.3"/>
  <cols>
    <col min="1" max="1" width="48.33203125" bestFit="1" customWidth="1"/>
    <col min="2" max="2" width="22" customWidth="1"/>
    <col min="3" max="5" width="13.6640625" bestFit="1" customWidth="1"/>
    <col min="6" max="6" width="14.88671875" customWidth="1"/>
    <col min="7" max="7" width="12.5546875" bestFit="1" customWidth="1"/>
    <col min="8" max="8" width="9.44140625" bestFit="1" customWidth="1"/>
    <col min="9" max="9" width="29.5546875" customWidth="1"/>
    <col min="10" max="10" width="16.33203125" bestFit="1" customWidth="1"/>
    <col min="11" max="12" width="15.33203125" bestFit="1" customWidth="1"/>
    <col min="13" max="13" width="33.33203125" customWidth="1"/>
    <col min="14" max="14" width="15" bestFit="1" customWidth="1"/>
    <col min="15" max="15" width="19.33203125" customWidth="1"/>
    <col min="16" max="16" width="17.88671875" customWidth="1"/>
    <col min="17" max="17" width="19.109375" customWidth="1"/>
    <col min="18" max="18" width="13.6640625" customWidth="1"/>
    <col min="19" max="19" width="13.6640625" bestFit="1" customWidth="1"/>
    <col min="20" max="20" width="15.6640625" bestFit="1" customWidth="1"/>
    <col min="21" max="21" width="15" bestFit="1" customWidth="1"/>
    <col min="22" max="22" width="12.44140625" bestFit="1" customWidth="1"/>
    <col min="23" max="23" width="13.6640625" bestFit="1" customWidth="1"/>
    <col min="24" max="25" width="16.6640625" bestFit="1" customWidth="1"/>
    <col min="26" max="26" width="18.5546875" customWidth="1"/>
    <col min="27" max="27" width="15.88671875" customWidth="1"/>
    <col min="28" max="28" width="16.6640625" bestFit="1" customWidth="1"/>
  </cols>
  <sheetData>
    <row r="1" spans="1:28" ht="21.6" x14ac:dyDescent="0.4">
      <c r="A1" s="291" t="s">
        <v>133</v>
      </c>
      <c r="B1" s="336" t="s">
        <v>102</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row>
    <row r="2" spans="1:28" ht="32.4" customHeight="1" x14ac:dyDescent="0.3">
      <c r="A2" s="292"/>
      <c r="B2" s="293" t="s">
        <v>109</v>
      </c>
      <c r="C2" s="293" t="s">
        <v>110</v>
      </c>
      <c r="D2" s="293" t="s">
        <v>111</v>
      </c>
      <c r="E2" s="293" t="s">
        <v>112</v>
      </c>
      <c r="F2" s="293" t="s">
        <v>113</v>
      </c>
      <c r="G2" s="293" t="s">
        <v>114</v>
      </c>
      <c r="H2" s="293" t="s">
        <v>115</v>
      </c>
      <c r="I2" s="293" t="s">
        <v>116</v>
      </c>
      <c r="J2" s="293" t="s">
        <v>117</v>
      </c>
      <c r="K2" s="293" t="s">
        <v>22</v>
      </c>
      <c r="L2" s="293" t="s">
        <v>118</v>
      </c>
      <c r="M2" s="294" t="s">
        <v>119</v>
      </c>
      <c r="N2" s="293" t="s">
        <v>120</v>
      </c>
      <c r="O2" s="293" t="s">
        <v>104</v>
      </c>
      <c r="P2" s="293" t="s">
        <v>57</v>
      </c>
      <c r="Q2" s="293" t="s">
        <v>24</v>
      </c>
      <c r="R2" s="293" t="s">
        <v>99</v>
      </c>
      <c r="S2" s="293" t="s">
        <v>100</v>
      </c>
      <c r="T2" s="293" t="s">
        <v>121</v>
      </c>
      <c r="U2" s="293" t="s">
        <v>107</v>
      </c>
      <c r="V2" s="293" t="s">
        <v>108</v>
      </c>
      <c r="W2" s="293" t="s">
        <v>122</v>
      </c>
      <c r="X2" s="293" t="s">
        <v>77</v>
      </c>
      <c r="Y2" s="294" t="s">
        <v>64</v>
      </c>
      <c r="Z2" s="295" t="s">
        <v>123</v>
      </c>
      <c r="AA2" s="295" t="s">
        <v>124</v>
      </c>
      <c r="AB2" s="295" t="s">
        <v>27</v>
      </c>
    </row>
    <row r="3" spans="1:28" ht="15.6" x14ac:dyDescent="0.3">
      <c r="A3" s="284" t="s">
        <v>78</v>
      </c>
      <c r="B3" s="285">
        <f t="shared" ref="B3:AB3" si="0">INDEX(B6:B26,MATCH($A$3,$A$6:$A$26,0))</f>
        <v>2213325</v>
      </c>
      <c r="C3" s="308">
        <f t="shared" si="0"/>
        <v>3160195</v>
      </c>
      <c r="D3" s="308">
        <f t="shared" si="0"/>
        <v>242339</v>
      </c>
      <c r="E3" s="308">
        <f t="shared" si="0"/>
        <v>567372</v>
      </c>
      <c r="F3" s="308">
        <f t="shared" si="0"/>
        <v>562223</v>
      </c>
      <c r="G3" s="308">
        <f t="shared" si="0"/>
        <v>0</v>
      </c>
      <c r="H3" s="308">
        <f t="shared" si="0"/>
        <v>0</v>
      </c>
      <c r="I3" s="308">
        <f t="shared" si="0"/>
        <v>0</v>
      </c>
      <c r="J3" s="308">
        <f t="shared" si="0"/>
        <v>5121073</v>
      </c>
      <c r="K3" s="308">
        <f t="shared" si="0"/>
        <v>11866527</v>
      </c>
      <c r="L3" s="308">
        <f t="shared" si="0"/>
        <v>10808230</v>
      </c>
      <c r="M3" s="308">
        <f t="shared" si="0"/>
        <v>-4544039</v>
      </c>
      <c r="N3" s="285">
        <f t="shared" si="0"/>
        <v>6264191</v>
      </c>
      <c r="O3" s="308">
        <f t="shared" si="0"/>
        <v>2403327</v>
      </c>
      <c r="P3" s="308">
        <f t="shared" si="0"/>
        <v>2403327</v>
      </c>
      <c r="Q3" s="308">
        <f t="shared" si="0"/>
        <v>5687373</v>
      </c>
      <c r="R3" s="308">
        <f t="shared" si="0"/>
        <v>4784697</v>
      </c>
      <c r="S3" s="308">
        <f t="shared" si="0"/>
        <v>188199</v>
      </c>
      <c r="T3" s="308">
        <f t="shared" si="0"/>
        <v>-6423007</v>
      </c>
      <c r="U3" s="308">
        <f t="shared" si="0"/>
        <v>1699402</v>
      </c>
      <c r="V3" s="308">
        <f t="shared" si="0"/>
        <v>0</v>
      </c>
      <c r="W3" s="308">
        <f t="shared" si="0"/>
        <v>-4723605</v>
      </c>
      <c r="X3" s="308">
        <f t="shared" si="0"/>
        <v>41905400</v>
      </c>
      <c r="Y3" s="308">
        <f t="shared" si="0"/>
        <v>51191349</v>
      </c>
      <c r="Z3" s="285">
        <f t="shared" si="0"/>
        <v>205.87</v>
      </c>
      <c r="AA3" s="308">
        <f t="shared" si="0"/>
        <v>96.89</v>
      </c>
      <c r="AB3" s="308">
        <f t="shared" si="0"/>
        <v>2.4608034500317438E-2</v>
      </c>
    </row>
    <row r="5" spans="1:28" ht="37.950000000000003" customHeight="1" x14ac:dyDescent="0.3">
      <c r="A5" s="296" t="s">
        <v>125</v>
      </c>
      <c r="B5" s="297" t="s">
        <v>109</v>
      </c>
      <c r="C5" s="297" t="s">
        <v>110</v>
      </c>
      <c r="D5" s="297" t="s">
        <v>111</v>
      </c>
      <c r="E5" s="297" t="s">
        <v>112</v>
      </c>
      <c r="F5" s="297" t="s">
        <v>113</v>
      </c>
      <c r="G5" s="297" t="s">
        <v>114</v>
      </c>
      <c r="H5" s="297" t="s">
        <v>115</v>
      </c>
      <c r="I5" s="297" t="s">
        <v>116</v>
      </c>
      <c r="J5" s="297" t="s">
        <v>117</v>
      </c>
      <c r="K5" s="297" t="s">
        <v>22</v>
      </c>
      <c r="L5" s="297" t="s">
        <v>118</v>
      </c>
      <c r="M5" s="298" t="s">
        <v>119</v>
      </c>
      <c r="N5" s="297" t="s">
        <v>120</v>
      </c>
      <c r="O5" s="297" t="s">
        <v>104</v>
      </c>
      <c r="P5" s="297" t="s">
        <v>57</v>
      </c>
      <c r="Q5" s="297" t="s">
        <v>24</v>
      </c>
      <c r="R5" s="297" t="s">
        <v>99</v>
      </c>
      <c r="S5" s="297" t="s">
        <v>100</v>
      </c>
      <c r="T5" s="297" t="s">
        <v>121</v>
      </c>
      <c r="U5" s="297" t="s">
        <v>107</v>
      </c>
      <c r="V5" s="297" t="s">
        <v>108</v>
      </c>
      <c r="W5" s="297" t="s">
        <v>122</v>
      </c>
      <c r="X5" s="297" t="s">
        <v>77</v>
      </c>
      <c r="Y5" s="298" t="s">
        <v>64</v>
      </c>
      <c r="Z5" s="299" t="s">
        <v>123</v>
      </c>
      <c r="AA5" s="299" t="s">
        <v>124</v>
      </c>
      <c r="AB5" s="299" t="s">
        <v>27</v>
      </c>
    </row>
    <row r="6" spans="1:28" ht="15.6" x14ac:dyDescent="0.3">
      <c r="A6" s="286" t="s">
        <v>78</v>
      </c>
      <c r="B6" s="287">
        <v>2213325</v>
      </c>
      <c r="C6" s="287">
        <v>3160195</v>
      </c>
      <c r="D6" s="287">
        <v>242339</v>
      </c>
      <c r="E6" s="287">
        <v>567372</v>
      </c>
      <c r="F6" s="287">
        <v>562223</v>
      </c>
      <c r="G6" s="287">
        <v>0</v>
      </c>
      <c r="H6" s="287">
        <v>0</v>
      </c>
      <c r="I6" s="287">
        <v>0</v>
      </c>
      <c r="J6" s="287">
        <v>5121073</v>
      </c>
      <c r="K6" s="287">
        <v>11866527</v>
      </c>
      <c r="L6" s="287">
        <v>10808230</v>
      </c>
      <c r="M6" s="287">
        <v>-4544039</v>
      </c>
      <c r="N6" s="287">
        <v>6264191</v>
      </c>
      <c r="O6" s="287">
        <v>2403327</v>
      </c>
      <c r="P6" s="287">
        <v>2403327</v>
      </c>
      <c r="Q6" s="287">
        <v>5687373</v>
      </c>
      <c r="R6" s="287">
        <v>4784697</v>
      </c>
      <c r="S6" s="287">
        <v>188199</v>
      </c>
      <c r="T6" s="287">
        <v>-6423007</v>
      </c>
      <c r="U6" s="287">
        <v>1699402</v>
      </c>
      <c r="V6" s="287">
        <v>0</v>
      </c>
      <c r="W6" s="287">
        <v>-4723605</v>
      </c>
      <c r="X6" s="287">
        <v>41905400</v>
      </c>
      <c r="Y6" s="287">
        <v>51191349</v>
      </c>
      <c r="Z6" s="289">
        <v>205.87</v>
      </c>
      <c r="AA6" s="289">
        <v>96.89</v>
      </c>
      <c r="AB6" s="307">
        <v>2.4608034500317438E-2</v>
      </c>
    </row>
    <row r="7" spans="1:28" ht="15.6" x14ac:dyDescent="0.3">
      <c r="A7" s="286" t="s">
        <v>1</v>
      </c>
      <c r="B7" s="287">
        <v>4387087</v>
      </c>
      <c r="C7" s="287">
        <v>505885</v>
      </c>
      <c r="D7" s="287">
        <v>8320</v>
      </c>
      <c r="E7" s="287">
        <v>182534</v>
      </c>
      <c r="F7" s="287">
        <v>962842</v>
      </c>
      <c r="G7" s="287">
        <v>0</v>
      </c>
      <c r="H7" s="287">
        <v>0</v>
      </c>
      <c r="I7" s="287">
        <v>0</v>
      </c>
      <c r="J7" s="287"/>
      <c r="K7" s="287">
        <v>6046668</v>
      </c>
      <c r="L7" s="287">
        <v>5897196</v>
      </c>
      <c r="M7" s="287">
        <v>-1814000</v>
      </c>
      <c r="N7" s="287">
        <v>4083196</v>
      </c>
      <c r="O7" s="287">
        <v>2406549</v>
      </c>
      <c r="P7" s="287">
        <v>2400043</v>
      </c>
      <c r="Q7" s="287">
        <v>2082927</v>
      </c>
      <c r="R7" s="287">
        <v>494138</v>
      </c>
      <c r="S7" s="287">
        <v>40459</v>
      </c>
      <c r="T7" s="287">
        <v>-853453</v>
      </c>
      <c r="U7" s="287">
        <v>815911</v>
      </c>
      <c r="V7" s="287">
        <v>548337</v>
      </c>
      <c r="W7" s="287">
        <v>510795</v>
      </c>
      <c r="X7" s="287">
        <v>116767751</v>
      </c>
      <c r="Y7" s="287">
        <v>126026401</v>
      </c>
      <c r="Z7" s="289">
        <v>184.35</v>
      </c>
      <c r="AA7" s="289">
        <v>43.7</v>
      </c>
      <c r="AB7" s="307">
        <v>1.2539188151340778E-2</v>
      </c>
    </row>
    <row r="8" spans="1:28" ht="15.6" x14ac:dyDescent="0.3">
      <c r="A8" s="286" t="s">
        <v>2</v>
      </c>
      <c r="B8" s="287">
        <v>85165752</v>
      </c>
      <c r="C8" s="287">
        <v>5059797</v>
      </c>
      <c r="D8" s="287">
        <v>5381421</v>
      </c>
      <c r="E8" s="287">
        <v>3249069</v>
      </c>
      <c r="F8" s="287">
        <v>38426449</v>
      </c>
      <c r="G8" s="287">
        <v>0</v>
      </c>
      <c r="H8" s="287">
        <v>0</v>
      </c>
      <c r="I8" s="287">
        <v>0</v>
      </c>
      <c r="J8" s="287">
        <v>4663974</v>
      </c>
      <c r="K8" s="287">
        <v>141946462</v>
      </c>
      <c r="L8" s="287">
        <v>137168133</v>
      </c>
      <c r="M8" s="287">
        <v>-37002782</v>
      </c>
      <c r="N8" s="287">
        <v>100165351</v>
      </c>
      <c r="O8" s="287">
        <v>67888021</v>
      </c>
      <c r="P8" s="287">
        <v>66796021</v>
      </c>
      <c r="Q8" s="287">
        <v>20886693</v>
      </c>
      <c r="R8" s="287">
        <v>21357474</v>
      </c>
      <c r="S8" s="287"/>
      <c r="T8" s="287">
        <v>-8874837</v>
      </c>
      <c r="U8" s="287">
        <v>40528324</v>
      </c>
      <c r="V8" s="287">
        <v>343647</v>
      </c>
      <c r="W8" s="287">
        <v>31997134</v>
      </c>
      <c r="X8" s="287">
        <v>889231245</v>
      </c>
      <c r="Y8" s="287">
        <v>1078675984</v>
      </c>
      <c r="Z8" s="289">
        <v>145.6</v>
      </c>
      <c r="AA8" s="289">
        <v>30.8</v>
      </c>
      <c r="AB8" s="307">
        <v>0.2943593718780565</v>
      </c>
    </row>
    <row r="9" spans="1:28" ht="15.6" x14ac:dyDescent="0.3">
      <c r="A9" s="286" t="s">
        <v>96</v>
      </c>
      <c r="B9" s="287">
        <v>31214</v>
      </c>
      <c r="C9" s="287"/>
      <c r="D9" s="287"/>
      <c r="E9" s="287"/>
      <c r="F9" s="287">
        <v>593074</v>
      </c>
      <c r="G9" s="287">
        <v>0</v>
      </c>
      <c r="H9" s="287">
        <v>0</v>
      </c>
      <c r="I9" s="287">
        <v>0</v>
      </c>
      <c r="J9" s="287">
        <v>552570</v>
      </c>
      <c r="K9" s="287">
        <v>1176858</v>
      </c>
      <c r="L9" s="287">
        <v>1173964</v>
      </c>
      <c r="M9" s="287"/>
      <c r="N9" s="287">
        <v>1173964</v>
      </c>
      <c r="O9" s="287">
        <v>524012</v>
      </c>
      <c r="P9" s="287">
        <v>524012</v>
      </c>
      <c r="Q9" s="287">
        <v>1160020</v>
      </c>
      <c r="R9" s="287">
        <v>74664</v>
      </c>
      <c r="S9" s="287"/>
      <c r="T9" s="287">
        <v>-584732</v>
      </c>
      <c r="U9" s="287">
        <v>468741</v>
      </c>
      <c r="V9" s="287">
        <v>0</v>
      </c>
      <c r="W9" s="287">
        <v>-115991</v>
      </c>
      <c r="X9" s="287">
        <v>13562896</v>
      </c>
      <c r="Y9" s="287">
        <v>18187095</v>
      </c>
      <c r="Z9" s="289">
        <v>403.87</v>
      </c>
      <c r="AA9" s="289">
        <v>105.17</v>
      </c>
      <c r="AB9" s="307">
        <v>2.4404918360675012E-3</v>
      </c>
    </row>
    <row r="10" spans="1:28" ht="15.6" x14ac:dyDescent="0.3">
      <c r="A10" s="286" t="s">
        <v>4</v>
      </c>
      <c r="B10" s="287"/>
      <c r="C10" s="287"/>
      <c r="D10" s="287">
        <v>1742016</v>
      </c>
      <c r="E10" s="287"/>
      <c r="F10" s="287"/>
      <c r="G10" s="287">
        <v>0</v>
      </c>
      <c r="H10" s="287">
        <v>0</v>
      </c>
      <c r="I10" s="287">
        <v>0</v>
      </c>
      <c r="J10" s="287"/>
      <c r="K10" s="287">
        <v>1742016</v>
      </c>
      <c r="L10" s="287">
        <v>1484130</v>
      </c>
      <c r="M10" s="287">
        <v>-191672</v>
      </c>
      <c r="N10" s="287">
        <v>1292458</v>
      </c>
      <c r="O10" s="287"/>
      <c r="P10" s="287">
        <v>0</v>
      </c>
      <c r="Q10" s="287">
        <v>1825125</v>
      </c>
      <c r="R10" s="287">
        <v>163799.89000000001</v>
      </c>
      <c r="S10" s="287"/>
      <c r="T10" s="287">
        <v>-696466.89</v>
      </c>
      <c r="U10" s="287">
        <v>433584</v>
      </c>
      <c r="V10" s="287">
        <v>0</v>
      </c>
      <c r="W10" s="287">
        <v>-262882.89</v>
      </c>
      <c r="X10" s="287">
        <v>14730959</v>
      </c>
      <c r="Y10" s="287">
        <v>24767746</v>
      </c>
      <c r="Z10" s="289">
        <v>319.74</v>
      </c>
      <c r="AA10" s="289">
        <v>134.01</v>
      </c>
      <c r="AB10" s="307">
        <v>3.6124798627353212E-3</v>
      </c>
    </row>
    <row r="11" spans="1:28" ht="15.6" x14ac:dyDescent="0.3">
      <c r="A11" s="286" t="s">
        <v>5</v>
      </c>
      <c r="B11" s="287">
        <v>12755</v>
      </c>
      <c r="C11" s="287">
        <v>116629</v>
      </c>
      <c r="D11" s="287">
        <v>0</v>
      </c>
      <c r="E11" s="287">
        <v>71851</v>
      </c>
      <c r="F11" s="287">
        <v>4125090</v>
      </c>
      <c r="G11" s="287">
        <v>0</v>
      </c>
      <c r="H11" s="287">
        <v>0</v>
      </c>
      <c r="I11" s="287">
        <v>0</v>
      </c>
      <c r="J11" s="287">
        <v>138764</v>
      </c>
      <c r="K11" s="287">
        <v>4465089</v>
      </c>
      <c r="L11" s="287">
        <v>4465089</v>
      </c>
      <c r="M11" s="287">
        <v>-426395</v>
      </c>
      <c r="N11" s="287">
        <v>4038694</v>
      </c>
      <c r="O11" s="287">
        <v>3688299</v>
      </c>
      <c r="P11" s="287">
        <v>3688299</v>
      </c>
      <c r="Q11" s="287">
        <v>1534375</v>
      </c>
      <c r="R11" s="287">
        <v>221878</v>
      </c>
      <c r="S11" s="287"/>
      <c r="T11" s="287">
        <v>-1405858</v>
      </c>
      <c r="U11" s="287">
        <v>155388</v>
      </c>
      <c r="V11" s="287">
        <v>0</v>
      </c>
      <c r="W11" s="287">
        <v>-1250470</v>
      </c>
      <c r="X11" s="287">
        <v>32249096</v>
      </c>
      <c r="Y11" s="287">
        <v>54714638</v>
      </c>
      <c r="Z11" s="289">
        <v>104.32</v>
      </c>
      <c r="AA11" s="289">
        <v>39.33</v>
      </c>
      <c r="AB11" s="307">
        <v>9.2594121396250041E-3</v>
      </c>
    </row>
    <row r="12" spans="1:28" ht="15.6" x14ac:dyDescent="0.3">
      <c r="A12" s="286" t="s">
        <v>6</v>
      </c>
      <c r="B12" s="287">
        <v>1123456</v>
      </c>
      <c r="C12" s="287">
        <v>1150640</v>
      </c>
      <c r="D12" s="287">
        <v>6965</v>
      </c>
      <c r="E12" s="287">
        <v>728271</v>
      </c>
      <c r="F12" s="287"/>
      <c r="G12" s="287">
        <v>0</v>
      </c>
      <c r="H12" s="287">
        <v>0</v>
      </c>
      <c r="I12" s="287">
        <v>0</v>
      </c>
      <c r="J12" s="287"/>
      <c r="K12" s="287">
        <v>3009332</v>
      </c>
      <c r="L12" s="287">
        <v>2678992</v>
      </c>
      <c r="M12" s="287"/>
      <c r="N12" s="287">
        <v>2678992</v>
      </c>
      <c r="O12" s="287">
        <v>298453</v>
      </c>
      <c r="P12" s="287">
        <v>298453</v>
      </c>
      <c r="Q12" s="287">
        <v>1621267</v>
      </c>
      <c r="R12" s="287">
        <v>638890</v>
      </c>
      <c r="S12" s="287"/>
      <c r="T12" s="287">
        <v>120382</v>
      </c>
      <c r="U12" s="287">
        <v>304500</v>
      </c>
      <c r="V12" s="287">
        <v>0</v>
      </c>
      <c r="W12" s="287">
        <v>424882</v>
      </c>
      <c r="X12" s="287">
        <v>10527524</v>
      </c>
      <c r="Y12" s="287">
        <v>18190892</v>
      </c>
      <c r="Z12" s="289">
        <v>553.82000000000005</v>
      </c>
      <c r="AA12" s="289">
        <v>84.37</v>
      </c>
      <c r="AB12" s="307">
        <v>6.2405576356847521E-3</v>
      </c>
    </row>
    <row r="13" spans="1:28" ht="15.6" x14ac:dyDescent="0.3">
      <c r="A13" s="286" t="s">
        <v>7</v>
      </c>
      <c r="B13" s="287">
        <v>29199486</v>
      </c>
      <c r="C13" s="287"/>
      <c r="D13" s="287">
        <v>37471</v>
      </c>
      <c r="E13" s="287">
        <v>6561711</v>
      </c>
      <c r="F13" s="287">
        <v>4193260</v>
      </c>
      <c r="G13" s="287">
        <v>293252</v>
      </c>
      <c r="H13" s="287">
        <v>0</v>
      </c>
      <c r="I13" s="287">
        <v>0</v>
      </c>
      <c r="J13" s="287"/>
      <c r="K13" s="287">
        <v>40285180</v>
      </c>
      <c r="L13" s="287">
        <v>39588466</v>
      </c>
      <c r="M13" s="287">
        <v>-6993979</v>
      </c>
      <c r="N13" s="287">
        <v>32594487</v>
      </c>
      <c r="O13" s="287">
        <v>34302676</v>
      </c>
      <c r="P13" s="287">
        <v>34302676</v>
      </c>
      <c r="Q13" s="287">
        <v>7187867</v>
      </c>
      <c r="R13" s="287">
        <v>2739240</v>
      </c>
      <c r="S13" s="287"/>
      <c r="T13" s="287">
        <v>-11635296</v>
      </c>
      <c r="U13" s="287">
        <v>2863601</v>
      </c>
      <c r="V13" s="287">
        <v>449402</v>
      </c>
      <c r="W13" s="287">
        <v>-8322293</v>
      </c>
      <c r="X13" s="287">
        <v>359778033</v>
      </c>
      <c r="Y13" s="287">
        <v>419675651</v>
      </c>
      <c r="Z13" s="289">
        <v>235.68</v>
      </c>
      <c r="AA13" s="289">
        <v>25.08</v>
      </c>
      <c r="AB13" s="307">
        <v>8.3540794985044742E-2</v>
      </c>
    </row>
    <row r="14" spans="1:28" ht="15.6" x14ac:dyDescent="0.3">
      <c r="A14" s="286" t="s">
        <v>8</v>
      </c>
      <c r="B14" s="287">
        <v>353127</v>
      </c>
      <c r="C14" s="287">
        <v>64205</v>
      </c>
      <c r="D14" s="287">
        <v>32102</v>
      </c>
      <c r="E14" s="287"/>
      <c r="F14" s="287">
        <v>192615</v>
      </c>
      <c r="G14" s="287">
        <v>0</v>
      </c>
      <c r="H14" s="287">
        <v>0</v>
      </c>
      <c r="I14" s="287">
        <v>0</v>
      </c>
      <c r="J14" s="287"/>
      <c r="K14" s="287">
        <v>642049</v>
      </c>
      <c r="L14" s="287">
        <v>557581</v>
      </c>
      <c r="M14" s="287">
        <v>-178426</v>
      </c>
      <c r="N14" s="287">
        <v>379155</v>
      </c>
      <c r="O14" s="287">
        <v>245765</v>
      </c>
      <c r="P14" s="287">
        <v>245765</v>
      </c>
      <c r="Q14" s="287">
        <v>832013</v>
      </c>
      <c r="R14" s="287">
        <v>18598</v>
      </c>
      <c r="S14" s="287">
        <v>7481</v>
      </c>
      <c r="T14" s="287">
        <v>-709740</v>
      </c>
      <c r="U14" s="287">
        <v>56164</v>
      </c>
      <c r="V14" s="287">
        <v>62000</v>
      </c>
      <c r="W14" s="287">
        <v>-591576</v>
      </c>
      <c r="X14" s="287">
        <v>47521301</v>
      </c>
      <c r="Y14" s="287">
        <v>78412728</v>
      </c>
      <c r="Z14" s="289">
        <v>323.49</v>
      </c>
      <c r="AA14" s="289">
        <v>152.55000000000001</v>
      </c>
      <c r="AB14" s="307">
        <v>1.3314395983672653E-3</v>
      </c>
    </row>
    <row r="15" spans="1:28" ht="15.6" x14ac:dyDescent="0.3">
      <c r="A15" s="286" t="s">
        <v>49</v>
      </c>
      <c r="B15" s="287"/>
      <c r="C15" s="287">
        <v>1874680</v>
      </c>
      <c r="D15" s="287"/>
      <c r="E15" s="287">
        <v>1095970</v>
      </c>
      <c r="F15" s="287">
        <v>1994789</v>
      </c>
      <c r="G15" s="287">
        <v>0</v>
      </c>
      <c r="H15" s="287">
        <v>0</v>
      </c>
      <c r="I15" s="287">
        <v>0</v>
      </c>
      <c r="J15" s="287"/>
      <c r="K15" s="287">
        <v>4965439</v>
      </c>
      <c r="L15" s="287">
        <v>4143672</v>
      </c>
      <c r="M15" s="287">
        <v>-1142995</v>
      </c>
      <c r="N15" s="287">
        <v>3000677</v>
      </c>
      <c r="O15" s="287">
        <v>1714203</v>
      </c>
      <c r="P15" s="287">
        <v>1714203</v>
      </c>
      <c r="Q15" s="287">
        <v>3799178</v>
      </c>
      <c r="R15" s="287">
        <v>752499</v>
      </c>
      <c r="S15" s="287"/>
      <c r="T15" s="287">
        <v>-3265203</v>
      </c>
      <c r="U15" s="287">
        <v>757703</v>
      </c>
      <c r="V15" s="287">
        <v>0</v>
      </c>
      <c r="W15" s="287">
        <v>-2507500</v>
      </c>
      <c r="X15" s="287">
        <v>25265384</v>
      </c>
      <c r="Y15" s="287">
        <v>39675486</v>
      </c>
      <c r="Z15" s="289">
        <v>720.1</v>
      </c>
      <c r="AA15" s="289">
        <v>109.85</v>
      </c>
      <c r="AB15" s="307">
        <v>1.0297005536769243E-2</v>
      </c>
    </row>
    <row r="16" spans="1:28" ht="15.6" x14ac:dyDescent="0.3">
      <c r="A16" s="286" t="s">
        <v>9</v>
      </c>
      <c r="B16" s="287">
        <v>9532175</v>
      </c>
      <c r="C16" s="287">
        <v>2031979</v>
      </c>
      <c r="D16" s="287"/>
      <c r="E16" s="287">
        <v>2151684</v>
      </c>
      <c r="F16" s="287">
        <v>1798366</v>
      </c>
      <c r="G16" s="287">
        <v>0</v>
      </c>
      <c r="H16" s="287">
        <v>0</v>
      </c>
      <c r="I16" s="287">
        <v>0</v>
      </c>
      <c r="J16" s="287">
        <v>14332272</v>
      </c>
      <c r="K16" s="287">
        <v>29846476</v>
      </c>
      <c r="L16" s="287">
        <v>29262803</v>
      </c>
      <c r="M16" s="287">
        <v>-6301757</v>
      </c>
      <c r="N16" s="287">
        <v>22961046</v>
      </c>
      <c r="O16" s="287">
        <v>8173553</v>
      </c>
      <c r="P16" s="287">
        <v>8165374</v>
      </c>
      <c r="Q16" s="287">
        <v>3085545</v>
      </c>
      <c r="R16" s="287">
        <v>21997009</v>
      </c>
      <c r="S16" s="287"/>
      <c r="T16" s="287">
        <v>-10286882</v>
      </c>
      <c r="U16" s="287">
        <v>11226738</v>
      </c>
      <c r="V16" s="287">
        <v>72656</v>
      </c>
      <c r="W16" s="287">
        <v>1012512</v>
      </c>
      <c r="X16" s="287">
        <v>211221226</v>
      </c>
      <c r="Y16" s="287">
        <v>231747028</v>
      </c>
      <c r="Z16" s="289">
        <v>146.72999999999999</v>
      </c>
      <c r="AA16" s="289">
        <v>85.71</v>
      </c>
      <c r="AB16" s="307">
        <v>6.1893687270158856E-2</v>
      </c>
    </row>
    <row r="17" spans="1:28" ht="15.6" x14ac:dyDescent="0.3">
      <c r="A17" s="286" t="s">
        <v>97</v>
      </c>
      <c r="B17" s="287">
        <v>9925528</v>
      </c>
      <c r="C17" s="287">
        <v>753889</v>
      </c>
      <c r="D17" s="287">
        <v>5843132</v>
      </c>
      <c r="E17" s="287">
        <v>432183</v>
      </c>
      <c r="F17" s="287">
        <v>10539478</v>
      </c>
      <c r="G17" s="287">
        <v>0</v>
      </c>
      <c r="H17" s="287">
        <v>0</v>
      </c>
      <c r="I17" s="287">
        <v>0</v>
      </c>
      <c r="J17" s="287"/>
      <c r="K17" s="287">
        <v>27494210</v>
      </c>
      <c r="L17" s="287">
        <v>26938975</v>
      </c>
      <c r="M17" s="287">
        <v>-7144214</v>
      </c>
      <c r="N17" s="287">
        <v>19794761</v>
      </c>
      <c r="O17" s="287">
        <v>6433028</v>
      </c>
      <c r="P17" s="287">
        <v>6428363</v>
      </c>
      <c r="Q17" s="287">
        <v>6494709</v>
      </c>
      <c r="R17" s="287">
        <v>3569695</v>
      </c>
      <c r="S17" s="287">
        <v>97656</v>
      </c>
      <c r="T17" s="287">
        <v>3399650</v>
      </c>
      <c r="U17" s="287">
        <v>2078675</v>
      </c>
      <c r="V17" s="287">
        <v>0</v>
      </c>
      <c r="W17" s="287">
        <v>5478325</v>
      </c>
      <c r="X17" s="287">
        <v>79913518</v>
      </c>
      <c r="Y17" s="287">
        <v>118604928</v>
      </c>
      <c r="Z17" s="289">
        <v>142.99</v>
      </c>
      <c r="AA17" s="289">
        <v>37.36</v>
      </c>
      <c r="AB17" s="307">
        <v>5.7015710514034368E-2</v>
      </c>
    </row>
    <row r="18" spans="1:28" ht="15.6" x14ac:dyDescent="0.3">
      <c r="A18" s="286" t="s">
        <v>10</v>
      </c>
      <c r="B18" s="287">
        <v>16061451</v>
      </c>
      <c r="C18" s="287">
        <v>8483771</v>
      </c>
      <c r="D18" s="287">
        <v>5874</v>
      </c>
      <c r="E18" s="287">
        <v>438642</v>
      </c>
      <c r="F18" s="287">
        <v>1674346</v>
      </c>
      <c r="G18" s="287">
        <v>0</v>
      </c>
      <c r="H18" s="287">
        <v>0</v>
      </c>
      <c r="I18" s="287">
        <v>67683</v>
      </c>
      <c r="J18" s="287">
        <v>3459989</v>
      </c>
      <c r="K18" s="287">
        <v>30191756</v>
      </c>
      <c r="L18" s="287">
        <v>28189803</v>
      </c>
      <c r="M18" s="287"/>
      <c r="N18" s="287">
        <v>28189803</v>
      </c>
      <c r="O18" s="287">
        <v>36944740</v>
      </c>
      <c r="P18" s="287">
        <v>36944740</v>
      </c>
      <c r="Q18" s="287">
        <v>7169870</v>
      </c>
      <c r="R18" s="287">
        <v>2111729</v>
      </c>
      <c r="S18" s="287"/>
      <c r="T18" s="287">
        <v>-18036536</v>
      </c>
      <c r="U18" s="287">
        <v>14627998</v>
      </c>
      <c r="V18" s="287">
        <v>3879149</v>
      </c>
      <c r="W18" s="287">
        <v>470611</v>
      </c>
      <c r="X18" s="287">
        <v>274023990</v>
      </c>
      <c r="Y18" s="287">
        <v>326485887</v>
      </c>
      <c r="Z18" s="289">
        <v>121.32</v>
      </c>
      <c r="AA18" s="289">
        <v>32.93</v>
      </c>
      <c r="AB18" s="307">
        <v>6.2609706552992805E-2</v>
      </c>
    </row>
    <row r="19" spans="1:28" ht="15.6" x14ac:dyDescent="0.3">
      <c r="A19" s="286" t="s">
        <v>11</v>
      </c>
      <c r="B19" s="287">
        <v>10519470</v>
      </c>
      <c r="C19" s="287">
        <v>244868</v>
      </c>
      <c r="D19" s="287">
        <v>99668</v>
      </c>
      <c r="E19" s="287">
        <v>189341</v>
      </c>
      <c r="F19" s="287"/>
      <c r="G19" s="287">
        <v>0</v>
      </c>
      <c r="H19" s="287">
        <v>0</v>
      </c>
      <c r="I19" s="287">
        <v>0</v>
      </c>
      <c r="J19" s="287"/>
      <c r="K19" s="287">
        <v>11053347</v>
      </c>
      <c r="L19" s="287">
        <v>11031581</v>
      </c>
      <c r="M19" s="287">
        <v>-823141</v>
      </c>
      <c r="N19" s="287">
        <v>10208440</v>
      </c>
      <c r="O19" s="287">
        <v>5996916</v>
      </c>
      <c r="P19" s="287">
        <v>5996916</v>
      </c>
      <c r="Q19" s="287">
        <v>3406894</v>
      </c>
      <c r="R19" s="287">
        <v>501145</v>
      </c>
      <c r="S19" s="287"/>
      <c r="T19" s="287">
        <v>303485</v>
      </c>
      <c r="U19" s="287">
        <v>710069</v>
      </c>
      <c r="V19" s="287">
        <v>0</v>
      </c>
      <c r="W19" s="287">
        <v>1013554</v>
      </c>
      <c r="X19" s="287">
        <v>32967189</v>
      </c>
      <c r="Y19" s="287">
        <v>43951385</v>
      </c>
      <c r="Z19" s="289">
        <v>215.1</v>
      </c>
      <c r="AA19" s="289">
        <v>35.43</v>
      </c>
      <c r="AB19" s="307">
        <v>2.2921714526919313E-2</v>
      </c>
    </row>
    <row r="20" spans="1:28" ht="15.6" x14ac:dyDescent="0.3">
      <c r="A20" s="286" t="s">
        <v>12</v>
      </c>
      <c r="B20" s="287">
        <v>24426855</v>
      </c>
      <c r="C20" s="287">
        <v>5203659</v>
      </c>
      <c r="D20" s="287">
        <v>4666094</v>
      </c>
      <c r="E20" s="287">
        <v>2386383</v>
      </c>
      <c r="F20" s="287">
        <v>13648828</v>
      </c>
      <c r="G20" s="287">
        <v>0</v>
      </c>
      <c r="H20" s="287">
        <v>0</v>
      </c>
      <c r="I20" s="287">
        <v>0</v>
      </c>
      <c r="J20" s="287">
        <v>1203756</v>
      </c>
      <c r="K20" s="287">
        <v>51535575</v>
      </c>
      <c r="L20" s="287">
        <v>50214102</v>
      </c>
      <c r="M20" s="287">
        <v>-20729013</v>
      </c>
      <c r="N20" s="287">
        <v>29485089</v>
      </c>
      <c r="O20" s="287">
        <v>12936741</v>
      </c>
      <c r="P20" s="287">
        <v>12936741</v>
      </c>
      <c r="Q20" s="287">
        <v>15115225</v>
      </c>
      <c r="R20" s="287">
        <v>11223222</v>
      </c>
      <c r="S20" s="287">
        <v>475518</v>
      </c>
      <c r="T20" s="287">
        <v>-9314581</v>
      </c>
      <c r="U20" s="287">
        <v>9485409</v>
      </c>
      <c r="V20" s="287">
        <v>94982</v>
      </c>
      <c r="W20" s="287">
        <v>265810</v>
      </c>
      <c r="X20" s="287">
        <v>228733881</v>
      </c>
      <c r="Y20" s="287">
        <v>275867016</v>
      </c>
      <c r="Z20" s="289">
        <v>130.85</v>
      </c>
      <c r="AA20" s="289">
        <v>52.45</v>
      </c>
      <c r="AB20" s="307">
        <v>0.10687113488164623</v>
      </c>
    </row>
    <row r="21" spans="1:28" ht="15.6" x14ac:dyDescent="0.3">
      <c r="A21" s="286" t="s">
        <v>13</v>
      </c>
      <c r="B21" s="287">
        <v>3305582</v>
      </c>
      <c r="C21" s="287">
        <v>137162</v>
      </c>
      <c r="D21" s="287">
        <v>0</v>
      </c>
      <c r="E21" s="287">
        <v>240477</v>
      </c>
      <c r="F21" s="287">
        <v>349312</v>
      </c>
      <c r="G21" s="287">
        <v>0</v>
      </c>
      <c r="H21" s="287">
        <v>0</v>
      </c>
      <c r="I21" s="287">
        <v>0</v>
      </c>
      <c r="J21" s="287">
        <v>2376929</v>
      </c>
      <c r="K21" s="287">
        <v>6409462</v>
      </c>
      <c r="L21" s="287">
        <v>6320291</v>
      </c>
      <c r="M21" s="287">
        <v>-2528116</v>
      </c>
      <c r="N21" s="287">
        <v>3792175</v>
      </c>
      <c r="O21" s="287">
        <v>4380967</v>
      </c>
      <c r="P21" s="287">
        <v>4380967</v>
      </c>
      <c r="Q21" s="287">
        <v>2043316</v>
      </c>
      <c r="R21" s="287">
        <v>133530</v>
      </c>
      <c r="S21" s="287"/>
      <c r="T21" s="287">
        <v>-2765638</v>
      </c>
      <c r="U21" s="287">
        <v>2255584</v>
      </c>
      <c r="V21" s="287">
        <v>277967</v>
      </c>
      <c r="W21" s="287">
        <v>-232087</v>
      </c>
      <c r="X21" s="287">
        <v>63610327</v>
      </c>
      <c r="Y21" s="287">
        <v>72752795</v>
      </c>
      <c r="Z21" s="289">
        <v>119.55</v>
      </c>
      <c r="AA21" s="289">
        <v>34.44</v>
      </c>
      <c r="AB21" s="307">
        <v>1.3291526832111333E-2</v>
      </c>
    </row>
    <row r="22" spans="1:28" ht="15.6" x14ac:dyDescent="0.3">
      <c r="A22" s="286" t="s">
        <v>14</v>
      </c>
      <c r="B22" s="287">
        <v>620453</v>
      </c>
      <c r="C22" s="287">
        <v>2418698</v>
      </c>
      <c r="D22" s="287">
        <v>53375</v>
      </c>
      <c r="E22" s="287">
        <v>4161494</v>
      </c>
      <c r="F22" s="287">
        <v>633442</v>
      </c>
      <c r="G22" s="287">
        <v>0</v>
      </c>
      <c r="H22" s="287">
        <v>0</v>
      </c>
      <c r="I22" s="287">
        <v>0</v>
      </c>
      <c r="J22" s="287"/>
      <c r="K22" s="287">
        <v>7887462</v>
      </c>
      <c r="L22" s="287">
        <v>5015291</v>
      </c>
      <c r="M22" s="287">
        <v>-635008</v>
      </c>
      <c r="N22" s="287">
        <v>4380283</v>
      </c>
      <c r="O22" s="287">
        <v>2021451</v>
      </c>
      <c r="P22" s="287">
        <v>2021451</v>
      </c>
      <c r="Q22" s="287">
        <v>1383922</v>
      </c>
      <c r="R22" s="287">
        <v>1289866</v>
      </c>
      <c r="S22" s="287"/>
      <c r="T22" s="287">
        <v>-314956</v>
      </c>
      <c r="U22" s="287">
        <v>333799</v>
      </c>
      <c r="V22" s="287">
        <v>65424</v>
      </c>
      <c r="W22" s="287">
        <v>84267</v>
      </c>
      <c r="X22" s="287">
        <v>20577431</v>
      </c>
      <c r="Y22" s="287">
        <v>24705051</v>
      </c>
      <c r="Z22" s="289">
        <v>378.01</v>
      </c>
      <c r="AA22" s="289">
        <v>53.31</v>
      </c>
      <c r="AB22" s="307">
        <v>1.6356507427652822E-2</v>
      </c>
    </row>
    <row r="23" spans="1:28" ht="15.6" x14ac:dyDescent="0.3">
      <c r="A23" s="286" t="s">
        <v>15</v>
      </c>
      <c r="B23" s="287"/>
      <c r="C23" s="287"/>
      <c r="D23" s="287"/>
      <c r="E23" s="287"/>
      <c r="F23" s="287"/>
      <c r="G23" s="287"/>
      <c r="H23" s="287">
        <v>0</v>
      </c>
      <c r="I23" s="287">
        <v>0</v>
      </c>
      <c r="J23" s="287"/>
      <c r="K23" s="287">
        <v>0</v>
      </c>
      <c r="L23" s="287"/>
      <c r="M23" s="287"/>
      <c r="N23" s="287">
        <v>0</v>
      </c>
      <c r="O23" s="287"/>
      <c r="P23" s="287"/>
      <c r="Q23" s="287"/>
      <c r="R23" s="287"/>
      <c r="S23" s="287"/>
      <c r="T23" s="287">
        <v>0</v>
      </c>
      <c r="U23" s="287"/>
      <c r="V23" s="287"/>
      <c r="W23" s="287">
        <v>0</v>
      </c>
      <c r="X23" s="287"/>
      <c r="Y23" s="287"/>
      <c r="Z23" s="289"/>
      <c r="AA23" s="289"/>
      <c r="AB23" s="307">
        <v>0</v>
      </c>
    </row>
    <row r="24" spans="1:28" ht="15.6" x14ac:dyDescent="0.3">
      <c r="A24" s="286" t="s">
        <v>16</v>
      </c>
      <c r="B24" s="287">
        <v>5584409</v>
      </c>
      <c r="C24" s="287">
        <v>1911610</v>
      </c>
      <c r="D24" s="287">
        <v>15458620</v>
      </c>
      <c r="E24" s="287">
        <v>304893</v>
      </c>
      <c r="F24" s="287">
        <v>69422770</v>
      </c>
      <c r="G24" s="287">
        <v>0</v>
      </c>
      <c r="H24" s="287">
        <v>0</v>
      </c>
      <c r="I24" s="287">
        <v>0</v>
      </c>
      <c r="J24" s="287"/>
      <c r="K24" s="287">
        <v>92682302</v>
      </c>
      <c r="L24" s="287">
        <v>92206017</v>
      </c>
      <c r="M24" s="287">
        <v>-37764619</v>
      </c>
      <c r="N24" s="287">
        <v>54441398</v>
      </c>
      <c r="O24" s="287">
        <v>34349328</v>
      </c>
      <c r="P24" s="287">
        <v>34349328</v>
      </c>
      <c r="Q24" s="287">
        <v>13158619</v>
      </c>
      <c r="R24" s="287">
        <v>11222782</v>
      </c>
      <c r="S24" s="287">
        <v>134247</v>
      </c>
      <c r="T24" s="287">
        <v>-4155084</v>
      </c>
      <c r="U24" s="287">
        <v>20246582</v>
      </c>
      <c r="V24" s="287">
        <v>203256</v>
      </c>
      <c r="W24" s="287">
        <v>16294754</v>
      </c>
      <c r="X24" s="287">
        <v>774923210</v>
      </c>
      <c r="Y24" s="287">
        <v>925828651</v>
      </c>
      <c r="Z24" s="289">
        <v>123.28</v>
      </c>
      <c r="AA24" s="289">
        <v>26.44</v>
      </c>
      <c r="AB24" s="307">
        <v>0.19219855018952384</v>
      </c>
    </row>
    <row r="25" spans="1:28" ht="15.6" x14ac:dyDescent="0.3">
      <c r="A25" s="286" t="s">
        <v>19</v>
      </c>
      <c r="B25" s="287">
        <v>385965</v>
      </c>
      <c r="C25" s="287">
        <v>8038100</v>
      </c>
      <c r="D25" s="287">
        <v>117982</v>
      </c>
      <c r="E25" s="287">
        <v>95360</v>
      </c>
      <c r="F25" s="287">
        <v>325671</v>
      </c>
      <c r="G25" s="287"/>
      <c r="H25" s="287">
        <v>0</v>
      </c>
      <c r="I25" s="287">
        <v>0</v>
      </c>
      <c r="J25" s="287">
        <v>12362</v>
      </c>
      <c r="K25" s="287">
        <v>8975440</v>
      </c>
      <c r="L25" s="287">
        <v>4811380</v>
      </c>
      <c r="M25" s="287">
        <v>-234839</v>
      </c>
      <c r="N25" s="287">
        <v>4576541</v>
      </c>
      <c r="O25" s="287">
        <v>2524440</v>
      </c>
      <c r="P25" s="287">
        <v>2045612</v>
      </c>
      <c r="Q25" s="287">
        <v>1547944</v>
      </c>
      <c r="R25" s="287">
        <v>858362</v>
      </c>
      <c r="S25" s="287">
        <v>1038437</v>
      </c>
      <c r="T25" s="287">
        <v>1163060</v>
      </c>
      <c r="U25" s="287">
        <v>190545</v>
      </c>
      <c r="V25" s="287">
        <v>5700</v>
      </c>
      <c r="W25" s="287">
        <v>1359305</v>
      </c>
      <c r="X25" s="287">
        <v>20650097</v>
      </c>
      <c r="Y25" s="287">
        <v>35024119</v>
      </c>
      <c r="Z25" s="289">
        <v>197.54</v>
      </c>
      <c r="AA25" s="289">
        <v>50.01</v>
      </c>
      <c r="AB25" s="307">
        <v>1.8612685680951903E-2</v>
      </c>
    </row>
    <row r="26" spans="1:28" ht="15.6" x14ac:dyDescent="0.3">
      <c r="A26" s="286" t="s">
        <v>52</v>
      </c>
      <c r="B26" s="288">
        <f t="shared" ref="B26:Y26" si="1">SUM(B6:B25)</f>
        <v>202848090</v>
      </c>
      <c r="C26" s="288">
        <f t="shared" si="1"/>
        <v>41155767</v>
      </c>
      <c r="D26" s="288">
        <f t="shared" si="1"/>
        <v>33695379</v>
      </c>
      <c r="E26" s="288">
        <f t="shared" si="1"/>
        <v>22857235</v>
      </c>
      <c r="F26" s="288">
        <f t="shared" si="1"/>
        <v>149442555</v>
      </c>
      <c r="G26" s="288">
        <f t="shared" si="1"/>
        <v>293252</v>
      </c>
      <c r="H26" s="288">
        <f t="shared" si="1"/>
        <v>0</v>
      </c>
      <c r="I26" s="288">
        <f t="shared" si="1"/>
        <v>67683</v>
      </c>
      <c r="J26" s="288">
        <f t="shared" si="1"/>
        <v>31861689</v>
      </c>
      <c r="K26" s="288">
        <f t="shared" si="1"/>
        <v>482221650</v>
      </c>
      <c r="L26" s="288">
        <f t="shared" si="1"/>
        <v>461955696</v>
      </c>
      <c r="M26" s="288">
        <f t="shared" si="1"/>
        <v>-128454995</v>
      </c>
      <c r="N26" s="288">
        <f t="shared" si="1"/>
        <v>333500701</v>
      </c>
      <c r="O26" s="288">
        <f t="shared" si="1"/>
        <v>227232469</v>
      </c>
      <c r="P26" s="288">
        <f t="shared" si="1"/>
        <v>225642291</v>
      </c>
      <c r="Q26" s="288">
        <f t="shared" si="1"/>
        <v>100022882</v>
      </c>
      <c r="R26" s="288">
        <f t="shared" si="1"/>
        <v>84153217.890000001</v>
      </c>
      <c r="S26" s="288">
        <f t="shared" si="1"/>
        <v>1981997</v>
      </c>
      <c r="T26" s="288">
        <f t="shared" si="1"/>
        <v>-74335692.890000001</v>
      </c>
      <c r="U26" s="288">
        <f t="shared" si="1"/>
        <v>109238717</v>
      </c>
      <c r="V26" s="288">
        <f t="shared" si="1"/>
        <v>6002520</v>
      </c>
      <c r="W26" s="288">
        <f t="shared" si="1"/>
        <v>40905544.109999999</v>
      </c>
      <c r="X26" s="288">
        <f t="shared" si="1"/>
        <v>3258160458</v>
      </c>
      <c r="Y26" s="288">
        <f t="shared" si="1"/>
        <v>3964484830</v>
      </c>
      <c r="Z26" s="290">
        <f>AVERAGE(Z6:Z25)</f>
        <v>251.16894736842102</v>
      </c>
      <c r="AA26" s="290">
        <f>AVERAGE(AA6:AA25)</f>
        <v>64.727894736842117</v>
      </c>
      <c r="AB26" s="306">
        <f>SUM(AB6:AB25)</f>
        <v>0.99999999999999989</v>
      </c>
    </row>
  </sheetData>
  <mergeCells count="1">
    <mergeCell ref="B1:AB1"/>
  </mergeCells>
  <dataValidations count="1">
    <dataValidation type="list" allowBlank="1" showInputMessage="1" showErrorMessage="1" sqref="A3" xr:uid="{00000000-0002-0000-2300-000000000000}">
      <formula1>$A$6:$A$26</formula1>
    </dataValidation>
  </dataValidations>
  <pageMargins left="0.7" right="0.7" top="0.75" bottom="0.75" header="0.3" footer="0.3"/>
  <pageSetup orientation="portrait" horizontalDpi="4294967295" verticalDpi="4294967295"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70C0"/>
  </sheetPr>
  <dimension ref="A1:AG28"/>
  <sheetViews>
    <sheetView zoomScale="85" zoomScaleNormal="85" workbookViewId="0">
      <selection activeCell="J28" sqref="B28:J28"/>
    </sheetView>
  </sheetViews>
  <sheetFormatPr defaultRowHeight="14.4" x14ac:dyDescent="0.3"/>
  <cols>
    <col min="1" max="1" width="48.33203125" bestFit="1" customWidth="1"/>
    <col min="2" max="2" width="22" customWidth="1"/>
    <col min="3" max="5" width="13.6640625" bestFit="1" customWidth="1"/>
    <col min="6" max="6" width="14.88671875" customWidth="1"/>
    <col min="7" max="7" width="12.5546875" bestFit="1" customWidth="1"/>
    <col min="8" max="8" width="9.44140625" bestFit="1" customWidth="1"/>
    <col min="9" max="9" width="29.5546875" customWidth="1"/>
    <col min="10" max="10" width="16.33203125" bestFit="1" customWidth="1"/>
    <col min="11" max="12" width="16.77734375" bestFit="1" customWidth="1"/>
    <col min="13" max="13" width="33.33203125" customWidth="1"/>
    <col min="14" max="14" width="15" bestFit="1" customWidth="1"/>
    <col min="15" max="15" width="19.33203125" customWidth="1"/>
    <col min="16" max="16" width="17.88671875" customWidth="1"/>
    <col min="17" max="17" width="19.109375" customWidth="1"/>
    <col min="18" max="18" width="15.77734375" bestFit="1" customWidth="1"/>
    <col min="19" max="19" width="13.6640625" bestFit="1" customWidth="1"/>
    <col min="20" max="20" width="17" bestFit="1" customWidth="1"/>
    <col min="21" max="21" width="15" bestFit="1" customWidth="1"/>
    <col min="22" max="22" width="12.44140625" bestFit="1" customWidth="1"/>
    <col min="23" max="23" width="13.6640625" bestFit="1" customWidth="1"/>
    <col min="24" max="24" width="15" bestFit="1" customWidth="1"/>
    <col min="25" max="25" width="16.6640625" bestFit="1" customWidth="1"/>
    <col min="26" max="27" width="16.6640625" customWidth="1"/>
    <col min="28" max="28" width="16.6640625" bestFit="1" customWidth="1"/>
    <col min="29" max="30" width="16.6640625" customWidth="1"/>
    <col min="31" max="31" width="18.5546875" customWidth="1"/>
    <col min="32" max="32" width="15.88671875" customWidth="1"/>
    <col min="33" max="33" width="16.6640625" bestFit="1" customWidth="1"/>
  </cols>
  <sheetData>
    <row r="1" spans="1:33" ht="21.6" x14ac:dyDescent="0.4">
      <c r="A1" s="291" t="s">
        <v>131</v>
      </c>
      <c r="B1" s="336" t="s">
        <v>102</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row>
    <row r="2" spans="1:33" ht="32.4" customHeight="1" x14ac:dyDescent="0.3">
      <c r="A2" s="292"/>
      <c r="B2" s="293" t="s">
        <v>109</v>
      </c>
      <c r="C2" s="293" t="s">
        <v>110</v>
      </c>
      <c r="D2" s="293" t="s">
        <v>111</v>
      </c>
      <c r="E2" s="293" t="s">
        <v>112</v>
      </c>
      <c r="F2" s="293" t="s">
        <v>113</v>
      </c>
      <c r="G2" s="293" t="s">
        <v>114</v>
      </c>
      <c r="H2" s="293" t="s">
        <v>115</v>
      </c>
      <c r="I2" s="293" t="s">
        <v>116</v>
      </c>
      <c r="J2" s="293" t="s">
        <v>117</v>
      </c>
      <c r="K2" s="293" t="s">
        <v>22</v>
      </c>
      <c r="L2" s="293" t="s">
        <v>118</v>
      </c>
      <c r="M2" s="294" t="s">
        <v>119</v>
      </c>
      <c r="N2" s="293" t="s">
        <v>120</v>
      </c>
      <c r="O2" s="293" t="s">
        <v>104</v>
      </c>
      <c r="P2" s="293" t="s">
        <v>57</v>
      </c>
      <c r="Q2" s="293" t="s">
        <v>24</v>
      </c>
      <c r="R2" s="293" t="s">
        <v>99</v>
      </c>
      <c r="S2" s="293" t="s">
        <v>100</v>
      </c>
      <c r="T2" s="293" t="s">
        <v>121</v>
      </c>
      <c r="U2" s="293" t="s">
        <v>107</v>
      </c>
      <c r="V2" s="293" t="s">
        <v>108</v>
      </c>
      <c r="W2" s="293" t="s">
        <v>122</v>
      </c>
      <c r="X2" s="293" t="s">
        <v>130</v>
      </c>
      <c r="Y2" s="293" t="s">
        <v>77</v>
      </c>
      <c r="Z2" s="293" t="s">
        <v>126</v>
      </c>
      <c r="AA2" s="293" t="s">
        <v>127</v>
      </c>
      <c r="AB2" s="294" t="s">
        <v>64</v>
      </c>
      <c r="AC2" s="294" t="s">
        <v>128</v>
      </c>
      <c r="AD2" s="294" t="s">
        <v>129</v>
      </c>
      <c r="AE2" s="295" t="s">
        <v>123</v>
      </c>
      <c r="AF2" s="295" t="s">
        <v>124</v>
      </c>
      <c r="AG2" s="295" t="s">
        <v>132</v>
      </c>
    </row>
    <row r="3" spans="1:33" ht="15.6" x14ac:dyDescent="0.3">
      <c r="A3" s="284" t="s">
        <v>9</v>
      </c>
      <c r="B3" s="285">
        <f t="shared" ref="B3:AG3" si="0">INDEX(B6:B28,MATCH($A$3,$A$6:$A$28,0))</f>
        <v>19355333</v>
      </c>
      <c r="C3" s="285">
        <f t="shared" si="0"/>
        <v>4415304</v>
      </c>
      <c r="D3" s="285">
        <f t="shared" si="0"/>
        <v>0</v>
      </c>
      <c r="E3" s="285">
        <f t="shared" si="0"/>
        <v>3582086</v>
      </c>
      <c r="F3" s="285">
        <f t="shared" si="0"/>
        <v>3801982</v>
      </c>
      <c r="G3" s="285">
        <f t="shared" si="0"/>
        <v>0</v>
      </c>
      <c r="H3" s="285">
        <f t="shared" si="0"/>
        <v>0</v>
      </c>
      <c r="I3" s="285">
        <f t="shared" si="0"/>
        <v>0</v>
      </c>
      <c r="J3" s="285">
        <f t="shared" si="0"/>
        <v>27810642</v>
      </c>
      <c r="K3" s="285">
        <f t="shared" si="0"/>
        <v>58965347</v>
      </c>
      <c r="L3" s="285">
        <f t="shared" si="0"/>
        <v>57287867</v>
      </c>
      <c r="M3" s="285">
        <f t="shared" si="0"/>
        <v>-21755900</v>
      </c>
      <c r="N3" s="285">
        <f t="shared" si="0"/>
        <v>35531967</v>
      </c>
      <c r="O3" s="285">
        <f t="shared" si="0"/>
        <v>18546330</v>
      </c>
      <c r="P3" s="285">
        <f t="shared" si="0"/>
        <v>18538151</v>
      </c>
      <c r="Q3" s="285">
        <f t="shared" si="0"/>
        <v>7707461</v>
      </c>
      <c r="R3" s="285">
        <f t="shared" si="0"/>
        <v>31332522</v>
      </c>
      <c r="S3" s="285">
        <f t="shared" si="0"/>
        <v>459122</v>
      </c>
      <c r="T3" s="285">
        <f t="shared" si="0"/>
        <v>-23527241</v>
      </c>
      <c r="U3" s="285">
        <f t="shared" si="0"/>
        <v>23879722</v>
      </c>
      <c r="V3" s="285">
        <f t="shared" si="0"/>
        <v>0</v>
      </c>
      <c r="W3" s="285">
        <f t="shared" si="0"/>
        <v>352481</v>
      </c>
      <c r="X3" s="285">
        <f t="shared" si="0"/>
        <v>11264709</v>
      </c>
      <c r="Y3" s="285">
        <f t="shared" si="0"/>
        <v>226683486</v>
      </c>
      <c r="Z3" s="285">
        <f t="shared" si="0"/>
        <v>4882422</v>
      </c>
      <c r="AA3" s="285">
        <f t="shared" si="0"/>
        <v>3955325</v>
      </c>
      <c r="AB3" s="285">
        <f t="shared" si="0"/>
        <v>246895298</v>
      </c>
      <c r="AC3" s="285">
        <f t="shared" si="0"/>
        <v>167382273</v>
      </c>
      <c r="AD3" s="285">
        <f t="shared" si="0"/>
        <v>19104750</v>
      </c>
      <c r="AE3" s="285">
        <f t="shared" si="0"/>
        <v>142.16</v>
      </c>
      <c r="AF3" s="285">
        <f t="shared" si="0"/>
        <v>71.53</v>
      </c>
      <c r="AG3" s="304">
        <f t="shared" si="0"/>
        <v>4.8628767863249882</v>
      </c>
    </row>
    <row r="5" spans="1:33" ht="37.950000000000003" customHeight="1" x14ac:dyDescent="0.3">
      <c r="A5" s="296" t="s">
        <v>125</v>
      </c>
      <c r="B5" s="297" t="s">
        <v>109</v>
      </c>
      <c r="C5" s="297" t="s">
        <v>110</v>
      </c>
      <c r="D5" s="297" t="s">
        <v>111</v>
      </c>
      <c r="E5" s="297" t="s">
        <v>112</v>
      </c>
      <c r="F5" s="297" t="s">
        <v>113</v>
      </c>
      <c r="G5" s="297" t="s">
        <v>114</v>
      </c>
      <c r="H5" s="297" t="s">
        <v>115</v>
      </c>
      <c r="I5" s="297" t="s">
        <v>116</v>
      </c>
      <c r="J5" s="297" t="s">
        <v>117</v>
      </c>
      <c r="K5" s="297" t="s">
        <v>22</v>
      </c>
      <c r="L5" s="297" t="s">
        <v>118</v>
      </c>
      <c r="M5" s="298" t="s">
        <v>119</v>
      </c>
      <c r="N5" s="297" t="s">
        <v>120</v>
      </c>
      <c r="O5" s="297" t="s">
        <v>104</v>
      </c>
      <c r="P5" s="297" t="s">
        <v>57</v>
      </c>
      <c r="Q5" s="297" t="s">
        <v>24</v>
      </c>
      <c r="R5" s="297" t="s">
        <v>99</v>
      </c>
      <c r="S5" s="297" t="s">
        <v>100</v>
      </c>
      <c r="T5" s="297" t="s">
        <v>121</v>
      </c>
      <c r="U5" s="297" t="s">
        <v>107</v>
      </c>
      <c r="V5" s="297" t="s">
        <v>108</v>
      </c>
      <c r="W5" s="297" t="s">
        <v>122</v>
      </c>
      <c r="X5" s="297" t="s">
        <v>130</v>
      </c>
      <c r="Y5" s="297" t="s">
        <v>77</v>
      </c>
      <c r="Z5" s="297" t="s">
        <v>126</v>
      </c>
      <c r="AA5" s="297" t="s">
        <v>127</v>
      </c>
      <c r="AB5" s="298" t="s">
        <v>64</v>
      </c>
      <c r="AC5" s="298" t="s">
        <v>128</v>
      </c>
      <c r="AD5" s="298" t="s">
        <v>129</v>
      </c>
      <c r="AE5" s="299" t="s">
        <v>123</v>
      </c>
      <c r="AF5" s="299" t="s">
        <v>124</v>
      </c>
      <c r="AG5" s="299" t="s">
        <v>132</v>
      </c>
    </row>
    <row r="6" spans="1:33" ht="15.6" x14ac:dyDescent="0.3">
      <c r="A6" s="286" t="s">
        <v>14</v>
      </c>
      <c r="B6" s="301">
        <v>1236940</v>
      </c>
      <c r="C6" s="301">
        <v>3913953</v>
      </c>
      <c r="D6" s="301">
        <v>103358</v>
      </c>
      <c r="E6" s="301">
        <v>10984839</v>
      </c>
      <c r="F6" s="301">
        <v>1212944</v>
      </c>
      <c r="G6" s="287"/>
      <c r="H6" s="287"/>
      <c r="I6" s="287"/>
      <c r="J6" s="287"/>
      <c r="K6" s="301">
        <f>SUM(B6:J6)</f>
        <v>17452034</v>
      </c>
      <c r="L6" s="301">
        <v>10628765</v>
      </c>
      <c r="M6" s="301">
        <v>-721665</v>
      </c>
      <c r="N6" s="301">
        <v>9907100</v>
      </c>
      <c r="O6" s="301">
        <v>4104213</v>
      </c>
      <c r="P6" s="301">
        <v>4104213</v>
      </c>
      <c r="Q6" s="301">
        <v>3327551</v>
      </c>
      <c r="R6" s="301">
        <v>2918147</v>
      </c>
      <c r="S6" s="287"/>
      <c r="T6" s="301">
        <v>-442811</v>
      </c>
      <c r="U6" s="301">
        <v>659252</v>
      </c>
      <c r="V6" s="301">
        <v>136317</v>
      </c>
      <c r="W6" s="301">
        <v>352758</v>
      </c>
      <c r="X6" s="301">
        <v>136203</v>
      </c>
      <c r="Y6" s="301">
        <v>21113429</v>
      </c>
      <c r="Z6" s="301">
        <v>262443</v>
      </c>
      <c r="AA6" s="301">
        <v>840031</v>
      </c>
      <c r="AB6" s="301">
        <v>24946076</v>
      </c>
      <c r="AC6" s="301">
        <v>6298285</v>
      </c>
      <c r="AD6" s="301">
        <v>2149101</v>
      </c>
      <c r="AE6" s="302">
        <v>337.39</v>
      </c>
      <c r="AF6" s="302">
        <v>58.76</v>
      </c>
      <c r="AG6" s="305">
        <f>100*(K6/$K$28)</f>
        <v>1.4392706111396991</v>
      </c>
    </row>
    <row r="7" spans="1:33" ht="15.6" x14ac:dyDescent="0.3">
      <c r="A7" s="286" t="s">
        <v>92</v>
      </c>
      <c r="B7" s="301">
        <v>17385042</v>
      </c>
      <c r="C7" s="301">
        <v>1291424</v>
      </c>
      <c r="D7" s="301">
        <v>14462867</v>
      </c>
      <c r="E7" s="301">
        <v>795682</v>
      </c>
      <c r="F7" s="301">
        <v>24557993</v>
      </c>
      <c r="G7" s="287"/>
      <c r="H7" s="287"/>
      <c r="I7" s="287"/>
      <c r="J7" s="287"/>
      <c r="K7" s="301">
        <f t="shared" ref="K7:K27" si="1">SUM(B7:J7)</f>
        <v>58493008</v>
      </c>
      <c r="L7" s="301">
        <v>57807743</v>
      </c>
      <c r="M7" s="301">
        <v>-14718921</v>
      </c>
      <c r="N7" s="301">
        <v>43088822</v>
      </c>
      <c r="O7" s="301">
        <v>16640683</v>
      </c>
      <c r="P7" s="301">
        <v>16630453</v>
      </c>
      <c r="Q7" s="301">
        <v>13806424</v>
      </c>
      <c r="R7" s="301">
        <v>8171394</v>
      </c>
      <c r="S7" s="301">
        <v>116637</v>
      </c>
      <c r="T7" s="301">
        <v>4597187</v>
      </c>
      <c r="U7" s="301">
        <v>4526076</v>
      </c>
      <c r="V7" s="300">
        <v>0</v>
      </c>
      <c r="W7" s="301">
        <v>9123264</v>
      </c>
      <c r="X7" s="301">
        <v>3514140</v>
      </c>
      <c r="Y7" s="301">
        <v>90934653</v>
      </c>
      <c r="Z7" s="301">
        <v>16397119</v>
      </c>
      <c r="AA7" s="301">
        <v>18378768</v>
      </c>
      <c r="AB7" s="301">
        <v>129224679</v>
      </c>
      <c r="AC7" s="301">
        <v>68443838</v>
      </c>
      <c r="AD7" s="301">
        <v>5884929</v>
      </c>
      <c r="AE7" s="302">
        <v>137.99</v>
      </c>
      <c r="AF7" s="302">
        <v>38.020000000000003</v>
      </c>
      <c r="AG7" s="305">
        <f t="shared" ref="AG7:AG27" si="2">100*(K7/$K$28)</f>
        <v>4.8239229519928344</v>
      </c>
    </row>
    <row r="8" spans="1:33" ht="15.6" x14ac:dyDescent="0.3">
      <c r="A8" s="286" t="s">
        <v>1</v>
      </c>
      <c r="B8" s="301">
        <v>8899552</v>
      </c>
      <c r="C8" s="301">
        <v>789006</v>
      </c>
      <c r="D8" s="301">
        <v>8320</v>
      </c>
      <c r="E8" s="301">
        <v>498803</v>
      </c>
      <c r="F8" s="301">
        <v>1917088</v>
      </c>
      <c r="G8" s="287"/>
      <c r="H8" s="287"/>
      <c r="I8" s="287"/>
      <c r="J8" s="287"/>
      <c r="K8" s="301">
        <f t="shared" si="1"/>
        <v>12112769</v>
      </c>
      <c r="L8" s="301">
        <v>11923379</v>
      </c>
      <c r="M8" s="301">
        <v>-3633831</v>
      </c>
      <c r="N8" s="301">
        <v>8289548</v>
      </c>
      <c r="O8" s="301">
        <v>4663759</v>
      </c>
      <c r="P8" s="301">
        <v>4657254</v>
      </c>
      <c r="Q8" s="301">
        <v>4490203</v>
      </c>
      <c r="R8" s="301">
        <v>975949</v>
      </c>
      <c r="S8" s="301">
        <v>49923</v>
      </c>
      <c r="T8" s="301">
        <v>-1783935</v>
      </c>
      <c r="U8" s="301">
        <v>1371413</v>
      </c>
      <c r="V8" s="301">
        <v>607306</v>
      </c>
      <c r="W8" s="301">
        <v>194784</v>
      </c>
      <c r="X8" s="301">
        <v>428502</v>
      </c>
      <c r="Y8" s="301">
        <v>122357113</v>
      </c>
      <c r="Z8" s="301">
        <v>1433353</v>
      </c>
      <c r="AA8" s="301">
        <v>6712558</v>
      </c>
      <c r="AB8" s="301">
        <v>130931526</v>
      </c>
      <c r="AC8" s="301">
        <v>65392898</v>
      </c>
      <c r="AD8" s="301">
        <v>5444391</v>
      </c>
      <c r="AE8" s="302">
        <v>187.77</v>
      </c>
      <c r="AF8" s="302">
        <v>45.84</v>
      </c>
      <c r="AG8" s="305">
        <f t="shared" si="2"/>
        <v>0.99894100832166632</v>
      </c>
    </row>
    <row r="9" spans="1:33" ht="15.6" x14ac:dyDescent="0.3">
      <c r="A9" s="286" t="s">
        <v>12</v>
      </c>
      <c r="B9" s="301">
        <v>51183701</v>
      </c>
      <c r="C9" s="301">
        <v>6685830</v>
      </c>
      <c r="D9" s="301">
        <v>9822710</v>
      </c>
      <c r="E9" s="301">
        <v>4834894</v>
      </c>
      <c r="F9" s="301">
        <v>28785329</v>
      </c>
      <c r="G9" s="287"/>
      <c r="H9" s="287"/>
      <c r="I9" s="287"/>
      <c r="J9" s="301">
        <v>2567257</v>
      </c>
      <c r="K9" s="301">
        <f t="shared" si="1"/>
        <v>103879721</v>
      </c>
      <c r="L9" s="301">
        <v>101777301</v>
      </c>
      <c r="M9" s="301">
        <v>-42742205</v>
      </c>
      <c r="N9" s="301">
        <v>59035096</v>
      </c>
      <c r="O9" s="301">
        <v>28013312</v>
      </c>
      <c r="P9" s="301">
        <v>28013312</v>
      </c>
      <c r="Q9" s="301">
        <v>30307023</v>
      </c>
      <c r="R9" s="301">
        <v>20316720</v>
      </c>
      <c r="S9" s="301">
        <v>475518</v>
      </c>
      <c r="T9" s="301">
        <v>-19126442</v>
      </c>
      <c r="U9" s="301">
        <v>20085240</v>
      </c>
      <c r="V9" s="301">
        <v>223031</v>
      </c>
      <c r="W9" s="301">
        <v>1181829</v>
      </c>
      <c r="X9" s="301">
        <v>20710989</v>
      </c>
      <c r="Y9" s="301">
        <v>249230969</v>
      </c>
      <c r="Z9" s="301">
        <v>3701470</v>
      </c>
      <c r="AA9" s="301">
        <v>14731126</v>
      </c>
      <c r="AB9" s="301">
        <v>306242856</v>
      </c>
      <c r="AC9" s="301">
        <v>208849313</v>
      </c>
      <c r="AD9" s="301">
        <v>25044240</v>
      </c>
      <c r="AE9" s="302">
        <v>129.25</v>
      </c>
      <c r="AF9" s="302">
        <v>49.74</v>
      </c>
      <c r="AG9" s="305">
        <f t="shared" si="2"/>
        <v>8.5669687286130358</v>
      </c>
    </row>
    <row r="10" spans="1:33" ht="15.6" x14ac:dyDescent="0.3">
      <c r="A10" s="286" t="s">
        <v>5</v>
      </c>
      <c r="B10" s="301">
        <v>24837</v>
      </c>
      <c r="C10" s="301">
        <v>116629</v>
      </c>
      <c r="D10" s="300">
        <v>0</v>
      </c>
      <c r="E10" s="301">
        <v>180335</v>
      </c>
      <c r="F10" s="301">
        <v>7895328</v>
      </c>
      <c r="G10" s="300">
        <v>0</v>
      </c>
      <c r="H10" s="287"/>
      <c r="I10" s="300">
        <v>0</v>
      </c>
      <c r="J10" s="301">
        <v>248909</v>
      </c>
      <c r="K10" s="301">
        <f t="shared" si="1"/>
        <v>8466038</v>
      </c>
      <c r="L10" s="301">
        <v>8466038</v>
      </c>
      <c r="M10" s="301">
        <v>-846604</v>
      </c>
      <c r="N10" s="301">
        <v>7619434</v>
      </c>
      <c r="O10" s="301">
        <v>9113658</v>
      </c>
      <c r="P10" s="301">
        <v>9113658</v>
      </c>
      <c r="Q10" s="301">
        <v>3233997</v>
      </c>
      <c r="R10" s="301">
        <v>496363</v>
      </c>
      <c r="S10" s="287"/>
      <c r="T10" s="301">
        <v>-5224584</v>
      </c>
      <c r="U10" s="301">
        <v>340369</v>
      </c>
      <c r="V10" s="300">
        <v>0</v>
      </c>
      <c r="W10" s="301">
        <v>-4884215</v>
      </c>
      <c r="X10" s="301">
        <v>7262627</v>
      </c>
      <c r="Y10" s="301">
        <v>32490758</v>
      </c>
      <c r="Z10" s="301">
        <v>2254348</v>
      </c>
      <c r="AA10" s="301">
        <v>19285024</v>
      </c>
      <c r="AB10" s="301">
        <v>61375361</v>
      </c>
      <c r="AC10" s="301">
        <v>31795838</v>
      </c>
      <c r="AD10" s="301">
        <v>9807357</v>
      </c>
      <c r="AE10" s="302">
        <v>125.03</v>
      </c>
      <c r="AF10" s="302">
        <v>44.06</v>
      </c>
      <c r="AG10" s="305">
        <f t="shared" si="2"/>
        <v>0.69819481707358111</v>
      </c>
    </row>
    <row r="11" spans="1:33" ht="15.6" x14ac:dyDescent="0.3">
      <c r="A11" s="286" t="s">
        <v>6</v>
      </c>
      <c r="B11" s="301">
        <v>173100</v>
      </c>
      <c r="C11" s="301">
        <v>4495847</v>
      </c>
      <c r="D11" s="301">
        <v>79661</v>
      </c>
      <c r="E11" s="301">
        <v>3870917</v>
      </c>
      <c r="F11" s="287"/>
      <c r="G11" s="287"/>
      <c r="H11" s="287"/>
      <c r="I11" s="287"/>
      <c r="J11" s="287"/>
      <c r="K11" s="301">
        <f t="shared" si="1"/>
        <v>8619525</v>
      </c>
      <c r="L11" s="301">
        <v>7966763</v>
      </c>
      <c r="M11" s="287"/>
      <c r="N11" s="301">
        <v>7966763</v>
      </c>
      <c r="O11" s="301">
        <v>1097549</v>
      </c>
      <c r="P11" s="301">
        <v>1097549</v>
      </c>
      <c r="Q11" s="301">
        <v>3378769</v>
      </c>
      <c r="R11" s="301">
        <v>1736684</v>
      </c>
      <c r="S11" s="287"/>
      <c r="T11" s="301">
        <v>431560</v>
      </c>
      <c r="U11" s="301">
        <v>342966</v>
      </c>
      <c r="V11" s="300">
        <v>0</v>
      </c>
      <c r="W11" s="301">
        <v>774526</v>
      </c>
      <c r="X11" s="301">
        <v>5462296</v>
      </c>
      <c r="Y11" s="301">
        <v>9570933</v>
      </c>
      <c r="Z11" s="301">
        <v>364871</v>
      </c>
      <c r="AA11" s="301">
        <v>4184681</v>
      </c>
      <c r="AB11" s="301">
        <v>19582781</v>
      </c>
      <c r="AC11" s="301">
        <v>2925701</v>
      </c>
      <c r="AD11" s="301">
        <v>1550371</v>
      </c>
      <c r="AE11" s="302">
        <v>513.83000000000004</v>
      </c>
      <c r="AF11" s="302">
        <v>80.81</v>
      </c>
      <c r="AG11" s="305">
        <f t="shared" si="2"/>
        <v>0.71085290198746554</v>
      </c>
    </row>
    <row r="12" spans="1:33" ht="15.6" x14ac:dyDescent="0.3">
      <c r="A12" s="286" t="s">
        <v>9</v>
      </c>
      <c r="B12" s="301">
        <v>19355333</v>
      </c>
      <c r="C12" s="301">
        <v>4415304</v>
      </c>
      <c r="D12" s="287"/>
      <c r="E12" s="301">
        <v>3582086</v>
      </c>
      <c r="F12" s="301">
        <v>3801982</v>
      </c>
      <c r="G12" s="287"/>
      <c r="H12" s="287"/>
      <c r="I12" s="287"/>
      <c r="J12" s="301">
        <v>27810642</v>
      </c>
      <c r="K12" s="301">
        <f t="shared" si="1"/>
        <v>58965347</v>
      </c>
      <c r="L12" s="301">
        <v>57287867</v>
      </c>
      <c r="M12" s="301">
        <v>-21755900</v>
      </c>
      <c r="N12" s="301">
        <v>35531967</v>
      </c>
      <c r="O12" s="301">
        <v>18546330</v>
      </c>
      <c r="P12" s="301">
        <v>18538151</v>
      </c>
      <c r="Q12" s="301">
        <v>7707461</v>
      </c>
      <c r="R12" s="301">
        <v>31332522</v>
      </c>
      <c r="S12" s="301">
        <v>459122</v>
      </c>
      <c r="T12" s="301">
        <v>-23527241</v>
      </c>
      <c r="U12" s="301">
        <v>23879722</v>
      </c>
      <c r="V12" s="300">
        <v>0</v>
      </c>
      <c r="W12" s="301">
        <v>352481</v>
      </c>
      <c r="X12" s="301">
        <v>11264709</v>
      </c>
      <c r="Y12" s="301">
        <v>226683486</v>
      </c>
      <c r="Z12" s="301">
        <v>4882422</v>
      </c>
      <c r="AA12" s="301">
        <v>3955325</v>
      </c>
      <c r="AB12" s="301">
        <v>246895298</v>
      </c>
      <c r="AC12" s="301">
        <v>167382273</v>
      </c>
      <c r="AD12" s="301">
        <v>19104750</v>
      </c>
      <c r="AE12" s="302">
        <v>142.16</v>
      </c>
      <c r="AF12" s="302">
        <v>71.53</v>
      </c>
      <c r="AG12" s="305">
        <f t="shared" si="2"/>
        <v>4.8628767863249882</v>
      </c>
    </row>
    <row r="13" spans="1:33" ht="15.6" x14ac:dyDescent="0.3">
      <c r="A13" s="286" t="s">
        <v>11</v>
      </c>
      <c r="B13" s="301">
        <v>20581887</v>
      </c>
      <c r="C13" s="301">
        <v>327748</v>
      </c>
      <c r="D13" s="301">
        <v>296815</v>
      </c>
      <c r="E13" s="301">
        <v>311313</v>
      </c>
      <c r="F13" s="287"/>
      <c r="G13" s="287"/>
      <c r="H13" s="287"/>
      <c r="I13" s="287"/>
      <c r="J13" s="287"/>
      <c r="K13" s="301">
        <f t="shared" si="1"/>
        <v>21517763</v>
      </c>
      <c r="L13" s="301">
        <v>21377526</v>
      </c>
      <c r="M13" s="301">
        <v>-1042989</v>
      </c>
      <c r="N13" s="301">
        <v>20334537</v>
      </c>
      <c r="O13" s="301">
        <v>13477436</v>
      </c>
      <c r="P13" s="301">
        <v>13477436</v>
      </c>
      <c r="Q13" s="301">
        <v>5200710</v>
      </c>
      <c r="R13" s="301">
        <v>1433567</v>
      </c>
      <c r="S13" s="300">
        <v>0</v>
      </c>
      <c r="T13" s="301">
        <v>222824</v>
      </c>
      <c r="U13" s="301">
        <v>1783398</v>
      </c>
      <c r="V13" s="301">
        <v>2220</v>
      </c>
      <c r="W13" s="301">
        <v>2008442</v>
      </c>
      <c r="X13" s="301">
        <v>1600276</v>
      </c>
      <c r="Y13" s="301">
        <v>33045765</v>
      </c>
      <c r="Z13" s="301">
        <v>8305236</v>
      </c>
      <c r="AA13" s="301">
        <v>298121</v>
      </c>
      <c r="AB13" s="301">
        <v>45156095</v>
      </c>
      <c r="AC13" s="301">
        <v>16520624</v>
      </c>
      <c r="AD13" s="301">
        <v>4496091</v>
      </c>
      <c r="AE13" s="302">
        <v>209.71</v>
      </c>
      <c r="AF13" s="302">
        <v>31.03</v>
      </c>
      <c r="AG13" s="305">
        <f t="shared" si="2"/>
        <v>1.7745716002713039</v>
      </c>
    </row>
    <row r="14" spans="1:33" ht="15.6" x14ac:dyDescent="0.3">
      <c r="A14" s="286" t="s">
        <v>10</v>
      </c>
      <c r="B14" s="301">
        <v>30055498</v>
      </c>
      <c r="C14" s="301">
        <v>17145708</v>
      </c>
      <c r="D14" s="301">
        <v>15049</v>
      </c>
      <c r="E14" s="301">
        <v>1172384</v>
      </c>
      <c r="F14" s="301">
        <v>4071141</v>
      </c>
      <c r="G14" s="287"/>
      <c r="H14" s="287"/>
      <c r="I14" s="301">
        <v>133961</v>
      </c>
      <c r="J14" s="301">
        <v>6730351</v>
      </c>
      <c r="K14" s="301">
        <f t="shared" si="1"/>
        <v>59324092</v>
      </c>
      <c r="L14" s="301">
        <v>55042794</v>
      </c>
      <c r="M14" s="287"/>
      <c r="N14" s="301">
        <v>55042794</v>
      </c>
      <c r="O14" s="301">
        <v>74895704</v>
      </c>
      <c r="P14" s="301">
        <v>74895704</v>
      </c>
      <c r="Q14" s="301">
        <v>16585054</v>
      </c>
      <c r="R14" s="301">
        <v>4429242</v>
      </c>
      <c r="S14" s="301">
        <v>9634845</v>
      </c>
      <c r="T14" s="301">
        <v>-31232361</v>
      </c>
      <c r="U14" s="301">
        <v>29601856</v>
      </c>
      <c r="V14" s="301">
        <v>-23238</v>
      </c>
      <c r="W14" s="301">
        <v>-1653743</v>
      </c>
      <c r="X14" s="301">
        <v>33687951</v>
      </c>
      <c r="Y14" s="301">
        <v>298834147</v>
      </c>
      <c r="Z14" s="301">
        <v>8003000</v>
      </c>
      <c r="AA14" s="301">
        <v>3812931</v>
      </c>
      <c r="AB14" s="301">
        <v>344338028</v>
      </c>
      <c r="AC14" s="301">
        <v>279191000</v>
      </c>
      <c r="AD14" s="301">
        <v>23299716</v>
      </c>
      <c r="AE14" s="302">
        <v>119.1</v>
      </c>
      <c r="AF14" s="302">
        <v>38.18</v>
      </c>
      <c r="AG14" s="305">
        <f t="shared" si="2"/>
        <v>4.8924625145784013</v>
      </c>
    </row>
    <row r="15" spans="1:33" ht="15.6" x14ac:dyDescent="0.3">
      <c r="A15" s="286" t="s">
        <v>13</v>
      </c>
      <c r="B15" s="301">
        <v>6813131</v>
      </c>
      <c r="C15" s="301">
        <v>432703</v>
      </c>
      <c r="D15" s="300">
        <v>0</v>
      </c>
      <c r="E15" s="301">
        <v>701757</v>
      </c>
      <c r="F15" s="301">
        <v>513857</v>
      </c>
      <c r="G15" s="300">
        <v>0</v>
      </c>
      <c r="H15" s="287"/>
      <c r="I15" s="300">
        <v>0</v>
      </c>
      <c r="J15" s="301">
        <v>4749086</v>
      </c>
      <c r="K15" s="301">
        <f t="shared" si="1"/>
        <v>13210534</v>
      </c>
      <c r="L15" s="301">
        <v>13165742</v>
      </c>
      <c r="M15" s="301">
        <v>-5266297</v>
      </c>
      <c r="N15" s="301">
        <v>7899445</v>
      </c>
      <c r="O15" s="301">
        <v>8709818</v>
      </c>
      <c r="P15" s="301">
        <v>8709818</v>
      </c>
      <c r="Q15" s="301">
        <v>4024018</v>
      </c>
      <c r="R15" s="301">
        <v>283338</v>
      </c>
      <c r="S15" s="287"/>
      <c r="T15" s="301">
        <v>-5147855</v>
      </c>
      <c r="U15" s="301">
        <v>5171462</v>
      </c>
      <c r="V15" s="301">
        <v>606290</v>
      </c>
      <c r="W15" s="301">
        <v>629897</v>
      </c>
      <c r="X15" s="301">
        <v>2076686</v>
      </c>
      <c r="Y15" s="301">
        <v>65721605</v>
      </c>
      <c r="Z15" s="301">
        <v>3685228</v>
      </c>
      <c r="AA15" s="301">
        <v>4845410</v>
      </c>
      <c r="AB15" s="301">
        <v>76407741</v>
      </c>
      <c r="AC15" s="301">
        <v>56911873</v>
      </c>
      <c r="AD15" s="301">
        <v>1418088</v>
      </c>
      <c r="AE15" s="302">
        <v>119.13</v>
      </c>
      <c r="AF15" s="302">
        <v>32.950000000000003</v>
      </c>
      <c r="AG15" s="305">
        <f t="shared" si="2"/>
        <v>1.0894737738685232</v>
      </c>
    </row>
    <row r="16" spans="1:33" ht="15.6" x14ac:dyDescent="0.3">
      <c r="A16" s="286" t="s">
        <v>15</v>
      </c>
      <c r="B16" s="301">
        <v>203285985</v>
      </c>
      <c r="C16" s="301">
        <v>11266364</v>
      </c>
      <c r="D16" s="301">
        <v>74805</v>
      </c>
      <c r="E16" s="301">
        <v>2454349</v>
      </c>
      <c r="F16" s="301">
        <v>15177867</v>
      </c>
      <c r="G16" s="287"/>
      <c r="H16" s="287"/>
      <c r="I16" s="287"/>
      <c r="J16" s="287"/>
      <c r="K16" s="301">
        <f t="shared" si="1"/>
        <v>232259370</v>
      </c>
      <c r="L16" s="301">
        <v>231444138</v>
      </c>
      <c r="M16" s="301">
        <v>-47080348</v>
      </c>
      <c r="N16" s="301">
        <v>184363790</v>
      </c>
      <c r="O16" s="301">
        <v>161568685</v>
      </c>
      <c r="P16" s="301">
        <v>161523917</v>
      </c>
      <c r="Q16" s="301">
        <v>40060085</v>
      </c>
      <c r="R16" s="301">
        <v>11498730</v>
      </c>
      <c r="S16" s="301">
        <v>202628</v>
      </c>
      <c r="T16" s="301">
        <v>-28516314</v>
      </c>
      <c r="U16" s="301">
        <v>39609676</v>
      </c>
      <c r="V16" s="301">
        <v>2397524</v>
      </c>
      <c r="W16" s="301">
        <v>13490886</v>
      </c>
      <c r="X16" s="301">
        <v>13091669</v>
      </c>
      <c r="Y16" s="301">
        <v>776236744</v>
      </c>
      <c r="Z16" s="301">
        <v>87492506</v>
      </c>
      <c r="AA16" s="301">
        <v>44842588</v>
      </c>
      <c r="AB16" s="301">
        <v>921663507</v>
      </c>
      <c r="AC16" s="301">
        <v>668276145</v>
      </c>
      <c r="AD16" s="301">
        <v>44681134</v>
      </c>
      <c r="AE16" s="302">
        <v>118.11</v>
      </c>
      <c r="AF16" s="302">
        <v>22.28</v>
      </c>
      <c r="AG16" s="305">
        <f t="shared" si="2"/>
        <v>19.154448438664602</v>
      </c>
    </row>
    <row r="17" spans="1:33" ht="15.6" x14ac:dyDescent="0.3">
      <c r="A17" s="286" t="s">
        <v>16</v>
      </c>
      <c r="B17" s="301">
        <v>11162838</v>
      </c>
      <c r="C17" s="301">
        <v>4756435</v>
      </c>
      <c r="D17" s="301">
        <v>32162017</v>
      </c>
      <c r="E17" s="301">
        <v>1769391</v>
      </c>
      <c r="F17" s="301">
        <v>145037585</v>
      </c>
      <c r="G17" s="287"/>
      <c r="H17" s="287"/>
      <c r="I17" s="287"/>
      <c r="J17" s="287"/>
      <c r="K17" s="301">
        <f t="shared" si="1"/>
        <v>194888266</v>
      </c>
      <c r="L17" s="301">
        <v>193186534</v>
      </c>
      <c r="M17" s="301">
        <v>-75161947</v>
      </c>
      <c r="N17" s="301">
        <v>118024587</v>
      </c>
      <c r="O17" s="301">
        <v>80801928</v>
      </c>
      <c r="P17" s="301">
        <v>80801928</v>
      </c>
      <c r="Q17" s="301">
        <v>25330451</v>
      </c>
      <c r="R17" s="301">
        <v>24016489</v>
      </c>
      <c r="S17" s="301">
        <v>472997</v>
      </c>
      <c r="T17" s="301">
        <v>-11651284</v>
      </c>
      <c r="U17" s="301">
        <v>39520157</v>
      </c>
      <c r="V17" s="301">
        <v>489774</v>
      </c>
      <c r="W17" s="301">
        <v>28358647</v>
      </c>
      <c r="X17" s="301">
        <v>19376112</v>
      </c>
      <c r="Y17" s="301">
        <v>843014794</v>
      </c>
      <c r="Z17" s="301">
        <v>77179478</v>
      </c>
      <c r="AA17" s="301">
        <v>60138811</v>
      </c>
      <c r="AB17" s="301">
        <v>1000011114</v>
      </c>
      <c r="AC17" s="301">
        <v>687570707</v>
      </c>
      <c r="AD17" s="301">
        <v>57602356</v>
      </c>
      <c r="AE17" s="302">
        <v>125.43</v>
      </c>
      <c r="AF17" s="302">
        <v>25.54</v>
      </c>
      <c r="AG17" s="305">
        <f t="shared" si="2"/>
        <v>16.072450564202217</v>
      </c>
    </row>
    <row r="18" spans="1:33" ht="15.6" x14ac:dyDescent="0.3">
      <c r="A18" s="286" t="s">
        <v>19</v>
      </c>
      <c r="B18" s="301">
        <v>673932</v>
      </c>
      <c r="C18" s="301">
        <v>10305658</v>
      </c>
      <c r="D18" s="301">
        <v>200410</v>
      </c>
      <c r="E18" s="301">
        <v>139727</v>
      </c>
      <c r="F18" s="301">
        <v>591223</v>
      </c>
      <c r="G18" s="287"/>
      <c r="H18" s="287"/>
      <c r="I18" s="287"/>
      <c r="J18" s="301">
        <v>24891</v>
      </c>
      <c r="K18" s="301">
        <f t="shared" si="1"/>
        <v>11935841</v>
      </c>
      <c r="L18" s="301">
        <v>7104457</v>
      </c>
      <c r="M18" s="301">
        <v>-723855</v>
      </c>
      <c r="N18" s="301">
        <v>6380602</v>
      </c>
      <c r="O18" s="301">
        <v>4453554</v>
      </c>
      <c r="P18" s="301">
        <v>3925814</v>
      </c>
      <c r="Q18" s="301">
        <v>3192944</v>
      </c>
      <c r="R18" s="301">
        <v>1159253</v>
      </c>
      <c r="S18" s="301">
        <v>1096183</v>
      </c>
      <c r="T18" s="301">
        <v>-801226</v>
      </c>
      <c r="U18" s="301">
        <v>223750</v>
      </c>
      <c r="V18" s="301">
        <v>13258</v>
      </c>
      <c r="W18" s="301">
        <v>-564218</v>
      </c>
      <c r="X18" s="301">
        <v>786197</v>
      </c>
      <c r="Y18" s="301">
        <v>21220051</v>
      </c>
      <c r="Z18" s="301">
        <v>10692507</v>
      </c>
      <c r="AA18" s="301">
        <v>2740623</v>
      </c>
      <c r="AB18" s="301">
        <v>35439378</v>
      </c>
      <c r="AC18" s="301">
        <v>11448286</v>
      </c>
      <c r="AD18" s="301">
        <v>3309920</v>
      </c>
      <c r="AE18" s="302">
        <v>192.22</v>
      </c>
      <c r="AF18" s="302">
        <v>61.26</v>
      </c>
      <c r="AG18" s="305">
        <f t="shared" si="2"/>
        <v>0.98434974230145778</v>
      </c>
    </row>
    <row r="19" spans="1:33" ht="15.6" x14ac:dyDescent="0.3">
      <c r="A19" s="286" t="s">
        <v>7</v>
      </c>
      <c r="B19" s="301">
        <v>55673017</v>
      </c>
      <c r="C19" s="301">
        <v>13071029</v>
      </c>
      <c r="D19" s="301">
        <v>128948</v>
      </c>
      <c r="E19" s="301">
        <v>6980209</v>
      </c>
      <c r="F19" s="301">
        <v>4592189</v>
      </c>
      <c r="G19" s="301">
        <v>311741</v>
      </c>
      <c r="H19" s="287"/>
      <c r="I19" s="287"/>
      <c r="J19" s="287"/>
      <c r="K19" s="301">
        <f t="shared" si="1"/>
        <v>80757133</v>
      </c>
      <c r="L19" s="301">
        <v>79065529</v>
      </c>
      <c r="M19" s="301">
        <v>-2910974</v>
      </c>
      <c r="N19" s="301">
        <v>76154555</v>
      </c>
      <c r="O19" s="301">
        <v>58678130</v>
      </c>
      <c r="P19" s="301">
        <v>58678130</v>
      </c>
      <c r="Q19" s="301">
        <v>16889957</v>
      </c>
      <c r="R19" s="301">
        <v>5393367</v>
      </c>
      <c r="S19" s="301">
        <v>199864</v>
      </c>
      <c r="T19" s="301">
        <v>-4607036</v>
      </c>
      <c r="U19" s="301">
        <v>3246993</v>
      </c>
      <c r="V19" s="301">
        <v>803898</v>
      </c>
      <c r="W19" s="301">
        <v>-556144</v>
      </c>
      <c r="X19" s="301">
        <v>16709974</v>
      </c>
      <c r="Y19" s="301">
        <v>386565945</v>
      </c>
      <c r="Z19" s="301">
        <v>36793728</v>
      </c>
      <c r="AA19" s="301">
        <v>6127553</v>
      </c>
      <c r="AB19" s="301">
        <v>446197200</v>
      </c>
      <c r="AC19" s="301">
        <v>175081327</v>
      </c>
      <c r="AD19" s="301">
        <v>68130839</v>
      </c>
      <c r="AE19" s="302">
        <v>230.34</v>
      </c>
      <c r="AF19" s="302">
        <v>28.18</v>
      </c>
      <c r="AG19" s="305">
        <f t="shared" si="2"/>
        <v>6.6600470848727413</v>
      </c>
    </row>
    <row r="20" spans="1:33" ht="15.6" x14ac:dyDescent="0.3">
      <c r="A20" s="286" t="s">
        <v>2</v>
      </c>
      <c r="B20" s="301">
        <v>165220126</v>
      </c>
      <c r="C20" s="301">
        <v>7876762</v>
      </c>
      <c r="D20" s="301">
        <v>10770111</v>
      </c>
      <c r="E20" s="301">
        <v>9233926</v>
      </c>
      <c r="F20" s="301">
        <v>88894723</v>
      </c>
      <c r="G20" s="287"/>
      <c r="H20" s="287"/>
      <c r="I20" s="287"/>
      <c r="J20" s="301">
        <v>12342774</v>
      </c>
      <c r="K20" s="301">
        <f t="shared" si="1"/>
        <v>294338422</v>
      </c>
      <c r="L20" s="301">
        <v>286214662</v>
      </c>
      <c r="M20" s="301">
        <v>-104485713</v>
      </c>
      <c r="N20" s="301">
        <v>181728949</v>
      </c>
      <c r="O20" s="301">
        <v>138580178</v>
      </c>
      <c r="P20" s="301">
        <v>136360976</v>
      </c>
      <c r="Q20" s="301">
        <v>41313256</v>
      </c>
      <c r="R20" s="301">
        <v>43946966</v>
      </c>
      <c r="S20" s="287"/>
      <c r="T20" s="301">
        <v>-39892249</v>
      </c>
      <c r="U20" s="301">
        <v>99640462</v>
      </c>
      <c r="V20" s="301">
        <v>420091</v>
      </c>
      <c r="W20" s="301">
        <v>60168304</v>
      </c>
      <c r="X20" s="301">
        <v>103657749</v>
      </c>
      <c r="Y20" s="301">
        <v>962764296</v>
      </c>
      <c r="Z20" s="301">
        <v>23857093</v>
      </c>
      <c r="AA20" s="301">
        <v>35682603</v>
      </c>
      <c r="AB20" s="301">
        <v>1125961741</v>
      </c>
      <c r="AC20" s="301">
        <v>770543174</v>
      </c>
      <c r="AD20" s="301">
        <v>61560944</v>
      </c>
      <c r="AE20" s="302">
        <v>138.4</v>
      </c>
      <c r="AF20" s="302">
        <v>29.79</v>
      </c>
      <c r="AG20" s="305">
        <f t="shared" si="2"/>
        <v>24.274112720261414</v>
      </c>
    </row>
    <row r="21" spans="1:33" ht="15.6" x14ac:dyDescent="0.3">
      <c r="A21" s="286" t="s">
        <v>3</v>
      </c>
      <c r="B21" s="287"/>
      <c r="C21" s="287"/>
      <c r="D21" s="287"/>
      <c r="E21" s="287"/>
      <c r="F21" s="287"/>
      <c r="G21" s="287"/>
      <c r="H21" s="287"/>
      <c r="I21" s="287"/>
      <c r="J21" s="287"/>
      <c r="K21" s="301">
        <f t="shared" si="1"/>
        <v>0</v>
      </c>
      <c r="L21" s="287"/>
      <c r="M21" s="287"/>
      <c r="N21" s="287"/>
      <c r="O21" s="287"/>
      <c r="P21" s="287"/>
      <c r="Q21" s="287"/>
      <c r="R21" s="287"/>
      <c r="S21" s="287"/>
      <c r="T21" s="287"/>
      <c r="U21" s="287"/>
      <c r="V21" s="287"/>
      <c r="W21" s="287"/>
      <c r="X21" s="287"/>
      <c r="Y21" s="287"/>
      <c r="Z21" s="287"/>
      <c r="AA21" s="287"/>
      <c r="AB21" s="287"/>
      <c r="AC21" s="287"/>
      <c r="AD21" s="287"/>
      <c r="AE21" s="289"/>
      <c r="AF21" s="289"/>
      <c r="AG21" s="305">
        <f t="shared" si="2"/>
        <v>0</v>
      </c>
    </row>
    <row r="22" spans="1:33" ht="15.6" x14ac:dyDescent="0.3">
      <c r="A22" s="286" t="s">
        <v>8</v>
      </c>
      <c r="B22" s="301">
        <v>817757</v>
      </c>
      <c r="C22" s="301">
        <v>35047</v>
      </c>
      <c r="D22" s="301">
        <v>42056</v>
      </c>
      <c r="E22" s="287"/>
      <c r="F22" s="301">
        <v>273365</v>
      </c>
      <c r="G22" s="287"/>
      <c r="H22" s="287"/>
      <c r="I22" s="287"/>
      <c r="J22" s="287"/>
      <c r="K22" s="301">
        <f t="shared" si="1"/>
        <v>1168225</v>
      </c>
      <c r="L22" s="301">
        <v>1065726</v>
      </c>
      <c r="M22" s="301">
        <v>-341032</v>
      </c>
      <c r="N22" s="301">
        <v>724694</v>
      </c>
      <c r="O22" s="301">
        <v>690310</v>
      </c>
      <c r="P22" s="301">
        <v>690310</v>
      </c>
      <c r="Q22" s="301">
        <v>4133361</v>
      </c>
      <c r="R22" s="301">
        <v>33012</v>
      </c>
      <c r="S22" s="301">
        <v>7574</v>
      </c>
      <c r="T22" s="301">
        <v>-4124415</v>
      </c>
      <c r="U22" s="301">
        <v>136853</v>
      </c>
      <c r="V22" s="301">
        <v>65002</v>
      </c>
      <c r="W22" s="301">
        <v>-3922560</v>
      </c>
      <c r="X22" s="301">
        <v>10189789</v>
      </c>
      <c r="Y22" s="301">
        <v>47601991</v>
      </c>
      <c r="Z22" s="301">
        <v>5487657</v>
      </c>
      <c r="AA22" s="301">
        <v>10732976</v>
      </c>
      <c r="AB22" s="301">
        <v>75492583</v>
      </c>
      <c r="AC22" s="301">
        <v>18118177</v>
      </c>
      <c r="AD22" s="301">
        <v>4056508</v>
      </c>
      <c r="AE22" s="302">
        <v>318.97000000000003</v>
      </c>
      <c r="AF22" s="302">
        <v>390.94</v>
      </c>
      <c r="AG22" s="305">
        <f t="shared" si="2"/>
        <v>9.6343607266561312E-2</v>
      </c>
    </row>
    <row r="23" spans="1:33" ht="15.6" x14ac:dyDescent="0.3">
      <c r="A23" s="286" t="s">
        <v>4</v>
      </c>
      <c r="B23" s="287"/>
      <c r="C23" s="287"/>
      <c r="D23" s="301">
        <v>3107650</v>
      </c>
      <c r="E23" s="287"/>
      <c r="F23" s="287"/>
      <c r="G23" s="287"/>
      <c r="H23" s="287"/>
      <c r="I23" s="287"/>
      <c r="J23" s="287"/>
      <c r="K23" s="301">
        <f t="shared" si="1"/>
        <v>3107650</v>
      </c>
      <c r="L23" s="301">
        <v>2586252</v>
      </c>
      <c r="M23" s="301">
        <v>-385718</v>
      </c>
      <c r="N23" s="301">
        <v>2200534</v>
      </c>
      <c r="O23" s="287"/>
      <c r="P23" s="287"/>
      <c r="Q23" s="301">
        <v>3774946</v>
      </c>
      <c r="R23" s="301">
        <v>15844</v>
      </c>
      <c r="S23" s="287"/>
      <c r="T23" s="301">
        <v>-1773271</v>
      </c>
      <c r="U23" s="301">
        <v>887246</v>
      </c>
      <c r="V23" s="287"/>
      <c r="W23" s="301">
        <v>-886025</v>
      </c>
      <c r="X23" s="301">
        <v>513890</v>
      </c>
      <c r="Y23" s="301">
        <v>14301296</v>
      </c>
      <c r="Z23" s="301">
        <v>6217402</v>
      </c>
      <c r="AA23" s="301">
        <v>3335748</v>
      </c>
      <c r="AB23" s="301">
        <v>24368336</v>
      </c>
      <c r="AC23" s="301">
        <v>4888495</v>
      </c>
      <c r="AD23" s="301">
        <v>6492493</v>
      </c>
      <c r="AE23" s="302">
        <v>303.06</v>
      </c>
      <c r="AF23" s="302">
        <v>153.65</v>
      </c>
      <c r="AG23" s="305">
        <f t="shared" si="2"/>
        <v>0.25628813894748809</v>
      </c>
    </row>
    <row r="24" spans="1:33" ht="15.6" x14ac:dyDescent="0.3">
      <c r="A24" s="286" t="s">
        <v>96</v>
      </c>
      <c r="B24" s="287"/>
      <c r="C24" s="287"/>
      <c r="D24" s="287"/>
      <c r="E24" s="287"/>
      <c r="F24" s="287"/>
      <c r="G24" s="287"/>
      <c r="H24" s="287"/>
      <c r="I24" s="287"/>
      <c r="J24" s="287"/>
      <c r="K24" s="301">
        <f t="shared" si="1"/>
        <v>0</v>
      </c>
      <c r="L24" s="287"/>
      <c r="M24" s="287"/>
      <c r="N24" s="287"/>
      <c r="O24" s="287"/>
      <c r="P24" s="287"/>
      <c r="Q24" s="287"/>
      <c r="R24" s="287"/>
      <c r="S24" s="287"/>
      <c r="T24" s="287"/>
      <c r="U24" s="287"/>
      <c r="V24" s="287"/>
      <c r="W24" s="287"/>
      <c r="X24" s="287"/>
      <c r="Y24" s="287"/>
      <c r="Z24" s="287"/>
      <c r="AA24" s="287"/>
      <c r="AB24" s="287"/>
      <c r="AC24" s="287"/>
      <c r="AD24" s="287"/>
      <c r="AE24" s="289"/>
      <c r="AF24" s="289"/>
      <c r="AG24" s="305">
        <f t="shared" si="2"/>
        <v>0</v>
      </c>
    </row>
    <row r="25" spans="1:33" ht="15.6" x14ac:dyDescent="0.3">
      <c r="A25" s="286" t="s">
        <v>49</v>
      </c>
      <c r="B25" s="287"/>
      <c r="C25" s="301">
        <v>3394555</v>
      </c>
      <c r="D25" s="287"/>
      <c r="E25" s="301">
        <v>1275651</v>
      </c>
      <c r="F25" s="301">
        <v>4459471</v>
      </c>
      <c r="G25" s="287"/>
      <c r="H25" s="287"/>
      <c r="I25" s="287"/>
      <c r="J25" s="287"/>
      <c r="K25" s="301">
        <f t="shared" si="1"/>
        <v>9129677</v>
      </c>
      <c r="L25" s="301">
        <v>7624752</v>
      </c>
      <c r="M25" s="301">
        <v>-722003</v>
      </c>
      <c r="N25" s="301">
        <v>6902749</v>
      </c>
      <c r="O25" s="301">
        <v>2325294</v>
      </c>
      <c r="P25" s="301">
        <v>2325294</v>
      </c>
      <c r="Q25" s="301">
        <v>7835672</v>
      </c>
      <c r="R25" s="301">
        <v>1041546</v>
      </c>
      <c r="S25" s="287"/>
      <c r="T25" s="301">
        <v>-4299764</v>
      </c>
      <c r="U25" s="301">
        <v>1426451</v>
      </c>
      <c r="V25" s="301">
        <v>102095</v>
      </c>
      <c r="W25" s="301">
        <v>-2771217</v>
      </c>
      <c r="X25" s="301">
        <v>8082708</v>
      </c>
      <c r="Y25" s="301">
        <v>22348329</v>
      </c>
      <c r="Z25" s="301">
        <v>10991158</v>
      </c>
      <c r="AA25" s="301">
        <v>1296297</v>
      </c>
      <c r="AB25" s="301">
        <v>42718492</v>
      </c>
      <c r="AC25" s="301">
        <v>3855872</v>
      </c>
      <c r="AD25" s="301">
        <v>20685541</v>
      </c>
      <c r="AE25" s="302">
        <v>789.21</v>
      </c>
      <c r="AF25" s="302">
        <v>116.43</v>
      </c>
      <c r="AG25" s="305">
        <f t="shared" si="2"/>
        <v>0.75292517739181897</v>
      </c>
    </row>
    <row r="26" spans="1:33" ht="15.6" x14ac:dyDescent="0.3">
      <c r="A26" s="286" t="s">
        <v>78</v>
      </c>
      <c r="B26" s="301">
        <v>4702814</v>
      </c>
      <c r="C26" s="301">
        <v>5073770</v>
      </c>
      <c r="D26" s="301">
        <v>523329</v>
      </c>
      <c r="E26" s="301">
        <v>910930</v>
      </c>
      <c r="F26" s="301">
        <v>1204826</v>
      </c>
      <c r="G26" s="300">
        <v>0</v>
      </c>
      <c r="H26" s="287"/>
      <c r="I26" s="300">
        <v>0</v>
      </c>
      <c r="J26" s="301">
        <v>10519908</v>
      </c>
      <c r="K26" s="301">
        <f t="shared" si="1"/>
        <v>22935577</v>
      </c>
      <c r="L26" s="301">
        <v>21078372</v>
      </c>
      <c r="M26" s="301">
        <v>-8458218</v>
      </c>
      <c r="N26" s="301">
        <v>12620154</v>
      </c>
      <c r="O26" s="301">
        <v>4795685</v>
      </c>
      <c r="P26" s="301">
        <v>4795685</v>
      </c>
      <c r="Q26" s="301">
        <v>12404239</v>
      </c>
      <c r="R26" s="301">
        <v>3881870</v>
      </c>
      <c r="S26" s="301">
        <v>310984</v>
      </c>
      <c r="T26" s="301">
        <v>-8527649</v>
      </c>
      <c r="U26" s="301">
        <v>4800862</v>
      </c>
      <c r="V26" s="300">
        <v>0</v>
      </c>
      <c r="W26" s="301">
        <v>-3726786</v>
      </c>
      <c r="X26" s="301">
        <v>25523185</v>
      </c>
      <c r="Y26" s="301">
        <v>55070650</v>
      </c>
      <c r="Z26" s="301">
        <v>10518443</v>
      </c>
      <c r="AA26" s="301">
        <v>3362041</v>
      </c>
      <c r="AB26" s="301">
        <v>94474319</v>
      </c>
      <c r="AC26" s="301">
        <v>25829267</v>
      </c>
      <c r="AD26" s="301">
        <v>11540292</v>
      </c>
      <c r="AE26" s="302">
        <v>312.02999999999997</v>
      </c>
      <c r="AF26" s="302">
        <v>79.05</v>
      </c>
      <c r="AG26" s="305">
        <f t="shared" si="2"/>
        <v>1.8914988319202009</v>
      </c>
    </row>
    <row r="27" spans="1:33" ht="15.6" x14ac:dyDescent="0.3">
      <c r="A27" s="286" t="s">
        <v>81</v>
      </c>
      <c r="B27" s="287"/>
      <c r="C27" s="287"/>
      <c r="D27" s="287"/>
      <c r="E27" s="287"/>
      <c r="F27" s="287"/>
      <c r="G27" s="287"/>
      <c r="H27" s="287"/>
      <c r="I27" s="287"/>
      <c r="J27" s="287"/>
      <c r="K27" s="301">
        <f t="shared" si="1"/>
        <v>0</v>
      </c>
      <c r="L27" s="287"/>
      <c r="M27" s="287"/>
      <c r="N27" s="287"/>
      <c r="O27" s="287"/>
      <c r="P27" s="287"/>
      <c r="Q27" s="287"/>
      <c r="R27" s="287"/>
      <c r="S27" s="287"/>
      <c r="T27" s="287"/>
      <c r="U27" s="287"/>
      <c r="V27" s="287"/>
      <c r="W27" s="287"/>
      <c r="X27" s="287"/>
      <c r="Y27" s="287"/>
      <c r="Z27" s="287"/>
      <c r="AA27" s="287"/>
      <c r="AB27" s="287"/>
      <c r="AC27" s="287"/>
      <c r="AD27" s="287"/>
      <c r="AE27" s="289"/>
      <c r="AF27" s="289"/>
      <c r="AG27" s="305">
        <f t="shared" si="2"/>
        <v>0</v>
      </c>
    </row>
    <row r="28" spans="1:33" ht="15.6" x14ac:dyDescent="0.3">
      <c r="A28" s="286" t="s">
        <v>52</v>
      </c>
      <c r="B28" s="288">
        <f>SUM(B6:B27)</f>
        <v>597245490</v>
      </c>
      <c r="C28" s="288">
        <f t="shared" ref="C28:AC28" si="3">SUM(C6:C27)</f>
        <v>95393772</v>
      </c>
      <c r="D28" s="288">
        <f t="shared" si="3"/>
        <v>71798106</v>
      </c>
      <c r="E28" s="288">
        <f t="shared" si="3"/>
        <v>49697193</v>
      </c>
      <c r="F28" s="288">
        <f t="shared" si="3"/>
        <v>332986911</v>
      </c>
      <c r="G28" s="288">
        <f t="shared" si="3"/>
        <v>311741</v>
      </c>
      <c r="H28" s="288">
        <f t="shared" si="3"/>
        <v>0</v>
      </c>
      <c r="I28" s="288">
        <f t="shared" si="3"/>
        <v>133961</v>
      </c>
      <c r="J28" s="288">
        <f t="shared" si="3"/>
        <v>64993818</v>
      </c>
      <c r="K28" s="288">
        <f t="shared" si="3"/>
        <v>1212560992</v>
      </c>
      <c r="L28" s="288">
        <f t="shared" si="3"/>
        <v>1174814340</v>
      </c>
      <c r="M28" s="288">
        <f t="shared" si="3"/>
        <v>-330998220</v>
      </c>
      <c r="N28" s="288">
        <f t="shared" si="3"/>
        <v>843816120</v>
      </c>
      <c r="O28" s="288">
        <f t="shared" si="3"/>
        <v>631156226</v>
      </c>
      <c r="P28" s="288">
        <f t="shared" si="3"/>
        <v>628339602</v>
      </c>
      <c r="Q28" s="288">
        <f t="shared" si="3"/>
        <v>246996121</v>
      </c>
      <c r="R28" s="288">
        <f t="shared" si="3"/>
        <v>163081003</v>
      </c>
      <c r="S28" s="288">
        <f t="shared" si="3"/>
        <v>13026275</v>
      </c>
      <c r="T28" s="288">
        <f t="shared" si="3"/>
        <v>-185426866</v>
      </c>
      <c r="U28" s="288">
        <f t="shared" si="3"/>
        <v>277254204</v>
      </c>
      <c r="V28" s="288">
        <f t="shared" si="3"/>
        <v>5843568</v>
      </c>
      <c r="W28" s="288">
        <f t="shared" si="3"/>
        <v>97670910</v>
      </c>
      <c r="X28" s="288">
        <f t="shared" si="3"/>
        <v>284075652</v>
      </c>
      <c r="Y28" s="288">
        <f t="shared" si="3"/>
        <v>4279106954</v>
      </c>
      <c r="Z28" s="288">
        <f t="shared" si="3"/>
        <v>318519462</v>
      </c>
      <c r="AA28" s="288">
        <f t="shared" si="3"/>
        <v>245303215</v>
      </c>
      <c r="AB28" s="288">
        <f t="shared" si="3"/>
        <v>5151427111</v>
      </c>
      <c r="AC28" s="288">
        <f t="shared" si="3"/>
        <v>3269323093</v>
      </c>
      <c r="AD28" s="288">
        <f>SUM(AD6:AD27)</f>
        <v>376259061</v>
      </c>
      <c r="AE28" s="290">
        <f>AVERAGE(AE6:AE27)</f>
        <v>239.42789473684212</v>
      </c>
      <c r="AF28" s="290">
        <f>AVERAGE(AF6:AF27)</f>
        <v>73.581052631578942</v>
      </c>
      <c r="AG28" s="303">
        <f>SUM(AG6:AG27)</f>
        <v>100</v>
      </c>
    </row>
  </sheetData>
  <mergeCells count="1">
    <mergeCell ref="B1:AG1"/>
  </mergeCells>
  <dataValidations count="1">
    <dataValidation type="list" allowBlank="1" showInputMessage="1" showErrorMessage="1" sqref="A3" xr:uid="{00000000-0002-0000-2400-000000000000}">
      <formula1>$A$6:$A$28</formula1>
    </dataValidation>
  </dataValidations>
  <pageMargins left="0.7" right="0.7" top="0.75" bottom="0.75" header="0.3" footer="0.3"/>
  <pageSetup orientation="portrait" horizontalDpi="4294967295" verticalDpi="4294967295" r:id="rId1"/>
  <ignoredErrors>
    <ignoredError sqref="B3:AG3" unlockedFormula="1"/>
  </ignoredErrors>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70C0"/>
  </sheetPr>
  <dimension ref="A1:AG26"/>
  <sheetViews>
    <sheetView topLeftCell="A10" zoomScale="85" zoomScaleNormal="85" workbookViewId="0">
      <selection activeCell="AG6" sqref="AG6"/>
    </sheetView>
  </sheetViews>
  <sheetFormatPr defaultRowHeight="14.4" x14ac:dyDescent="0.3"/>
  <cols>
    <col min="1" max="1" width="48.33203125" bestFit="1" customWidth="1"/>
    <col min="2" max="2" width="22" customWidth="1"/>
    <col min="3" max="4" width="15" bestFit="1" customWidth="1"/>
    <col min="5" max="5" width="13.6640625" bestFit="1" customWidth="1"/>
    <col min="6" max="6" width="14.88671875" customWidth="1"/>
    <col min="7" max="7" width="12.5546875" bestFit="1" customWidth="1"/>
    <col min="8" max="8" width="10.6640625" bestFit="1" customWidth="1"/>
    <col min="9" max="9" width="29.5546875" customWidth="1"/>
    <col min="10" max="10" width="16.33203125" bestFit="1" customWidth="1"/>
    <col min="11" max="12" width="16.77734375" bestFit="1" customWidth="1"/>
    <col min="13" max="13" width="33.33203125" customWidth="1"/>
    <col min="14" max="14" width="16.77734375" bestFit="1" customWidth="1"/>
    <col min="15" max="15" width="19.33203125" customWidth="1"/>
    <col min="16" max="16" width="17.88671875" customWidth="1"/>
    <col min="17" max="17" width="19.109375" customWidth="1"/>
    <col min="18" max="18" width="15.77734375" bestFit="1" customWidth="1"/>
    <col min="19" max="19" width="13.6640625" bestFit="1" customWidth="1"/>
    <col min="20" max="20" width="17" bestFit="1" customWidth="1"/>
    <col min="21" max="21" width="15" bestFit="1" customWidth="1"/>
    <col min="22" max="22" width="12.44140625" bestFit="1" customWidth="1"/>
    <col min="23" max="24" width="15" bestFit="1" customWidth="1"/>
    <col min="25" max="25" width="16.6640625" bestFit="1" customWidth="1"/>
    <col min="26" max="27" width="16.6640625" customWidth="1"/>
    <col min="28" max="28" width="16.6640625" bestFit="1" customWidth="1"/>
    <col min="29" max="30" width="16.6640625" customWidth="1"/>
    <col min="31" max="31" width="18.5546875" customWidth="1"/>
    <col min="32" max="32" width="15.88671875" customWidth="1"/>
    <col min="33" max="33" width="16.6640625" bestFit="1" customWidth="1"/>
  </cols>
  <sheetData>
    <row r="1" spans="1:33" ht="21.6" x14ac:dyDescent="0.4">
      <c r="A1" s="291" t="s">
        <v>135</v>
      </c>
      <c r="B1" s="336" t="s">
        <v>102</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row>
    <row r="2" spans="1:33" ht="32.4" customHeight="1" x14ac:dyDescent="0.3">
      <c r="A2" s="292"/>
      <c r="B2" s="293" t="s">
        <v>109</v>
      </c>
      <c r="C2" s="293" t="s">
        <v>110</v>
      </c>
      <c r="D2" s="293" t="s">
        <v>111</v>
      </c>
      <c r="E2" s="293" t="s">
        <v>112</v>
      </c>
      <c r="F2" s="293" t="s">
        <v>113</v>
      </c>
      <c r="G2" s="293" t="s">
        <v>114</v>
      </c>
      <c r="H2" s="293" t="s">
        <v>115</v>
      </c>
      <c r="I2" s="293" t="s">
        <v>116</v>
      </c>
      <c r="J2" s="293" t="s">
        <v>117</v>
      </c>
      <c r="K2" s="293" t="s">
        <v>22</v>
      </c>
      <c r="L2" s="293" t="s">
        <v>118</v>
      </c>
      <c r="M2" s="294" t="s">
        <v>119</v>
      </c>
      <c r="N2" s="293" t="s">
        <v>120</v>
      </c>
      <c r="O2" s="293" t="s">
        <v>104</v>
      </c>
      <c r="P2" s="293" t="s">
        <v>57</v>
      </c>
      <c r="Q2" s="293" t="s">
        <v>24</v>
      </c>
      <c r="R2" s="293" t="s">
        <v>99</v>
      </c>
      <c r="S2" s="293" t="s">
        <v>100</v>
      </c>
      <c r="T2" s="293" t="s">
        <v>121</v>
      </c>
      <c r="U2" s="293" t="s">
        <v>107</v>
      </c>
      <c r="V2" s="293" t="s">
        <v>108</v>
      </c>
      <c r="W2" s="293" t="s">
        <v>134</v>
      </c>
      <c r="X2" s="293" t="s">
        <v>130</v>
      </c>
      <c r="Y2" s="293" t="s">
        <v>77</v>
      </c>
      <c r="Z2" s="293" t="s">
        <v>126</v>
      </c>
      <c r="AA2" s="293" t="s">
        <v>127</v>
      </c>
      <c r="AB2" s="294" t="s">
        <v>64</v>
      </c>
      <c r="AC2" s="294" t="s">
        <v>128</v>
      </c>
      <c r="AD2" s="294" t="s">
        <v>129</v>
      </c>
      <c r="AE2" s="295" t="s">
        <v>123</v>
      </c>
      <c r="AF2" s="295" t="s">
        <v>124</v>
      </c>
      <c r="AG2" s="295" t="s">
        <v>132</v>
      </c>
    </row>
    <row r="3" spans="1:33" ht="15.6" x14ac:dyDescent="0.3">
      <c r="A3" s="309" t="s">
        <v>78</v>
      </c>
      <c r="B3" s="310">
        <f t="shared" ref="B3:AG3" si="0">INDEX(B6:B26,MATCH($A$3,$A$6:$A$26,0))</f>
        <v>7661457</v>
      </c>
      <c r="C3" s="310">
        <f t="shared" si="0"/>
        <v>6727665</v>
      </c>
      <c r="D3" s="310">
        <f t="shared" si="0"/>
        <v>806007</v>
      </c>
      <c r="E3" s="310">
        <f t="shared" si="0"/>
        <v>1207865</v>
      </c>
      <c r="F3" s="310">
        <f t="shared" si="0"/>
        <v>1917445</v>
      </c>
      <c r="G3" s="310">
        <f t="shared" si="0"/>
        <v>0</v>
      </c>
      <c r="H3" s="310">
        <f t="shared" si="0"/>
        <v>0</v>
      </c>
      <c r="I3" s="310">
        <f t="shared" si="0"/>
        <v>0</v>
      </c>
      <c r="J3" s="310">
        <f t="shared" si="0"/>
        <v>16317341</v>
      </c>
      <c r="K3" s="310">
        <f t="shared" si="0"/>
        <v>34637780</v>
      </c>
      <c r="L3" s="310">
        <f t="shared" si="0"/>
        <v>32319692</v>
      </c>
      <c r="M3" s="310">
        <f t="shared" si="0"/>
        <v>-11795876</v>
      </c>
      <c r="N3" s="310">
        <f t="shared" si="0"/>
        <v>20523815.969999999</v>
      </c>
      <c r="O3" s="310">
        <f t="shared" si="0"/>
        <v>6941991</v>
      </c>
      <c r="P3" s="310">
        <f t="shared" si="0"/>
        <v>6941990.8799999999</v>
      </c>
      <c r="Q3" s="310">
        <f t="shared" si="0"/>
        <v>27988576.789999999</v>
      </c>
      <c r="R3" s="310">
        <f t="shared" si="0"/>
        <v>6814603.75</v>
      </c>
      <c r="S3" s="310">
        <f t="shared" si="0"/>
        <v>391264.6</v>
      </c>
      <c r="T3" s="310">
        <f t="shared" si="0"/>
        <v>-20830090.850000001</v>
      </c>
      <c r="U3" s="310">
        <f t="shared" si="0"/>
        <v>10204149</v>
      </c>
      <c r="V3" s="310">
        <f t="shared" si="0"/>
        <v>0</v>
      </c>
      <c r="W3" s="310">
        <f t="shared" si="0"/>
        <v>-10625941.85</v>
      </c>
      <c r="X3" s="310">
        <f t="shared" si="0"/>
        <v>2953248</v>
      </c>
      <c r="Y3" s="310">
        <f t="shared" si="0"/>
        <v>81034237.549999997</v>
      </c>
      <c r="Z3" s="310">
        <f t="shared" si="0"/>
        <v>3617480</v>
      </c>
      <c r="AA3" s="310">
        <f t="shared" si="0"/>
        <v>3310281</v>
      </c>
      <c r="AB3" s="310">
        <f t="shared" si="0"/>
        <v>90915246.319999993</v>
      </c>
      <c r="AC3" s="310">
        <f t="shared" si="0"/>
        <v>29241318</v>
      </c>
      <c r="AD3" s="310">
        <f t="shared" si="0"/>
        <v>11520070</v>
      </c>
      <c r="AE3" s="310">
        <f t="shared" si="0"/>
        <v>287.22000000000003</v>
      </c>
      <c r="AF3" s="310">
        <f t="shared" si="0"/>
        <v>107.68</v>
      </c>
      <c r="AG3" s="311">
        <f t="shared" si="0"/>
        <v>1.86475433816186E-2</v>
      </c>
    </row>
    <row r="5" spans="1:33" ht="37.950000000000003" customHeight="1" x14ac:dyDescent="0.3">
      <c r="A5" s="296" t="s">
        <v>125</v>
      </c>
      <c r="B5" s="297" t="s">
        <v>109</v>
      </c>
      <c r="C5" s="297" t="s">
        <v>110</v>
      </c>
      <c r="D5" s="297" t="s">
        <v>111</v>
      </c>
      <c r="E5" s="297" t="s">
        <v>112</v>
      </c>
      <c r="F5" s="297" t="s">
        <v>113</v>
      </c>
      <c r="G5" s="297" t="s">
        <v>114</v>
      </c>
      <c r="H5" s="297" t="s">
        <v>115</v>
      </c>
      <c r="I5" s="297" t="s">
        <v>116</v>
      </c>
      <c r="J5" s="297" t="s">
        <v>117</v>
      </c>
      <c r="K5" s="297" t="s">
        <v>22</v>
      </c>
      <c r="L5" s="297" t="s">
        <v>118</v>
      </c>
      <c r="M5" s="298" t="s">
        <v>119</v>
      </c>
      <c r="N5" s="297" t="s">
        <v>120</v>
      </c>
      <c r="O5" s="297" t="s">
        <v>104</v>
      </c>
      <c r="P5" s="297" t="s">
        <v>57</v>
      </c>
      <c r="Q5" s="297" t="s">
        <v>24</v>
      </c>
      <c r="R5" s="297" t="s">
        <v>99</v>
      </c>
      <c r="S5" s="297" t="s">
        <v>100</v>
      </c>
      <c r="T5" s="297" t="s">
        <v>121</v>
      </c>
      <c r="U5" s="297" t="s">
        <v>107</v>
      </c>
      <c r="V5" s="297" t="s">
        <v>108</v>
      </c>
      <c r="W5" s="297" t="s">
        <v>134</v>
      </c>
      <c r="X5" s="297" t="s">
        <v>130</v>
      </c>
      <c r="Y5" s="297" t="s">
        <v>77</v>
      </c>
      <c r="Z5" s="297" t="s">
        <v>126</v>
      </c>
      <c r="AA5" s="297" t="s">
        <v>127</v>
      </c>
      <c r="AB5" s="298" t="s">
        <v>64</v>
      </c>
      <c r="AC5" s="298" t="s">
        <v>128</v>
      </c>
      <c r="AD5" s="298" t="s">
        <v>129</v>
      </c>
      <c r="AE5" s="299" t="s">
        <v>123</v>
      </c>
      <c r="AF5" s="299" t="s">
        <v>124</v>
      </c>
      <c r="AG5" s="299" t="s">
        <v>27</v>
      </c>
    </row>
    <row r="6" spans="1:33" ht="15.6" x14ac:dyDescent="0.3">
      <c r="A6" s="286" t="s">
        <v>78</v>
      </c>
      <c r="B6" s="301">
        <v>7661457</v>
      </c>
      <c r="C6" s="301">
        <v>6727665</v>
      </c>
      <c r="D6" s="301">
        <v>806007</v>
      </c>
      <c r="E6" s="301">
        <v>1207865</v>
      </c>
      <c r="F6" s="301">
        <v>1917445</v>
      </c>
      <c r="G6" s="300">
        <v>0</v>
      </c>
      <c r="H6" s="287">
        <v>0</v>
      </c>
      <c r="I6" s="300">
        <v>0</v>
      </c>
      <c r="J6" s="301">
        <v>16317341</v>
      </c>
      <c r="K6" s="301">
        <v>34637780</v>
      </c>
      <c r="L6" s="301">
        <v>32319692</v>
      </c>
      <c r="M6" s="301">
        <v>-11795876</v>
      </c>
      <c r="N6" s="301">
        <v>20523815.969999999</v>
      </c>
      <c r="O6" s="301">
        <v>6941991</v>
      </c>
      <c r="P6" s="301">
        <v>6941990.8799999999</v>
      </c>
      <c r="Q6" s="301">
        <v>27988576.789999999</v>
      </c>
      <c r="R6" s="301">
        <v>6814603.75</v>
      </c>
      <c r="S6" s="301">
        <v>391264.6</v>
      </c>
      <c r="T6" s="301">
        <v>-20830090.850000001</v>
      </c>
      <c r="U6" s="301">
        <v>10204149</v>
      </c>
      <c r="V6" s="300">
        <v>0</v>
      </c>
      <c r="W6" s="301">
        <v>-10625941.85</v>
      </c>
      <c r="X6" s="301">
        <v>2953248</v>
      </c>
      <c r="Y6" s="301">
        <v>81034237.549999997</v>
      </c>
      <c r="Z6" s="301">
        <v>3617480</v>
      </c>
      <c r="AA6" s="301">
        <v>3310281</v>
      </c>
      <c r="AB6" s="301">
        <v>90915246.319999993</v>
      </c>
      <c r="AC6" s="301">
        <v>29241318</v>
      </c>
      <c r="AD6" s="301">
        <v>11520070</v>
      </c>
      <c r="AE6" s="312">
        <v>287.22000000000003</v>
      </c>
      <c r="AF6" s="312">
        <v>107.68</v>
      </c>
      <c r="AG6" s="307">
        <v>1.86475433816186E-2</v>
      </c>
    </row>
    <row r="7" spans="1:33" ht="15.6" x14ac:dyDescent="0.3">
      <c r="A7" s="286" t="s">
        <v>1</v>
      </c>
      <c r="B7" s="301">
        <v>12855334</v>
      </c>
      <c r="C7" s="301">
        <v>1134504</v>
      </c>
      <c r="D7" s="301">
        <v>14745</v>
      </c>
      <c r="E7" s="301">
        <v>793744</v>
      </c>
      <c r="F7" s="301">
        <v>2871134</v>
      </c>
      <c r="G7" s="287"/>
      <c r="H7" s="287"/>
      <c r="I7" s="287"/>
      <c r="J7" s="287"/>
      <c r="K7" s="301">
        <v>17669461</v>
      </c>
      <c r="L7" s="301">
        <v>17446141</v>
      </c>
      <c r="M7" s="301">
        <v>-5035796</v>
      </c>
      <c r="N7" s="301">
        <v>12410345</v>
      </c>
      <c r="O7" s="301">
        <v>6927137</v>
      </c>
      <c r="P7" s="301">
        <v>6920632</v>
      </c>
      <c r="Q7" s="301">
        <v>7170240</v>
      </c>
      <c r="R7" s="301">
        <v>1429639</v>
      </c>
      <c r="S7" s="301">
        <v>57080</v>
      </c>
      <c r="T7" s="301">
        <v>-3053086</v>
      </c>
      <c r="U7" s="301">
        <v>2925036</v>
      </c>
      <c r="V7" s="301">
        <v>669461</v>
      </c>
      <c r="W7" s="301">
        <v>507694</v>
      </c>
      <c r="X7" s="301">
        <v>810433</v>
      </c>
      <c r="Y7" s="301">
        <v>124417294</v>
      </c>
      <c r="Z7" s="301">
        <v>1558623</v>
      </c>
      <c r="AA7" s="301">
        <v>6487678</v>
      </c>
      <c r="AB7" s="301">
        <v>133274028</v>
      </c>
      <c r="AC7" s="301">
        <v>66258368</v>
      </c>
      <c r="AD7" s="301">
        <v>5113627</v>
      </c>
      <c r="AE7" s="312">
        <v>189</v>
      </c>
      <c r="AF7" s="312">
        <v>49.29</v>
      </c>
      <c r="AG7" s="307">
        <v>9.512504569499489E-3</v>
      </c>
    </row>
    <row r="8" spans="1:33" ht="15.6" x14ac:dyDescent="0.3">
      <c r="A8" s="286" t="s">
        <v>2</v>
      </c>
      <c r="B8" s="301">
        <v>250777377</v>
      </c>
      <c r="C8" s="301">
        <v>22773024</v>
      </c>
      <c r="D8" s="301">
        <v>16220936</v>
      </c>
      <c r="E8" s="301">
        <v>14770076</v>
      </c>
      <c r="F8" s="301">
        <v>137780282</v>
      </c>
      <c r="G8" s="287"/>
      <c r="H8" s="287"/>
      <c r="I8" s="287"/>
      <c r="J8" s="301">
        <v>16548920</v>
      </c>
      <c r="K8" s="301">
        <v>458870615</v>
      </c>
      <c r="L8" s="301">
        <v>449323926</v>
      </c>
      <c r="M8" s="301">
        <v>-160158542</v>
      </c>
      <c r="N8" s="301">
        <v>289165384.51999998</v>
      </c>
      <c r="O8" s="301">
        <v>225409386</v>
      </c>
      <c r="P8" s="301">
        <v>223190183.38</v>
      </c>
      <c r="Q8" s="301">
        <v>65878183.119999997</v>
      </c>
      <c r="R8" s="301">
        <v>68720023.790000007</v>
      </c>
      <c r="S8" s="287"/>
      <c r="T8" s="301">
        <v>-68623005.769999996</v>
      </c>
      <c r="U8" s="301">
        <v>157400274.53</v>
      </c>
      <c r="V8" s="301">
        <v>636469.49</v>
      </c>
      <c r="W8" s="301">
        <v>84943051.370000005</v>
      </c>
      <c r="X8" s="301">
        <v>110351936</v>
      </c>
      <c r="Y8" s="301">
        <v>1029575718.48</v>
      </c>
      <c r="Z8" s="301">
        <v>20995935</v>
      </c>
      <c r="AA8" s="301">
        <v>35200093</v>
      </c>
      <c r="AB8" s="301">
        <v>1196123681.8599999</v>
      </c>
      <c r="AC8" s="301">
        <v>826216003</v>
      </c>
      <c r="AD8" s="301">
        <v>48266893</v>
      </c>
      <c r="AE8" s="312">
        <v>137.97</v>
      </c>
      <c r="AF8" s="312">
        <v>29.96</v>
      </c>
      <c r="AG8" s="307">
        <v>0.24703689727697639</v>
      </c>
    </row>
    <row r="9" spans="1:33" ht="15.6" x14ac:dyDescent="0.3">
      <c r="A9" s="286" t="s">
        <v>96</v>
      </c>
      <c r="B9" s="287">
        <v>113553</v>
      </c>
      <c r="C9" s="287">
        <v>5956</v>
      </c>
      <c r="D9" s="287"/>
      <c r="E9" s="287"/>
      <c r="F9" s="287">
        <v>1165705</v>
      </c>
      <c r="G9" s="287"/>
      <c r="H9" s="287"/>
      <c r="I9" s="287"/>
      <c r="J9" s="287">
        <v>2685171</v>
      </c>
      <c r="K9" s="301">
        <v>3970385</v>
      </c>
      <c r="L9" s="287">
        <v>3945760</v>
      </c>
      <c r="M9" s="287"/>
      <c r="N9" s="287">
        <v>3945760</v>
      </c>
      <c r="O9" s="287">
        <v>2169109</v>
      </c>
      <c r="P9" s="287">
        <v>2169109</v>
      </c>
      <c r="Q9" s="287">
        <v>3117682</v>
      </c>
      <c r="R9" s="287">
        <v>352916</v>
      </c>
      <c r="S9" s="287"/>
      <c r="T9" s="287">
        <v>-1693947</v>
      </c>
      <c r="U9" s="287">
        <v>1677907</v>
      </c>
      <c r="V9" s="287">
        <v>0</v>
      </c>
      <c r="W9" s="287">
        <v>-16040</v>
      </c>
      <c r="X9" s="287"/>
      <c r="Y9" s="287">
        <v>14061650.68</v>
      </c>
      <c r="Z9" s="287">
        <v>2104202</v>
      </c>
      <c r="AA9" s="287">
        <v>2256487</v>
      </c>
      <c r="AB9" s="287">
        <v>18422339.68</v>
      </c>
      <c r="AC9" s="287">
        <v>3385363</v>
      </c>
      <c r="AD9" s="287">
        <v>885328</v>
      </c>
      <c r="AE9" s="312">
        <v>415.37</v>
      </c>
      <c r="AF9" s="312">
        <v>87.96</v>
      </c>
      <c r="AG9" s="307">
        <v>2.137490524197214E-3</v>
      </c>
    </row>
    <row r="10" spans="1:33" ht="15.6" x14ac:dyDescent="0.3">
      <c r="A10" s="286" t="s">
        <v>4</v>
      </c>
      <c r="B10" s="287"/>
      <c r="C10" s="287"/>
      <c r="D10" s="301">
        <v>4698398</v>
      </c>
      <c r="E10" s="287"/>
      <c r="F10" s="287"/>
      <c r="G10" s="287"/>
      <c r="H10" s="287"/>
      <c r="I10" s="287"/>
      <c r="J10" s="287"/>
      <c r="K10" s="301">
        <v>4698398</v>
      </c>
      <c r="L10" s="301">
        <v>3940904</v>
      </c>
      <c r="M10" s="301">
        <v>-603652</v>
      </c>
      <c r="N10" s="301">
        <v>3337252.21</v>
      </c>
      <c r="O10" s="287">
        <v>204000</v>
      </c>
      <c r="P10" s="287">
        <v>163200</v>
      </c>
      <c r="Q10" s="301">
        <v>5994800.8799999999</v>
      </c>
      <c r="R10" s="301">
        <v>241211.48</v>
      </c>
      <c r="S10" s="287"/>
      <c r="T10" s="301">
        <v>-3061960.15</v>
      </c>
      <c r="U10" s="301">
        <v>1336406.5900000001</v>
      </c>
      <c r="V10" s="287">
        <v>0</v>
      </c>
      <c r="W10" s="301">
        <v>-1725553.56</v>
      </c>
      <c r="X10" s="301">
        <v>472094</v>
      </c>
      <c r="Y10" s="301">
        <v>14239131.939999999</v>
      </c>
      <c r="Z10" s="301">
        <v>6332890</v>
      </c>
      <c r="AA10" s="301">
        <v>3198564</v>
      </c>
      <c r="AB10" s="301">
        <v>24242680.309999999</v>
      </c>
      <c r="AC10" s="301">
        <v>5106428.83</v>
      </c>
      <c r="AD10" s="301">
        <v>6761265</v>
      </c>
      <c r="AE10" s="312">
        <v>288.08999999999997</v>
      </c>
      <c r="AF10" s="312">
        <v>158.24</v>
      </c>
      <c r="AG10" s="307">
        <v>2.5294225129067183E-3</v>
      </c>
    </row>
    <row r="11" spans="1:33" ht="15.6" x14ac:dyDescent="0.3">
      <c r="A11" s="286" t="s">
        <v>5</v>
      </c>
      <c r="B11" s="301">
        <v>35060</v>
      </c>
      <c r="C11" s="301">
        <v>209107</v>
      </c>
      <c r="D11" s="300">
        <v>0</v>
      </c>
      <c r="E11" s="301">
        <v>380761</v>
      </c>
      <c r="F11" s="301">
        <v>11715490</v>
      </c>
      <c r="G11" s="300">
        <v>0</v>
      </c>
      <c r="H11" s="287">
        <v>0</v>
      </c>
      <c r="I11" s="300">
        <v>0</v>
      </c>
      <c r="J11" s="301">
        <v>334871</v>
      </c>
      <c r="K11" s="301">
        <v>12675289</v>
      </c>
      <c r="L11" s="301">
        <v>12675288</v>
      </c>
      <c r="M11" s="301">
        <v>-696297</v>
      </c>
      <c r="N11" s="301">
        <v>11978991</v>
      </c>
      <c r="O11" s="301">
        <v>15924798</v>
      </c>
      <c r="P11" s="301">
        <v>15924798</v>
      </c>
      <c r="Q11" s="301">
        <v>5533522</v>
      </c>
      <c r="R11" s="301">
        <v>774598</v>
      </c>
      <c r="S11" s="287"/>
      <c r="T11" s="301">
        <v>-10253927</v>
      </c>
      <c r="U11" s="301">
        <v>484004</v>
      </c>
      <c r="V11" s="300">
        <v>236913</v>
      </c>
      <c r="W11" s="301">
        <v>-9533010</v>
      </c>
      <c r="X11" s="301">
        <v>1871340</v>
      </c>
      <c r="Y11" s="301">
        <v>32423430</v>
      </c>
      <c r="Z11" s="301">
        <v>2329124</v>
      </c>
      <c r="AA11" s="301">
        <v>19169322</v>
      </c>
      <c r="AB11" s="301">
        <v>55875820</v>
      </c>
      <c r="AC11" s="301">
        <v>32943907</v>
      </c>
      <c r="AD11" s="301">
        <v>7808541</v>
      </c>
      <c r="AE11" s="312">
        <v>104.1</v>
      </c>
      <c r="AF11" s="312">
        <v>49.77</v>
      </c>
      <c r="AG11" s="307">
        <v>6.8238496087813091E-3</v>
      </c>
    </row>
    <row r="12" spans="1:33" ht="15.6" x14ac:dyDescent="0.3">
      <c r="A12" s="286" t="s">
        <v>6</v>
      </c>
      <c r="B12" s="301">
        <v>5271495</v>
      </c>
      <c r="C12" s="301">
        <v>4423653</v>
      </c>
      <c r="D12" s="301">
        <v>500000</v>
      </c>
      <c r="E12" s="301">
        <v>1437827</v>
      </c>
      <c r="F12" s="287"/>
      <c r="G12" s="287"/>
      <c r="H12" s="287"/>
      <c r="I12" s="287"/>
      <c r="J12" s="287"/>
      <c r="K12" s="301">
        <v>11632975</v>
      </c>
      <c r="L12" s="301">
        <v>10365379</v>
      </c>
      <c r="M12" s="287"/>
      <c r="N12" s="301">
        <v>10365379</v>
      </c>
      <c r="O12" s="301">
        <v>1418911</v>
      </c>
      <c r="P12" s="301">
        <v>1418911</v>
      </c>
      <c r="Q12" s="301">
        <v>4617805</v>
      </c>
      <c r="R12" s="301">
        <v>5357555</v>
      </c>
      <c r="S12" s="287"/>
      <c r="T12" s="301">
        <v>-1028892</v>
      </c>
      <c r="U12" s="301">
        <v>264876</v>
      </c>
      <c r="V12" s="300">
        <v>16002</v>
      </c>
      <c r="W12" s="301">
        <v>-757185</v>
      </c>
      <c r="X12" s="301">
        <v>2124913</v>
      </c>
      <c r="Y12" s="301">
        <v>10358755</v>
      </c>
      <c r="Z12" s="301">
        <v>372096</v>
      </c>
      <c r="AA12" s="301">
        <v>4042348</v>
      </c>
      <c r="AB12" s="301">
        <v>16898112</v>
      </c>
      <c r="AC12" s="301">
        <v>1644275</v>
      </c>
      <c r="AD12" s="301">
        <v>559399</v>
      </c>
      <c r="AE12" s="312">
        <v>759.22</v>
      </c>
      <c r="AF12" s="312">
        <v>96.24</v>
      </c>
      <c r="AG12" s="307">
        <v>6.2627110042786996E-3</v>
      </c>
    </row>
    <row r="13" spans="1:33" ht="15.6" x14ac:dyDescent="0.3">
      <c r="A13" s="286" t="s">
        <v>7</v>
      </c>
      <c r="B13" s="301">
        <v>77454898</v>
      </c>
      <c r="C13" s="301">
        <v>26981271</v>
      </c>
      <c r="D13" s="301">
        <v>1287818</v>
      </c>
      <c r="E13" s="301">
        <v>6980209</v>
      </c>
      <c r="F13" s="301">
        <v>13010287</v>
      </c>
      <c r="G13" s="301">
        <v>330230</v>
      </c>
      <c r="H13" s="287"/>
      <c r="I13" s="287"/>
      <c r="J13" s="287"/>
      <c r="K13" s="301">
        <v>126044713</v>
      </c>
      <c r="L13" s="301">
        <v>124389428</v>
      </c>
      <c r="M13" s="301">
        <v>-13398581</v>
      </c>
      <c r="N13" s="301">
        <v>110990847.08</v>
      </c>
      <c r="O13" s="301">
        <v>83728336</v>
      </c>
      <c r="P13" s="301">
        <v>83728336.170000002</v>
      </c>
      <c r="Q13" s="301">
        <v>25144072.57</v>
      </c>
      <c r="R13" s="301">
        <v>8586890.5800000001</v>
      </c>
      <c r="S13" s="301"/>
      <c r="T13" s="301">
        <v>-6468452.2400000002</v>
      </c>
      <c r="U13" s="301">
        <v>8045859.3200000003</v>
      </c>
      <c r="V13" s="301">
        <v>1111695.78</v>
      </c>
      <c r="W13" s="301">
        <v>2689102.86</v>
      </c>
      <c r="X13" s="301">
        <v>11250703</v>
      </c>
      <c r="Y13" s="301">
        <v>394904771.52999997</v>
      </c>
      <c r="Z13" s="301">
        <v>40176045</v>
      </c>
      <c r="AA13" s="301">
        <v>5699797</v>
      </c>
      <c r="AB13" s="301">
        <v>452031316.25</v>
      </c>
      <c r="AC13" s="301">
        <v>185568934</v>
      </c>
      <c r="AD13" s="301">
        <v>60232099</v>
      </c>
      <c r="AE13" s="312">
        <v>218.87</v>
      </c>
      <c r="AF13" s="312">
        <v>27.12</v>
      </c>
      <c r="AG13" s="307">
        <v>6.7857242978365415E-2</v>
      </c>
    </row>
    <row r="14" spans="1:33" ht="15.6" x14ac:dyDescent="0.3">
      <c r="A14" s="286" t="s">
        <v>8</v>
      </c>
      <c r="B14" s="301">
        <v>1208516</v>
      </c>
      <c r="C14" s="301">
        <v>261947</v>
      </c>
      <c r="D14" s="301">
        <v>10069</v>
      </c>
      <c r="E14" s="287"/>
      <c r="F14" s="301">
        <v>332242</v>
      </c>
      <c r="G14" s="287"/>
      <c r="H14" s="287"/>
      <c r="I14" s="287"/>
      <c r="J14" s="287"/>
      <c r="K14" s="301">
        <v>1812774</v>
      </c>
      <c r="L14" s="301">
        <v>1707995</v>
      </c>
      <c r="M14" s="301">
        <v>-884578</v>
      </c>
      <c r="N14" s="301">
        <v>823417.39</v>
      </c>
      <c r="O14" s="301">
        <v>1230390</v>
      </c>
      <c r="P14" s="301">
        <v>1167990.05</v>
      </c>
      <c r="Q14" s="301">
        <v>4854269.72</v>
      </c>
      <c r="R14" s="301">
        <v>94572.79</v>
      </c>
      <c r="S14" s="301">
        <v>7629</v>
      </c>
      <c r="T14" s="301">
        <v>-5285786.17</v>
      </c>
      <c r="U14" s="301">
        <v>228798.9</v>
      </c>
      <c r="V14" s="301">
        <v>73260.28</v>
      </c>
      <c r="W14" s="301">
        <v>-4983726.99</v>
      </c>
      <c r="X14" s="301">
        <v>9720352</v>
      </c>
      <c r="Y14" s="301">
        <v>47693935.869999997</v>
      </c>
      <c r="Z14" s="301">
        <v>5498619</v>
      </c>
      <c r="AA14" s="301">
        <v>10647938</v>
      </c>
      <c r="AB14" s="301">
        <v>74876410.939999998</v>
      </c>
      <c r="AC14" s="301">
        <v>18661722.129999999</v>
      </c>
      <c r="AD14" s="301">
        <v>3957958</v>
      </c>
      <c r="AE14" s="312">
        <v>307.66000000000003</v>
      </c>
      <c r="AF14" s="312">
        <v>289.75</v>
      </c>
      <c r="AG14" s="307">
        <v>9.7592229658108223E-4</v>
      </c>
    </row>
    <row r="15" spans="1:33" ht="15.6" x14ac:dyDescent="0.3">
      <c r="A15" s="286" t="s">
        <v>49</v>
      </c>
      <c r="B15" s="287">
        <v>2745950</v>
      </c>
      <c r="C15" s="301">
        <v>4832817</v>
      </c>
      <c r="D15" s="287"/>
      <c r="E15" s="301">
        <v>2260451</v>
      </c>
      <c r="F15" s="301">
        <v>4509707</v>
      </c>
      <c r="G15" s="287"/>
      <c r="H15" s="287"/>
      <c r="I15" s="287"/>
      <c r="J15" s="287"/>
      <c r="K15" s="301">
        <v>14348925</v>
      </c>
      <c r="L15" s="301">
        <v>12285526</v>
      </c>
      <c r="M15" s="301">
        <v>-2473428</v>
      </c>
      <c r="N15" s="301">
        <v>9812098</v>
      </c>
      <c r="O15" s="301">
        <v>3623297</v>
      </c>
      <c r="P15" s="301">
        <v>3623297</v>
      </c>
      <c r="Q15" s="301">
        <v>9021503.4000000004</v>
      </c>
      <c r="R15" s="301">
        <v>3773185</v>
      </c>
      <c r="S15" s="287"/>
      <c r="T15" s="301">
        <v>-6605887.4000000004</v>
      </c>
      <c r="U15" s="301">
        <v>2160246</v>
      </c>
      <c r="V15" s="301">
        <v>0</v>
      </c>
      <c r="W15" s="301">
        <v>-4445641.4000000004</v>
      </c>
      <c r="X15" s="301">
        <v>2754174</v>
      </c>
      <c r="Y15" s="301">
        <v>21722112.550000001</v>
      </c>
      <c r="Z15" s="301">
        <v>8608837</v>
      </c>
      <c r="AA15" s="301">
        <v>1285359</v>
      </c>
      <c r="AB15" s="301">
        <v>34370483</v>
      </c>
      <c r="AC15" s="301">
        <v>5188350</v>
      </c>
      <c r="AD15" s="301">
        <v>12679477</v>
      </c>
      <c r="AE15" s="312">
        <v>471.75</v>
      </c>
      <c r="AF15" s="312">
        <v>104.14</v>
      </c>
      <c r="AG15" s="307">
        <v>7.7248657799977851E-3</v>
      </c>
    </row>
    <row r="16" spans="1:33" ht="15.6" x14ac:dyDescent="0.3">
      <c r="A16" s="286" t="s">
        <v>9</v>
      </c>
      <c r="B16" s="301">
        <v>30204063</v>
      </c>
      <c r="C16" s="301">
        <v>9052772</v>
      </c>
      <c r="D16" s="287"/>
      <c r="E16" s="301">
        <v>2573276</v>
      </c>
      <c r="F16" s="301">
        <v>5106412</v>
      </c>
      <c r="G16" s="287"/>
      <c r="H16" s="287"/>
      <c r="I16" s="287"/>
      <c r="J16" s="301">
        <v>41076970</v>
      </c>
      <c r="K16" s="301">
        <v>88013493</v>
      </c>
      <c r="L16" s="301">
        <v>85535137</v>
      </c>
      <c r="M16" s="301">
        <v>-32265167</v>
      </c>
      <c r="N16" s="301">
        <v>53269970</v>
      </c>
      <c r="O16" s="301">
        <v>28882112</v>
      </c>
      <c r="P16" s="301">
        <v>28361200</v>
      </c>
      <c r="Q16" s="301">
        <v>10982389</v>
      </c>
      <c r="R16" s="301">
        <v>44837105</v>
      </c>
      <c r="S16" s="301">
        <v>594671</v>
      </c>
      <c r="T16" s="301">
        <v>-30316053</v>
      </c>
      <c r="U16" s="301">
        <v>36185317</v>
      </c>
      <c r="V16" s="300">
        <v>0</v>
      </c>
      <c r="W16" s="301">
        <v>5456733</v>
      </c>
      <c r="X16" s="301">
        <v>9840428</v>
      </c>
      <c r="Y16" s="301">
        <v>237822757</v>
      </c>
      <c r="Z16" s="301">
        <v>11649352</v>
      </c>
      <c r="AA16" s="301">
        <v>3754007</v>
      </c>
      <c r="AB16" s="301">
        <v>263305282</v>
      </c>
      <c r="AC16" s="301">
        <v>177891540</v>
      </c>
      <c r="AD16" s="301">
        <v>19488684</v>
      </c>
      <c r="AE16" s="312">
        <v>139.22</v>
      </c>
      <c r="AF16" s="312">
        <v>65.260000000000005</v>
      </c>
      <c r="AG16" s="307">
        <v>4.7382812318955921E-2</v>
      </c>
    </row>
    <row r="17" spans="1:33" ht="15.6" x14ac:dyDescent="0.3">
      <c r="A17" s="286" t="s">
        <v>92</v>
      </c>
      <c r="B17" s="301">
        <v>28322578</v>
      </c>
      <c r="C17" s="301">
        <v>2103904</v>
      </c>
      <c r="D17" s="301">
        <v>23561962</v>
      </c>
      <c r="E17" s="301">
        <v>1297147</v>
      </c>
      <c r="F17" s="301">
        <v>40008284</v>
      </c>
      <c r="G17" s="287"/>
      <c r="H17" s="287"/>
      <c r="I17" s="287"/>
      <c r="J17" s="287"/>
      <c r="K17" s="301">
        <v>95293875</v>
      </c>
      <c r="L17" s="301">
        <v>93770116</v>
      </c>
      <c r="M17" s="301">
        <v>-24985205</v>
      </c>
      <c r="N17" s="301">
        <v>68784911.599999994</v>
      </c>
      <c r="O17" s="301">
        <v>27011737</v>
      </c>
      <c r="P17" s="301">
        <v>27001506.530000001</v>
      </c>
      <c r="Q17" s="301">
        <v>21306040.699999999</v>
      </c>
      <c r="R17" s="301">
        <v>13161789.130000001</v>
      </c>
      <c r="S17" s="301">
        <v>267394.01</v>
      </c>
      <c r="T17" s="301">
        <v>7582969.25</v>
      </c>
      <c r="U17" s="301">
        <v>7548572.21</v>
      </c>
      <c r="V17" s="300">
        <v>186729</v>
      </c>
      <c r="W17" s="301">
        <v>14552356.93</v>
      </c>
      <c r="X17" s="301">
        <v>4424204</v>
      </c>
      <c r="Y17" s="301">
        <v>102428477.13</v>
      </c>
      <c r="Z17" s="301">
        <v>21241207</v>
      </c>
      <c r="AA17" s="301">
        <v>18493238</v>
      </c>
      <c r="AB17" s="301">
        <v>146587125.49000001</v>
      </c>
      <c r="AC17" s="301">
        <v>77872507.810000002</v>
      </c>
      <c r="AD17" s="301">
        <v>7892230</v>
      </c>
      <c r="AE17" s="312">
        <v>137.21</v>
      </c>
      <c r="AF17" s="312">
        <v>36.76</v>
      </c>
      <c r="AG17" s="307">
        <v>5.1302267872393677E-2</v>
      </c>
    </row>
    <row r="18" spans="1:33" ht="15.6" x14ac:dyDescent="0.3">
      <c r="A18" s="286" t="s">
        <v>10</v>
      </c>
      <c r="B18" s="301">
        <v>44212039</v>
      </c>
      <c r="C18" s="301">
        <v>18825947</v>
      </c>
      <c r="D18" s="301">
        <v>21906</v>
      </c>
      <c r="E18" s="301">
        <v>1966435</v>
      </c>
      <c r="F18" s="301">
        <v>6423293</v>
      </c>
      <c r="G18" s="287"/>
      <c r="H18" s="287">
        <v>270000</v>
      </c>
      <c r="I18" s="301">
        <v>142792</v>
      </c>
      <c r="J18" s="301">
        <v>8523754</v>
      </c>
      <c r="K18" s="301">
        <v>80386166</v>
      </c>
      <c r="L18" s="301">
        <v>71224427</v>
      </c>
      <c r="M18" s="287"/>
      <c r="N18" s="301">
        <v>71224427.239999995</v>
      </c>
      <c r="O18" s="301">
        <v>95504782</v>
      </c>
      <c r="P18" s="301">
        <v>95504782.340000004</v>
      </c>
      <c r="Q18" s="301">
        <v>26085281.789999999</v>
      </c>
      <c r="R18" s="301">
        <v>7390624.1900000004</v>
      </c>
      <c r="S18" s="301">
        <v>16397000</v>
      </c>
      <c r="T18" s="301">
        <v>-41359261.079999998</v>
      </c>
      <c r="U18" s="301">
        <v>43335402.93</v>
      </c>
      <c r="V18" s="301">
        <v>0</v>
      </c>
      <c r="W18" s="301">
        <v>1171817.1399999999</v>
      </c>
      <c r="X18" s="301">
        <v>15419029</v>
      </c>
      <c r="Y18" s="301">
        <v>344625457.95999998</v>
      </c>
      <c r="Z18" s="301">
        <v>0</v>
      </c>
      <c r="AA18" s="301">
        <v>11339739</v>
      </c>
      <c r="AB18" s="301">
        <v>379084498.50999999</v>
      </c>
      <c r="AC18" s="301">
        <v>281015397.91000003</v>
      </c>
      <c r="AD18" s="301">
        <v>26148786</v>
      </c>
      <c r="AE18" s="312">
        <v>128.12</v>
      </c>
      <c r="AF18" s="312">
        <v>47</v>
      </c>
      <c r="AG18" s="307">
        <v>4.3276575974759188E-2</v>
      </c>
    </row>
    <row r="19" spans="1:33" ht="15.6" x14ac:dyDescent="0.3">
      <c r="A19" s="286" t="s">
        <v>11</v>
      </c>
      <c r="B19" s="301">
        <v>29029822</v>
      </c>
      <c r="C19" s="301">
        <v>656495</v>
      </c>
      <c r="D19" s="301">
        <v>481844</v>
      </c>
      <c r="E19" s="301">
        <v>521374</v>
      </c>
      <c r="F19" s="287"/>
      <c r="G19" s="287"/>
      <c r="H19" s="287"/>
      <c r="I19" s="287"/>
      <c r="J19" s="287"/>
      <c r="K19" s="301">
        <v>30689535</v>
      </c>
      <c r="L19" s="301">
        <v>30454288</v>
      </c>
      <c r="M19" s="301">
        <v>-715891</v>
      </c>
      <c r="N19" s="301">
        <v>29738396.719999999</v>
      </c>
      <c r="O19" s="301">
        <v>21362580</v>
      </c>
      <c r="P19" s="301">
        <v>21362580</v>
      </c>
      <c r="Q19" s="301">
        <v>8025086</v>
      </c>
      <c r="R19" s="301">
        <v>2033505</v>
      </c>
      <c r="S19" s="300">
        <v>0</v>
      </c>
      <c r="T19" s="301">
        <v>-1682774.28</v>
      </c>
      <c r="U19" s="301">
        <v>2798980.03</v>
      </c>
      <c r="V19" s="301">
        <v>0</v>
      </c>
      <c r="W19" s="301">
        <v>1116205.75</v>
      </c>
      <c r="X19" s="301">
        <v>1484181</v>
      </c>
      <c r="Y19" s="301">
        <v>32895437.739999998</v>
      </c>
      <c r="Z19" s="301">
        <v>7783682</v>
      </c>
      <c r="AA19" s="301">
        <v>326154</v>
      </c>
      <c r="AB19" s="301">
        <v>44519268.340000004</v>
      </c>
      <c r="AC19" s="301">
        <v>16193526</v>
      </c>
      <c r="AD19" s="301">
        <v>5078298</v>
      </c>
      <c r="AE19" s="312">
        <v>212.3</v>
      </c>
      <c r="AF19" s="312">
        <v>33.03</v>
      </c>
      <c r="AG19" s="307">
        <v>1.65219721146737E-2</v>
      </c>
    </row>
    <row r="20" spans="1:33" ht="15.6" x14ac:dyDescent="0.3">
      <c r="A20" s="286" t="s">
        <v>12</v>
      </c>
      <c r="B20" s="301">
        <v>81542523</v>
      </c>
      <c r="C20" s="301">
        <v>9446590</v>
      </c>
      <c r="D20" s="301">
        <v>15176333</v>
      </c>
      <c r="E20" s="301">
        <v>7253697</v>
      </c>
      <c r="F20" s="301">
        <v>45113726</v>
      </c>
      <c r="G20" s="287"/>
      <c r="H20" s="287"/>
      <c r="I20" s="287"/>
      <c r="J20" s="301">
        <v>3860024</v>
      </c>
      <c r="K20" s="301">
        <v>162392893</v>
      </c>
      <c r="L20" s="301">
        <v>158933515</v>
      </c>
      <c r="M20" s="301">
        <v>-65976109</v>
      </c>
      <c r="N20" s="301">
        <v>92957405.879999995</v>
      </c>
      <c r="O20" s="301">
        <v>45433306</v>
      </c>
      <c r="P20" s="301">
        <v>45433306</v>
      </c>
      <c r="Q20" s="301">
        <v>46572936.649999999</v>
      </c>
      <c r="R20" s="301">
        <v>31564920</v>
      </c>
      <c r="S20" s="301">
        <v>475517.56</v>
      </c>
      <c r="T20" s="301">
        <v>-30138239.210000001</v>
      </c>
      <c r="U20" s="301">
        <v>32207627</v>
      </c>
      <c r="V20" s="301">
        <v>471463.24</v>
      </c>
      <c r="W20" s="301">
        <v>2540851.0299999998</v>
      </c>
      <c r="X20" s="301">
        <v>28143767</v>
      </c>
      <c r="Y20" s="301">
        <v>276104236.24000001</v>
      </c>
      <c r="Z20" s="301">
        <v>4124878</v>
      </c>
      <c r="AA20" s="301">
        <v>31038865</v>
      </c>
      <c r="AB20" s="301">
        <v>339411746.35000002</v>
      </c>
      <c r="AC20" s="301">
        <v>232083216.72</v>
      </c>
      <c r="AD20" s="301">
        <v>33668767</v>
      </c>
      <c r="AE20" s="312">
        <v>131.09</v>
      </c>
      <c r="AF20" s="312">
        <v>49.16</v>
      </c>
      <c r="AG20" s="307">
        <v>8.7425594743197971E-2</v>
      </c>
    </row>
    <row r="21" spans="1:33" ht="15.6" x14ac:dyDescent="0.3">
      <c r="A21" s="286" t="s">
        <v>13</v>
      </c>
      <c r="B21" s="301">
        <v>10135501</v>
      </c>
      <c r="C21" s="301">
        <v>420562</v>
      </c>
      <c r="D21" s="300">
        <v>0</v>
      </c>
      <c r="E21" s="301">
        <v>1043964</v>
      </c>
      <c r="F21" s="301">
        <v>764435</v>
      </c>
      <c r="G21" s="300">
        <v>0</v>
      </c>
      <c r="H21" s="287">
        <v>0</v>
      </c>
      <c r="I21" s="300">
        <v>0</v>
      </c>
      <c r="J21" s="301">
        <v>7288087</v>
      </c>
      <c r="K21" s="301">
        <v>19652549</v>
      </c>
      <c r="L21" s="301">
        <v>19573768</v>
      </c>
      <c r="M21" s="301">
        <v>-7829507</v>
      </c>
      <c r="N21" s="301">
        <v>11744261</v>
      </c>
      <c r="O21" s="301">
        <v>13341622</v>
      </c>
      <c r="P21" s="301">
        <v>13341622</v>
      </c>
      <c r="Q21" s="301">
        <v>6309766</v>
      </c>
      <c r="R21" s="301">
        <v>499903</v>
      </c>
      <c r="S21" s="287"/>
      <c r="T21" s="301">
        <v>-8407030</v>
      </c>
      <c r="U21" s="301">
        <v>6745791</v>
      </c>
      <c r="V21" s="301">
        <v>867077</v>
      </c>
      <c r="W21" s="301">
        <v>-794162</v>
      </c>
      <c r="X21" s="301">
        <v>1636720</v>
      </c>
      <c r="Y21" s="301">
        <v>68240071</v>
      </c>
      <c r="Z21" s="301">
        <v>2969817</v>
      </c>
      <c r="AA21" s="301">
        <v>4768822</v>
      </c>
      <c r="AB21" s="301">
        <v>77644821</v>
      </c>
      <c r="AC21" s="301">
        <v>59475083</v>
      </c>
      <c r="AD21" s="301">
        <v>1448877</v>
      </c>
      <c r="AE21" s="312">
        <v>117.49</v>
      </c>
      <c r="AF21" s="312">
        <v>34.79</v>
      </c>
      <c r="AG21" s="307">
        <v>1.0580116856128922E-2</v>
      </c>
    </row>
    <row r="22" spans="1:33" ht="15.6" x14ac:dyDescent="0.3">
      <c r="A22" s="286" t="s">
        <v>14</v>
      </c>
      <c r="B22" s="301">
        <v>1957078</v>
      </c>
      <c r="C22" s="301">
        <v>4669908</v>
      </c>
      <c r="D22" s="301">
        <v>159092</v>
      </c>
      <c r="E22" s="301">
        <v>16296392</v>
      </c>
      <c r="F22" s="301">
        <v>1836689</v>
      </c>
      <c r="G22" s="287"/>
      <c r="H22" s="287"/>
      <c r="I22" s="287"/>
      <c r="J22" s="287"/>
      <c r="K22" s="301">
        <v>24919159</v>
      </c>
      <c r="L22" s="301">
        <v>15297010</v>
      </c>
      <c r="M22" s="301">
        <v>-751634</v>
      </c>
      <c r="N22" s="301">
        <v>14545376</v>
      </c>
      <c r="O22" s="301">
        <v>6034118</v>
      </c>
      <c r="P22" s="301">
        <v>6034118</v>
      </c>
      <c r="Q22" s="301">
        <v>5087889</v>
      </c>
      <c r="R22" s="301">
        <v>4284670</v>
      </c>
      <c r="S22" s="287"/>
      <c r="T22" s="301">
        <v>-861301</v>
      </c>
      <c r="U22" s="301">
        <v>994604</v>
      </c>
      <c r="V22" s="301">
        <v>258771</v>
      </c>
      <c r="W22" s="301">
        <v>372470</v>
      </c>
      <c r="X22" s="301">
        <v>35546869</v>
      </c>
      <c r="Y22" s="301">
        <v>21242585.780000001</v>
      </c>
      <c r="Z22" s="301">
        <v>311337</v>
      </c>
      <c r="AA22" s="301">
        <v>631151</v>
      </c>
      <c r="AB22" s="301">
        <v>60478348.780000001</v>
      </c>
      <c r="AC22" s="301">
        <v>5541321</v>
      </c>
      <c r="AD22" s="301">
        <v>3400989</v>
      </c>
      <c r="AE22" s="312">
        <v>1024.8399999999999</v>
      </c>
      <c r="AF22" s="312">
        <v>61.27</v>
      </c>
      <c r="AG22" s="307">
        <v>1.3415441130636883E-2</v>
      </c>
    </row>
    <row r="23" spans="1:33" ht="15.6" x14ac:dyDescent="0.3">
      <c r="A23" s="286" t="s">
        <v>15</v>
      </c>
      <c r="B23" s="301">
        <v>309949803</v>
      </c>
      <c r="C23" s="301">
        <v>14862138</v>
      </c>
      <c r="D23" s="301">
        <v>197417</v>
      </c>
      <c r="E23" s="301">
        <v>4537100</v>
      </c>
      <c r="F23" s="301">
        <v>23097933</v>
      </c>
      <c r="G23" s="287"/>
      <c r="H23" s="287"/>
      <c r="I23" s="287"/>
      <c r="J23" s="287"/>
      <c r="K23" s="301">
        <v>352644391</v>
      </c>
      <c r="L23" s="301">
        <v>351462947</v>
      </c>
      <c r="M23" s="301">
        <v>-73551475</v>
      </c>
      <c r="N23" s="301">
        <v>277911471.68000001</v>
      </c>
      <c r="O23" s="301">
        <v>247303116</v>
      </c>
      <c r="P23" s="301">
        <v>247187079.55000001</v>
      </c>
      <c r="Q23" s="301">
        <v>61657077.450000003</v>
      </c>
      <c r="R23" s="301">
        <v>17472415.359999999</v>
      </c>
      <c r="S23" s="301">
        <v>323196.33</v>
      </c>
      <c r="T23" s="301">
        <v>-48081904.350000001</v>
      </c>
      <c r="U23" s="301">
        <v>58747969.869999997</v>
      </c>
      <c r="V23" s="301">
        <v>2647387.52</v>
      </c>
      <c r="W23" s="301">
        <v>12647251.960000001</v>
      </c>
      <c r="X23" s="301">
        <v>6014428</v>
      </c>
      <c r="Y23" s="301">
        <v>804320775.21000004</v>
      </c>
      <c r="Z23" s="301">
        <v>90903921</v>
      </c>
      <c r="AA23" s="301">
        <v>45557536</v>
      </c>
      <c r="AB23" s="301">
        <v>946796660.46000004</v>
      </c>
      <c r="AC23" s="301">
        <v>694747272.45000005</v>
      </c>
      <c r="AD23" s="301">
        <v>43552031</v>
      </c>
      <c r="AE23" s="312">
        <v>116.64</v>
      </c>
      <c r="AF23" s="312">
        <v>22.51</v>
      </c>
      <c r="AG23" s="307">
        <v>0.18984910636469693</v>
      </c>
    </row>
    <row r="24" spans="1:33" ht="15.6" x14ac:dyDescent="0.3">
      <c r="A24" s="286" t="s">
        <v>16</v>
      </c>
      <c r="B24" s="301">
        <v>16832342</v>
      </c>
      <c r="C24" s="301">
        <v>5615307</v>
      </c>
      <c r="D24" s="301">
        <v>49589097</v>
      </c>
      <c r="E24" s="301">
        <v>4214081</v>
      </c>
      <c r="F24" s="301">
        <v>225374176</v>
      </c>
      <c r="G24" s="287"/>
      <c r="H24" s="287"/>
      <c r="I24" s="287"/>
      <c r="J24" s="287"/>
      <c r="K24" s="301">
        <v>301625003</v>
      </c>
      <c r="L24" s="301">
        <v>299494394</v>
      </c>
      <c r="M24" s="301">
        <v>-117640808</v>
      </c>
      <c r="N24" s="301">
        <v>181853586</v>
      </c>
      <c r="O24" s="301">
        <v>134714486</v>
      </c>
      <c r="P24" s="301">
        <v>134714486</v>
      </c>
      <c r="Q24" s="301">
        <v>37477106</v>
      </c>
      <c r="R24" s="301">
        <v>37006721</v>
      </c>
      <c r="S24" s="301">
        <v>585462</v>
      </c>
      <c r="T24" s="301">
        <v>-26759265</v>
      </c>
      <c r="U24" s="301">
        <v>69807476</v>
      </c>
      <c r="V24" s="301">
        <v>713417</v>
      </c>
      <c r="W24" s="301">
        <v>36859732</v>
      </c>
      <c r="X24" s="301">
        <v>34162365</v>
      </c>
      <c r="Y24" s="301">
        <v>890438867</v>
      </c>
      <c r="Z24" s="301">
        <v>68663061</v>
      </c>
      <c r="AA24" s="301">
        <v>59879780</v>
      </c>
      <c r="AB24" s="301">
        <v>1053526743</v>
      </c>
      <c r="AC24" s="301">
        <v>730049568</v>
      </c>
      <c r="AD24" s="301">
        <v>58622356</v>
      </c>
      <c r="AE24" s="312">
        <v>126.65</v>
      </c>
      <c r="AF24" s="312">
        <v>24.87</v>
      </c>
      <c r="AG24" s="307">
        <v>0.16238238502650404</v>
      </c>
    </row>
    <row r="25" spans="1:33" ht="15.6" x14ac:dyDescent="0.3">
      <c r="A25" s="286" t="s">
        <v>19</v>
      </c>
      <c r="B25" s="301">
        <v>1266287</v>
      </c>
      <c r="C25" s="301">
        <v>12602227</v>
      </c>
      <c r="D25" s="301">
        <v>309362</v>
      </c>
      <c r="E25" s="301">
        <v>202020</v>
      </c>
      <c r="F25" s="301">
        <v>1101339</v>
      </c>
      <c r="G25" s="287"/>
      <c r="H25" s="287"/>
      <c r="I25" s="287"/>
      <c r="J25" s="301">
        <v>38679</v>
      </c>
      <c r="K25" s="301">
        <v>15519914</v>
      </c>
      <c r="L25" s="301">
        <v>10395777</v>
      </c>
      <c r="M25" s="301">
        <v>-664278</v>
      </c>
      <c r="N25" s="301">
        <v>9731499</v>
      </c>
      <c r="O25" s="301">
        <v>5492050</v>
      </c>
      <c r="P25" s="301">
        <v>4964310</v>
      </c>
      <c r="Q25" s="301">
        <v>4988394.5</v>
      </c>
      <c r="R25" s="301">
        <v>1736266</v>
      </c>
      <c r="S25" s="301">
        <v>1147848</v>
      </c>
      <c r="T25" s="301">
        <v>-809623.5</v>
      </c>
      <c r="U25" s="301">
        <v>306349</v>
      </c>
      <c r="V25" s="301">
        <v>219113</v>
      </c>
      <c r="W25" s="301">
        <v>-284161.5</v>
      </c>
      <c r="X25" s="301">
        <v>808503</v>
      </c>
      <c r="Y25" s="301">
        <v>20927651</v>
      </c>
      <c r="Z25" s="301">
        <v>8915924</v>
      </c>
      <c r="AA25" s="301">
        <v>2751431</v>
      </c>
      <c r="AB25" s="301">
        <v>33403509</v>
      </c>
      <c r="AC25" s="301">
        <v>11388708.949999999</v>
      </c>
      <c r="AD25" s="301">
        <v>1053575</v>
      </c>
      <c r="AE25" s="312">
        <v>190.86</v>
      </c>
      <c r="AF25" s="312">
        <v>64.69</v>
      </c>
      <c r="AG25" s="307">
        <v>8.355277664850053E-3</v>
      </c>
    </row>
    <row r="26" spans="1:33" ht="15.6" x14ac:dyDescent="0.3">
      <c r="A26" s="286" t="s">
        <v>52</v>
      </c>
      <c r="B26" s="288">
        <f>SUM(B6:B25)</f>
        <v>911575676</v>
      </c>
      <c r="C26" s="288">
        <f t="shared" ref="C26:AC26" si="1">SUM(C6:C25)</f>
        <v>145605794</v>
      </c>
      <c r="D26" s="288">
        <f t="shared" si="1"/>
        <v>113034986</v>
      </c>
      <c r="E26" s="288">
        <f t="shared" si="1"/>
        <v>67736419</v>
      </c>
      <c r="F26" s="288">
        <f t="shared" si="1"/>
        <v>522128579</v>
      </c>
      <c r="G26" s="288">
        <f t="shared" si="1"/>
        <v>330230</v>
      </c>
      <c r="H26" s="288">
        <f t="shared" si="1"/>
        <v>270000</v>
      </c>
      <c r="I26" s="288">
        <f t="shared" si="1"/>
        <v>142792</v>
      </c>
      <c r="J26" s="288">
        <f t="shared" si="1"/>
        <v>96673817</v>
      </c>
      <c r="K26" s="288">
        <f t="shared" si="1"/>
        <v>1857498293</v>
      </c>
      <c r="L26" s="288">
        <f t="shared" si="1"/>
        <v>1804541418</v>
      </c>
      <c r="M26" s="288">
        <f t="shared" si="1"/>
        <v>-519426824</v>
      </c>
      <c r="N26" s="288">
        <f t="shared" si="1"/>
        <v>1285114595.29</v>
      </c>
      <c r="O26" s="288">
        <f t="shared" si="1"/>
        <v>972657264</v>
      </c>
      <c r="P26" s="288">
        <f t="shared" si="1"/>
        <v>969153437.9000001</v>
      </c>
      <c r="Q26" s="288">
        <f t="shared" si="1"/>
        <v>387812622.56999993</v>
      </c>
      <c r="R26" s="288">
        <f t="shared" si="1"/>
        <v>256133114.06999999</v>
      </c>
      <c r="S26" s="288">
        <f t="shared" si="1"/>
        <v>20247062.499999996</v>
      </c>
      <c r="T26" s="288">
        <f t="shared" si="1"/>
        <v>-307737516.75000006</v>
      </c>
      <c r="U26" s="288">
        <f t="shared" si="1"/>
        <v>443405646.38</v>
      </c>
      <c r="V26" s="288">
        <f t="shared" si="1"/>
        <v>8107759.3100000005</v>
      </c>
      <c r="W26" s="288">
        <f t="shared" si="1"/>
        <v>129691843.74000001</v>
      </c>
      <c r="X26" s="288">
        <f t="shared" si="1"/>
        <v>279789687</v>
      </c>
      <c r="Y26" s="288">
        <f t="shared" si="1"/>
        <v>4569477353.6599998</v>
      </c>
      <c r="Z26" s="288">
        <f t="shared" si="1"/>
        <v>308157030</v>
      </c>
      <c r="AA26" s="288">
        <f t="shared" si="1"/>
        <v>269838590</v>
      </c>
      <c r="AB26" s="288">
        <f t="shared" si="1"/>
        <v>5441788121.29</v>
      </c>
      <c r="AC26" s="288">
        <f t="shared" si="1"/>
        <v>3460472810.8000002</v>
      </c>
      <c r="AD26" s="288">
        <f>SUM(AD6:AD25)</f>
        <v>358139250</v>
      </c>
      <c r="AE26" s="290">
        <f>AVERAGE(AE6:AE25)</f>
        <v>275.18349999999998</v>
      </c>
      <c r="AF26" s="290">
        <f>AVERAGE(AF6:AF25)</f>
        <v>71.974500000000006</v>
      </c>
      <c r="AG26" s="303">
        <f>SUM(AG6:AG25)</f>
        <v>0.99999999999999989</v>
      </c>
    </row>
  </sheetData>
  <sortState xmlns:xlrd2="http://schemas.microsoft.com/office/spreadsheetml/2017/richdata2" ref="A6:AG25">
    <sortCondition ref="A6:A25"/>
  </sortState>
  <mergeCells count="1">
    <mergeCell ref="B1:AG1"/>
  </mergeCells>
  <dataValidations count="1">
    <dataValidation type="list" allowBlank="1" showInputMessage="1" showErrorMessage="1" sqref="A3" xr:uid="{00000000-0002-0000-2500-000000000000}">
      <formula1>$A$6:$A$26</formula1>
    </dataValidation>
  </dataValidations>
  <pageMargins left="0.7" right="0.7" top="0.75" bottom="0.75" header="0.3" footer="0.3"/>
  <pageSetup orientation="portrait" horizontalDpi="4294967295" verticalDpi="4294967295"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G27"/>
  <sheetViews>
    <sheetView tabSelected="1" zoomScale="70" zoomScaleNormal="70" workbookViewId="0">
      <pane xSplit="1" ySplit="5" topLeftCell="B6" activePane="bottomRight" state="frozen"/>
      <selection pane="topRight" activeCell="B1" sqref="B1"/>
      <selection pane="bottomLeft" activeCell="A6" sqref="A6"/>
      <selection pane="bottomRight" activeCell="D24" sqref="D24"/>
    </sheetView>
  </sheetViews>
  <sheetFormatPr defaultRowHeight="14.4" x14ac:dyDescent="0.3"/>
  <cols>
    <col min="1" max="1" width="61.88671875" bestFit="1" customWidth="1"/>
    <col min="2" max="2" width="38.109375" style="318" bestFit="1" customWidth="1"/>
    <col min="3" max="4" width="18.109375" bestFit="1" customWidth="1"/>
    <col min="5" max="5" width="16.77734375" bestFit="1" customWidth="1"/>
    <col min="6" max="6" width="24.6640625" bestFit="1" customWidth="1"/>
    <col min="7" max="8" width="13.77734375" bestFit="1" customWidth="1"/>
    <col min="9" max="9" width="45.33203125" bestFit="1" customWidth="1"/>
    <col min="10" max="10" width="22.88671875" bestFit="1" customWidth="1"/>
    <col min="11" max="12" width="19.88671875" bestFit="1" customWidth="1"/>
    <col min="13" max="13" width="44.109375" style="318" customWidth="1"/>
    <col min="14" max="14" width="19.88671875" bestFit="1" customWidth="1"/>
    <col min="15" max="15" width="27.5546875" bestFit="1" customWidth="1"/>
    <col min="16" max="16" width="30.77734375" bestFit="1" customWidth="1"/>
    <col min="17" max="17" width="20.77734375" bestFit="1" customWidth="1"/>
    <col min="18" max="18" width="15.44140625" bestFit="1" customWidth="1"/>
    <col min="19" max="19" width="18.33203125" bestFit="1" customWidth="1"/>
    <col min="20" max="20" width="19.109375" bestFit="1" customWidth="1"/>
    <col min="21" max="21" width="17.6640625" bestFit="1" customWidth="1"/>
    <col min="22" max="22" width="12.6640625" bestFit="1" customWidth="1"/>
    <col min="23" max="24" width="16.109375" bestFit="1" customWidth="1"/>
    <col min="25" max="25" width="17.88671875" bestFit="1" customWidth="1"/>
    <col min="26" max="27" width="16.109375" bestFit="1" customWidth="1"/>
    <col min="28" max="28" width="17.88671875" bestFit="1" customWidth="1"/>
    <col min="29" max="29" width="19.6640625" bestFit="1" customWidth="1"/>
    <col min="30" max="30" width="16.109375" bestFit="1" customWidth="1"/>
    <col min="31" max="31" width="27.21875" bestFit="1" customWidth="1"/>
    <col min="32" max="32" width="16.88671875" bestFit="1" customWidth="1"/>
    <col min="33" max="33" width="15.33203125" bestFit="1" customWidth="1"/>
  </cols>
  <sheetData>
    <row r="1" spans="1:33" ht="21.6" x14ac:dyDescent="0.4">
      <c r="A1" s="291" t="s">
        <v>136</v>
      </c>
      <c r="B1" s="336" t="s">
        <v>102</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row>
    <row r="2" spans="1:33" ht="27" customHeight="1" x14ac:dyDescent="0.3">
      <c r="A2" s="292"/>
      <c r="B2" s="324" t="s">
        <v>109</v>
      </c>
      <c r="C2" s="293" t="s">
        <v>110</v>
      </c>
      <c r="D2" s="293" t="s">
        <v>111</v>
      </c>
      <c r="E2" s="293" t="s">
        <v>112</v>
      </c>
      <c r="F2" s="293" t="s">
        <v>113</v>
      </c>
      <c r="G2" s="293" t="s">
        <v>114</v>
      </c>
      <c r="H2" s="293" t="s">
        <v>115</v>
      </c>
      <c r="I2" s="293" t="s">
        <v>116</v>
      </c>
      <c r="J2" s="293" t="s">
        <v>117</v>
      </c>
      <c r="K2" s="293" t="s">
        <v>22</v>
      </c>
      <c r="L2" s="293" t="s">
        <v>118</v>
      </c>
      <c r="M2" s="315" t="s">
        <v>119</v>
      </c>
      <c r="N2" s="293" t="s">
        <v>120</v>
      </c>
      <c r="O2" s="293" t="s">
        <v>104</v>
      </c>
      <c r="P2" s="293" t="s">
        <v>57</v>
      </c>
      <c r="Q2" s="293" t="s">
        <v>24</v>
      </c>
      <c r="R2" s="293" t="s">
        <v>99</v>
      </c>
      <c r="S2" s="293" t="s">
        <v>100</v>
      </c>
      <c r="T2" s="293" t="s">
        <v>121</v>
      </c>
      <c r="U2" s="293" t="s">
        <v>107</v>
      </c>
      <c r="V2" s="293" t="s">
        <v>108</v>
      </c>
      <c r="W2" s="293" t="s">
        <v>134</v>
      </c>
      <c r="X2" s="293" t="s">
        <v>130</v>
      </c>
      <c r="Y2" s="293" t="s">
        <v>77</v>
      </c>
      <c r="Z2" s="293" t="s">
        <v>126</v>
      </c>
      <c r="AA2" s="293" t="s">
        <v>127</v>
      </c>
      <c r="AB2" s="294" t="s">
        <v>64</v>
      </c>
      <c r="AC2" s="294" t="s">
        <v>128</v>
      </c>
      <c r="AD2" s="294" t="s">
        <v>129</v>
      </c>
      <c r="AE2" s="295" t="s">
        <v>123</v>
      </c>
      <c r="AF2" s="295" t="s">
        <v>124</v>
      </c>
      <c r="AG2" s="295" t="s">
        <v>27</v>
      </c>
    </row>
    <row r="3" spans="1:33" ht="15.6" x14ac:dyDescent="0.3">
      <c r="A3" s="309" t="s">
        <v>96</v>
      </c>
      <c r="B3" s="316">
        <f t="shared" ref="B3:AG3" si="0">INDEX(B6:B26,MATCH($A$3,$A$6:$A$26,0))</f>
        <v>121103</v>
      </c>
      <c r="C3" s="310">
        <f t="shared" si="0"/>
        <v>5956</v>
      </c>
      <c r="D3" s="310">
        <f t="shared" si="0"/>
        <v>0</v>
      </c>
      <c r="E3" s="310">
        <f t="shared" si="0"/>
        <v>0</v>
      </c>
      <c r="F3" s="310">
        <f t="shared" si="0"/>
        <v>1171467</v>
      </c>
      <c r="G3" s="310">
        <f t="shared" si="0"/>
        <v>0</v>
      </c>
      <c r="H3" s="310">
        <f t="shared" si="0"/>
        <v>0</v>
      </c>
      <c r="I3" s="310">
        <f t="shared" si="0"/>
        <v>0</v>
      </c>
      <c r="J3" s="310">
        <f t="shared" si="0"/>
        <v>4737136</v>
      </c>
      <c r="K3" s="310">
        <f t="shared" si="0"/>
        <v>6035662</v>
      </c>
      <c r="L3" s="310">
        <f t="shared" si="0"/>
        <v>5986839</v>
      </c>
      <c r="M3" s="316">
        <f t="shared" si="0"/>
        <v>0</v>
      </c>
      <c r="N3" s="310">
        <f t="shared" si="0"/>
        <v>5986839</v>
      </c>
      <c r="O3" s="310">
        <f t="shared" si="0"/>
        <v>3622767</v>
      </c>
      <c r="P3" s="310">
        <f t="shared" si="0"/>
        <v>3622767</v>
      </c>
      <c r="Q3" s="310">
        <f t="shared" si="0"/>
        <v>4033302</v>
      </c>
      <c r="R3" s="310">
        <f t="shared" si="0"/>
        <v>94052446</v>
      </c>
      <c r="S3" s="310">
        <f t="shared" si="0"/>
        <v>0</v>
      </c>
      <c r="T3" s="310">
        <f t="shared" si="0"/>
        <v>-2139542</v>
      </c>
      <c r="U3" s="310">
        <f t="shared" si="0"/>
        <v>2373364</v>
      </c>
      <c r="V3" s="310">
        <f t="shared" si="0"/>
        <v>0</v>
      </c>
      <c r="W3" s="310">
        <f>INDEX(W6:W26,MATCH($A$3,$A$6:$A$26,0))</f>
        <v>252125</v>
      </c>
      <c r="X3" s="310">
        <f t="shared" si="0"/>
        <v>-384211</v>
      </c>
      <c r="Y3" s="310">
        <f t="shared" si="0"/>
        <v>14690842</v>
      </c>
      <c r="Z3" s="310">
        <f t="shared" si="0"/>
        <v>2339570</v>
      </c>
      <c r="AA3" s="310">
        <f t="shared" si="0"/>
        <v>2369137</v>
      </c>
      <c r="AB3" s="310">
        <f t="shared" si="0"/>
        <v>19015338</v>
      </c>
      <c r="AC3" s="310">
        <f t="shared" si="0"/>
        <v>3385363</v>
      </c>
      <c r="AD3" s="310">
        <f t="shared" si="0"/>
        <v>1202367</v>
      </c>
      <c r="AE3" s="310">
        <f t="shared" si="0"/>
        <v>422.6</v>
      </c>
      <c r="AF3" s="310">
        <f t="shared" si="0"/>
        <v>75.23</v>
      </c>
      <c r="AG3" s="311">
        <f t="shared" si="0"/>
        <v>2.4014428062027323E-3</v>
      </c>
    </row>
    <row r="5" spans="1:33" s="320" customFormat="1" ht="30.6" customHeight="1" x14ac:dyDescent="0.3">
      <c r="A5" s="319" t="s">
        <v>125</v>
      </c>
      <c r="B5" s="325" t="s">
        <v>109</v>
      </c>
      <c r="C5" s="297" t="s">
        <v>110</v>
      </c>
      <c r="D5" s="297" t="s">
        <v>111</v>
      </c>
      <c r="E5" s="297" t="s">
        <v>112</v>
      </c>
      <c r="F5" s="297" t="s">
        <v>113</v>
      </c>
      <c r="G5" s="297" t="s">
        <v>114</v>
      </c>
      <c r="H5" s="297" t="s">
        <v>115</v>
      </c>
      <c r="I5" s="297" t="s">
        <v>116</v>
      </c>
      <c r="J5" s="297" t="s">
        <v>117</v>
      </c>
      <c r="K5" s="297" t="s">
        <v>22</v>
      </c>
      <c r="L5" s="297" t="s">
        <v>118</v>
      </c>
      <c r="M5" s="317" t="s">
        <v>119</v>
      </c>
      <c r="N5" s="297" t="s">
        <v>120</v>
      </c>
      <c r="O5" s="297" t="s">
        <v>104</v>
      </c>
      <c r="P5" s="297" t="s">
        <v>57</v>
      </c>
      <c r="Q5" s="297" t="s">
        <v>24</v>
      </c>
      <c r="R5" s="297" t="s">
        <v>99</v>
      </c>
      <c r="S5" s="297" t="s">
        <v>100</v>
      </c>
      <c r="T5" s="297" t="s">
        <v>121</v>
      </c>
      <c r="U5" s="297" t="s">
        <v>107</v>
      </c>
      <c r="V5" s="297" t="s">
        <v>108</v>
      </c>
      <c r="W5" s="297" t="s">
        <v>134</v>
      </c>
      <c r="X5" s="297" t="s">
        <v>130</v>
      </c>
      <c r="Y5" s="297" t="s">
        <v>77</v>
      </c>
      <c r="Z5" s="297" t="s">
        <v>126</v>
      </c>
      <c r="AA5" s="297" t="s">
        <v>127</v>
      </c>
      <c r="AB5" s="298" t="s">
        <v>64</v>
      </c>
      <c r="AC5" s="298" t="s">
        <v>128</v>
      </c>
      <c r="AD5" s="298" t="s">
        <v>129</v>
      </c>
      <c r="AE5" s="299" t="s">
        <v>123</v>
      </c>
      <c r="AF5" s="299" t="s">
        <v>124</v>
      </c>
      <c r="AG5" s="299" t="s">
        <v>27</v>
      </c>
    </row>
    <row r="6" spans="1:33" ht="15.6" x14ac:dyDescent="0.3">
      <c r="A6" s="286" t="s">
        <v>78</v>
      </c>
      <c r="B6" s="313">
        <v>11797141</v>
      </c>
      <c r="C6" s="313">
        <v>7008063</v>
      </c>
      <c r="D6" s="313">
        <v>1122785</v>
      </c>
      <c r="E6" s="313">
        <v>3799124</v>
      </c>
      <c r="F6" s="313">
        <v>2928817</v>
      </c>
      <c r="G6" s="313">
        <v>0</v>
      </c>
      <c r="H6" s="313">
        <v>0</v>
      </c>
      <c r="I6" s="313"/>
      <c r="J6" s="313">
        <v>23030953</v>
      </c>
      <c r="K6" s="313">
        <v>49686883</v>
      </c>
      <c r="L6" s="313">
        <v>47121912</v>
      </c>
      <c r="M6" s="313">
        <v>-14800185</v>
      </c>
      <c r="N6" s="313">
        <v>32321727</v>
      </c>
      <c r="O6" s="313">
        <v>9777410</v>
      </c>
      <c r="P6" s="313">
        <v>9777410</v>
      </c>
      <c r="Q6" s="313">
        <v>24362831</v>
      </c>
      <c r="R6" s="313">
        <v>18448150</v>
      </c>
      <c r="S6" s="313"/>
      <c r="T6" s="313">
        <v>-21120518</v>
      </c>
      <c r="U6" s="313">
        <v>11134459</v>
      </c>
      <c r="V6" s="313">
        <v>0</v>
      </c>
      <c r="W6" s="313">
        <v>-9986059</v>
      </c>
      <c r="X6" s="313">
        <v>6060175</v>
      </c>
      <c r="Y6" s="313">
        <v>80124628</v>
      </c>
      <c r="Z6" s="313">
        <v>5685901</v>
      </c>
      <c r="AA6" s="313">
        <v>3399976</v>
      </c>
      <c r="AB6" s="313">
        <v>100204254</v>
      </c>
      <c r="AC6" s="313">
        <v>32245628</v>
      </c>
      <c r="AD6" s="313">
        <v>17633472</v>
      </c>
      <c r="AE6" s="313">
        <v>267.27999999999997</v>
      </c>
      <c r="AF6" s="313">
        <v>92.66</v>
      </c>
      <c r="AG6" s="321">
        <f>K6/$K$26</f>
        <v>1.9769199756876188E-2</v>
      </c>
    </row>
    <row r="7" spans="1:33" ht="15.6" x14ac:dyDescent="0.3">
      <c r="A7" s="286" t="s">
        <v>1</v>
      </c>
      <c r="B7" s="313">
        <v>17741542</v>
      </c>
      <c r="C7" s="313">
        <v>1247512</v>
      </c>
      <c r="D7" s="313">
        <v>14745</v>
      </c>
      <c r="E7" s="313">
        <v>1041474</v>
      </c>
      <c r="F7" s="313">
        <v>3991364</v>
      </c>
      <c r="G7" s="313"/>
      <c r="H7" s="313"/>
      <c r="I7" s="313"/>
      <c r="J7" s="313"/>
      <c r="K7" s="313">
        <v>24036637</v>
      </c>
      <c r="L7" s="313">
        <v>23789455</v>
      </c>
      <c r="M7" s="313">
        <v>-2835840</v>
      </c>
      <c r="N7" s="313">
        <v>20953615</v>
      </c>
      <c r="O7" s="313">
        <v>8818638</v>
      </c>
      <c r="P7" s="313">
        <v>8812133</v>
      </c>
      <c r="Q7" s="313">
        <v>10120975</v>
      </c>
      <c r="R7" s="313"/>
      <c r="S7" s="313">
        <v>64238</v>
      </c>
      <c r="T7" s="313">
        <v>72454</v>
      </c>
      <c r="U7" s="313">
        <v>3516657</v>
      </c>
      <c r="V7" s="313">
        <v>880</v>
      </c>
      <c r="W7" s="313">
        <v>4094311</v>
      </c>
      <c r="X7" s="313">
        <v>972012</v>
      </c>
      <c r="Y7" s="313">
        <v>124820521</v>
      </c>
      <c r="Z7" s="313">
        <v>1821149</v>
      </c>
      <c r="AA7" s="313">
        <v>6274329</v>
      </c>
      <c r="AB7" s="313">
        <v>133888011</v>
      </c>
      <c r="AC7" s="313">
        <v>62528795</v>
      </c>
      <c r="AD7" s="313">
        <v>5686991</v>
      </c>
      <c r="AE7" s="313">
        <v>201.18</v>
      </c>
      <c r="AF7" s="313">
        <v>51</v>
      </c>
      <c r="AG7" s="321">
        <f t="shared" ref="AG7:AG25" si="1">K7/$K$26</f>
        <v>9.5635920316539322E-3</v>
      </c>
    </row>
    <row r="8" spans="1:33" ht="15.6" x14ac:dyDescent="0.3">
      <c r="A8" s="286" t="s">
        <v>2</v>
      </c>
      <c r="B8" s="313">
        <v>344855987</v>
      </c>
      <c r="C8" s="313">
        <v>16872494</v>
      </c>
      <c r="D8" s="313">
        <v>22702592</v>
      </c>
      <c r="E8" s="313">
        <v>20315652</v>
      </c>
      <c r="F8" s="313">
        <v>179845830</v>
      </c>
      <c r="G8" s="313"/>
      <c r="H8" s="313"/>
      <c r="I8" s="313"/>
      <c r="J8" s="313">
        <v>24207561</v>
      </c>
      <c r="K8" s="313">
        <v>608800116</v>
      </c>
      <c r="L8" s="313">
        <v>598361475</v>
      </c>
      <c r="M8" s="313">
        <v>-238772418</v>
      </c>
      <c r="N8" s="313">
        <v>359589057</v>
      </c>
      <c r="O8" s="313">
        <v>282659979</v>
      </c>
      <c r="P8" s="313">
        <v>279026739</v>
      </c>
      <c r="Q8" s="313">
        <v>90726320</v>
      </c>
      <c r="R8" s="313">
        <v>2012291</v>
      </c>
      <c r="S8" s="313"/>
      <c r="T8" s="313">
        <v>-104216448</v>
      </c>
      <c r="U8" s="313">
        <v>194610972</v>
      </c>
      <c r="V8" s="313">
        <v>-4635065</v>
      </c>
      <c r="W8" s="313">
        <v>87295327</v>
      </c>
      <c r="X8" s="313">
        <v>109762502</v>
      </c>
      <c r="Y8" s="313">
        <v>1084445805</v>
      </c>
      <c r="Z8" s="313">
        <v>16401065</v>
      </c>
      <c r="AA8" s="313">
        <v>36886728</v>
      </c>
      <c r="AB8" s="313">
        <v>1247496100</v>
      </c>
      <c r="AC8" s="313">
        <v>904829645</v>
      </c>
      <c r="AD8" s="313">
        <v>57966119</v>
      </c>
      <c r="AE8" s="313">
        <v>131.97999999999999</v>
      </c>
      <c r="AF8" s="313">
        <v>30.88</v>
      </c>
      <c r="AG8" s="321">
        <f t="shared" si="1"/>
        <v>0.24222672823355401</v>
      </c>
    </row>
    <row r="9" spans="1:33" ht="15.6" x14ac:dyDescent="0.3">
      <c r="A9" s="286" t="s">
        <v>96</v>
      </c>
      <c r="B9" s="313">
        <v>121103</v>
      </c>
      <c r="C9" s="313">
        <v>5956</v>
      </c>
      <c r="D9" s="313"/>
      <c r="E9" s="313"/>
      <c r="F9" s="313">
        <v>1171467</v>
      </c>
      <c r="G9" s="313"/>
      <c r="H9" s="313"/>
      <c r="I9" s="313"/>
      <c r="J9" s="313">
        <v>4737136</v>
      </c>
      <c r="K9" s="313">
        <v>6035662</v>
      </c>
      <c r="L9" s="313">
        <v>5986839</v>
      </c>
      <c r="M9" s="313"/>
      <c r="N9" s="313">
        <v>5986839</v>
      </c>
      <c r="O9" s="313">
        <v>3622767</v>
      </c>
      <c r="P9" s="313">
        <v>3622767</v>
      </c>
      <c r="Q9" s="313">
        <v>4033302</v>
      </c>
      <c r="R9" s="313">
        <v>94052446</v>
      </c>
      <c r="S9" s="313"/>
      <c r="T9" s="313">
        <v>-2139542</v>
      </c>
      <c r="U9" s="313">
        <v>2373364</v>
      </c>
      <c r="V9" s="313">
        <v>0</v>
      </c>
      <c r="W9" s="313">
        <v>252125</v>
      </c>
      <c r="X9" s="313">
        <v>-384211</v>
      </c>
      <c r="Y9" s="313">
        <v>14690842</v>
      </c>
      <c r="Z9" s="313">
        <v>2339570</v>
      </c>
      <c r="AA9" s="313">
        <v>2369137</v>
      </c>
      <c r="AB9" s="313">
        <v>19015338</v>
      </c>
      <c r="AC9" s="313">
        <v>3385363</v>
      </c>
      <c r="AD9" s="313">
        <v>1202367</v>
      </c>
      <c r="AE9" s="313">
        <v>422.6</v>
      </c>
      <c r="AF9" s="313">
        <v>75.23</v>
      </c>
      <c r="AG9" s="321">
        <f t="shared" si="1"/>
        <v>2.4014428062027323E-3</v>
      </c>
    </row>
    <row r="10" spans="1:33" ht="15.6" x14ac:dyDescent="0.3">
      <c r="A10" s="286" t="s">
        <v>4</v>
      </c>
      <c r="B10" s="313"/>
      <c r="C10" s="313"/>
      <c r="D10" s="313">
        <v>5949856</v>
      </c>
      <c r="E10" s="313"/>
      <c r="F10" s="313"/>
      <c r="G10" s="313"/>
      <c r="H10" s="313"/>
      <c r="I10" s="313"/>
      <c r="J10" s="313"/>
      <c r="K10" s="313">
        <v>5949856</v>
      </c>
      <c r="L10" s="313">
        <v>4939779</v>
      </c>
      <c r="M10" s="313">
        <v>-1017228</v>
      </c>
      <c r="N10" s="313">
        <v>3922550</v>
      </c>
      <c r="O10" s="313">
        <v>204000</v>
      </c>
      <c r="P10" s="313">
        <v>163200</v>
      </c>
      <c r="Q10" s="313">
        <v>8497030</v>
      </c>
      <c r="R10" s="313">
        <v>470312</v>
      </c>
      <c r="S10" s="313"/>
      <c r="T10" s="313">
        <v>-5009025</v>
      </c>
      <c r="U10" s="313">
        <v>1797994</v>
      </c>
      <c r="V10" s="313">
        <v>0</v>
      </c>
      <c r="W10" s="313">
        <v>-3211030</v>
      </c>
      <c r="X10" s="313">
        <v>624159</v>
      </c>
      <c r="Y10" s="313">
        <v>14786354</v>
      </c>
      <c r="Z10" s="313">
        <v>6184366</v>
      </c>
      <c r="AA10" s="313">
        <v>3043050</v>
      </c>
      <c r="AB10" s="313">
        <v>24637929</v>
      </c>
      <c r="AC10" s="313">
        <v>5520005</v>
      </c>
      <c r="AD10" s="313">
        <v>7226779</v>
      </c>
      <c r="AE10" s="313">
        <v>279.18</v>
      </c>
      <c r="AF10" s="313">
        <v>177.51</v>
      </c>
      <c r="AG10" s="321">
        <f t="shared" si="1"/>
        <v>2.3673026901012955E-3</v>
      </c>
    </row>
    <row r="11" spans="1:33" ht="15.6" x14ac:dyDescent="0.3">
      <c r="A11" s="286" t="s">
        <v>5</v>
      </c>
      <c r="B11" s="313">
        <v>47011</v>
      </c>
      <c r="C11" s="313">
        <v>285106</v>
      </c>
      <c r="D11" s="313">
        <v>0</v>
      </c>
      <c r="E11" s="313">
        <v>550889</v>
      </c>
      <c r="F11" s="313">
        <v>15458671</v>
      </c>
      <c r="G11" s="313">
        <v>0</v>
      </c>
      <c r="H11" s="313">
        <v>0</v>
      </c>
      <c r="I11" s="313"/>
      <c r="J11" s="313">
        <v>419218</v>
      </c>
      <c r="K11" s="313">
        <v>16760895</v>
      </c>
      <c r="L11" s="313">
        <v>16758626</v>
      </c>
      <c r="M11" s="313">
        <v>-1675863</v>
      </c>
      <c r="N11" s="313">
        <v>15082763</v>
      </c>
      <c r="O11" s="313">
        <v>20276462</v>
      </c>
      <c r="P11" s="313">
        <v>20276462</v>
      </c>
      <c r="Q11" s="313">
        <v>7668014</v>
      </c>
      <c r="R11" s="313">
        <v>256321</v>
      </c>
      <c r="S11" s="313"/>
      <c r="T11" s="313">
        <v>-13907486</v>
      </c>
      <c r="U11" s="313">
        <v>598133</v>
      </c>
      <c r="V11" s="313">
        <v>0</v>
      </c>
      <c r="W11" s="313">
        <v>-13106602</v>
      </c>
      <c r="X11" s="313">
        <v>325256</v>
      </c>
      <c r="Y11" s="313">
        <v>32492669</v>
      </c>
      <c r="Z11" s="313">
        <v>1975719</v>
      </c>
      <c r="AA11" s="313">
        <v>18861447</v>
      </c>
      <c r="AB11" s="313">
        <v>53721911</v>
      </c>
      <c r="AC11" s="313">
        <v>32643071</v>
      </c>
      <c r="AD11" s="313">
        <v>9529060</v>
      </c>
      <c r="AE11" s="313">
        <v>100.54</v>
      </c>
      <c r="AF11" s="313">
        <v>52</v>
      </c>
      <c r="AG11" s="321">
        <f t="shared" si="1"/>
        <v>6.6687516171828956E-3</v>
      </c>
    </row>
    <row r="12" spans="1:33" ht="15.6" x14ac:dyDescent="0.3">
      <c r="A12" s="286" t="s">
        <v>6</v>
      </c>
      <c r="B12" s="313">
        <v>6345708</v>
      </c>
      <c r="C12" s="313">
        <v>5279833</v>
      </c>
      <c r="D12" s="313">
        <v>602655</v>
      </c>
      <c r="E12" s="313">
        <v>1775320</v>
      </c>
      <c r="F12" s="313"/>
      <c r="G12" s="313"/>
      <c r="H12" s="313"/>
      <c r="I12" s="313"/>
      <c r="J12" s="313"/>
      <c r="K12" s="313">
        <v>14003516</v>
      </c>
      <c r="L12" s="313">
        <v>10966490</v>
      </c>
      <c r="M12" s="313"/>
      <c r="N12" s="313">
        <v>10966490</v>
      </c>
      <c r="O12" s="313">
        <v>1722846</v>
      </c>
      <c r="P12" s="313">
        <v>1722846</v>
      </c>
      <c r="Q12" s="313">
        <v>6657894</v>
      </c>
      <c r="R12" s="313">
        <v>1045773</v>
      </c>
      <c r="S12" s="313"/>
      <c r="T12" s="313">
        <v>-3743171</v>
      </c>
      <c r="U12" s="313">
        <v>464006</v>
      </c>
      <c r="V12" s="313">
        <v>0</v>
      </c>
      <c r="W12" s="313">
        <v>-3272108</v>
      </c>
      <c r="X12" s="313">
        <v>1028814</v>
      </c>
      <c r="Y12" s="313">
        <v>12088617</v>
      </c>
      <c r="Z12" s="313">
        <v>117719</v>
      </c>
      <c r="AA12" s="313">
        <v>3411709</v>
      </c>
      <c r="AB12" s="313">
        <v>17281230</v>
      </c>
      <c r="AC12" s="313">
        <v>1644275</v>
      </c>
      <c r="AD12" s="313">
        <v>1794137</v>
      </c>
      <c r="AE12" s="313">
        <v>797.76</v>
      </c>
      <c r="AF12" s="313">
        <v>118.42</v>
      </c>
      <c r="AG12" s="321">
        <f t="shared" si="1"/>
        <v>5.5716577170399646E-3</v>
      </c>
    </row>
    <row r="13" spans="1:33" ht="15.6" x14ac:dyDescent="0.3">
      <c r="A13" s="286" t="s">
        <v>7</v>
      </c>
      <c r="B13" s="313">
        <v>113091207</v>
      </c>
      <c r="C13" s="313">
        <v>41519351</v>
      </c>
      <c r="D13" s="313">
        <v>290986</v>
      </c>
      <c r="E13" s="313">
        <v>7597633</v>
      </c>
      <c r="F13" s="313">
        <v>16675497</v>
      </c>
      <c r="G13" s="313">
        <v>335179</v>
      </c>
      <c r="H13" s="313"/>
      <c r="I13" s="313"/>
      <c r="J13" s="313"/>
      <c r="K13" s="313">
        <v>179509853</v>
      </c>
      <c r="L13" s="313">
        <v>177020794</v>
      </c>
      <c r="M13" s="313">
        <v>-27875920</v>
      </c>
      <c r="N13" s="313">
        <v>149144874</v>
      </c>
      <c r="O13" s="313">
        <v>108332373</v>
      </c>
      <c r="P13" s="313">
        <v>108332373</v>
      </c>
      <c r="Q13" s="313">
        <v>35913930</v>
      </c>
      <c r="R13" s="313">
        <v>1700257</v>
      </c>
      <c r="S13" s="313">
        <v>0</v>
      </c>
      <c r="T13" s="313">
        <v>-7886783</v>
      </c>
      <c r="U13" s="313">
        <v>10864581</v>
      </c>
      <c r="V13" s="313">
        <v>0</v>
      </c>
      <c r="W13" s="313">
        <v>4407855</v>
      </c>
      <c r="X13" s="313">
        <v>29922894</v>
      </c>
      <c r="Y13" s="313">
        <v>395077953</v>
      </c>
      <c r="Z13" s="313">
        <v>41832081</v>
      </c>
      <c r="AA13" s="313">
        <v>8151004</v>
      </c>
      <c r="AB13" s="313">
        <v>474983932</v>
      </c>
      <c r="AC13" s="313">
        <v>200046273</v>
      </c>
      <c r="AD13" s="313">
        <v>66988625</v>
      </c>
      <c r="AE13" s="313">
        <v>212.45</v>
      </c>
      <c r="AF13" s="313">
        <v>27.51</v>
      </c>
      <c r="AG13" s="321">
        <f t="shared" si="1"/>
        <v>7.1422595421904017E-2</v>
      </c>
    </row>
    <row r="14" spans="1:33" ht="15.6" x14ac:dyDescent="0.3">
      <c r="A14" s="286" t="s">
        <v>8</v>
      </c>
      <c r="B14" s="313">
        <v>1541078</v>
      </c>
      <c r="C14" s="313">
        <v>339909</v>
      </c>
      <c r="D14" s="313">
        <v>12338</v>
      </c>
      <c r="E14" s="313"/>
      <c r="F14" s="313">
        <v>430524</v>
      </c>
      <c r="G14" s="313"/>
      <c r="H14" s="313"/>
      <c r="I14" s="313"/>
      <c r="J14" s="313"/>
      <c r="K14" s="313">
        <v>2323848</v>
      </c>
      <c r="L14" s="313">
        <v>2215901</v>
      </c>
      <c r="M14" s="313">
        <v>-1220489</v>
      </c>
      <c r="N14" s="313">
        <v>995412</v>
      </c>
      <c r="O14" s="313">
        <v>1555765</v>
      </c>
      <c r="P14" s="313">
        <v>1555765</v>
      </c>
      <c r="Q14" s="313">
        <v>3471340</v>
      </c>
      <c r="R14" s="313">
        <v>12785354</v>
      </c>
      <c r="S14" s="313">
        <v>7708</v>
      </c>
      <c r="T14" s="313">
        <v>-4146941</v>
      </c>
      <c r="U14" s="313">
        <v>311826</v>
      </c>
      <c r="V14" s="313">
        <v>0</v>
      </c>
      <c r="W14" s="313">
        <v>-3702559</v>
      </c>
      <c r="X14" s="313">
        <v>9374429</v>
      </c>
      <c r="Y14" s="313">
        <v>47776963</v>
      </c>
      <c r="Z14" s="313">
        <v>5488882</v>
      </c>
      <c r="AA14" s="313">
        <v>13764445</v>
      </c>
      <c r="AB14" s="313">
        <v>77555681</v>
      </c>
      <c r="AC14" s="313">
        <v>18997633</v>
      </c>
      <c r="AD14" s="313">
        <v>4305249</v>
      </c>
      <c r="AE14" s="313">
        <v>300.83</v>
      </c>
      <c r="AF14" s="313">
        <v>162.19999999999999</v>
      </c>
      <c r="AG14" s="321">
        <f t="shared" si="1"/>
        <v>9.246024814359399E-4</v>
      </c>
    </row>
    <row r="15" spans="1:33" ht="15.6" x14ac:dyDescent="0.3">
      <c r="A15" s="286" t="s">
        <v>49</v>
      </c>
      <c r="B15" s="313">
        <v>4018754</v>
      </c>
      <c r="C15" s="313">
        <v>6608909</v>
      </c>
      <c r="D15" s="313"/>
      <c r="E15" s="313">
        <v>3140117</v>
      </c>
      <c r="F15" s="313">
        <v>6477505</v>
      </c>
      <c r="G15" s="313"/>
      <c r="H15" s="313"/>
      <c r="I15" s="313"/>
      <c r="J15" s="313">
        <v>630050</v>
      </c>
      <c r="K15" s="313">
        <v>20875335</v>
      </c>
      <c r="L15" s="313">
        <v>17914394</v>
      </c>
      <c r="M15" s="313">
        <v>-3648822</v>
      </c>
      <c r="N15" s="313">
        <v>14265571</v>
      </c>
      <c r="O15" s="313">
        <v>5161607</v>
      </c>
      <c r="P15" s="313">
        <v>5161607</v>
      </c>
      <c r="Q15" s="313">
        <v>12452516</v>
      </c>
      <c r="R15" s="313">
        <v>122956</v>
      </c>
      <c r="S15" s="313"/>
      <c r="T15" s="313">
        <v>-8535065</v>
      </c>
      <c r="U15" s="313">
        <v>3362159</v>
      </c>
      <c r="V15" s="313">
        <v>0</v>
      </c>
      <c r="W15" s="313">
        <v>-4774720</v>
      </c>
      <c r="X15" s="313">
        <v>5868515</v>
      </c>
      <c r="Y15" s="313">
        <v>62391055</v>
      </c>
      <c r="Z15" s="313">
        <v>7059221</v>
      </c>
      <c r="AA15" s="313">
        <v>1953494</v>
      </c>
      <c r="AB15" s="313">
        <v>77272285</v>
      </c>
      <c r="AC15" s="313">
        <v>6782692</v>
      </c>
      <c r="AD15" s="313">
        <v>13016014</v>
      </c>
      <c r="AE15" s="313">
        <v>1006.38</v>
      </c>
      <c r="AF15" s="313">
        <v>98.46</v>
      </c>
      <c r="AG15" s="321">
        <f t="shared" si="1"/>
        <v>8.3057870143858487E-3</v>
      </c>
    </row>
    <row r="16" spans="1:33" ht="15.6" x14ac:dyDescent="0.3">
      <c r="A16" s="286" t="s">
        <v>9</v>
      </c>
      <c r="B16" s="313">
        <v>40385339</v>
      </c>
      <c r="C16" s="313">
        <v>11621277</v>
      </c>
      <c r="D16" s="313"/>
      <c r="E16" s="313">
        <v>3321740</v>
      </c>
      <c r="F16" s="313">
        <v>6974965</v>
      </c>
      <c r="G16" s="313"/>
      <c r="H16" s="313"/>
      <c r="I16" s="313"/>
      <c r="J16" s="313">
        <v>54837152</v>
      </c>
      <c r="K16" s="313">
        <v>117140473</v>
      </c>
      <c r="L16" s="313">
        <v>113747821</v>
      </c>
      <c r="M16" s="313">
        <v>-32265168</v>
      </c>
      <c r="N16" s="313">
        <v>81482653</v>
      </c>
      <c r="O16" s="313">
        <v>37688892</v>
      </c>
      <c r="P16" s="313">
        <v>37330968</v>
      </c>
      <c r="Q16" s="313">
        <v>14168147</v>
      </c>
      <c r="R16" s="313">
        <v>5186514</v>
      </c>
      <c r="S16" s="313">
        <v>801606</v>
      </c>
      <c r="T16" s="313">
        <v>-25981842</v>
      </c>
      <c r="U16" s="313">
        <v>47814175</v>
      </c>
      <c r="V16" s="313">
        <v>3503554</v>
      </c>
      <c r="W16" s="313">
        <v>21371169</v>
      </c>
      <c r="X16" s="313">
        <v>14916747</v>
      </c>
      <c r="Y16" s="313">
        <v>241698198</v>
      </c>
      <c r="Z16" s="313">
        <v>15056200</v>
      </c>
      <c r="AA16" s="313">
        <v>3380473</v>
      </c>
      <c r="AB16" s="313">
        <v>275299395</v>
      </c>
      <c r="AC16" s="313">
        <v>177891540</v>
      </c>
      <c r="AD16" s="313">
        <v>15568361</v>
      </c>
      <c r="AE16" s="313">
        <v>144.25</v>
      </c>
      <c r="AF16" s="313">
        <v>62.36</v>
      </c>
      <c r="AG16" s="321">
        <f t="shared" si="1"/>
        <v>4.6607339211678096E-2</v>
      </c>
    </row>
    <row r="17" spans="1:33" ht="15.6" x14ac:dyDescent="0.3">
      <c r="A17" s="286" t="s">
        <v>92</v>
      </c>
      <c r="B17" s="313">
        <v>42895530</v>
      </c>
      <c r="C17" s="313">
        <v>3763618</v>
      </c>
      <c r="D17" s="313">
        <v>39104839</v>
      </c>
      <c r="E17" s="313">
        <v>1793417</v>
      </c>
      <c r="F17" s="313">
        <v>46744222</v>
      </c>
      <c r="G17" s="313"/>
      <c r="H17" s="313"/>
      <c r="I17" s="313"/>
      <c r="J17" s="313"/>
      <c r="K17" s="313">
        <v>134301626</v>
      </c>
      <c r="L17" s="313">
        <v>132534219</v>
      </c>
      <c r="M17" s="313">
        <v>-37874986</v>
      </c>
      <c r="N17" s="313">
        <v>94659232</v>
      </c>
      <c r="O17" s="313">
        <v>40810525</v>
      </c>
      <c r="P17" s="313">
        <v>40790106</v>
      </c>
      <c r="Q17" s="313">
        <v>29532933</v>
      </c>
      <c r="R17" s="313">
        <v>52788635</v>
      </c>
      <c r="S17" s="313">
        <v>286688</v>
      </c>
      <c r="T17" s="313">
        <v>6118687</v>
      </c>
      <c r="U17" s="313">
        <v>11091255</v>
      </c>
      <c r="V17" s="313">
        <v>0</v>
      </c>
      <c r="W17" s="313">
        <v>17787213</v>
      </c>
      <c r="X17" s="313">
        <v>13908788</v>
      </c>
      <c r="Y17" s="313">
        <v>113039460</v>
      </c>
      <c r="Z17" s="313">
        <v>20485183</v>
      </c>
      <c r="AA17" s="313">
        <v>18908061</v>
      </c>
      <c r="AB17" s="313">
        <v>166341491</v>
      </c>
      <c r="AC17" s="313">
        <v>91600044</v>
      </c>
      <c r="AD17" s="313">
        <v>10636754</v>
      </c>
      <c r="AE17" s="313">
        <v>138.59</v>
      </c>
      <c r="AF17" s="313">
        <v>36.25</v>
      </c>
      <c r="AG17" s="321">
        <f t="shared" si="1"/>
        <v>5.3435343731811004E-2</v>
      </c>
    </row>
    <row r="18" spans="1:33" ht="15.6" x14ac:dyDescent="0.3">
      <c r="A18" s="286" t="s">
        <v>10</v>
      </c>
      <c r="B18" s="313">
        <v>55741000</v>
      </c>
      <c r="C18" s="313">
        <v>20243460</v>
      </c>
      <c r="D18" s="313">
        <v>34039</v>
      </c>
      <c r="E18" s="313">
        <v>3023420</v>
      </c>
      <c r="F18" s="313">
        <v>10413445</v>
      </c>
      <c r="G18" s="313">
        <v>0</v>
      </c>
      <c r="H18" s="313">
        <v>597030</v>
      </c>
      <c r="I18" s="313">
        <v>220507</v>
      </c>
      <c r="J18" s="313">
        <v>13557544</v>
      </c>
      <c r="K18" s="313">
        <v>103768632</v>
      </c>
      <c r="L18" s="313">
        <v>93777056</v>
      </c>
      <c r="M18" s="313"/>
      <c r="N18" s="313">
        <v>93777056</v>
      </c>
      <c r="O18" s="313">
        <v>118259230</v>
      </c>
      <c r="P18" s="313">
        <v>116446000</v>
      </c>
      <c r="Q18" s="313">
        <v>26244957</v>
      </c>
      <c r="R18" s="313">
        <v>18504195</v>
      </c>
      <c r="S18" s="313">
        <v>20882959</v>
      </c>
      <c r="T18" s="313">
        <v>-37520140</v>
      </c>
      <c r="U18" s="313">
        <v>57166012</v>
      </c>
      <c r="V18" s="313">
        <v>273276</v>
      </c>
      <c r="W18" s="313">
        <v>15988872</v>
      </c>
      <c r="X18" s="313">
        <v>11652185</v>
      </c>
      <c r="Y18" s="313">
        <v>359308646</v>
      </c>
      <c r="Z18" s="313">
        <v>12216986</v>
      </c>
      <c r="AA18" s="313">
        <v>6546108</v>
      </c>
      <c r="AB18" s="313">
        <v>389723925</v>
      </c>
      <c r="AC18" s="313">
        <v>276372000</v>
      </c>
      <c r="AD18" s="313">
        <v>24699031</v>
      </c>
      <c r="AE18" s="313">
        <v>134.22999999999999</v>
      </c>
      <c r="AF18" s="313">
        <v>38.11</v>
      </c>
      <c r="AG18" s="321">
        <f t="shared" si="1"/>
        <v>4.1287009581699355E-2</v>
      </c>
    </row>
    <row r="19" spans="1:33" ht="15.6" x14ac:dyDescent="0.3">
      <c r="A19" s="286" t="s">
        <v>11</v>
      </c>
      <c r="B19" s="332">
        <v>39168601</v>
      </c>
      <c r="C19" s="332">
        <v>735859</v>
      </c>
      <c r="D19" s="332">
        <v>558089</v>
      </c>
      <c r="E19" s="332">
        <v>711521</v>
      </c>
      <c r="F19" s="332"/>
      <c r="G19" s="332"/>
      <c r="H19" s="313"/>
      <c r="I19" s="313"/>
      <c r="J19" s="313"/>
      <c r="K19" s="313">
        <f>2005469+39168601</f>
        <v>41174070</v>
      </c>
      <c r="L19" s="313">
        <v>40887188.549999997</v>
      </c>
      <c r="M19" s="313">
        <v>-1160389</v>
      </c>
      <c r="N19" s="313">
        <v>39726799.549999997</v>
      </c>
      <c r="O19" s="313">
        <v>29239485.079999998</v>
      </c>
      <c r="P19" s="313">
        <v>29185878.079999998</v>
      </c>
      <c r="Q19" s="313">
        <v>11824377</v>
      </c>
      <c r="R19" s="313">
        <v>2695239.34</v>
      </c>
      <c r="S19" s="313">
        <v>0</v>
      </c>
      <c r="T19" s="313">
        <v>-3978694.87</v>
      </c>
      <c r="U19" s="313">
        <v>3628804.65</v>
      </c>
      <c r="V19" s="313">
        <v>0</v>
      </c>
      <c r="W19" s="313">
        <v>-349890.22</v>
      </c>
      <c r="X19" s="313">
        <v>52785059</v>
      </c>
      <c r="Y19" s="313">
        <v>30630413.739999998</v>
      </c>
      <c r="Z19" s="313">
        <v>8232198.8799999999</v>
      </c>
      <c r="AA19" s="313">
        <v>256948</v>
      </c>
      <c r="AB19" s="313">
        <v>93737351.739999995</v>
      </c>
      <c r="AC19" s="313">
        <v>16636116</v>
      </c>
      <c r="AD19" s="313">
        <v>4593955</v>
      </c>
      <c r="AE19" s="313">
        <v>501.41</v>
      </c>
      <c r="AF19" s="313">
        <v>35.51</v>
      </c>
      <c r="AG19" s="321">
        <f t="shared" si="1"/>
        <v>1.6382158941900284E-2</v>
      </c>
    </row>
    <row r="20" spans="1:33" ht="15.6" x14ac:dyDescent="0.3">
      <c r="A20" s="286" t="s">
        <v>12</v>
      </c>
      <c r="B20" s="313">
        <v>95092748</v>
      </c>
      <c r="C20" s="313">
        <v>13663816</v>
      </c>
      <c r="D20" s="313">
        <v>20879583</v>
      </c>
      <c r="E20" s="313">
        <v>8442558</v>
      </c>
      <c r="F20" s="313">
        <v>80175243</v>
      </c>
      <c r="G20" s="313"/>
      <c r="H20" s="313"/>
      <c r="I20" s="313"/>
      <c r="J20" s="313">
        <v>5154069</v>
      </c>
      <c r="K20" s="313">
        <v>223408017</v>
      </c>
      <c r="L20" s="313">
        <v>218784483</v>
      </c>
      <c r="M20" s="313">
        <v>-92631887</v>
      </c>
      <c r="N20" s="313">
        <v>126152596</v>
      </c>
      <c r="O20" s="313">
        <v>59617594</v>
      </c>
      <c r="P20" s="313">
        <v>59617594</v>
      </c>
      <c r="Q20" s="313">
        <v>59731503</v>
      </c>
      <c r="R20" s="313"/>
      <c r="S20" s="313">
        <v>977800</v>
      </c>
      <c r="T20" s="313">
        <v>-34419119</v>
      </c>
      <c r="U20" s="313">
        <v>45553438</v>
      </c>
      <c r="V20" s="313">
        <v>0</v>
      </c>
      <c r="W20" s="313">
        <v>11618842</v>
      </c>
      <c r="X20" s="313">
        <v>48171242</v>
      </c>
      <c r="Y20" s="313">
        <v>302685231</v>
      </c>
      <c r="Z20" s="313">
        <v>3798610</v>
      </c>
      <c r="AA20" s="313">
        <v>12590741</v>
      </c>
      <c r="AB20" s="313">
        <v>383688324</v>
      </c>
      <c r="AC20" s="313">
        <v>258738994</v>
      </c>
      <c r="AD20" s="313">
        <v>41967207</v>
      </c>
      <c r="AE20" s="313">
        <v>135.6</v>
      </c>
      <c r="AF20" s="313">
        <v>46.59</v>
      </c>
      <c r="AG20" s="321">
        <f t="shared" si="1"/>
        <v>8.8888604973682714E-2</v>
      </c>
    </row>
    <row r="21" spans="1:33" ht="15.6" x14ac:dyDescent="0.3">
      <c r="A21" s="286" t="s">
        <v>13</v>
      </c>
      <c r="B21" s="313">
        <v>13959731</v>
      </c>
      <c r="C21" s="313">
        <v>579244</v>
      </c>
      <c r="D21" s="313">
        <v>0</v>
      </c>
      <c r="E21" s="313">
        <v>1437862</v>
      </c>
      <c r="F21" s="313">
        <v>1052864</v>
      </c>
      <c r="G21" s="313">
        <v>0</v>
      </c>
      <c r="H21" s="313">
        <v>0</v>
      </c>
      <c r="I21" s="313"/>
      <c r="J21" s="313">
        <v>10037958</v>
      </c>
      <c r="K21" s="313">
        <v>27067659</v>
      </c>
      <c r="L21" s="313">
        <v>26957699</v>
      </c>
      <c r="M21" s="313">
        <v>-10783080</v>
      </c>
      <c r="N21" s="313">
        <v>16174619</v>
      </c>
      <c r="O21" s="313">
        <v>18031106</v>
      </c>
      <c r="P21" s="313">
        <v>18031106</v>
      </c>
      <c r="Q21" s="313">
        <v>8295918</v>
      </c>
      <c r="R21" s="313">
        <v>42200418</v>
      </c>
      <c r="S21" s="313"/>
      <c r="T21" s="313">
        <v>-10890536</v>
      </c>
      <c r="U21" s="313">
        <v>8025317</v>
      </c>
      <c r="V21" s="313">
        <v>0</v>
      </c>
      <c r="W21" s="313">
        <v>-1736296</v>
      </c>
      <c r="X21" s="313">
        <v>40020225</v>
      </c>
      <c r="Y21" s="313">
        <v>68879683</v>
      </c>
      <c r="Z21" s="313">
        <v>3594312</v>
      </c>
      <c r="AA21" s="313">
        <v>4769979</v>
      </c>
      <c r="AB21" s="313">
        <v>117293590</v>
      </c>
      <c r="AC21" s="313">
        <v>62428656</v>
      </c>
      <c r="AD21" s="313">
        <v>1380821</v>
      </c>
      <c r="AE21" s="313">
        <v>174.44</v>
      </c>
      <c r="AF21" s="313">
        <v>33.51</v>
      </c>
      <c r="AG21" s="321">
        <f t="shared" si="1"/>
        <v>1.0769561812158907E-2</v>
      </c>
    </row>
    <row r="22" spans="1:33" ht="15.6" x14ac:dyDescent="0.3">
      <c r="A22" s="286" t="s">
        <v>14</v>
      </c>
      <c r="B22" s="313">
        <v>3018225</v>
      </c>
      <c r="C22" s="313">
        <v>5939537</v>
      </c>
      <c r="D22" s="313">
        <v>243922</v>
      </c>
      <c r="E22" s="313">
        <v>21565736</v>
      </c>
      <c r="F22" s="313">
        <v>2695534</v>
      </c>
      <c r="G22" s="313"/>
      <c r="H22" s="313"/>
      <c r="I22" s="313"/>
      <c r="J22" s="313"/>
      <c r="K22" s="313">
        <v>33462954</v>
      </c>
      <c r="L22" s="313">
        <v>20338646</v>
      </c>
      <c r="M22" s="313">
        <v>-780718</v>
      </c>
      <c r="N22" s="313">
        <v>19557928</v>
      </c>
      <c r="O22" s="313">
        <v>8767530</v>
      </c>
      <c r="P22" s="313">
        <v>8274210</v>
      </c>
      <c r="Q22" s="313">
        <v>7488907</v>
      </c>
      <c r="R22" s="313">
        <v>658091</v>
      </c>
      <c r="S22" s="313">
        <v>0</v>
      </c>
      <c r="T22" s="313">
        <v>-1996588</v>
      </c>
      <c r="U22" s="313">
        <v>2320516</v>
      </c>
      <c r="V22" s="313">
        <v>0</v>
      </c>
      <c r="W22" s="313">
        <v>1122939</v>
      </c>
      <c r="X22" s="313">
        <v>862036</v>
      </c>
      <c r="Y22" s="313">
        <v>57555949</v>
      </c>
      <c r="Z22" s="313">
        <v>709582</v>
      </c>
      <c r="AA22" s="313">
        <v>574039</v>
      </c>
      <c r="AB22" s="313">
        <v>62438678</v>
      </c>
      <c r="AC22" s="313">
        <v>5570405</v>
      </c>
      <c r="AD22" s="313">
        <v>4581765</v>
      </c>
      <c r="AE22" s="313">
        <v>1048.72</v>
      </c>
      <c r="AF22" s="313">
        <v>65.3</v>
      </c>
      <c r="AG22" s="321">
        <f t="shared" si="1"/>
        <v>1.3314093823940597E-2</v>
      </c>
    </row>
    <row r="23" spans="1:33" ht="15.6" x14ac:dyDescent="0.3">
      <c r="A23" s="286" t="s">
        <v>15</v>
      </c>
      <c r="B23" s="313">
        <v>421683454</v>
      </c>
      <c r="C23" s="313">
        <v>16478587</v>
      </c>
      <c r="D23" s="313">
        <v>297626</v>
      </c>
      <c r="E23" s="313">
        <v>5783027</v>
      </c>
      <c r="F23" s="313">
        <v>31790653</v>
      </c>
      <c r="G23" s="313"/>
      <c r="H23" s="313"/>
      <c r="I23" s="313"/>
      <c r="J23" s="313"/>
      <c r="K23" s="313">
        <v>476033348</v>
      </c>
      <c r="L23" s="313">
        <v>474822342</v>
      </c>
      <c r="M23" s="313">
        <v>-106214614</v>
      </c>
      <c r="N23" s="313">
        <v>368607728</v>
      </c>
      <c r="O23" s="313">
        <v>337590439</v>
      </c>
      <c r="P23" s="313">
        <v>336890733</v>
      </c>
      <c r="Q23" s="313">
        <v>87671706</v>
      </c>
      <c r="R23" s="313">
        <v>5791399</v>
      </c>
      <c r="S23" s="313">
        <v>412689</v>
      </c>
      <c r="T23" s="313">
        <v>-80650854</v>
      </c>
      <c r="U23" s="313">
        <v>79062571</v>
      </c>
      <c r="V23" s="313">
        <v>869916</v>
      </c>
      <c r="W23" s="313">
        <v>1549019</v>
      </c>
      <c r="X23" s="313">
        <v>27210980</v>
      </c>
      <c r="Y23" s="313">
        <v>773675885</v>
      </c>
      <c r="Z23" s="313">
        <v>73789614</v>
      </c>
      <c r="AA23" s="313">
        <v>46539766</v>
      </c>
      <c r="AB23" s="313">
        <v>921216244</v>
      </c>
      <c r="AC23" s="313">
        <v>704343541</v>
      </c>
      <c r="AD23" s="313">
        <v>18873297</v>
      </c>
      <c r="AE23" s="313">
        <v>113.71</v>
      </c>
      <c r="AF23" s="313">
        <v>23.75</v>
      </c>
      <c r="AG23" s="321">
        <f t="shared" si="1"/>
        <v>0.18940206709176258</v>
      </c>
    </row>
    <row r="24" spans="1:33" ht="15.6" x14ac:dyDescent="0.3">
      <c r="A24" s="286" t="s">
        <v>16</v>
      </c>
      <c r="B24" s="314">
        <v>22582205</v>
      </c>
      <c r="C24" s="314">
        <v>8626601</v>
      </c>
      <c r="D24" s="314">
        <v>68890571</v>
      </c>
      <c r="E24" s="314">
        <v>4140379</v>
      </c>
      <c r="F24" s="314">
        <v>307558437</v>
      </c>
      <c r="G24" s="314"/>
      <c r="H24" s="314"/>
      <c r="I24" s="314"/>
      <c r="J24" s="314"/>
      <c r="K24" s="313">
        <v>411798193</v>
      </c>
      <c r="L24" s="313">
        <v>409264359</v>
      </c>
      <c r="M24" s="313">
        <v>-158854410</v>
      </c>
      <c r="N24" s="313">
        <v>250409949</v>
      </c>
      <c r="O24" s="313">
        <v>192921896</v>
      </c>
      <c r="P24" s="313">
        <v>192921896</v>
      </c>
      <c r="Q24" s="313">
        <v>56115287</v>
      </c>
      <c r="R24" s="313">
        <v>25108831</v>
      </c>
      <c r="S24" s="313">
        <v>682643</v>
      </c>
      <c r="T24" s="313">
        <v>-48684003</v>
      </c>
      <c r="U24" s="313">
        <v>97583451</v>
      </c>
      <c r="V24" s="313">
        <v>16098</v>
      </c>
      <c r="W24" s="313">
        <v>40827635</v>
      </c>
      <c r="X24" s="313">
        <v>37531315</v>
      </c>
      <c r="Y24" s="313">
        <v>938025962</v>
      </c>
      <c r="Z24" s="313">
        <v>71279817</v>
      </c>
      <c r="AA24" s="313">
        <v>59213190</v>
      </c>
      <c r="AB24" s="313">
        <v>1106280323</v>
      </c>
      <c r="AC24" s="313">
        <v>771263170</v>
      </c>
      <c r="AD24" s="313">
        <v>63000592</v>
      </c>
      <c r="AE24" s="313">
        <v>126.49</v>
      </c>
      <c r="AF24" s="313">
        <v>26.11</v>
      </c>
      <c r="AG24" s="321">
        <f t="shared" si="1"/>
        <v>0.16384446448246015</v>
      </c>
    </row>
    <row r="25" spans="1:33" ht="15.6" x14ac:dyDescent="0.3">
      <c r="A25" s="286" t="s">
        <v>19</v>
      </c>
      <c r="B25" s="333">
        <v>1823422</v>
      </c>
      <c r="C25" s="333">
        <v>13147947</v>
      </c>
      <c r="D25" s="333">
        <v>462929</v>
      </c>
      <c r="E25" s="333">
        <v>219045</v>
      </c>
      <c r="F25" s="333">
        <v>1508814</v>
      </c>
      <c r="G25" s="333"/>
      <c r="H25" s="333"/>
      <c r="I25" s="333"/>
      <c r="J25" s="333">
        <v>48489</v>
      </c>
      <c r="K25" s="314">
        <v>17210646</v>
      </c>
      <c r="L25" s="314">
        <v>12219636</v>
      </c>
      <c r="M25" s="314">
        <v>-952970</v>
      </c>
      <c r="N25" s="314">
        <v>11266666</v>
      </c>
      <c r="O25" s="314">
        <v>7169583</v>
      </c>
      <c r="P25" s="314">
        <v>6641843</v>
      </c>
      <c r="Q25" s="314">
        <v>7335892</v>
      </c>
      <c r="R25" s="314">
        <v>50739412</v>
      </c>
      <c r="S25" s="314">
        <v>1169693</v>
      </c>
      <c r="T25" s="314">
        <v>-3564734</v>
      </c>
      <c r="U25" s="314">
        <v>402458</v>
      </c>
      <c r="V25" s="314">
        <v>0</v>
      </c>
      <c r="W25" s="314">
        <v>-3319041</v>
      </c>
      <c r="X25" s="314">
        <v>1063268</v>
      </c>
      <c r="Y25" s="314">
        <v>20857190</v>
      </c>
      <c r="Z25" s="314">
        <v>8821251</v>
      </c>
      <c r="AA25" s="314">
        <v>2754597</v>
      </c>
      <c r="AB25" s="314">
        <v>33496306</v>
      </c>
      <c r="AC25" s="314">
        <v>11677401</v>
      </c>
      <c r="AD25" s="314">
        <v>4317669</v>
      </c>
      <c r="AE25" s="314">
        <v>187.72</v>
      </c>
      <c r="AF25" s="314">
        <v>76.59</v>
      </c>
      <c r="AG25" s="322">
        <f t="shared" si="1"/>
        <v>6.8476965785694817E-3</v>
      </c>
    </row>
    <row r="26" spans="1:33" s="152" customFormat="1" ht="15.6" x14ac:dyDescent="0.3">
      <c r="A26" s="326" t="s">
        <v>52</v>
      </c>
      <c r="B26" s="327">
        <f>SUM(B6:B25)</f>
        <v>1235909786</v>
      </c>
      <c r="C26" s="328">
        <f t="shared" ref="C26:O26" si="2">SUM(C6:C25)</f>
        <v>173967079</v>
      </c>
      <c r="D26" s="328">
        <f t="shared" si="2"/>
        <v>161167555</v>
      </c>
      <c r="E26" s="328">
        <f t="shared" si="2"/>
        <v>88658914</v>
      </c>
      <c r="F26" s="328">
        <f t="shared" si="2"/>
        <v>715893852</v>
      </c>
      <c r="G26" s="328">
        <f t="shared" si="2"/>
        <v>335179</v>
      </c>
      <c r="H26" s="328">
        <f t="shared" si="2"/>
        <v>597030</v>
      </c>
      <c r="I26" s="328">
        <f t="shared" si="2"/>
        <v>220507</v>
      </c>
      <c r="J26" s="328">
        <f t="shared" si="2"/>
        <v>136660130</v>
      </c>
      <c r="K26" s="328">
        <f t="shared" si="2"/>
        <v>2513348219</v>
      </c>
      <c r="L26" s="328">
        <f t="shared" si="2"/>
        <v>2448409114.5500002</v>
      </c>
      <c r="M26" s="329">
        <f t="shared" si="2"/>
        <v>-733364987</v>
      </c>
      <c r="N26" s="328">
        <f t="shared" si="2"/>
        <v>1715044124.55</v>
      </c>
      <c r="O26" s="328">
        <f t="shared" si="2"/>
        <v>1292228127.0799999</v>
      </c>
      <c r="P26" s="330">
        <f t="shared" ref="P26:AD26" si="3">SUM(P6:P25)</f>
        <v>1284581636.0799999</v>
      </c>
      <c r="Q26" s="330">
        <f t="shared" si="3"/>
        <v>512313779</v>
      </c>
      <c r="R26" s="330">
        <v>2023358</v>
      </c>
      <c r="S26" s="330">
        <f t="shared" si="3"/>
        <v>25286024</v>
      </c>
      <c r="T26" s="330">
        <f t="shared" si="3"/>
        <v>-412200348.87</v>
      </c>
      <c r="U26" s="330">
        <f t="shared" si="3"/>
        <v>581682148.64999998</v>
      </c>
      <c r="V26" s="330">
        <f t="shared" si="3"/>
        <v>28659</v>
      </c>
      <c r="W26" s="330">
        <f t="shared" si="3"/>
        <v>162857001.78</v>
      </c>
      <c r="X26" s="330">
        <f t="shared" si="3"/>
        <v>411676390</v>
      </c>
      <c r="Y26" s="330">
        <f t="shared" si="3"/>
        <v>4775052024.7399998</v>
      </c>
      <c r="Z26" s="330">
        <f t="shared" si="3"/>
        <v>306889426.88</v>
      </c>
      <c r="AA26" s="330">
        <f t="shared" si="3"/>
        <v>253649221</v>
      </c>
      <c r="AB26" s="330">
        <f>SUM(AB6:AB25)</f>
        <v>5775572298.7399998</v>
      </c>
      <c r="AC26" s="330">
        <f t="shared" si="3"/>
        <v>3645145247</v>
      </c>
      <c r="AD26" s="330">
        <f t="shared" si="3"/>
        <v>374968265</v>
      </c>
      <c r="AE26" s="331">
        <f>AVERAGE(AE6:AE25)</f>
        <v>321.267</v>
      </c>
      <c r="AF26" s="331">
        <f>AVERAGE(AF6:AF25)</f>
        <v>66.497499999999974</v>
      </c>
      <c r="AG26" s="323">
        <f>SUM(AG6:AG25)</f>
        <v>0.99999999999999989</v>
      </c>
    </row>
    <row r="27" spans="1:33" s="337" customFormat="1" x14ac:dyDescent="0.3">
      <c r="B27" s="338"/>
      <c r="M27" s="338"/>
      <c r="N27" s="339"/>
      <c r="O27" s="339"/>
    </row>
  </sheetData>
  <mergeCells count="1">
    <mergeCell ref="B1:AG1"/>
  </mergeCells>
  <dataValidations count="1">
    <dataValidation type="list" allowBlank="1" showInputMessage="1" showErrorMessage="1" sqref="A3" xr:uid="{00000000-0002-0000-2600-000000000000}">
      <formula1>$A$6:$A$26</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H20"/>
  <sheetViews>
    <sheetView zoomScale="80" zoomScaleNormal="80" workbookViewId="0">
      <selection activeCell="C2" sqref="C2:D18"/>
    </sheetView>
  </sheetViews>
  <sheetFormatPr defaultColWidth="9.109375" defaultRowHeight="15.6" x14ac:dyDescent="0.3"/>
  <cols>
    <col min="1" max="1" width="47.33203125" style="1" bestFit="1" customWidth="1"/>
    <col min="2" max="2" width="17.5546875" style="1" customWidth="1"/>
    <col min="3" max="3" width="29.44140625" style="1" bestFit="1" customWidth="1"/>
    <col min="4" max="4" width="23.6640625" style="2" bestFit="1" customWidth="1"/>
    <col min="5" max="5" width="14.88671875" style="1" bestFit="1" customWidth="1"/>
    <col min="6" max="6" width="14.109375" style="1" customWidth="1"/>
    <col min="7" max="7" width="13.5546875" style="1" bestFit="1" customWidth="1"/>
    <col min="8" max="8" width="17.5546875" style="1" bestFit="1" customWidth="1"/>
    <col min="9" max="16384" width="9.109375" style="1"/>
  </cols>
  <sheetData>
    <row r="1" spans="1:8" s="46" customFormat="1" x14ac:dyDescent="0.3">
      <c r="A1" s="47" t="s">
        <v>63</v>
      </c>
      <c r="B1" s="48" t="s">
        <v>21</v>
      </c>
      <c r="C1" s="48" t="s">
        <v>58</v>
      </c>
      <c r="D1" s="47" t="s">
        <v>24</v>
      </c>
      <c r="E1" s="48" t="s">
        <v>25</v>
      </c>
      <c r="F1" s="48" t="s">
        <v>27</v>
      </c>
      <c r="G1" s="49" t="s">
        <v>64</v>
      </c>
      <c r="H1" s="49" t="s">
        <v>72</v>
      </c>
    </row>
    <row r="2" spans="1:8" x14ac:dyDescent="0.3">
      <c r="A2" s="52" t="s">
        <v>0</v>
      </c>
      <c r="B2" s="54">
        <v>134787</v>
      </c>
      <c r="C2" s="55">
        <v>34112</v>
      </c>
      <c r="D2" s="54">
        <v>190907</v>
      </c>
      <c r="E2" s="55">
        <v>149.78</v>
      </c>
      <c r="F2" s="56">
        <f>B2/$B$19</f>
        <v>1.3013415354335555E-3</v>
      </c>
      <c r="G2" s="108">
        <v>3111524</v>
      </c>
      <c r="H2" s="108">
        <v>2121483</v>
      </c>
    </row>
    <row r="3" spans="1:8" x14ac:dyDescent="0.3">
      <c r="A3" s="52" t="s">
        <v>1</v>
      </c>
      <c r="B3" s="54">
        <v>1895029</v>
      </c>
      <c r="C3" s="55">
        <v>1207211</v>
      </c>
      <c r="D3" s="54">
        <v>511693</v>
      </c>
      <c r="E3" s="55">
        <v>30.78</v>
      </c>
      <c r="F3" s="56">
        <f t="shared" ref="F3:F18" si="0">B3/$B$19</f>
        <v>1.8296126099335362E-2</v>
      </c>
      <c r="G3" s="108">
        <v>18183633</v>
      </c>
      <c r="H3" s="108">
        <v>13545881</v>
      </c>
    </row>
    <row r="4" spans="1:8" x14ac:dyDescent="0.3">
      <c r="A4" s="52" t="s">
        <v>2</v>
      </c>
      <c r="B4" s="54">
        <v>25251073</v>
      </c>
      <c r="C4" s="55">
        <v>5608575</v>
      </c>
      <c r="D4" s="54">
        <v>4244891</v>
      </c>
      <c r="E4" s="55">
        <v>37.07</v>
      </c>
      <c r="F4" s="56">
        <f t="shared" si="0"/>
        <v>0.24379406106794274</v>
      </c>
      <c r="G4" s="108">
        <v>152297455</v>
      </c>
      <c r="H4" s="108">
        <v>133247451</v>
      </c>
    </row>
    <row r="5" spans="1:8" x14ac:dyDescent="0.3">
      <c r="A5" s="52" t="s">
        <v>5</v>
      </c>
      <c r="B5" s="54">
        <v>2639698</v>
      </c>
      <c r="C5" s="55">
        <v>819806</v>
      </c>
      <c r="D5" s="54">
        <v>941994</v>
      </c>
      <c r="E5" s="55">
        <v>60.01</v>
      </c>
      <c r="F5" s="56">
        <f t="shared" si="0"/>
        <v>2.548575640381406E-2</v>
      </c>
      <c r="G5" s="108">
        <v>14245271</v>
      </c>
      <c r="H5" s="108">
        <v>7030443</v>
      </c>
    </row>
    <row r="6" spans="1:8" x14ac:dyDescent="0.3">
      <c r="A6" s="52" t="s">
        <v>6</v>
      </c>
      <c r="B6" s="54">
        <v>1376102</v>
      </c>
      <c r="C6" s="55">
        <v>167276</v>
      </c>
      <c r="D6" s="54">
        <v>198496</v>
      </c>
      <c r="E6" s="55">
        <v>43.77</v>
      </c>
      <c r="F6" s="56">
        <f t="shared" si="0"/>
        <v>1.3285989669576344E-2</v>
      </c>
      <c r="G6" s="108">
        <v>3832070</v>
      </c>
      <c r="H6" s="108">
        <v>3432847</v>
      </c>
    </row>
    <row r="7" spans="1:8" x14ac:dyDescent="0.3">
      <c r="A7" s="52" t="s">
        <v>7</v>
      </c>
      <c r="B7" s="54">
        <v>10163938</v>
      </c>
      <c r="C7" s="55">
        <v>5280753</v>
      </c>
      <c r="D7" s="54">
        <v>1886450</v>
      </c>
      <c r="E7" s="55">
        <v>21.01</v>
      </c>
      <c r="F7" s="56">
        <f t="shared" si="0"/>
        <v>9.8130789193108095E-2</v>
      </c>
      <c r="G7" s="108">
        <v>106022318</v>
      </c>
      <c r="H7" s="108">
        <v>92273643</v>
      </c>
    </row>
    <row r="8" spans="1:8" x14ac:dyDescent="0.3">
      <c r="A8" s="52" t="s">
        <v>9</v>
      </c>
      <c r="B8" s="54">
        <v>5186826</v>
      </c>
      <c r="C8" s="55">
        <v>1999151</v>
      </c>
      <c r="D8" s="54">
        <v>1568114</v>
      </c>
      <c r="E8" s="55">
        <v>47.26</v>
      </c>
      <c r="F8" s="56">
        <f t="shared" si="0"/>
        <v>5.0077767966248132E-2</v>
      </c>
      <c r="G8" s="108">
        <v>60112582</v>
      </c>
      <c r="H8" s="108">
        <v>57016027</v>
      </c>
    </row>
    <row r="9" spans="1:8" x14ac:dyDescent="0.3">
      <c r="A9" s="52" t="s">
        <v>10</v>
      </c>
      <c r="B9" s="54">
        <v>3419044</v>
      </c>
      <c r="C9" s="55">
        <v>932034</v>
      </c>
      <c r="D9" s="54">
        <v>709925</v>
      </c>
      <c r="E9" s="55">
        <v>26.08</v>
      </c>
      <c r="F9" s="56">
        <f t="shared" si="0"/>
        <v>3.3010186209908116E-2</v>
      </c>
      <c r="G9" s="108">
        <v>28638825</v>
      </c>
      <c r="H9" s="108">
        <v>24665148</v>
      </c>
    </row>
    <row r="10" spans="1:8" x14ac:dyDescent="0.3">
      <c r="A10" s="52" t="s">
        <v>11</v>
      </c>
      <c r="B10" s="54">
        <v>1325856</v>
      </c>
      <c r="C10" s="55">
        <v>795802</v>
      </c>
      <c r="D10" s="54">
        <v>655519</v>
      </c>
      <c r="E10" s="55">
        <v>66.569999999999993</v>
      </c>
      <c r="F10" s="56">
        <f t="shared" si="0"/>
        <v>1.2800874585856145E-2</v>
      </c>
      <c r="G10" s="108">
        <v>9041122</v>
      </c>
      <c r="H10" s="108">
        <v>6624631</v>
      </c>
    </row>
    <row r="11" spans="1:8" x14ac:dyDescent="0.3">
      <c r="A11" s="52" t="s">
        <v>12</v>
      </c>
      <c r="B11" s="54">
        <v>530488</v>
      </c>
      <c r="C11" s="55">
        <v>53574</v>
      </c>
      <c r="D11" s="54">
        <v>1077155</v>
      </c>
      <c r="E11" s="55">
        <v>226.38</v>
      </c>
      <c r="F11" s="56">
        <f t="shared" si="0"/>
        <v>5.1217555732309197E-3</v>
      </c>
      <c r="G11" s="108">
        <v>11193019</v>
      </c>
      <c r="H11" s="108">
        <v>1293011</v>
      </c>
    </row>
    <row r="12" spans="1:8" x14ac:dyDescent="0.3">
      <c r="A12" s="52" t="s">
        <v>13</v>
      </c>
      <c r="B12" s="54">
        <v>1596876</v>
      </c>
      <c r="C12" s="55">
        <v>584633</v>
      </c>
      <c r="D12" s="54">
        <v>476221</v>
      </c>
      <c r="E12" s="55">
        <v>36.67</v>
      </c>
      <c r="F12" s="56">
        <f t="shared" si="0"/>
        <v>1.5417518497607294E-2</v>
      </c>
      <c r="G12" s="108">
        <v>16979990</v>
      </c>
      <c r="H12" s="108">
        <v>14319836</v>
      </c>
    </row>
    <row r="13" spans="1:8" x14ac:dyDescent="0.3">
      <c r="A13" s="52" t="s">
        <v>14</v>
      </c>
      <c r="B13" s="54">
        <v>47994</v>
      </c>
      <c r="C13" s="55">
        <v>11037</v>
      </c>
      <c r="D13" s="54">
        <v>156716</v>
      </c>
      <c r="E13" s="55">
        <v>343.71</v>
      </c>
      <c r="F13" s="56">
        <f t="shared" si="0"/>
        <v>4.6337247398931696E-4</v>
      </c>
      <c r="G13" s="108">
        <v>2864185</v>
      </c>
      <c r="H13" s="108">
        <v>1902238</v>
      </c>
    </row>
    <row r="14" spans="1:8" x14ac:dyDescent="0.3">
      <c r="A14" s="52" t="s">
        <v>15</v>
      </c>
      <c r="B14" s="54">
        <v>31218625</v>
      </c>
      <c r="C14" s="55">
        <v>15098871</v>
      </c>
      <c r="D14" s="54">
        <v>4224847</v>
      </c>
      <c r="E14" s="55">
        <v>18.329999999999998</v>
      </c>
      <c r="F14" s="56">
        <f t="shared" si="0"/>
        <v>0.30140958246436511</v>
      </c>
      <c r="G14" s="108">
        <v>204260603</v>
      </c>
      <c r="H14" s="108">
        <v>160664392</v>
      </c>
    </row>
    <row r="15" spans="1:8" x14ac:dyDescent="0.3">
      <c r="A15" s="52" t="s">
        <v>16</v>
      </c>
      <c r="B15" s="54">
        <v>11994303</v>
      </c>
      <c r="C15" s="55">
        <v>4618918</v>
      </c>
      <c r="D15" s="54">
        <v>2930219</v>
      </c>
      <c r="E15" s="55">
        <v>30.45</v>
      </c>
      <c r="F15" s="56">
        <f t="shared" si="0"/>
        <v>0.11580259730148532</v>
      </c>
      <c r="G15" s="108">
        <v>80181877</v>
      </c>
      <c r="H15" s="108">
        <v>65392835</v>
      </c>
    </row>
    <row r="16" spans="1:8" x14ac:dyDescent="0.3">
      <c r="A16" s="52" t="s">
        <v>17</v>
      </c>
      <c r="B16" s="54">
        <v>819806</v>
      </c>
      <c r="C16" s="55">
        <v>314161</v>
      </c>
      <c r="D16" s="54">
        <v>587650</v>
      </c>
      <c r="E16" s="55">
        <v>79.31</v>
      </c>
      <c r="F16" s="56">
        <f t="shared" si="0"/>
        <v>7.9150630164455133E-3</v>
      </c>
      <c r="G16" s="108">
        <v>6516699</v>
      </c>
      <c r="H16" s="108">
        <v>4317666</v>
      </c>
    </row>
    <row r="17" spans="1:8" x14ac:dyDescent="0.3">
      <c r="A17" s="52" t="s">
        <v>18</v>
      </c>
      <c r="B17" s="54">
        <v>2623392</v>
      </c>
      <c r="C17" s="55">
        <v>456846</v>
      </c>
      <c r="D17" s="54">
        <v>1403897</v>
      </c>
      <c r="E17" s="55">
        <v>65.31</v>
      </c>
      <c r="F17" s="56">
        <f t="shared" si="0"/>
        <v>2.5328325234066387E-2</v>
      </c>
      <c r="G17" s="108">
        <v>14053353</v>
      </c>
      <c r="H17" s="108">
        <v>9317211</v>
      </c>
    </row>
    <row r="18" spans="1:8" x14ac:dyDescent="0.3">
      <c r="A18" s="52" t="s">
        <v>19</v>
      </c>
      <c r="B18" s="54">
        <v>3351587</v>
      </c>
      <c r="C18" s="55">
        <v>4333772</v>
      </c>
      <c r="D18" s="54">
        <v>1029012</v>
      </c>
      <c r="E18" s="55">
        <v>40.130000000000003</v>
      </c>
      <c r="F18" s="56">
        <f t="shared" si="0"/>
        <v>3.235890236238765E-2</v>
      </c>
      <c r="G18" s="108">
        <v>22837251</v>
      </c>
      <c r="H18" s="108">
        <v>15418572</v>
      </c>
    </row>
    <row r="19" spans="1:8" s="5" customFormat="1" ht="19.2" x14ac:dyDescent="0.6">
      <c r="A19" s="53" t="s">
        <v>20</v>
      </c>
      <c r="B19" s="63">
        <v>103575423</v>
      </c>
      <c r="C19" s="64">
        <v>42316532</v>
      </c>
      <c r="D19" s="64">
        <v>22793706</v>
      </c>
      <c r="E19" s="57"/>
      <c r="F19" s="56"/>
      <c r="G19" s="157">
        <v>754371778</v>
      </c>
      <c r="H19" s="157">
        <v>612583316</v>
      </c>
    </row>
    <row r="20" spans="1:8" x14ac:dyDescent="0.3">
      <c r="C2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H20"/>
  <sheetViews>
    <sheetView zoomScale="80" zoomScaleNormal="80" workbookViewId="0">
      <selection activeCell="C2" sqref="C2:D18"/>
    </sheetView>
  </sheetViews>
  <sheetFormatPr defaultColWidth="9.109375" defaultRowHeight="15.6" x14ac:dyDescent="0.3"/>
  <cols>
    <col min="1" max="1" width="47.33203125" style="1" bestFit="1" customWidth="1"/>
    <col min="2" max="2" width="17.5546875" style="1" customWidth="1"/>
    <col min="3" max="3" width="29.44140625" style="1" bestFit="1" customWidth="1"/>
    <col min="4" max="4" width="23.6640625" style="1" bestFit="1" customWidth="1"/>
    <col min="5" max="5" width="14.88671875" style="1" bestFit="1" customWidth="1"/>
    <col min="6" max="6" width="15.5546875" style="1" bestFit="1" customWidth="1"/>
    <col min="7" max="7" width="13.5546875" style="1" bestFit="1" customWidth="1"/>
    <col min="8" max="8" width="17.5546875" style="1" bestFit="1" customWidth="1"/>
    <col min="9" max="16384" width="9.109375" style="1"/>
  </cols>
  <sheetData>
    <row r="1" spans="1:8" s="62" customFormat="1" x14ac:dyDescent="0.3">
      <c r="A1" s="61" t="s">
        <v>30</v>
      </c>
      <c r="B1" s="61" t="s">
        <v>22</v>
      </c>
      <c r="C1" s="61" t="s">
        <v>58</v>
      </c>
      <c r="D1" s="61" t="s">
        <v>24</v>
      </c>
      <c r="E1" s="61" t="s">
        <v>25</v>
      </c>
      <c r="F1" s="61" t="s">
        <v>27</v>
      </c>
      <c r="G1" s="62" t="s">
        <v>64</v>
      </c>
      <c r="H1" s="62" t="s">
        <v>72</v>
      </c>
    </row>
    <row r="2" spans="1:8" x14ac:dyDescent="0.3">
      <c r="A2" s="58" t="s">
        <v>0</v>
      </c>
      <c r="B2" s="54">
        <v>267468</v>
      </c>
      <c r="C2" s="55">
        <v>118120</v>
      </c>
      <c r="D2" s="55">
        <v>315904</v>
      </c>
      <c r="E2" s="55">
        <v>126.28</v>
      </c>
      <c r="F2" s="56">
        <f>B2/$B$19</f>
        <v>1.2432666037481457E-3</v>
      </c>
      <c r="G2" s="108">
        <v>2981159</v>
      </c>
      <c r="H2" s="108">
        <v>263804</v>
      </c>
    </row>
    <row r="3" spans="1:8" x14ac:dyDescent="0.3">
      <c r="A3" s="58" t="s">
        <v>1</v>
      </c>
      <c r="B3" s="54">
        <v>3867795</v>
      </c>
      <c r="C3" s="55">
        <v>2394793</v>
      </c>
      <c r="D3" s="55">
        <v>1017776</v>
      </c>
      <c r="E3" s="55">
        <v>30.23</v>
      </c>
      <c r="F3" s="56">
        <f t="shared" ref="F3:F18" si="0">B3/$B$19</f>
        <v>1.7978600631268261E-2</v>
      </c>
      <c r="G3" s="108">
        <v>20125247</v>
      </c>
      <c r="H3" s="108">
        <v>15506250</v>
      </c>
    </row>
    <row r="4" spans="1:8" x14ac:dyDescent="0.3">
      <c r="A4" s="58" t="s">
        <v>2</v>
      </c>
      <c r="B4" s="54">
        <v>54774493</v>
      </c>
      <c r="C4" s="55">
        <v>13234757</v>
      </c>
      <c r="D4" s="55">
        <v>9542948</v>
      </c>
      <c r="E4" s="55">
        <v>38.979999999999997</v>
      </c>
      <c r="F4" s="56">
        <f t="shared" si="0"/>
        <v>0.25460727221251356</v>
      </c>
      <c r="G4" s="108">
        <v>173111980</v>
      </c>
      <c r="H4" s="108">
        <v>154451376</v>
      </c>
    </row>
    <row r="5" spans="1:8" x14ac:dyDescent="0.3">
      <c r="A5" s="58" t="s">
        <v>5</v>
      </c>
      <c r="B5" s="54">
        <v>5213829</v>
      </c>
      <c r="C5" s="55">
        <v>1773134</v>
      </c>
      <c r="D5" s="55">
        <v>2061500</v>
      </c>
      <c r="E5" s="55">
        <v>51.74</v>
      </c>
      <c r="F5" s="56">
        <f t="shared" si="0"/>
        <v>2.4235345810914168E-2</v>
      </c>
      <c r="G5" s="108">
        <v>14776077</v>
      </c>
      <c r="H5" s="108">
        <v>7359854</v>
      </c>
    </row>
    <row r="6" spans="1:8" x14ac:dyDescent="0.3">
      <c r="A6" s="58" t="s">
        <v>6</v>
      </c>
      <c r="B6" s="54">
        <v>1782284</v>
      </c>
      <c r="C6" s="55">
        <v>380374</v>
      </c>
      <c r="D6" s="55">
        <v>473943</v>
      </c>
      <c r="E6" s="55">
        <v>66.45</v>
      </c>
      <c r="F6" s="56">
        <f t="shared" si="0"/>
        <v>8.2845580615051526E-3</v>
      </c>
      <c r="G6" s="108">
        <v>3673343</v>
      </c>
      <c r="H6" s="108">
        <v>3043919</v>
      </c>
    </row>
    <row r="7" spans="1:8" x14ac:dyDescent="0.3">
      <c r="A7" s="58" t="s">
        <v>7</v>
      </c>
      <c r="B7" s="54">
        <v>23491345</v>
      </c>
      <c r="C7" s="55">
        <v>11926104</v>
      </c>
      <c r="D7" s="55">
        <v>3813173</v>
      </c>
      <c r="E7" s="55">
        <v>19.850000000000001</v>
      </c>
      <c r="F7" s="56">
        <f t="shared" si="0"/>
        <v>0.10919438854601665</v>
      </c>
      <c r="G7" s="108">
        <v>110070857</v>
      </c>
      <c r="H7" s="108">
        <v>92930556</v>
      </c>
    </row>
    <row r="8" spans="1:8" x14ac:dyDescent="0.3">
      <c r="A8" s="58" t="s">
        <v>9</v>
      </c>
      <c r="B8" s="54">
        <v>10673148</v>
      </c>
      <c r="C8" s="55">
        <v>4368555</v>
      </c>
      <c r="D8" s="55">
        <v>3242170</v>
      </c>
      <c r="E8" s="55">
        <v>46.3</v>
      </c>
      <c r="F8" s="56">
        <f t="shared" si="0"/>
        <v>4.9611798290865872E-2</v>
      </c>
      <c r="G8" s="108">
        <v>65662131</v>
      </c>
      <c r="H8" s="108">
        <v>61946330</v>
      </c>
    </row>
    <row r="9" spans="1:8" x14ac:dyDescent="0.3">
      <c r="A9" s="58" t="s">
        <v>10</v>
      </c>
      <c r="B9" s="54">
        <v>8699762</v>
      </c>
      <c r="C9" s="55">
        <v>1790127</v>
      </c>
      <c r="D9" s="55">
        <v>1606563</v>
      </c>
      <c r="E9" s="55">
        <v>23.1</v>
      </c>
      <c r="F9" s="56">
        <f t="shared" si="0"/>
        <v>4.043894430420527E-2</v>
      </c>
      <c r="G9" s="108">
        <v>32910104</v>
      </c>
      <c r="H9" s="108">
        <v>25771729</v>
      </c>
    </row>
    <row r="10" spans="1:8" x14ac:dyDescent="0.3">
      <c r="A10" s="58" t="s">
        <v>11</v>
      </c>
      <c r="B10" s="54">
        <v>3728499</v>
      </c>
      <c r="C10" s="55">
        <v>1532349</v>
      </c>
      <c r="D10" s="55">
        <v>1395949</v>
      </c>
      <c r="E10" s="55">
        <v>47.94</v>
      </c>
      <c r="F10" s="56">
        <f t="shared" si="0"/>
        <v>1.7331113586703296E-2</v>
      </c>
      <c r="G10" s="108">
        <v>10315075</v>
      </c>
      <c r="H10" s="108">
        <v>7562530</v>
      </c>
    </row>
    <row r="11" spans="1:8" x14ac:dyDescent="0.3">
      <c r="A11" s="58" t="s">
        <v>12</v>
      </c>
      <c r="B11" s="54">
        <v>1313238</v>
      </c>
      <c r="C11" s="55">
        <v>122957</v>
      </c>
      <c r="D11" s="55">
        <v>3011628</v>
      </c>
      <c r="E11" s="55">
        <v>254.28</v>
      </c>
      <c r="F11" s="56">
        <f t="shared" si="0"/>
        <v>6.1043001337468678E-3</v>
      </c>
      <c r="G11" s="108">
        <v>10478888</v>
      </c>
      <c r="H11" s="108">
        <v>7084614</v>
      </c>
    </row>
    <row r="12" spans="1:8" x14ac:dyDescent="0.3">
      <c r="A12" s="58" t="s">
        <v>13</v>
      </c>
      <c r="B12" s="54">
        <v>3345883</v>
      </c>
      <c r="C12" s="55">
        <v>1420286</v>
      </c>
      <c r="D12" s="55">
        <v>1032775</v>
      </c>
      <c r="E12" s="55">
        <v>37.43</v>
      </c>
      <c r="F12" s="56">
        <f t="shared" si="0"/>
        <v>1.5552606644341218E-2</v>
      </c>
      <c r="G12" s="108">
        <v>18342847</v>
      </c>
      <c r="H12" s="108">
        <v>15525300</v>
      </c>
    </row>
    <row r="13" spans="1:8" x14ac:dyDescent="0.3">
      <c r="A13" s="58" t="s">
        <v>14</v>
      </c>
      <c r="B13" s="54">
        <v>200023</v>
      </c>
      <c r="C13" s="55">
        <v>40758</v>
      </c>
      <c r="D13" s="55">
        <v>382012</v>
      </c>
      <c r="E13" s="55">
        <v>217.86</v>
      </c>
      <c r="F13" s="56">
        <f t="shared" si="0"/>
        <v>9.2976324600144817E-4</v>
      </c>
      <c r="G13" s="108">
        <v>2951427</v>
      </c>
      <c r="H13" s="108">
        <v>2400001</v>
      </c>
    </row>
    <row r="14" spans="1:8" x14ac:dyDescent="0.3">
      <c r="A14" s="58" t="s">
        <v>15</v>
      </c>
      <c r="B14" s="54">
        <v>60662950</v>
      </c>
      <c r="C14" s="55">
        <v>32829102</v>
      </c>
      <c r="D14" s="55">
        <v>10766957</v>
      </c>
      <c r="E14" s="55">
        <v>22.57</v>
      </c>
      <c r="F14" s="56">
        <f t="shared" si="0"/>
        <v>0.28197847899503331</v>
      </c>
      <c r="G14" s="108">
        <v>216483337</v>
      </c>
      <c r="H14" s="108">
        <v>175422267</v>
      </c>
    </row>
    <row r="15" spans="1:8" x14ac:dyDescent="0.3">
      <c r="A15" s="58" t="s">
        <v>16</v>
      </c>
      <c r="B15" s="54">
        <v>24818794</v>
      </c>
      <c r="C15" s="55">
        <v>9680000</v>
      </c>
      <c r="D15" s="55">
        <v>6417640</v>
      </c>
      <c r="E15" s="55">
        <v>32.31</v>
      </c>
      <c r="F15" s="56">
        <f t="shared" si="0"/>
        <v>0.1153647454106841</v>
      </c>
      <c r="G15" s="108">
        <v>85974105</v>
      </c>
      <c r="H15" s="108">
        <v>68228291</v>
      </c>
    </row>
    <row r="16" spans="1:8" x14ac:dyDescent="0.3">
      <c r="A16" s="58" t="s">
        <v>17</v>
      </c>
      <c r="B16" s="54">
        <v>875084</v>
      </c>
      <c r="C16" s="55">
        <v>397076</v>
      </c>
      <c r="D16" s="55">
        <v>604460</v>
      </c>
      <c r="E16" s="55">
        <v>73.709999999999994</v>
      </c>
      <c r="F16" s="56">
        <f t="shared" si="0"/>
        <v>4.0676369235734455E-3</v>
      </c>
      <c r="G16" s="108">
        <v>6412810</v>
      </c>
      <c r="H16" s="108">
        <v>4329360</v>
      </c>
    </row>
    <row r="17" spans="1:8" x14ac:dyDescent="0.3">
      <c r="A17" s="58" t="s">
        <v>18</v>
      </c>
      <c r="B17" s="54">
        <v>5310772</v>
      </c>
      <c r="C17" s="55">
        <v>882224</v>
      </c>
      <c r="D17" s="55">
        <v>2719860</v>
      </c>
      <c r="E17" s="55">
        <v>63.75</v>
      </c>
      <c r="F17" s="56">
        <f t="shared" si="0"/>
        <v>2.4685964181587132E-2</v>
      </c>
      <c r="G17" s="108">
        <v>18232635</v>
      </c>
      <c r="H17" s="108">
        <v>12270596</v>
      </c>
    </row>
    <row r="18" spans="1:8" x14ac:dyDescent="0.3">
      <c r="A18" s="58" t="s">
        <v>19</v>
      </c>
      <c r="B18" s="54">
        <v>6107896</v>
      </c>
      <c r="C18" s="55">
        <v>6844091</v>
      </c>
      <c r="D18" s="55">
        <v>2406886</v>
      </c>
      <c r="E18" s="55">
        <v>57.1</v>
      </c>
      <c r="F18" s="56">
        <f t="shared" si="0"/>
        <v>2.8391221065573766E-2</v>
      </c>
      <c r="G18" s="108">
        <v>22236432</v>
      </c>
      <c r="H18" s="108">
        <v>14913793</v>
      </c>
    </row>
    <row r="19" spans="1:8" s="70" customFormat="1" ht="19.2" x14ac:dyDescent="0.25">
      <c r="A19" s="65" t="s">
        <v>20</v>
      </c>
      <c r="B19" s="66">
        <v>215133262</v>
      </c>
      <c r="C19" s="67">
        <v>89734807</v>
      </c>
      <c r="D19" s="67">
        <v>50812144</v>
      </c>
      <c r="E19" s="68"/>
      <c r="F19" s="69"/>
      <c r="G19" s="157">
        <v>814738453</v>
      </c>
      <c r="H19" s="160">
        <v>669010570</v>
      </c>
    </row>
    <row r="20" spans="1:8" x14ac:dyDescent="0.3">
      <c r="C2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H19"/>
  <sheetViews>
    <sheetView zoomScale="80" zoomScaleNormal="80" workbookViewId="0">
      <selection activeCell="C2" sqref="C2:D18"/>
    </sheetView>
  </sheetViews>
  <sheetFormatPr defaultColWidth="9.109375" defaultRowHeight="15.6" x14ac:dyDescent="0.3"/>
  <cols>
    <col min="1" max="1" width="47.33203125" style="1" bestFit="1" customWidth="1"/>
    <col min="2" max="2" width="17.5546875" style="1" customWidth="1"/>
    <col min="3" max="3" width="29.44140625" style="1" bestFit="1" customWidth="1"/>
    <col min="4" max="4" width="23.6640625" style="1" bestFit="1" customWidth="1"/>
    <col min="5" max="5" width="14.88671875" style="1" bestFit="1" customWidth="1"/>
    <col min="6" max="6" width="13.88671875" style="1" bestFit="1" customWidth="1"/>
    <col min="7" max="7" width="13.5546875" style="1" bestFit="1" customWidth="1"/>
    <col min="8" max="8" width="12" style="1" bestFit="1" customWidth="1"/>
    <col min="9" max="16384" width="9.109375" style="1"/>
  </cols>
  <sheetData>
    <row r="1" spans="1:8" x14ac:dyDescent="0.3">
      <c r="A1" s="48" t="s">
        <v>31</v>
      </c>
      <c r="B1" s="48" t="s">
        <v>22</v>
      </c>
      <c r="C1" s="48" t="s">
        <v>58</v>
      </c>
      <c r="D1" s="48" t="s">
        <v>24</v>
      </c>
      <c r="E1" s="48" t="s">
        <v>25</v>
      </c>
      <c r="F1" s="48" t="s">
        <v>27</v>
      </c>
      <c r="G1" s="62" t="s">
        <v>64</v>
      </c>
      <c r="H1" s="62" t="s">
        <v>72</v>
      </c>
    </row>
    <row r="2" spans="1:8" x14ac:dyDescent="0.3">
      <c r="A2" s="50" t="s">
        <v>0</v>
      </c>
      <c r="B2" s="54">
        <v>412561</v>
      </c>
      <c r="C2" s="55">
        <v>151683</v>
      </c>
      <c r="D2" s="55">
        <v>507486</v>
      </c>
      <c r="E2" s="72">
        <v>133.91999999999999</v>
      </c>
      <c r="F2" s="56">
        <f>B2/$B$19</f>
        <v>1.2263522386732975E-3</v>
      </c>
      <c r="G2" s="170">
        <v>2971783</v>
      </c>
      <c r="H2" s="170">
        <v>1937692</v>
      </c>
    </row>
    <row r="3" spans="1:8" x14ac:dyDescent="0.3">
      <c r="A3" s="50" t="s">
        <v>1</v>
      </c>
      <c r="B3" s="54">
        <v>5860106</v>
      </c>
      <c r="C3" s="55">
        <v>3467461</v>
      </c>
      <c r="D3" s="55">
        <v>1601872</v>
      </c>
      <c r="E3" s="72">
        <v>31.32</v>
      </c>
      <c r="F3" s="56">
        <f t="shared" ref="F3:F18" si="0">B3/$B$19</f>
        <v>1.7419373406509151E-2</v>
      </c>
      <c r="G3" s="170">
        <v>21022890</v>
      </c>
      <c r="H3" s="170">
        <v>16557898</v>
      </c>
    </row>
    <row r="4" spans="1:8" x14ac:dyDescent="0.3">
      <c r="A4" s="50" t="s">
        <v>2</v>
      </c>
      <c r="B4" s="54">
        <v>86714138</v>
      </c>
      <c r="C4" s="55">
        <v>22842886</v>
      </c>
      <c r="D4" s="55">
        <v>14400131</v>
      </c>
      <c r="E4" s="72">
        <v>37.340000000000003</v>
      </c>
      <c r="F4" s="56">
        <f t="shared" si="0"/>
        <v>0.25776085781478436</v>
      </c>
      <c r="G4" s="170">
        <v>202275132</v>
      </c>
      <c r="H4" s="170">
        <v>176611899</v>
      </c>
    </row>
    <row r="5" spans="1:8" x14ac:dyDescent="0.3">
      <c r="A5" s="50" t="s">
        <v>5</v>
      </c>
      <c r="B5" s="54">
        <v>7620743</v>
      </c>
      <c r="C5" s="55">
        <v>2980051</v>
      </c>
      <c r="D5" s="55">
        <v>4704343</v>
      </c>
      <c r="E5" s="72">
        <v>75.099999999999994</v>
      </c>
      <c r="F5" s="56">
        <f t="shared" si="0"/>
        <v>2.2652929478074419E-2</v>
      </c>
      <c r="G5" s="170">
        <v>17025846</v>
      </c>
      <c r="H5" s="170">
        <v>8179091</v>
      </c>
    </row>
    <row r="6" spans="1:8" x14ac:dyDescent="0.3">
      <c r="A6" s="50" t="s">
        <v>6</v>
      </c>
      <c r="B6" s="54">
        <v>3559265</v>
      </c>
      <c r="C6" s="55">
        <v>866751</v>
      </c>
      <c r="D6" s="55">
        <v>763060</v>
      </c>
      <c r="E6" s="72">
        <v>51.58</v>
      </c>
      <c r="F6" s="56">
        <f t="shared" si="0"/>
        <v>1.058004174117649E-2</v>
      </c>
      <c r="G6" s="170">
        <v>4607904</v>
      </c>
      <c r="H6" s="170">
        <v>3754871</v>
      </c>
    </row>
    <row r="7" spans="1:8" x14ac:dyDescent="0.3">
      <c r="A7" s="50" t="s">
        <v>7</v>
      </c>
      <c r="B7" s="54">
        <v>39693935</v>
      </c>
      <c r="C7" s="55">
        <v>19232735</v>
      </c>
      <c r="D7" s="55">
        <v>6347645</v>
      </c>
      <c r="E7" s="72">
        <v>19.03</v>
      </c>
      <c r="F7" s="56">
        <f t="shared" si="0"/>
        <v>0.11799163287126596</v>
      </c>
      <c r="G7" s="170">
        <v>122989166</v>
      </c>
      <c r="H7" s="170">
        <v>97515555</v>
      </c>
    </row>
    <row r="8" spans="1:8" x14ac:dyDescent="0.3">
      <c r="A8" s="50" t="s">
        <v>9</v>
      </c>
      <c r="B8" s="54">
        <v>16062324</v>
      </c>
      <c r="C8" s="55">
        <v>7336090</v>
      </c>
      <c r="D8" s="55">
        <v>4250509</v>
      </c>
      <c r="E8" s="72">
        <v>42.09</v>
      </c>
      <c r="F8" s="56">
        <f t="shared" si="0"/>
        <v>4.7745829091203083E-2</v>
      </c>
      <c r="G8" s="170">
        <v>69178762</v>
      </c>
      <c r="H8" s="170">
        <v>66717978</v>
      </c>
    </row>
    <row r="9" spans="1:8" x14ac:dyDescent="0.3">
      <c r="A9" s="50" t="s">
        <v>10</v>
      </c>
      <c r="B9" s="54">
        <v>11818902</v>
      </c>
      <c r="C9" s="55">
        <v>10694385</v>
      </c>
      <c r="D9" s="55">
        <v>2807330</v>
      </c>
      <c r="E9" s="72">
        <v>29.12</v>
      </c>
      <c r="F9" s="56">
        <f t="shared" si="0"/>
        <v>3.5132106346359236E-2</v>
      </c>
      <c r="G9" s="170">
        <v>38364144</v>
      </c>
      <c r="H9" s="170">
        <v>29781287</v>
      </c>
    </row>
    <row r="10" spans="1:8" x14ac:dyDescent="0.3">
      <c r="A10" s="50" t="s">
        <v>11</v>
      </c>
      <c r="B10" s="54">
        <v>5403328</v>
      </c>
      <c r="C10" s="55">
        <v>2500539</v>
      </c>
      <c r="D10" s="55">
        <v>2108497</v>
      </c>
      <c r="E10" s="72">
        <v>49.62</v>
      </c>
      <c r="F10" s="56">
        <f t="shared" si="0"/>
        <v>1.6061584563461188E-2</v>
      </c>
      <c r="G10" s="170">
        <v>11404611</v>
      </c>
      <c r="H10" s="170">
        <v>7632530</v>
      </c>
    </row>
    <row r="11" spans="1:8" x14ac:dyDescent="0.3">
      <c r="A11" s="50" t="s">
        <v>12</v>
      </c>
      <c r="B11" s="54">
        <v>3156424</v>
      </c>
      <c r="C11" s="55">
        <v>678406</v>
      </c>
      <c r="D11" s="55">
        <v>4674834</v>
      </c>
      <c r="E11" s="72">
        <v>176.14</v>
      </c>
      <c r="F11" s="56">
        <f t="shared" si="0"/>
        <v>9.3825825480404693E-3</v>
      </c>
      <c r="G11" s="170">
        <v>10513770</v>
      </c>
      <c r="H11" s="170">
        <v>5973568</v>
      </c>
    </row>
    <row r="12" spans="1:8" x14ac:dyDescent="0.3">
      <c r="A12" s="50" t="s">
        <v>13</v>
      </c>
      <c r="B12" s="54">
        <v>5095454</v>
      </c>
      <c r="C12" s="55">
        <v>2460986</v>
      </c>
      <c r="D12" s="55">
        <v>1555362</v>
      </c>
      <c r="E12" s="72">
        <v>36.83</v>
      </c>
      <c r="F12" s="56">
        <f t="shared" si="0"/>
        <v>1.5146418153816789E-2</v>
      </c>
      <c r="G12" s="170">
        <v>19516602</v>
      </c>
      <c r="H12" s="170">
        <v>16666900</v>
      </c>
    </row>
    <row r="13" spans="1:8" x14ac:dyDescent="0.3">
      <c r="A13" s="50" t="s">
        <v>14</v>
      </c>
      <c r="B13" s="54">
        <v>448285</v>
      </c>
      <c r="C13" s="55">
        <v>64015</v>
      </c>
      <c r="D13" s="55">
        <v>601926</v>
      </c>
      <c r="E13" s="72">
        <v>163.86</v>
      </c>
      <c r="F13" s="56">
        <f t="shared" si="0"/>
        <v>1.3325430986294369E-3</v>
      </c>
      <c r="G13" s="170">
        <v>3057400</v>
      </c>
      <c r="H13" s="170">
        <v>2400001</v>
      </c>
    </row>
    <row r="14" spans="1:8" x14ac:dyDescent="0.3">
      <c r="A14" s="50" t="s">
        <v>15</v>
      </c>
      <c r="B14" s="54">
        <v>92648394</v>
      </c>
      <c r="C14" s="55">
        <v>51104097</v>
      </c>
      <c r="D14" s="55">
        <v>16899859</v>
      </c>
      <c r="E14" s="72">
        <v>22.95</v>
      </c>
      <c r="F14" s="56">
        <f t="shared" si="0"/>
        <v>0.27540064473225945</v>
      </c>
      <c r="G14" s="170">
        <v>232052581</v>
      </c>
      <c r="H14" s="170">
        <v>181081393</v>
      </c>
    </row>
    <row r="15" spans="1:8" x14ac:dyDescent="0.3">
      <c r="A15" s="50" t="s">
        <v>16</v>
      </c>
      <c r="B15" s="54">
        <v>37882513</v>
      </c>
      <c r="C15" s="55">
        <v>16478369</v>
      </c>
      <c r="D15" s="55">
        <v>8763387</v>
      </c>
      <c r="E15" s="72">
        <v>30.88</v>
      </c>
      <c r="F15" s="56">
        <f t="shared" si="0"/>
        <v>0.11260711658183951</v>
      </c>
      <c r="G15" s="170">
        <v>94198848</v>
      </c>
      <c r="H15" s="170">
        <v>73728430</v>
      </c>
    </row>
    <row r="16" spans="1:8" x14ac:dyDescent="0.3">
      <c r="A16" s="50" t="s">
        <v>17</v>
      </c>
      <c r="B16" s="54">
        <v>2822778</v>
      </c>
      <c r="C16" s="55">
        <v>1168870</v>
      </c>
      <c r="D16" s="55">
        <v>1858357</v>
      </c>
      <c r="E16" s="72">
        <v>70.819999999999993</v>
      </c>
      <c r="F16" s="56">
        <f t="shared" si="0"/>
        <v>8.3908079522245996E-3</v>
      </c>
      <c r="G16" s="170">
        <v>6678851</v>
      </c>
      <c r="H16" s="170">
        <v>4492149</v>
      </c>
    </row>
    <row r="17" spans="1:8" x14ac:dyDescent="0.3">
      <c r="A17" s="50" t="s">
        <v>18</v>
      </c>
      <c r="B17" s="54">
        <v>8398444</v>
      </c>
      <c r="C17" s="55">
        <v>1279911</v>
      </c>
      <c r="D17" s="55">
        <v>4307436</v>
      </c>
      <c r="E17" s="72">
        <v>64.53</v>
      </c>
      <c r="F17" s="56">
        <f t="shared" si="0"/>
        <v>2.4964673347147023E-2</v>
      </c>
      <c r="G17" s="170">
        <v>19284886</v>
      </c>
      <c r="H17" s="170">
        <v>13795746</v>
      </c>
    </row>
    <row r="18" spans="1:8" x14ac:dyDescent="0.3">
      <c r="A18" s="50" t="s">
        <v>19</v>
      </c>
      <c r="B18" s="54">
        <v>8815540</v>
      </c>
      <c r="C18" s="55">
        <v>9670521</v>
      </c>
      <c r="D18" s="55">
        <v>3901693</v>
      </c>
      <c r="E18" s="72">
        <v>58.64</v>
      </c>
      <c r="F18" s="56">
        <f t="shared" si="0"/>
        <v>2.6204506034535502E-2</v>
      </c>
      <c r="G18" s="170">
        <v>21572503</v>
      </c>
      <c r="H18" s="170">
        <v>14416540</v>
      </c>
    </row>
    <row r="19" spans="1:8" s="5" customFormat="1" ht="19.2" x14ac:dyDescent="0.6">
      <c r="A19" s="74" t="s">
        <v>20</v>
      </c>
      <c r="B19" s="63">
        <v>336413134</v>
      </c>
      <c r="C19" s="64">
        <v>152977757</v>
      </c>
      <c r="D19" s="64">
        <v>80053727</v>
      </c>
      <c r="E19" s="73"/>
      <c r="F19" s="56"/>
      <c r="G19" s="157">
        <v>896715678</v>
      </c>
      <c r="H19" s="157">
        <v>721243528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H19"/>
  <sheetViews>
    <sheetView zoomScale="80" zoomScaleNormal="80" workbookViewId="0">
      <selection activeCell="H8" sqref="H8"/>
    </sheetView>
  </sheetViews>
  <sheetFormatPr defaultColWidth="9.109375" defaultRowHeight="15.6" x14ac:dyDescent="0.3"/>
  <cols>
    <col min="1" max="1" width="47.33203125" style="1" bestFit="1" customWidth="1"/>
    <col min="2" max="2" width="17.88671875" style="1" bestFit="1" customWidth="1"/>
    <col min="3" max="3" width="29.44140625" style="1" bestFit="1" customWidth="1"/>
    <col min="4" max="4" width="23.6640625" style="1" bestFit="1" customWidth="1"/>
    <col min="5" max="5" width="14.88671875" style="1" bestFit="1" customWidth="1"/>
    <col min="6" max="6" width="13.88671875" style="1" customWidth="1"/>
    <col min="7" max="7" width="13.5546875" style="1" bestFit="1" customWidth="1"/>
    <col min="8" max="8" width="12" style="1" bestFit="1" customWidth="1"/>
    <col min="9" max="16384" width="9.109375" style="1"/>
  </cols>
  <sheetData>
    <row r="1" spans="1:8" s="62" customFormat="1" x14ac:dyDescent="0.3">
      <c r="A1" s="48" t="s">
        <v>62</v>
      </c>
      <c r="B1" s="48" t="s">
        <v>22</v>
      </c>
      <c r="C1" s="48" t="s">
        <v>58</v>
      </c>
      <c r="D1" s="48" t="s">
        <v>24</v>
      </c>
      <c r="E1" s="48" t="s">
        <v>25</v>
      </c>
      <c r="F1" s="48" t="s">
        <v>27</v>
      </c>
      <c r="G1" s="62" t="s">
        <v>64</v>
      </c>
      <c r="H1" s="62" t="s">
        <v>72</v>
      </c>
    </row>
    <row r="2" spans="1:8" x14ac:dyDescent="0.3">
      <c r="A2" s="50" t="s">
        <v>0</v>
      </c>
      <c r="B2" s="54">
        <v>809346</v>
      </c>
      <c r="C2" s="75">
        <v>214635</v>
      </c>
      <c r="D2" s="75">
        <v>672681</v>
      </c>
      <c r="E2" s="76">
        <v>93.81</v>
      </c>
      <c r="F2" s="56">
        <f>B2/$B$19</f>
        <v>1.7247448241432771E-3</v>
      </c>
      <c r="G2" s="108">
        <v>3266756</v>
      </c>
      <c r="H2" s="168">
        <v>1888787</v>
      </c>
    </row>
    <row r="3" spans="1:8" x14ac:dyDescent="0.3">
      <c r="A3" s="50" t="s">
        <v>1</v>
      </c>
      <c r="B3" s="54">
        <v>8118905</v>
      </c>
      <c r="C3" s="75">
        <v>4849477</v>
      </c>
      <c r="D3" s="75">
        <v>2646032</v>
      </c>
      <c r="E3" s="76">
        <v>36.520000000000003</v>
      </c>
      <c r="F3" s="56">
        <f t="shared" ref="F3:F18" si="0">B3/$B$19</f>
        <v>1.7301672432384878E-2</v>
      </c>
      <c r="G3" s="108">
        <v>22450949</v>
      </c>
      <c r="H3" s="168">
        <v>17630809</v>
      </c>
    </row>
    <row r="4" spans="1:8" x14ac:dyDescent="0.3">
      <c r="A4" s="50" t="s">
        <v>2</v>
      </c>
      <c r="B4" s="54">
        <v>123846285</v>
      </c>
      <c r="C4" s="75">
        <v>32217309</v>
      </c>
      <c r="D4" s="75">
        <v>20048637</v>
      </c>
      <c r="E4" s="76">
        <v>35.950000000000003</v>
      </c>
      <c r="F4" s="56">
        <f t="shared" si="0"/>
        <v>0.26392079412652086</v>
      </c>
      <c r="G4" s="108">
        <v>222729366</v>
      </c>
      <c r="H4" s="168">
        <v>194026506</v>
      </c>
    </row>
    <row r="5" spans="1:8" x14ac:dyDescent="0.3">
      <c r="A5" s="50" t="s">
        <v>5</v>
      </c>
      <c r="B5" s="54">
        <v>10333661</v>
      </c>
      <c r="C5" s="75">
        <v>4216558</v>
      </c>
      <c r="D5" s="75">
        <v>4583539</v>
      </c>
      <c r="E5" s="76">
        <v>58.6</v>
      </c>
      <c r="F5" s="56">
        <f t="shared" si="0"/>
        <v>2.2021395452873356E-2</v>
      </c>
      <c r="G5" s="108">
        <v>17042792</v>
      </c>
      <c r="H5" s="168">
        <v>8556339</v>
      </c>
    </row>
    <row r="6" spans="1:8" x14ac:dyDescent="0.3">
      <c r="A6" s="50" t="s">
        <v>6</v>
      </c>
      <c r="B6" s="54">
        <v>4724564</v>
      </c>
      <c r="C6" s="75">
        <v>833844</v>
      </c>
      <c r="D6" s="75">
        <v>1123552</v>
      </c>
      <c r="E6" s="76">
        <v>68.95</v>
      </c>
      <c r="F6" s="56">
        <f t="shared" si="0"/>
        <v>1.0068212242148177E-2</v>
      </c>
      <c r="G6" s="108">
        <v>4043996</v>
      </c>
      <c r="H6" s="168">
        <v>2730086</v>
      </c>
    </row>
    <row r="7" spans="1:8" x14ac:dyDescent="0.3">
      <c r="A7" s="50" t="s">
        <v>7</v>
      </c>
      <c r="B7" s="54">
        <v>56052624</v>
      </c>
      <c r="C7" s="75">
        <v>26687223</v>
      </c>
      <c r="D7" s="75">
        <v>9780593</v>
      </c>
      <c r="E7" s="76">
        <v>21.04</v>
      </c>
      <c r="F7" s="56">
        <f t="shared" si="0"/>
        <v>0.11945011543103842</v>
      </c>
      <c r="G7" s="108">
        <v>134083832</v>
      </c>
      <c r="H7" s="168">
        <v>109316080</v>
      </c>
    </row>
    <row r="8" spans="1:8" x14ac:dyDescent="0.3">
      <c r="A8" s="50" t="s">
        <v>9</v>
      </c>
      <c r="B8" s="54">
        <v>21574030</v>
      </c>
      <c r="C8" s="75">
        <v>10285767</v>
      </c>
      <c r="D8" s="75">
        <v>7334942</v>
      </c>
      <c r="E8" s="76">
        <v>50.32</v>
      </c>
      <c r="F8" s="56">
        <f t="shared" si="0"/>
        <v>4.5975017580134801E-2</v>
      </c>
      <c r="G8" s="108">
        <v>73255556</v>
      </c>
      <c r="H8" s="168">
        <v>70447546</v>
      </c>
    </row>
    <row r="9" spans="1:8" x14ac:dyDescent="0.3">
      <c r="A9" s="50" t="s">
        <v>10</v>
      </c>
      <c r="B9" s="54">
        <v>15458280</v>
      </c>
      <c r="C9" s="75">
        <v>15395554</v>
      </c>
      <c r="D9" s="75">
        <v>4071882</v>
      </c>
      <c r="E9" s="76">
        <v>32.15</v>
      </c>
      <c r="F9" s="56">
        <f t="shared" si="0"/>
        <v>3.2942138986487284E-2</v>
      </c>
      <c r="G9" s="108">
        <v>45156391</v>
      </c>
      <c r="H9" s="168">
        <v>27579031</v>
      </c>
    </row>
    <row r="10" spans="1:8" x14ac:dyDescent="0.3">
      <c r="A10" s="50" t="s">
        <v>11</v>
      </c>
      <c r="B10" s="54">
        <v>7040619</v>
      </c>
      <c r="C10" s="75">
        <v>3336822</v>
      </c>
      <c r="D10" s="75">
        <v>3118446</v>
      </c>
      <c r="E10" s="76">
        <v>57.18</v>
      </c>
      <c r="F10" s="56">
        <f t="shared" si="0"/>
        <v>1.5003806998508444E-2</v>
      </c>
      <c r="G10" s="108">
        <v>11751762</v>
      </c>
      <c r="H10" s="168">
        <v>7646921</v>
      </c>
    </row>
    <row r="11" spans="1:8" x14ac:dyDescent="0.3">
      <c r="A11" s="50" t="s">
        <v>12</v>
      </c>
      <c r="B11" s="54">
        <v>5378355</v>
      </c>
      <c r="C11" s="75">
        <v>986454</v>
      </c>
      <c r="D11" s="75">
        <v>5943854</v>
      </c>
      <c r="E11" s="76">
        <v>135.93</v>
      </c>
      <c r="F11" s="56">
        <f t="shared" si="0"/>
        <v>1.1461463883994131E-2</v>
      </c>
      <c r="G11" s="108">
        <v>10843464</v>
      </c>
      <c r="H11" s="168">
        <v>5405839</v>
      </c>
    </row>
    <row r="12" spans="1:8" x14ac:dyDescent="0.3">
      <c r="A12" s="50" t="s">
        <v>13</v>
      </c>
      <c r="B12" s="54">
        <v>7021931</v>
      </c>
      <c r="C12" s="75">
        <v>3345142</v>
      </c>
      <c r="D12" s="75">
        <v>2181900</v>
      </c>
      <c r="E12" s="76">
        <v>37.43</v>
      </c>
      <c r="F12" s="56">
        <f t="shared" si="0"/>
        <v>1.4963982212479243E-2</v>
      </c>
      <c r="G12" s="108">
        <v>21025579</v>
      </c>
      <c r="H12" s="168">
        <v>18413964</v>
      </c>
    </row>
    <row r="13" spans="1:8" x14ac:dyDescent="0.3">
      <c r="A13" s="50" t="s">
        <v>14</v>
      </c>
      <c r="B13" s="54">
        <v>914636</v>
      </c>
      <c r="C13" s="75">
        <v>81510</v>
      </c>
      <c r="D13" s="75">
        <v>1152289</v>
      </c>
      <c r="E13" s="76">
        <v>157.9</v>
      </c>
      <c r="F13" s="56">
        <f t="shared" si="0"/>
        <v>1.9491215215434565E-3</v>
      </c>
      <c r="G13" s="108">
        <v>3086632</v>
      </c>
      <c r="H13" s="168">
        <v>2300000</v>
      </c>
    </row>
    <row r="14" spans="1:8" x14ac:dyDescent="0.3">
      <c r="A14" s="50" t="s">
        <v>15</v>
      </c>
      <c r="B14" s="54">
        <v>127244626</v>
      </c>
      <c r="C14" s="75">
        <v>68869582</v>
      </c>
      <c r="D14" s="75">
        <v>21992747</v>
      </c>
      <c r="E14" s="76">
        <v>22.39</v>
      </c>
      <c r="F14" s="56">
        <f t="shared" si="0"/>
        <v>0.27116277845760289</v>
      </c>
      <c r="G14" s="108">
        <v>248732037</v>
      </c>
      <c r="H14" s="168">
        <v>194941247</v>
      </c>
    </row>
    <row r="15" spans="1:8" x14ac:dyDescent="0.3">
      <c r="A15" s="50" t="s">
        <v>16</v>
      </c>
      <c r="B15" s="54">
        <v>53428257</v>
      </c>
      <c r="C15" s="75">
        <v>24508013</v>
      </c>
      <c r="D15" s="75">
        <v>12703125</v>
      </c>
      <c r="E15" s="76">
        <v>31.36</v>
      </c>
      <c r="F15" s="56">
        <f t="shared" si="0"/>
        <v>0.1138574969466048</v>
      </c>
      <c r="G15" s="108">
        <v>113380743</v>
      </c>
      <c r="H15" s="168">
        <v>93078995</v>
      </c>
    </row>
    <row r="16" spans="1:8" x14ac:dyDescent="0.3">
      <c r="A16" s="50" t="s">
        <v>17</v>
      </c>
      <c r="B16" s="54">
        <v>3798298</v>
      </c>
      <c r="C16" s="75">
        <v>1689678</v>
      </c>
      <c r="D16" s="75">
        <v>2798418</v>
      </c>
      <c r="E16" s="76">
        <v>78.89</v>
      </c>
      <c r="F16" s="56">
        <f t="shared" si="0"/>
        <v>8.094306781097035E-3</v>
      </c>
      <c r="G16" s="108">
        <v>7606866</v>
      </c>
      <c r="H16" s="168">
        <v>5420111</v>
      </c>
    </row>
    <row r="17" spans="1:8" x14ac:dyDescent="0.3">
      <c r="A17" s="50" t="s">
        <v>18</v>
      </c>
      <c r="B17" s="54">
        <v>11437710</v>
      </c>
      <c r="C17" s="75">
        <v>1896926</v>
      </c>
      <c r="D17" s="75">
        <v>6368821</v>
      </c>
      <c r="E17" s="76">
        <v>69.77</v>
      </c>
      <c r="F17" s="56">
        <f t="shared" si="0"/>
        <v>2.4374162746899103E-2</v>
      </c>
      <c r="G17" s="108">
        <v>23242045</v>
      </c>
      <c r="H17" s="168">
        <v>16454197</v>
      </c>
    </row>
    <row r="18" spans="1:8" x14ac:dyDescent="0.3">
      <c r="A18" s="50" t="s">
        <v>19</v>
      </c>
      <c r="B18" s="54">
        <v>12073376</v>
      </c>
      <c r="C18" s="75">
        <v>13760387</v>
      </c>
      <c r="D18" s="75">
        <v>4981622</v>
      </c>
      <c r="E18" s="76">
        <v>54.03</v>
      </c>
      <c r="F18" s="56">
        <f t="shared" si="0"/>
        <v>2.5728789375539834E-2</v>
      </c>
      <c r="G18" s="108">
        <v>20719481</v>
      </c>
      <c r="H18" s="168">
        <v>13052734</v>
      </c>
    </row>
    <row r="19" spans="1:8" s="5" customFormat="1" ht="19.2" x14ac:dyDescent="0.6">
      <c r="A19" s="51" t="s">
        <v>20</v>
      </c>
      <c r="B19" s="63">
        <v>469255503</v>
      </c>
      <c r="C19" s="140">
        <v>213174881</v>
      </c>
      <c r="D19" s="140">
        <v>111503081</v>
      </c>
      <c r="E19" s="77"/>
      <c r="F19" s="56"/>
      <c r="G19" s="157">
        <v>982418247</v>
      </c>
      <c r="H19" s="169">
        <v>788889192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H21"/>
  <sheetViews>
    <sheetView zoomScale="80" zoomScaleNormal="80" workbookViewId="0">
      <selection activeCell="C2" sqref="C2:D19"/>
    </sheetView>
  </sheetViews>
  <sheetFormatPr defaultColWidth="9.109375" defaultRowHeight="15.6" x14ac:dyDescent="0.3"/>
  <cols>
    <col min="1" max="1" width="42.44140625" style="1" customWidth="1"/>
    <col min="2" max="2" width="20.88671875" style="1" bestFit="1" customWidth="1"/>
    <col min="3" max="3" width="28.6640625" style="1" bestFit="1" customWidth="1"/>
    <col min="4" max="4" width="24" style="1" bestFit="1" customWidth="1"/>
    <col min="5" max="5" width="15.109375" style="1" bestFit="1" customWidth="1"/>
    <col min="6" max="6" width="13.88671875" style="1" bestFit="1" customWidth="1"/>
    <col min="7" max="7" width="14.88671875" style="1" bestFit="1" customWidth="1"/>
    <col min="8" max="8" width="18.109375" style="1" bestFit="1" customWidth="1"/>
    <col min="9" max="16384" width="9.109375" style="1"/>
  </cols>
  <sheetData>
    <row r="1" spans="1:8" x14ac:dyDescent="0.3">
      <c r="A1" s="48" t="s">
        <v>32</v>
      </c>
      <c r="B1" s="48" t="s">
        <v>22</v>
      </c>
      <c r="C1" s="48" t="s">
        <v>23</v>
      </c>
      <c r="D1" s="48" t="s">
        <v>24</v>
      </c>
      <c r="E1" s="48" t="s">
        <v>25</v>
      </c>
      <c r="F1" s="48" t="s">
        <v>27</v>
      </c>
      <c r="G1" s="62" t="s">
        <v>65</v>
      </c>
      <c r="H1" s="62" t="s">
        <v>72</v>
      </c>
    </row>
    <row r="2" spans="1:8" x14ac:dyDescent="0.3">
      <c r="A2" s="50" t="s">
        <v>0</v>
      </c>
      <c r="B2" s="78">
        <v>0</v>
      </c>
      <c r="C2" s="55"/>
      <c r="D2" s="55"/>
      <c r="E2" s="55"/>
      <c r="F2" s="56">
        <f>B2/$B$20</f>
        <v>0</v>
      </c>
      <c r="G2" s="106"/>
      <c r="H2" s="78"/>
    </row>
    <row r="3" spans="1:8" x14ac:dyDescent="0.3">
      <c r="A3" s="50" t="s">
        <v>1</v>
      </c>
      <c r="B3" s="78">
        <v>1961713</v>
      </c>
      <c r="C3" s="55">
        <v>1111071</v>
      </c>
      <c r="D3" s="55">
        <v>793511</v>
      </c>
      <c r="E3" s="55">
        <v>44.33</v>
      </c>
      <c r="F3" s="56">
        <f t="shared" ref="F3:F19" si="0">B3/$B$20</f>
        <v>1.5318692840402612E-2</v>
      </c>
      <c r="G3" s="108">
        <v>24127356</v>
      </c>
      <c r="H3" s="78">
        <v>19509403</v>
      </c>
    </row>
    <row r="4" spans="1:8" x14ac:dyDescent="0.3">
      <c r="A4" s="50" t="s">
        <v>2</v>
      </c>
      <c r="B4" s="78">
        <v>29257000</v>
      </c>
      <c r="C4" s="55">
        <v>10126000</v>
      </c>
      <c r="D4" s="55">
        <v>6296000</v>
      </c>
      <c r="E4" s="55">
        <v>41.56</v>
      </c>
      <c r="F4" s="56">
        <f t="shared" si="0"/>
        <v>0.22846308121099224</v>
      </c>
      <c r="G4" s="108">
        <v>240817027</v>
      </c>
      <c r="H4" s="78">
        <v>211614409</v>
      </c>
    </row>
    <row r="5" spans="1:8" x14ac:dyDescent="0.3">
      <c r="A5" s="50" t="s">
        <v>3</v>
      </c>
      <c r="B5" s="78">
        <v>144632</v>
      </c>
      <c r="C5" s="55">
        <v>0</v>
      </c>
      <c r="D5" s="55">
        <v>1590135</v>
      </c>
      <c r="E5" s="55">
        <v>1099.44</v>
      </c>
      <c r="F5" s="56">
        <f t="shared" si="0"/>
        <v>1.1294074020476545E-3</v>
      </c>
      <c r="G5" s="108">
        <v>12237940</v>
      </c>
      <c r="H5" s="78">
        <v>10530506</v>
      </c>
    </row>
    <row r="6" spans="1:8" x14ac:dyDescent="0.3">
      <c r="A6" s="50" t="s">
        <v>5</v>
      </c>
      <c r="B6" s="78">
        <v>3439868</v>
      </c>
      <c r="C6" s="55">
        <v>1469639</v>
      </c>
      <c r="D6" s="55">
        <v>1088605</v>
      </c>
      <c r="E6" s="55">
        <v>42.91</v>
      </c>
      <c r="F6" s="56">
        <f t="shared" si="0"/>
        <v>2.686136111833385E-2</v>
      </c>
      <c r="G6" s="108">
        <v>18376895</v>
      </c>
      <c r="H6" s="78">
        <v>10487538</v>
      </c>
    </row>
    <row r="7" spans="1:8" ht="31.2" x14ac:dyDescent="0.3">
      <c r="A7" s="50" t="s">
        <v>6</v>
      </c>
      <c r="B7" s="78">
        <v>743038</v>
      </c>
      <c r="C7" s="55">
        <v>203104</v>
      </c>
      <c r="D7" s="55">
        <v>298935</v>
      </c>
      <c r="E7" s="55">
        <v>63.43</v>
      </c>
      <c r="F7" s="56">
        <f t="shared" si="0"/>
        <v>5.8022610293896586E-3</v>
      </c>
      <c r="G7" s="108">
        <v>3972230</v>
      </c>
      <c r="H7" s="78">
        <v>3194059</v>
      </c>
    </row>
    <row r="8" spans="1:8" x14ac:dyDescent="0.3">
      <c r="A8" s="50" t="s">
        <v>7</v>
      </c>
      <c r="B8" s="78">
        <v>12145381</v>
      </c>
      <c r="C8" s="55">
        <v>7211565</v>
      </c>
      <c r="D8" s="55">
        <v>3078052</v>
      </c>
      <c r="E8" s="55">
        <v>29.64</v>
      </c>
      <c r="F8" s="56">
        <f t="shared" si="0"/>
        <v>9.4841274421213456E-2</v>
      </c>
      <c r="G8" s="108">
        <v>134741903</v>
      </c>
      <c r="H8" s="78">
        <v>119169296</v>
      </c>
    </row>
    <row r="9" spans="1:8" x14ac:dyDescent="0.3">
      <c r="A9" s="50" t="s">
        <v>9</v>
      </c>
      <c r="B9" s="78">
        <v>5877583</v>
      </c>
      <c r="C9" s="55">
        <v>2528626</v>
      </c>
      <c r="D9" s="55">
        <v>1511591</v>
      </c>
      <c r="E9" s="55">
        <v>42.42</v>
      </c>
      <c r="F9" s="56">
        <f t="shared" si="0"/>
        <v>4.5897074965080061E-2</v>
      </c>
      <c r="G9" s="108">
        <v>77031420</v>
      </c>
      <c r="H9" s="78">
        <v>70518914</v>
      </c>
    </row>
    <row r="10" spans="1:8" x14ac:dyDescent="0.3">
      <c r="A10" s="50" t="s">
        <v>10</v>
      </c>
      <c r="B10" s="78">
        <v>4095292</v>
      </c>
      <c r="C10" s="55">
        <v>2312729</v>
      </c>
      <c r="D10" s="55">
        <v>1559404</v>
      </c>
      <c r="E10" s="55">
        <v>46.15</v>
      </c>
      <c r="F10" s="56">
        <f t="shared" si="0"/>
        <v>3.1979458891162008E-2</v>
      </c>
      <c r="G10" s="108">
        <v>47101184</v>
      </c>
      <c r="H10" s="78">
        <v>37915971</v>
      </c>
    </row>
    <row r="11" spans="1:8" x14ac:dyDescent="0.3">
      <c r="A11" s="50" t="s">
        <v>11</v>
      </c>
      <c r="B11" s="78">
        <v>2037163</v>
      </c>
      <c r="C11" s="55">
        <v>1490102</v>
      </c>
      <c r="D11" s="55">
        <v>837251</v>
      </c>
      <c r="E11" s="55">
        <v>58.48</v>
      </c>
      <c r="F11" s="56">
        <f t="shared" si="0"/>
        <v>1.5907869429846826E-2</v>
      </c>
      <c r="G11" s="108">
        <v>12617424</v>
      </c>
      <c r="H11" s="78">
        <v>7979785</v>
      </c>
    </row>
    <row r="12" spans="1:8" x14ac:dyDescent="0.3">
      <c r="A12" s="50" t="s">
        <v>12</v>
      </c>
      <c r="B12" s="78">
        <v>2177077</v>
      </c>
      <c r="C12" s="55">
        <v>155352</v>
      </c>
      <c r="D12" s="55">
        <v>1585781</v>
      </c>
      <c r="E12" s="55">
        <v>125.84</v>
      </c>
      <c r="F12" s="56">
        <f t="shared" si="0"/>
        <v>1.7000434749071449E-2</v>
      </c>
      <c r="G12" s="108">
        <v>11490777</v>
      </c>
      <c r="H12" s="78">
        <v>4671184</v>
      </c>
    </row>
    <row r="13" spans="1:8" x14ac:dyDescent="0.3">
      <c r="A13" s="50" t="s">
        <v>13</v>
      </c>
      <c r="B13" s="78">
        <v>2076144</v>
      </c>
      <c r="C13" s="55">
        <v>1035281</v>
      </c>
      <c r="D13" s="55">
        <v>575772</v>
      </c>
      <c r="E13" s="55">
        <v>31.94</v>
      </c>
      <c r="F13" s="56">
        <f t="shared" si="0"/>
        <v>1.6212265621140726E-2</v>
      </c>
      <c r="G13" s="108">
        <v>22616260</v>
      </c>
      <c r="H13" s="78">
        <v>19878601</v>
      </c>
    </row>
    <row r="14" spans="1:8" x14ac:dyDescent="0.3">
      <c r="A14" s="50" t="s">
        <v>14</v>
      </c>
      <c r="B14" s="78">
        <v>463683</v>
      </c>
      <c r="C14" s="55">
        <v>20467</v>
      </c>
      <c r="D14" s="55">
        <v>302650</v>
      </c>
      <c r="E14" s="55">
        <v>89.12</v>
      </c>
      <c r="F14" s="56">
        <f t="shared" si="0"/>
        <v>3.620823969824538E-3</v>
      </c>
      <c r="G14" s="108">
        <v>3166569</v>
      </c>
      <c r="H14" s="78">
        <v>2468227</v>
      </c>
    </row>
    <row r="15" spans="1:8" x14ac:dyDescent="0.3">
      <c r="A15" s="50" t="s">
        <v>15</v>
      </c>
      <c r="B15" s="78">
        <v>39733110</v>
      </c>
      <c r="C15" s="55">
        <v>21110384</v>
      </c>
      <c r="D15" s="55">
        <v>6156793</v>
      </c>
      <c r="E15" s="55">
        <v>20.13</v>
      </c>
      <c r="F15" s="56">
        <f t="shared" si="0"/>
        <v>0.3102692940730522</v>
      </c>
      <c r="G15" s="108">
        <v>268776219</v>
      </c>
      <c r="H15" s="78">
        <v>215439208</v>
      </c>
    </row>
    <row r="16" spans="1:8" x14ac:dyDescent="0.3">
      <c r="A16" s="50" t="s">
        <v>16</v>
      </c>
      <c r="B16" s="78">
        <v>15548004</v>
      </c>
      <c r="C16" s="55">
        <v>7805040</v>
      </c>
      <c r="D16" s="55">
        <v>4209164</v>
      </c>
      <c r="E16" s="55">
        <v>35.19</v>
      </c>
      <c r="F16" s="56">
        <f t="shared" si="0"/>
        <v>0.12141179548555327</v>
      </c>
      <c r="G16" s="108">
        <v>131807033</v>
      </c>
      <c r="H16" s="78">
        <v>109658563</v>
      </c>
    </row>
    <row r="17" spans="1:8" x14ac:dyDescent="0.3">
      <c r="A17" s="50" t="s">
        <v>17</v>
      </c>
      <c r="B17" s="78">
        <v>1041382</v>
      </c>
      <c r="C17" s="55">
        <v>286870</v>
      </c>
      <c r="D17" s="55">
        <v>735128</v>
      </c>
      <c r="E17" s="55">
        <v>77.239999999999995</v>
      </c>
      <c r="F17" s="56">
        <f t="shared" si="0"/>
        <v>8.1319800539243776E-3</v>
      </c>
      <c r="G17" s="108">
        <v>8495418</v>
      </c>
      <c r="H17" s="78">
        <v>5551788</v>
      </c>
    </row>
    <row r="18" spans="1:8" x14ac:dyDescent="0.3">
      <c r="A18" s="50" t="s">
        <v>18</v>
      </c>
      <c r="B18" s="78">
        <v>3792707</v>
      </c>
      <c r="C18" s="55">
        <v>714009</v>
      </c>
      <c r="D18" s="55">
        <v>1789778</v>
      </c>
      <c r="E18" s="55">
        <v>55.87</v>
      </c>
      <c r="F18" s="56">
        <f t="shared" si="0"/>
        <v>2.9616622598027779E-2</v>
      </c>
      <c r="G18" s="108">
        <v>23475675</v>
      </c>
      <c r="H18" s="78">
        <v>13802459</v>
      </c>
    </row>
    <row r="19" spans="1:8" x14ac:dyDescent="0.3">
      <c r="A19" s="50" t="s">
        <v>19</v>
      </c>
      <c r="B19" s="78">
        <v>3526300</v>
      </c>
      <c r="C19" s="55">
        <v>13950869</v>
      </c>
      <c r="D19" s="55">
        <v>1330868</v>
      </c>
      <c r="E19" s="55">
        <v>51.31</v>
      </c>
      <c r="F19" s="56">
        <f t="shared" si="0"/>
        <v>2.753629433210247E-2</v>
      </c>
      <c r="G19" s="108">
        <v>9243697</v>
      </c>
      <c r="H19" s="78">
        <v>6576273</v>
      </c>
    </row>
    <row r="20" spans="1:8" s="84" customFormat="1" x14ac:dyDescent="0.3">
      <c r="A20" s="80" t="s">
        <v>20</v>
      </c>
      <c r="B20" s="81">
        <v>128060078</v>
      </c>
      <c r="C20" s="82">
        <v>71531108</v>
      </c>
      <c r="D20" s="82">
        <v>33739419</v>
      </c>
      <c r="E20" s="81"/>
      <c r="F20" s="83"/>
      <c r="G20" s="160">
        <v>1050095029</v>
      </c>
      <c r="H20" s="81">
        <v>868966184</v>
      </c>
    </row>
    <row r="21" spans="1:8" x14ac:dyDescent="0.3">
      <c r="B21" s="9"/>
      <c r="C21" s="9"/>
      <c r="D21" s="9"/>
      <c r="E21"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H20"/>
  <sheetViews>
    <sheetView zoomScale="70" zoomScaleNormal="70" workbookViewId="0">
      <selection activeCell="C2" sqref="C2:D19"/>
    </sheetView>
  </sheetViews>
  <sheetFormatPr defaultColWidth="9.109375" defaultRowHeight="15.6" x14ac:dyDescent="0.3"/>
  <cols>
    <col min="1" max="1" width="42.44140625" style="1" customWidth="1"/>
    <col min="2" max="2" width="18.109375" style="1" bestFit="1" customWidth="1"/>
    <col min="3" max="3" width="28.5546875" style="1" bestFit="1" customWidth="1"/>
    <col min="4" max="4" width="23.88671875" style="1" bestFit="1" customWidth="1"/>
    <col min="5" max="5" width="15" style="1" bestFit="1" customWidth="1"/>
    <col min="6" max="6" width="15.5546875" style="1" bestFit="1" customWidth="1"/>
    <col min="7" max="7" width="17.44140625" style="1" customWidth="1"/>
    <col min="8" max="8" width="18.5546875" style="1" bestFit="1" customWidth="1"/>
    <col min="9" max="16384" width="9.109375" style="1"/>
  </cols>
  <sheetData>
    <row r="1" spans="1:8" s="62" customFormat="1" x14ac:dyDescent="0.3">
      <c r="A1" s="61" t="s">
        <v>33</v>
      </c>
      <c r="B1" s="61" t="s">
        <v>22</v>
      </c>
      <c r="C1" s="61" t="s">
        <v>23</v>
      </c>
      <c r="D1" s="61" t="s">
        <v>24</v>
      </c>
      <c r="E1" s="61" t="s">
        <v>25</v>
      </c>
      <c r="F1" s="61" t="s">
        <v>27</v>
      </c>
      <c r="G1" s="62" t="s">
        <v>64</v>
      </c>
      <c r="H1" s="62" t="s">
        <v>72</v>
      </c>
    </row>
    <row r="2" spans="1:8" x14ac:dyDescent="0.3">
      <c r="A2" s="58" t="s">
        <v>0</v>
      </c>
      <c r="B2" s="78">
        <v>294493</v>
      </c>
      <c r="C2" s="55">
        <v>110121</v>
      </c>
      <c r="D2" s="55">
        <v>542163</v>
      </c>
      <c r="E2" s="55">
        <v>191.94</v>
      </c>
      <c r="F2" s="56">
        <f>B2/$B$20</f>
        <v>1.0937895219782525E-3</v>
      </c>
      <c r="G2" s="108">
        <v>2800980</v>
      </c>
      <c r="H2" s="78">
        <v>1658788</v>
      </c>
    </row>
    <row r="3" spans="1:8" x14ac:dyDescent="0.3">
      <c r="A3" s="58" t="s">
        <v>1</v>
      </c>
      <c r="B3" s="78">
        <v>3991911</v>
      </c>
      <c r="C3" s="55">
        <v>2477274</v>
      </c>
      <c r="D3" s="55">
        <v>1713555</v>
      </c>
      <c r="E3" s="55">
        <v>46.82</v>
      </c>
      <c r="F3" s="56">
        <f t="shared" ref="F3:F19" si="0">B3/$B$20</f>
        <v>1.4826533820735054E-2</v>
      </c>
      <c r="G3" s="108">
        <v>28220225</v>
      </c>
      <c r="H3" s="78">
        <v>25050297</v>
      </c>
    </row>
    <row r="4" spans="1:8" x14ac:dyDescent="0.3">
      <c r="A4" s="58" t="s">
        <v>2</v>
      </c>
      <c r="B4" s="78">
        <v>65885799</v>
      </c>
      <c r="C4" s="55">
        <v>23734191</v>
      </c>
      <c r="D4" s="55">
        <v>12187337</v>
      </c>
      <c r="E4" s="55">
        <v>38.950000000000003</v>
      </c>
      <c r="F4" s="56">
        <f t="shared" si="0"/>
        <v>0.24470937031904061</v>
      </c>
      <c r="G4" s="108">
        <v>247372319</v>
      </c>
      <c r="H4" s="78">
        <v>211507815</v>
      </c>
    </row>
    <row r="5" spans="1:8" x14ac:dyDescent="0.3">
      <c r="A5" s="58" t="s">
        <v>3</v>
      </c>
      <c r="B5" s="78">
        <v>207592</v>
      </c>
      <c r="C5" s="55">
        <v>780</v>
      </c>
      <c r="D5" s="55">
        <v>2862711</v>
      </c>
      <c r="E5" s="55">
        <v>1433.5</v>
      </c>
      <c r="F5" s="56">
        <f t="shared" si="0"/>
        <v>7.7102666089349972E-4</v>
      </c>
      <c r="G5" s="108">
        <v>12745272</v>
      </c>
      <c r="H5" s="78">
        <v>9522714</v>
      </c>
    </row>
    <row r="6" spans="1:8" x14ac:dyDescent="0.3">
      <c r="A6" s="58" t="s">
        <v>5</v>
      </c>
      <c r="B6" s="78">
        <v>6309797</v>
      </c>
      <c r="C6" s="55">
        <v>2669996</v>
      </c>
      <c r="D6" s="55">
        <v>2663876</v>
      </c>
      <c r="E6" s="55">
        <v>55.77</v>
      </c>
      <c r="F6" s="56">
        <f t="shared" si="0"/>
        <v>2.3435497089607602E-2</v>
      </c>
      <c r="G6" s="108">
        <v>21211252</v>
      </c>
      <c r="H6" s="78">
        <v>13662538</v>
      </c>
    </row>
    <row r="7" spans="1:8" ht="31.2" x14ac:dyDescent="0.3">
      <c r="A7" s="58" t="s">
        <v>6</v>
      </c>
      <c r="B7" s="78">
        <v>3679925</v>
      </c>
      <c r="C7" s="55">
        <v>593648</v>
      </c>
      <c r="D7" s="55">
        <v>575361</v>
      </c>
      <c r="E7" s="55">
        <v>55.25</v>
      </c>
      <c r="F7" s="56">
        <f t="shared" si="0"/>
        <v>1.3667772771053374E-2</v>
      </c>
      <c r="G7" s="108">
        <v>5870419</v>
      </c>
      <c r="H7" s="78">
        <v>4413897</v>
      </c>
    </row>
    <row r="8" spans="1:8" x14ac:dyDescent="0.3">
      <c r="A8" s="58" t="s">
        <v>7</v>
      </c>
      <c r="B8" s="78">
        <v>27372374</v>
      </c>
      <c r="C8" s="55">
        <v>15353106</v>
      </c>
      <c r="D8" s="55">
        <v>6235376</v>
      </c>
      <c r="E8" s="55">
        <v>28.16</v>
      </c>
      <c r="F8" s="56">
        <f t="shared" si="0"/>
        <v>0.10166494915964029</v>
      </c>
      <c r="G8" s="108">
        <v>135977450</v>
      </c>
      <c r="H8" s="78">
        <v>113390890</v>
      </c>
    </row>
    <row r="9" spans="1:8" x14ac:dyDescent="0.3">
      <c r="A9" s="58" t="s">
        <v>9</v>
      </c>
      <c r="B9" s="78">
        <v>12263264</v>
      </c>
      <c r="C9" s="55">
        <v>5255318</v>
      </c>
      <c r="D9" s="55">
        <v>3321157</v>
      </c>
      <c r="E9" s="55">
        <v>41.52</v>
      </c>
      <c r="F9" s="56">
        <f t="shared" si="0"/>
        <v>4.5547533110984348E-2</v>
      </c>
      <c r="G9" s="108">
        <v>83186940</v>
      </c>
      <c r="H9" s="78">
        <v>78572257</v>
      </c>
    </row>
    <row r="10" spans="1:8" x14ac:dyDescent="0.3">
      <c r="A10" s="58" t="s">
        <v>10</v>
      </c>
      <c r="B10" s="78">
        <v>8093777</v>
      </c>
      <c r="C10" s="55">
        <v>5320614</v>
      </c>
      <c r="D10" s="55">
        <v>4666425</v>
      </c>
      <c r="E10" s="55">
        <v>64.88</v>
      </c>
      <c r="F10" s="56">
        <f t="shared" si="0"/>
        <v>3.006145638717584E-2</v>
      </c>
      <c r="G10" s="108">
        <v>63732341</v>
      </c>
      <c r="H10" s="78">
        <v>38669854</v>
      </c>
    </row>
    <row r="11" spans="1:8" x14ac:dyDescent="0.3">
      <c r="A11" s="58" t="s">
        <v>11</v>
      </c>
      <c r="B11" s="78">
        <v>4601915</v>
      </c>
      <c r="C11" s="55">
        <v>2848311</v>
      </c>
      <c r="D11" s="55">
        <v>1674956</v>
      </c>
      <c r="E11" s="55">
        <v>48.12</v>
      </c>
      <c r="F11" s="56">
        <f t="shared" si="0"/>
        <v>1.7092176751347402E-2</v>
      </c>
      <c r="G11" s="108">
        <v>20946762</v>
      </c>
      <c r="H11" s="78">
        <v>15315392</v>
      </c>
    </row>
    <row r="12" spans="1:8" x14ac:dyDescent="0.3">
      <c r="A12" s="58" t="s">
        <v>12</v>
      </c>
      <c r="B12" s="78">
        <v>4946109</v>
      </c>
      <c r="C12" s="55">
        <v>1038431</v>
      </c>
      <c r="D12" s="55">
        <v>4297474</v>
      </c>
      <c r="E12" s="55">
        <v>124.06</v>
      </c>
      <c r="F12" s="56">
        <f t="shared" si="0"/>
        <v>1.8370562963338118E-2</v>
      </c>
      <c r="G12" s="108">
        <v>24485014</v>
      </c>
      <c r="H12" s="78">
        <v>17977188</v>
      </c>
    </row>
    <row r="13" spans="1:8" x14ac:dyDescent="0.3">
      <c r="A13" s="58" t="s">
        <v>13</v>
      </c>
      <c r="B13" s="78">
        <v>4332035</v>
      </c>
      <c r="C13" s="55">
        <v>2341538</v>
      </c>
      <c r="D13" s="55">
        <v>1491797</v>
      </c>
      <c r="E13" s="55">
        <v>39.659999999999997</v>
      </c>
      <c r="F13" s="56">
        <f t="shared" si="0"/>
        <v>1.6089803465084263E-2</v>
      </c>
      <c r="G13" s="108">
        <v>24175362</v>
      </c>
      <c r="H13" s="78">
        <v>20948066</v>
      </c>
    </row>
    <row r="14" spans="1:8" x14ac:dyDescent="0.3">
      <c r="A14" s="58" t="s">
        <v>14</v>
      </c>
      <c r="B14" s="78">
        <v>968432</v>
      </c>
      <c r="C14" s="55">
        <v>60834</v>
      </c>
      <c r="D14" s="55">
        <v>607312</v>
      </c>
      <c r="E14" s="55">
        <v>81.569999999999993</v>
      </c>
      <c r="F14" s="56">
        <f t="shared" si="0"/>
        <v>3.5968962737601335E-3</v>
      </c>
      <c r="G14" s="108">
        <v>3524377</v>
      </c>
      <c r="H14" s="78">
        <v>2431306</v>
      </c>
    </row>
    <row r="15" spans="1:8" x14ac:dyDescent="0.3">
      <c r="A15" s="58" t="s">
        <v>15</v>
      </c>
      <c r="B15" s="78">
        <v>78375663</v>
      </c>
      <c r="C15" s="55">
        <v>44025979</v>
      </c>
      <c r="D15" s="55">
        <v>12489931</v>
      </c>
      <c r="E15" s="55">
        <v>19.97</v>
      </c>
      <c r="F15" s="56">
        <f t="shared" si="0"/>
        <v>0.29109852854736312</v>
      </c>
      <c r="G15" s="108">
        <v>285630518</v>
      </c>
      <c r="H15" s="78">
        <v>229726589</v>
      </c>
    </row>
    <row r="16" spans="1:8" x14ac:dyDescent="0.3">
      <c r="A16" s="58" t="s">
        <v>16</v>
      </c>
      <c r="B16" s="78">
        <v>31847261</v>
      </c>
      <c r="C16" s="55">
        <v>16116422</v>
      </c>
      <c r="D16" s="55">
        <v>8503045</v>
      </c>
      <c r="E16" s="55">
        <v>36.380000000000003</v>
      </c>
      <c r="F16" s="56">
        <f t="shared" si="0"/>
        <v>0.11828532557821966</v>
      </c>
      <c r="G16" s="108">
        <v>138723668</v>
      </c>
      <c r="H16" s="78">
        <v>108101567</v>
      </c>
    </row>
    <row r="17" spans="1:8" x14ac:dyDescent="0.3">
      <c r="A17" s="58" t="s">
        <v>17</v>
      </c>
      <c r="B17" s="78">
        <v>2168019</v>
      </c>
      <c r="C17" s="55">
        <v>737039</v>
      </c>
      <c r="D17" s="55">
        <v>1563582</v>
      </c>
      <c r="E17" s="55">
        <v>78.319999999999993</v>
      </c>
      <c r="F17" s="56">
        <f t="shared" si="0"/>
        <v>8.0523355925260325E-3</v>
      </c>
      <c r="G17" s="108">
        <v>10007373</v>
      </c>
      <c r="H17" s="78">
        <v>7742000</v>
      </c>
    </row>
    <row r="18" spans="1:8" x14ac:dyDescent="0.3">
      <c r="A18" s="58" t="s">
        <v>18</v>
      </c>
      <c r="B18" s="78">
        <v>7655521</v>
      </c>
      <c r="C18" s="55">
        <v>1397911</v>
      </c>
      <c r="D18" s="55">
        <v>3748312</v>
      </c>
      <c r="E18" s="55">
        <v>58.76</v>
      </c>
      <c r="F18" s="56">
        <f t="shared" si="0"/>
        <v>2.8433710326168954E-2</v>
      </c>
      <c r="G18" s="108">
        <v>25421108</v>
      </c>
      <c r="H18" s="78">
        <v>16776549</v>
      </c>
    </row>
    <row r="19" spans="1:8" x14ac:dyDescent="0.3">
      <c r="A19" s="58" t="s">
        <v>19</v>
      </c>
      <c r="B19" s="78">
        <v>6247128</v>
      </c>
      <c r="C19" s="55">
        <v>15706097</v>
      </c>
      <c r="D19" s="55">
        <v>3107763</v>
      </c>
      <c r="E19" s="55">
        <v>67.010000000000005</v>
      </c>
      <c r="F19" s="56">
        <f t="shared" si="0"/>
        <v>2.3202735375227788E-2</v>
      </c>
      <c r="G19" s="108">
        <v>10799168</v>
      </c>
      <c r="H19" s="78">
        <v>6204028</v>
      </c>
    </row>
    <row r="20" spans="1:8" s="5" customFormat="1" ht="19.2" x14ac:dyDescent="0.6">
      <c r="A20" s="65" t="s">
        <v>20</v>
      </c>
      <c r="B20" s="85">
        <v>269241014</v>
      </c>
      <c r="C20" s="64">
        <v>139787610</v>
      </c>
      <c r="D20" s="64">
        <v>72252133</v>
      </c>
      <c r="E20" s="85"/>
      <c r="F20" s="86"/>
      <c r="G20" s="171">
        <v>1144830548</v>
      </c>
      <c r="H20" s="85">
        <v>921671736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Introduction</vt:lpstr>
      <vt:lpstr>PERIOD SHORTCUTS</vt:lpstr>
      <vt:lpstr>Reliance and Limitation</vt:lpstr>
      <vt:lpstr>Q1,2013</vt:lpstr>
      <vt:lpstr>Q2,2013</vt:lpstr>
      <vt:lpstr>Q3,2013</vt:lpstr>
      <vt:lpstr>Q4,2013</vt:lpstr>
      <vt:lpstr>Q1,2014</vt:lpstr>
      <vt:lpstr>Q2, 2014</vt:lpstr>
      <vt:lpstr>Q3, 2014</vt:lpstr>
      <vt:lpstr>Q4,2014</vt:lpstr>
      <vt:lpstr>Q1, 2015</vt:lpstr>
      <vt:lpstr>Q2,2015</vt:lpstr>
      <vt:lpstr>Q3,2015</vt:lpstr>
      <vt:lpstr>Q4,2015</vt:lpstr>
      <vt:lpstr>Q1, 2016</vt:lpstr>
      <vt:lpstr>Q2, 2016</vt:lpstr>
      <vt:lpstr>Q3,2016</vt:lpstr>
      <vt:lpstr>Q4, 2016</vt:lpstr>
      <vt:lpstr>Q1, 2017</vt:lpstr>
      <vt:lpstr>Q2, 2017</vt:lpstr>
      <vt:lpstr>Q3, 2017</vt:lpstr>
      <vt:lpstr>Q4, 2017</vt:lpstr>
      <vt:lpstr>Q1, 2018</vt:lpstr>
      <vt:lpstr>Q2, 2018</vt:lpstr>
      <vt:lpstr>Q3, 2018</vt:lpstr>
      <vt:lpstr>Q4, 2018</vt:lpstr>
      <vt:lpstr>Q1, 2019</vt:lpstr>
      <vt:lpstr>Q2,2019</vt:lpstr>
      <vt:lpstr>Q3, 2019</vt:lpstr>
      <vt:lpstr>Q4, 2019</vt:lpstr>
      <vt:lpstr>Q1, 2020</vt:lpstr>
      <vt:lpstr>Q2, 2020</vt:lpstr>
      <vt:lpstr>Q3 2020</vt:lpstr>
      <vt:lpstr>Q4 2020</vt:lpstr>
      <vt:lpstr>Q1, 2021</vt:lpstr>
      <vt:lpstr>Q2, 2021</vt:lpstr>
      <vt:lpstr>Q3, 2021</vt:lpstr>
      <vt:lpstr>Q4,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2022-03-15T16:21:29Z</dcterms:modified>
</cp:coreProperties>
</file>