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 Drive\Box\Matthew Tan - Fischbach Research\"/>
    </mc:Choice>
  </mc:AlternateContent>
  <xr:revisionPtr revIDLastSave="0" documentId="13_ncr:1_{64036D80-2B77-4709-9CCA-1E7CBAB65979}" xr6:coauthVersionLast="47" xr6:coauthVersionMax="47" xr10:uidLastSave="{00000000-0000-0000-0000-000000000000}"/>
  <bookViews>
    <workbookView xWindow="28680" yWindow="-120" windowWidth="29040" windowHeight="15840" xr2:uid="{E028B8FA-4137-4852-B543-8352D1156857}"/>
    <workbookView xWindow="-120" yWindow="-120" windowWidth="29040" windowHeight="15840" xr2:uid="{17B4667D-A372-4C77-80A3-565362F32F1E}"/>
  </bookViews>
  <sheets>
    <sheet name="Rates" sheetId="3" r:id="rId1"/>
    <sheet name="Raw Data" sheetId="1" r:id="rId2"/>
    <sheet name="Conversions" sheetId="2" r:id="rId3"/>
    <sheet name="Oxyge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1" i="3" l="1"/>
  <c r="M51" i="3"/>
  <c r="L51" i="3"/>
  <c r="K51" i="3"/>
  <c r="N60" i="3"/>
  <c r="M60" i="3"/>
  <c r="E51" i="3"/>
  <c r="D51" i="3"/>
  <c r="C51" i="3"/>
  <c r="B51" i="3"/>
  <c r="P17" i="4"/>
  <c r="Q17" i="4"/>
  <c r="P18" i="4"/>
  <c r="Q18" i="4"/>
  <c r="P19" i="4"/>
  <c r="Q19" i="4"/>
  <c r="P20" i="4"/>
  <c r="Q20" i="4"/>
  <c r="P21" i="4"/>
  <c r="Q21" i="4"/>
  <c r="P22" i="4"/>
  <c r="Q22" i="4"/>
  <c r="P23" i="4"/>
  <c r="Q23" i="4"/>
  <c r="P24" i="4"/>
  <c r="Q24" i="4"/>
  <c r="P25" i="4"/>
  <c r="Q25" i="4"/>
  <c r="P26" i="4"/>
  <c r="Q26" i="4"/>
  <c r="P27" i="4"/>
  <c r="Q27" i="4"/>
  <c r="Q16" i="4"/>
  <c r="P16" i="4"/>
  <c r="K17" i="4"/>
  <c r="L17" i="4"/>
  <c r="K18" i="4"/>
  <c r="L18" i="4"/>
  <c r="K19" i="4"/>
  <c r="L19" i="4"/>
  <c r="K20" i="4"/>
  <c r="L20" i="4"/>
  <c r="K21" i="4"/>
  <c r="L21" i="4"/>
  <c r="K22" i="4"/>
  <c r="L22" i="4"/>
  <c r="K23" i="4"/>
  <c r="L23" i="4"/>
  <c r="K24" i="4"/>
  <c r="L24" i="4"/>
  <c r="K25" i="4"/>
  <c r="L25" i="4"/>
  <c r="K26" i="4"/>
  <c r="L26" i="4"/>
  <c r="K27" i="4"/>
  <c r="L27" i="4"/>
  <c r="L16" i="4"/>
  <c r="K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G16" i="4"/>
  <c r="F16" i="4"/>
  <c r="A17" i="4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A24" i="4"/>
  <c r="B24" i="4"/>
  <c r="A25" i="4"/>
  <c r="B25" i="4"/>
  <c r="A26" i="4"/>
  <c r="B26" i="4"/>
  <c r="A27" i="4"/>
  <c r="B27" i="4"/>
  <c r="B16" i="4"/>
  <c r="A16" i="4"/>
  <c r="K3" i="4"/>
  <c r="J3" i="4"/>
  <c r="E26" i="2"/>
  <c r="I3" i="4"/>
  <c r="F55" i="3"/>
  <c r="O55" i="3" s="1"/>
  <c r="G55" i="3"/>
  <c r="P55" i="3" s="1"/>
  <c r="E55" i="3"/>
  <c r="N55" i="3" s="1"/>
  <c r="L82" i="2"/>
  <c r="L81" i="2"/>
  <c r="K81" i="2"/>
  <c r="J82" i="2"/>
  <c r="J81" i="2"/>
  <c r="I81" i="2"/>
  <c r="J79" i="2"/>
  <c r="I79" i="2"/>
  <c r="H79" i="2"/>
  <c r="G79" i="2"/>
  <c r="F79" i="2"/>
  <c r="X28" i="2"/>
  <c r="W28" i="2"/>
  <c r="V28" i="2"/>
  <c r="U28" i="2"/>
  <c r="T28" i="2"/>
  <c r="S28" i="2"/>
  <c r="Q28" i="2"/>
  <c r="P28" i="2"/>
  <c r="O28" i="2"/>
  <c r="N28" i="2"/>
  <c r="M28" i="2"/>
  <c r="L28" i="2"/>
  <c r="F28" i="2"/>
  <c r="G28" i="2"/>
  <c r="H28" i="2"/>
  <c r="I28" i="2"/>
  <c r="J28" i="2"/>
  <c r="O54" i="3"/>
  <c r="P54" i="3"/>
  <c r="N54" i="3"/>
  <c r="F54" i="3"/>
  <c r="G54" i="3"/>
  <c r="E54" i="3"/>
  <c r="C54" i="3"/>
  <c r="D54" i="3"/>
  <c r="B54" i="3"/>
  <c r="J78" i="2"/>
  <c r="I78" i="2"/>
  <c r="H78" i="2"/>
  <c r="G78" i="2"/>
  <c r="F78" i="2"/>
  <c r="G3" i="2"/>
  <c r="N31" i="3"/>
  <c r="N35" i="3"/>
  <c r="N43" i="3"/>
  <c r="N47" i="3"/>
  <c r="H62" i="2"/>
  <c r="E9" i="3"/>
  <c r="O3" i="3"/>
  <c r="P3" i="3"/>
  <c r="O4" i="3"/>
  <c r="P4" i="3"/>
  <c r="O5" i="3"/>
  <c r="P5" i="3"/>
  <c r="O6" i="3"/>
  <c r="P6" i="3"/>
  <c r="O7" i="3"/>
  <c r="P7" i="3"/>
  <c r="O8" i="3"/>
  <c r="P8" i="3"/>
  <c r="O9" i="3"/>
  <c r="P9" i="3"/>
  <c r="O10" i="3"/>
  <c r="P10" i="3"/>
  <c r="O11" i="3"/>
  <c r="P11" i="3"/>
  <c r="O12" i="3"/>
  <c r="P12" i="3"/>
  <c r="O13" i="3"/>
  <c r="P13" i="3"/>
  <c r="O14" i="3"/>
  <c r="P14" i="3"/>
  <c r="O15" i="3"/>
  <c r="P15" i="3"/>
  <c r="O16" i="3"/>
  <c r="P16" i="3"/>
  <c r="O17" i="3"/>
  <c r="P17" i="3"/>
  <c r="O18" i="3"/>
  <c r="P18" i="3"/>
  <c r="O19" i="3"/>
  <c r="P19" i="3"/>
  <c r="O20" i="3"/>
  <c r="P20" i="3"/>
  <c r="O21" i="3"/>
  <c r="P21" i="3"/>
  <c r="O22" i="3"/>
  <c r="P22" i="3"/>
  <c r="O23" i="3"/>
  <c r="P23" i="3"/>
  <c r="O24" i="3"/>
  <c r="P24" i="3"/>
  <c r="N24" i="3"/>
  <c r="M50" i="3" s="1"/>
  <c r="N23" i="3"/>
  <c r="M49" i="3" s="1"/>
  <c r="N22" i="3"/>
  <c r="M48" i="3" s="1"/>
  <c r="N21" i="3"/>
  <c r="M47" i="3" s="1"/>
  <c r="N20" i="3"/>
  <c r="M46" i="3" s="1"/>
  <c r="N19" i="3"/>
  <c r="M45" i="3" s="1"/>
  <c r="N18" i="3"/>
  <c r="M44" i="3" s="1"/>
  <c r="N17" i="3"/>
  <c r="M43" i="3" s="1"/>
  <c r="N16" i="3"/>
  <c r="M42" i="3" s="1"/>
  <c r="N15" i="3"/>
  <c r="M41" i="3" s="1"/>
  <c r="N14" i="3"/>
  <c r="M40" i="3" s="1"/>
  <c r="N13" i="3"/>
  <c r="M39" i="3" s="1"/>
  <c r="N12" i="3"/>
  <c r="M38" i="3" s="1"/>
  <c r="N11" i="3"/>
  <c r="M37" i="3" s="1"/>
  <c r="N10" i="3"/>
  <c r="M36" i="3" s="1"/>
  <c r="N9" i="3"/>
  <c r="M35" i="3" s="1"/>
  <c r="N8" i="3"/>
  <c r="M34" i="3" s="1"/>
  <c r="N7" i="3"/>
  <c r="M33" i="3" s="1"/>
  <c r="N6" i="3"/>
  <c r="M32" i="3" s="1"/>
  <c r="N5" i="3"/>
  <c r="M31" i="3" s="1"/>
  <c r="N4" i="3"/>
  <c r="M30" i="3" s="1"/>
  <c r="N3" i="3"/>
  <c r="N29" i="3" s="1"/>
  <c r="B3" i="2"/>
  <c r="H26" i="2" s="1"/>
  <c r="H27" i="2" s="1"/>
  <c r="H45" i="2" s="1"/>
  <c r="B5" i="2"/>
  <c r="E3" i="2"/>
  <c r="T26" i="2"/>
  <c r="T27" i="2" s="1"/>
  <c r="T39" i="2" s="1"/>
  <c r="W26" i="2"/>
  <c r="W27" i="2" s="1"/>
  <c r="X26" i="2"/>
  <c r="X27" i="2" s="1"/>
  <c r="X33" i="2" s="1"/>
  <c r="E27" i="2"/>
  <c r="E37" i="2" s="1"/>
  <c r="N10" i="2"/>
  <c r="X24" i="2"/>
  <c r="W24" i="2"/>
  <c r="V24" i="2"/>
  <c r="U24" i="2"/>
  <c r="T24" i="2"/>
  <c r="S24" i="2"/>
  <c r="X23" i="2"/>
  <c r="W23" i="2"/>
  <c r="V23" i="2"/>
  <c r="U23" i="2"/>
  <c r="T23" i="2"/>
  <c r="S23" i="2"/>
  <c r="X22" i="2"/>
  <c r="W22" i="2"/>
  <c r="V22" i="2"/>
  <c r="U22" i="2"/>
  <c r="T22" i="2"/>
  <c r="S22" i="2"/>
  <c r="X21" i="2"/>
  <c r="W21" i="2"/>
  <c r="V21" i="2"/>
  <c r="U21" i="2"/>
  <c r="T21" i="2"/>
  <c r="S21" i="2"/>
  <c r="X20" i="2"/>
  <c r="W20" i="2"/>
  <c r="V20" i="2"/>
  <c r="U20" i="2"/>
  <c r="T20" i="2"/>
  <c r="S20" i="2"/>
  <c r="X19" i="2"/>
  <c r="W19" i="2"/>
  <c r="V19" i="2"/>
  <c r="U19" i="2"/>
  <c r="T19" i="2"/>
  <c r="S19" i="2"/>
  <c r="X18" i="2"/>
  <c r="W18" i="2"/>
  <c r="V18" i="2"/>
  <c r="U18" i="2"/>
  <c r="T18" i="2"/>
  <c r="S18" i="2"/>
  <c r="X17" i="2"/>
  <c r="W17" i="2"/>
  <c r="V17" i="2"/>
  <c r="U17" i="2"/>
  <c r="T17" i="2"/>
  <c r="S17" i="2"/>
  <c r="X16" i="2"/>
  <c r="W16" i="2"/>
  <c r="V16" i="2"/>
  <c r="U16" i="2"/>
  <c r="T16" i="2"/>
  <c r="S16" i="2"/>
  <c r="X15" i="2"/>
  <c r="W15" i="2"/>
  <c r="V15" i="2"/>
  <c r="U15" i="2"/>
  <c r="T15" i="2"/>
  <c r="S15" i="2"/>
  <c r="X14" i="2"/>
  <c r="W14" i="2"/>
  <c r="V14" i="2"/>
  <c r="U14" i="2"/>
  <c r="T14" i="2"/>
  <c r="S14" i="2"/>
  <c r="X13" i="2"/>
  <c r="W13" i="2"/>
  <c r="V13" i="2"/>
  <c r="U13" i="2"/>
  <c r="T13" i="2"/>
  <c r="S13" i="2"/>
  <c r="X12" i="2"/>
  <c r="W12" i="2"/>
  <c r="V12" i="2"/>
  <c r="U12" i="2"/>
  <c r="T12" i="2"/>
  <c r="S12" i="2"/>
  <c r="X11" i="2"/>
  <c r="W11" i="2"/>
  <c r="V11" i="2"/>
  <c r="U11" i="2"/>
  <c r="T11" i="2"/>
  <c r="S11" i="2"/>
  <c r="X10" i="2"/>
  <c r="W10" i="2"/>
  <c r="V10" i="2"/>
  <c r="U10" i="2"/>
  <c r="T10" i="2"/>
  <c r="S10" i="2"/>
  <c r="X9" i="2"/>
  <c r="W9" i="2"/>
  <c r="V9" i="2"/>
  <c r="U9" i="2"/>
  <c r="T9" i="2"/>
  <c r="S9" i="2"/>
  <c r="X8" i="2"/>
  <c r="W8" i="2"/>
  <c r="V8" i="2"/>
  <c r="U8" i="2"/>
  <c r="T8" i="2"/>
  <c r="S8" i="2"/>
  <c r="X7" i="2"/>
  <c r="W7" i="2"/>
  <c r="V7" i="2"/>
  <c r="U7" i="2"/>
  <c r="T7" i="2"/>
  <c r="S7" i="2"/>
  <c r="X6" i="2"/>
  <c r="W6" i="2"/>
  <c r="V6" i="2"/>
  <c r="U6" i="2"/>
  <c r="T6" i="2"/>
  <c r="S6" i="2"/>
  <c r="X5" i="2"/>
  <c r="W5" i="2"/>
  <c r="V5" i="2"/>
  <c r="U5" i="2"/>
  <c r="T5" i="2"/>
  <c r="S5" i="2"/>
  <c r="X4" i="2"/>
  <c r="W4" i="2"/>
  <c r="V4" i="2"/>
  <c r="U4" i="2"/>
  <c r="T4" i="2"/>
  <c r="S4" i="2"/>
  <c r="X3" i="2"/>
  <c r="W3" i="2"/>
  <c r="V3" i="2"/>
  <c r="U3" i="2"/>
  <c r="T3" i="2"/>
  <c r="S3" i="2"/>
  <c r="Q24" i="2"/>
  <c r="P24" i="2"/>
  <c r="O24" i="2"/>
  <c r="N24" i="2"/>
  <c r="M24" i="2"/>
  <c r="L24" i="2"/>
  <c r="Q23" i="2"/>
  <c r="P23" i="2"/>
  <c r="O23" i="2"/>
  <c r="N23" i="2"/>
  <c r="M23" i="2"/>
  <c r="L23" i="2"/>
  <c r="Q22" i="2"/>
  <c r="P22" i="2"/>
  <c r="O22" i="2"/>
  <c r="N22" i="2"/>
  <c r="M22" i="2"/>
  <c r="L22" i="2"/>
  <c r="Q21" i="2"/>
  <c r="P21" i="2"/>
  <c r="O21" i="2"/>
  <c r="N21" i="2"/>
  <c r="M21" i="2"/>
  <c r="L21" i="2"/>
  <c r="Q20" i="2"/>
  <c r="P20" i="2"/>
  <c r="O20" i="2"/>
  <c r="N20" i="2"/>
  <c r="M20" i="2"/>
  <c r="L20" i="2"/>
  <c r="Q19" i="2"/>
  <c r="P19" i="2"/>
  <c r="O19" i="2"/>
  <c r="N19" i="2"/>
  <c r="M19" i="2"/>
  <c r="L19" i="2"/>
  <c r="Q18" i="2"/>
  <c r="P18" i="2"/>
  <c r="O18" i="2"/>
  <c r="N18" i="2"/>
  <c r="M18" i="2"/>
  <c r="L18" i="2"/>
  <c r="Q17" i="2"/>
  <c r="P17" i="2"/>
  <c r="O17" i="2"/>
  <c r="N17" i="2"/>
  <c r="M17" i="2"/>
  <c r="L17" i="2"/>
  <c r="Q16" i="2"/>
  <c r="P16" i="2"/>
  <c r="O16" i="2"/>
  <c r="N16" i="2"/>
  <c r="M16" i="2"/>
  <c r="L16" i="2"/>
  <c r="Q15" i="2"/>
  <c r="P15" i="2"/>
  <c r="O15" i="2"/>
  <c r="N15" i="2"/>
  <c r="M15" i="2"/>
  <c r="L15" i="2"/>
  <c r="Q14" i="2"/>
  <c r="P14" i="2"/>
  <c r="O14" i="2"/>
  <c r="N14" i="2"/>
  <c r="M14" i="2"/>
  <c r="L14" i="2"/>
  <c r="Q13" i="2"/>
  <c r="P13" i="2"/>
  <c r="O13" i="2"/>
  <c r="N13" i="2"/>
  <c r="M13" i="2"/>
  <c r="L13" i="2"/>
  <c r="Q12" i="2"/>
  <c r="P12" i="2"/>
  <c r="O12" i="2"/>
  <c r="N12" i="2"/>
  <c r="M12" i="2"/>
  <c r="L12" i="2"/>
  <c r="Q11" i="2"/>
  <c r="P11" i="2"/>
  <c r="O11" i="2"/>
  <c r="N11" i="2"/>
  <c r="M11" i="2"/>
  <c r="L11" i="2"/>
  <c r="Q10" i="2"/>
  <c r="P10" i="2"/>
  <c r="O10" i="2"/>
  <c r="M10" i="2"/>
  <c r="L10" i="2"/>
  <c r="Q9" i="2"/>
  <c r="P9" i="2"/>
  <c r="O9" i="2"/>
  <c r="N9" i="2"/>
  <c r="M9" i="2"/>
  <c r="L9" i="2"/>
  <c r="Q8" i="2"/>
  <c r="P8" i="2"/>
  <c r="O8" i="2"/>
  <c r="N8" i="2"/>
  <c r="M8" i="2"/>
  <c r="L8" i="2"/>
  <c r="Q7" i="2"/>
  <c r="P7" i="2"/>
  <c r="O7" i="2"/>
  <c r="N7" i="2"/>
  <c r="M7" i="2"/>
  <c r="L7" i="2"/>
  <c r="Q6" i="2"/>
  <c r="P6" i="2"/>
  <c r="O6" i="2"/>
  <c r="N6" i="2"/>
  <c r="M6" i="2"/>
  <c r="L6" i="2"/>
  <c r="Q5" i="2"/>
  <c r="P5" i="2"/>
  <c r="O5" i="2"/>
  <c r="N5" i="2"/>
  <c r="M5" i="2"/>
  <c r="L5" i="2"/>
  <c r="Q4" i="2"/>
  <c r="P4" i="2"/>
  <c r="O4" i="2"/>
  <c r="N4" i="2"/>
  <c r="M4" i="2"/>
  <c r="L4" i="2"/>
  <c r="Q3" i="2"/>
  <c r="P3" i="2"/>
  <c r="O3" i="2"/>
  <c r="N3" i="2"/>
  <c r="M3" i="2"/>
  <c r="L3" i="2"/>
  <c r="E4" i="2"/>
  <c r="F4" i="2"/>
  <c r="G4" i="2"/>
  <c r="H4" i="2"/>
  <c r="I4" i="2"/>
  <c r="J4" i="2"/>
  <c r="E5" i="2"/>
  <c r="F5" i="2"/>
  <c r="G5" i="2"/>
  <c r="H5" i="2"/>
  <c r="I5" i="2"/>
  <c r="J5" i="2"/>
  <c r="E6" i="2"/>
  <c r="F6" i="2"/>
  <c r="G6" i="2"/>
  <c r="H6" i="2"/>
  <c r="I6" i="2"/>
  <c r="J6" i="2"/>
  <c r="E7" i="2"/>
  <c r="F7" i="2"/>
  <c r="G7" i="2"/>
  <c r="H7" i="2"/>
  <c r="I7" i="2"/>
  <c r="J7" i="2"/>
  <c r="E8" i="2"/>
  <c r="F8" i="2"/>
  <c r="G8" i="2"/>
  <c r="H8" i="2"/>
  <c r="I8" i="2"/>
  <c r="J8" i="2"/>
  <c r="E9" i="2"/>
  <c r="F9" i="2"/>
  <c r="G9" i="2"/>
  <c r="H9" i="2"/>
  <c r="I9" i="2"/>
  <c r="J9" i="2"/>
  <c r="E10" i="2"/>
  <c r="F10" i="2"/>
  <c r="G10" i="2"/>
  <c r="H10" i="2"/>
  <c r="I10" i="2"/>
  <c r="J10" i="2"/>
  <c r="E11" i="2"/>
  <c r="F11" i="2"/>
  <c r="G11" i="2"/>
  <c r="H11" i="2"/>
  <c r="I11" i="2"/>
  <c r="J11" i="2"/>
  <c r="E12" i="2"/>
  <c r="F12" i="2"/>
  <c r="G12" i="2"/>
  <c r="H12" i="2"/>
  <c r="I12" i="2"/>
  <c r="J12" i="2"/>
  <c r="E13" i="2"/>
  <c r="F13" i="2"/>
  <c r="G13" i="2"/>
  <c r="H13" i="2"/>
  <c r="I13" i="2"/>
  <c r="J13" i="2"/>
  <c r="E14" i="2"/>
  <c r="F14" i="2"/>
  <c r="G14" i="2"/>
  <c r="H14" i="2"/>
  <c r="I14" i="2"/>
  <c r="J14" i="2"/>
  <c r="E15" i="2"/>
  <c r="F15" i="2"/>
  <c r="G15" i="2"/>
  <c r="H15" i="2"/>
  <c r="I15" i="2"/>
  <c r="J15" i="2"/>
  <c r="E16" i="2"/>
  <c r="F16" i="2"/>
  <c r="G16" i="2"/>
  <c r="H16" i="2"/>
  <c r="I16" i="2"/>
  <c r="J16" i="2"/>
  <c r="E17" i="2"/>
  <c r="F17" i="2"/>
  <c r="G17" i="2"/>
  <c r="H17" i="2"/>
  <c r="I17" i="2"/>
  <c r="J17" i="2"/>
  <c r="E18" i="2"/>
  <c r="F18" i="2"/>
  <c r="G18" i="2"/>
  <c r="H18" i="2"/>
  <c r="I18" i="2"/>
  <c r="J18" i="2"/>
  <c r="E19" i="2"/>
  <c r="F19" i="2"/>
  <c r="G19" i="2"/>
  <c r="H19" i="2"/>
  <c r="I19" i="2"/>
  <c r="J19" i="2"/>
  <c r="E20" i="2"/>
  <c r="F20" i="2"/>
  <c r="G20" i="2"/>
  <c r="H20" i="2"/>
  <c r="I20" i="2"/>
  <c r="J20" i="2"/>
  <c r="E21" i="2"/>
  <c r="F21" i="2"/>
  <c r="G21" i="2"/>
  <c r="H21" i="2"/>
  <c r="I21" i="2"/>
  <c r="J21" i="2"/>
  <c r="E22" i="2"/>
  <c r="F22" i="2"/>
  <c r="G22" i="2"/>
  <c r="H22" i="2"/>
  <c r="I22" i="2"/>
  <c r="J22" i="2"/>
  <c r="E23" i="2"/>
  <c r="F23" i="2"/>
  <c r="G23" i="2"/>
  <c r="H23" i="2"/>
  <c r="I23" i="2"/>
  <c r="J23" i="2"/>
  <c r="E24" i="2"/>
  <c r="F24" i="2"/>
  <c r="G24" i="2"/>
  <c r="H24" i="2"/>
  <c r="I24" i="2"/>
  <c r="J24" i="2"/>
  <c r="F3" i="2"/>
  <c r="H3" i="2"/>
  <c r="I3" i="2"/>
  <c r="J3" i="2"/>
  <c r="H35" i="1"/>
  <c r="G35" i="1"/>
  <c r="E28" i="2" l="1"/>
  <c r="E79" i="2" s="1"/>
  <c r="C55" i="3" s="1"/>
  <c r="E78" i="2"/>
  <c r="N48" i="3"/>
  <c r="N44" i="3"/>
  <c r="N40" i="3"/>
  <c r="N36" i="3"/>
  <c r="N32" i="3"/>
  <c r="N39" i="3"/>
  <c r="M29" i="3"/>
  <c r="G56" i="3"/>
  <c r="P56" i="3" s="1"/>
  <c r="F56" i="3"/>
  <c r="O56" i="3" s="1"/>
  <c r="N50" i="3"/>
  <c r="N46" i="3"/>
  <c r="N42" i="3"/>
  <c r="N38" i="3"/>
  <c r="N34" i="3"/>
  <c r="N30" i="3"/>
  <c r="E56" i="3"/>
  <c r="N49" i="3"/>
  <c r="N45" i="3"/>
  <c r="N41" i="3"/>
  <c r="N37" i="3"/>
  <c r="N33" i="3"/>
  <c r="V26" i="2"/>
  <c r="V27" i="2" s="1"/>
  <c r="V36" i="2" s="1"/>
  <c r="U26" i="2"/>
  <c r="U27" i="2" s="1"/>
  <c r="U39" i="2" s="1"/>
  <c r="L26" i="2"/>
  <c r="L27" i="2" s="1"/>
  <c r="L37" i="2" s="1"/>
  <c r="G26" i="2"/>
  <c r="G27" i="2" s="1"/>
  <c r="G47" i="2" s="1"/>
  <c r="F26" i="2"/>
  <c r="F27" i="2" s="1"/>
  <c r="F42" i="2" s="1"/>
  <c r="E52" i="2"/>
  <c r="E50" i="2"/>
  <c r="E47" i="2"/>
  <c r="E43" i="2"/>
  <c r="S26" i="2"/>
  <c r="S27" i="2" s="1"/>
  <c r="E40" i="2"/>
  <c r="Q26" i="2"/>
  <c r="Q27" i="2" s="1"/>
  <c r="Q36" i="2" s="1"/>
  <c r="E38" i="2"/>
  <c r="E36" i="2"/>
  <c r="O26" i="2"/>
  <c r="O27" i="2" s="1"/>
  <c r="O39" i="2" s="1"/>
  <c r="E34" i="2"/>
  <c r="P26" i="2"/>
  <c r="P27" i="2" s="1"/>
  <c r="P46" i="2" s="1"/>
  <c r="N26" i="2"/>
  <c r="N27" i="2" s="1"/>
  <c r="N34" i="2" s="1"/>
  <c r="M26" i="2"/>
  <c r="M27" i="2" s="1"/>
  <c r="M34" i="2" s="1"/>
  <c r="J26" i="2"/>
  <c r="J27" i="2" s="1"/>
  <c r="J35" i="2" s="1"/>
  <c r="I26" i="2"/>
  <c r="I27" i="2" s="1"/>
  <c r="F52" i="2"/>
  <c r="F31" i="2"/>
  <c r="F32" i="2"/>
  <c r="P49" i="2"/>
  <c r="W36" i="2"/>
  <c r="W46" i="2"/>
  <c r="W38" i="2"/>
  <c r="G42" i="2"/>
  <c r="G49" i="2"/>
  <c r="G51" i="2"/>
  <c r="G31" i="2"/>
  <c r="G35" i="2"/>
  <c r="U33" i="2"/>
  <c r="L47" i="2"/>
  <c r="L39" i="2"/>
  <c r="U49" i="2"/>
  <c r="E46" i="2"/>
  <c r="E44" i="2"/>
  <c r="S44" i="2"/>
  <c r="J44" i="2"/>
  <c r="U41" i="2"/>
  <c r="H48" i="2"/>
  <c r="G45" i="2"/>
  <c r="H32" i="2"/>
  <c r="L50" i="2"/>
  <c r="N47" i="2"/>
  <c r="L42" i="2"/>
  <c r="N39" i="2"/>
  <c r="P36" i="2"/>
  <c r="L34" i="2"/>
  <c r="G59" i="2" s="1"/>
  <c r="U52" i="2"/>
  <c r="W49" i="2"/>
  <c r="S47" i="2"/>
  <c r="U44" i="2"/>
  <c r="W41" i="2"/>
  <c r="S39" i="2"/>
  <c r="U36" i="2"/>
  <c r="W33" i="2"/>
  <c r="E51" i="2"/>
  <c r="E76" i="2" s="1"/>
  <c r="E35" i="2"/>
  <c r="H51" i="2"/>
  <c r="G48" i="2"/>
  <c r="F45" i="2"/>
  <c r="H35" i="2"/>
  <c r="G32" i="2"/>
  <c r="Q49" i="2"/>
  <c r="Q41" i="2"/>
  <c r="Q33" i="2"/>
  <c r="T52" i="2"/>
  <c r="V49" i="2"/>
  <c r="X46" i="2"/>
  <c r="T44" i="2"/>
  <c r="V41" i="2"/>
  <c r="X38" i="2"/>
  <c r="T36" i="2"/>
  <c r="V33" i="2"/>
  <c r="E49" i="2"/>
  <c r="E33" i="2"/>
  <c r="F51" i="2"/>
  <c r="H41" i="2"/>
  <c r="G38" i="2"/>
  <c r="F35" i="2"/>
  <c r="L31" i="2"/>
  <c r="M52" i="2"/>
  <c r="Q46" i="2"/>
  <c r="M44" i="2"/>
  <c r="O41" i="2"/>
  <c r="Q38" i="2"/>
  <c r="X51" i="2"/>
  <c r="T49" i="2"/>
  <c r="V46" i="2"/>
  <c r="X43" i="2"/>
  <c r="T41" i="2"/>
  <c r="V38" i="2"/>
  <c r="X35" i="2"/>
  <c r="T33" i="2"/>
  <c r="E48" i="2"/>
  <c r="E32" i="2"/>
  <c r="J50" i="2"/>
  <c r="H44" i="2"/>
  <c r="G41" i="2"/>
  <c r="F38" i="2"/>
  <c r="J34" i="2"/>
  <c r="L52" i="2"/>
  <c r="L44" i="2"/>
  <c r="N41" i="2"/>
  <c r="P38" i="2"/>
  <c r="L36" i="2"/>
  <c r="N33" i="2"/>
  <c r="W51" i="2"/>
  <c r="S49" i="2"/>
  <c r="U46" i="2"/>
  <c r="W43" i="2"/>
  <c r="S41" i="2"/>
  <c r="U38" i="2"/>
  <c r="W35" i="2"/>
  <c r="S33" i="2"/>
  <c r="H47" i="2"/>
  <c r="G44" i="2"/>
  <c r="F41" i="2"/>
  <c r="J37" i="2"/>
  <c r="N31" i="2"/>
  <c r="Q51" i="2"/>
  <c r="M49" i="2"/>
  <c r="O46" i="2"/>
  <c r="Q43" i="2"/>
  <c r="M41" i="2"/>
  <c r="O38" i="2"/>
  <c r="Q35" i="2"/>
  <c r="M33" i="2"/>
  <c r="V51" i="2"/>
  <c r="X48" i="2"/>
  <c r="T46" i="2"/>
  <c r="V43" i="2"/>
  <c r="X40" i="2"/>
  <c r="T38" i="2"/>
  <c r="V35" i="2"/>
  <c r="X32" i="2"/>
  <c r="F44" i="2"/>
  <c r="E69" i="2" s="1"/>
  <c r="J40" i="2"/>
  <c r="H34" i="2"/>
  <c r="O31" i="2"/>
  <c r="P51" i="2"/>
  <c r="L49" i="2"/>
  <c r="N46" i="2"/>
  <c r="P43" i="2"/>
  <c r="L41" i="2"/>
  <c r="N38" i="2"/>
  <c r="P35" i="2"/>
  <c r="L33" i="2"/>
  <c r="U51" i="2"/>
  <c r="W48" i="2"/>
  <c r="S46" i="2"/>
  <c r="U43" i="2"/>
  <c r="W40" i="2"/>
  <c r="S38" i="2"/>
  <c r="U35" i="2"/>
  <c r="W32" i="2"/>
  <c r="H38" i="2"/>
  <c r="H50" i="2"/>
  <c r="E45" i="2"/>
  <c r="H31" i="2"/>
  <c r="G50" i="2"/>
  <c r="F47" i="2"/>
  <c r="H37" i="2"/>
  <c r="G34" i="2"/>
  <c r="P31" i="2"/>
  <c r="O51" i="2"/>
  <c r="H76" i="2" s="1"/>
  <c r="Q48" i="2"/>
  <c r="M46" i="2"/>
  <c r="O43" i="2"/>
  <c r="Q40" i="2"/>
  <c r="M38" i="2"/>
  <c r="O35" i="2"/>
  <c r="Q32" i="2"/>
  <c r="T51" i="2"/>
  <c r="V48" i="2"/>
  <c r="X45" i="2"/>
  <c r="T43" i="2"/>
  <c r="V40" i="2"/>
  <c r="X37" i="2"/>
  <c r="T35" i="2"/>
  <c r="V32" i="2"/>
  <c r="J46" i="2"/>
  <c r="H40" i="2"/>
  <c r="G37" i="2"/>
  <c r="F34" i="2"/>
  <c r="Q31" i="2"/>
  <c r="N51" i="2"/>
  <c r="P48" i="2"/>
  <c r="L46" i="2"/>
  <c r="N43" i="2"/>
  <c r="P40" i="2"/>
  <c r="L38" i="2"/>
  <c r="N35" i="2"/>
  <c r="P32" i="2"/>
  <c r="S51" i="2"/>
  <c r="U48" i="2"/>
  <c r="W45" i="2"/>
  <c r="S43" i="2"/>
  <c r="U40" i="2"/>
  <c r="W37" i="2"/>
  <c r="S35" i="2"/>
  <c r="U32" i="2"/>
  <c r="J31" i="2"/>
  <c r="J49" i="2"/>
  <c r="H43" i="2"/>
  <c r="G40" i="2"/>
  <c r="F37" i="2"/>
  <c r="J33" i="2"/>
  <c r="S31" i="2"/>
  <c r="M51" i="2"/>
  <c r="O48" i="2"/>
  <c r="Q45" i="2"/>
  <c r="M43" i="2"/>
  <c r="O40" i="2"/>
  <c r="Q37" i="2"/>
  <c r="M35" i="2"/>
  <c r="O32" i="2"/>
  <c r="X50" i="2"/>
  <c r="T48" i="2"/>
  <c r="V45" i="2"/>
  <c r="X42" i="2"/>
  <c r="T40" i="2"/>
  <c r="V37" i="2"/>
  <c r="X34" i="2"/>
  <c r="T32" i="2"/>
  <c r="E42" i="2"/>
  <c r="J52" i="2"/>
  <c r="H46" i="2"/>
  <c r="G43" i="2"/>
  <c r="F40" i="2"/>
  <c r="J36" i="2"/>
  <c r="T31" i="2"/>
  <c r="L51" i="2"/>
  <c r="N48" i="2"/>
  <c r="P45" i="2"/>
  <c r="L43" i="2"/>
  <c r="N40" i="2"/>
  <c r="P37" i="2"/>
  <c r="L35" i="2"/>
  <c r="N32" i="2"/>
  <c r="W50" i="2"/>
  <c r="S48" i="2"/>
  <c r="U45" i="2"/>
  <c r="W42" i="2"/>
  <c r="S40" i="2"/>
  <c r="U37" i="2"/>
  <c r="W34" i="2"/>
  <c r="S32" i="2"/>
  <c r="E41" i="2"/>
  <c r="H49" i="2"/>
  <c r="G46" i="2"/>
  <c r="F43" i="2"/>
  <c r="E68" i="2" s="1"/>
  <c r="J39" i="2"/>
  <c r="H33" i="2"/>
  <c r="U31" i="2"/>
  <c r="Q50" i="2"/>
  <c r="M48" i="2"/>
  <c r="O45" i="2"/>
  <c r="Q42" i="2"/>
  <c r="M40" i="2"/>
  <c r="O37" i="2"/>
  <c r="Q34" i="2"/>
  <c r="M32" i="2"/>
  <c r="V50" i="2"/>
  <c r="X47" i="2"/>
  <c r="T45" i="2"/>
  <c r="V42" i="2"/>
  <c r="X39" i="2"/>
  <c r="T37" i="2"/>
  <c r="V34" i="2"/>
  <c r="F46" i="2"/>
  <c r="E71" i="2" s="1"/>
  <c r="J42" i="2"/>
  <c r="H36" i="2"/>
  <c r="G33" i="2"/>
  <c r="V31" i="2"/>
  <c r="P50" i="2"/>
  <c r="L48" i="2"/>
  <c r="N45" i="2"/>
  <c r="P42" i="2"/>
  <c r="L40" i="2"/>
  <c r="N37" i="2"/>
  <c r="P34" i="2"/>
  <c r="L32" i="2"/>
  <c r="U50" i="2"/>
  <c r="W47" i="2"/>
  <c r="S45" i="2"/>
  <c r="U42" i="2"/>
  <c r="W39" i="2"/>
  <c r="S37" i="2"/>
  <c r="U34" i="2"/>
  <c r="D6" i="3" s="1"/>
  <c r="H52" i="2"/>
  <c r="E39" i="2"/>
  <c r="G52" i="2"/>
  <c r="E77" i="2" s="1"/>
  <c r="F49" i="2"/>
  <c r="J45" i="2"/>
  <c r="H39" i="2"/>
  <c r="G36" i="2"/>
  <c r="F33" i="2"/>
  <c r="W31" i="2"/>
  <c r="O50" i="2"/>
  <c r="H75" i="2" s="1"/>
  <c r="Q47" i="2"/>
  <c r="M45" i="2"/>
  <c r="O42" i="2"/>
  <c r="Q39" i="2"/>
  <c r="M37" i="2"/>
  <c r="O34" i="2"/>
  <c r="X52" i="2"/>
  <c r="T50" i="2"/>
  <c r="V47" i="2"/>
  <c r="X44" i="2"/>
  <c r="T42" i="2"/>
  <c r="V39" i="2"/>
  <c r="X36" i="2"/>
  <c r="T34" i="2"/>
  <c r="J48" i="2"/>
  <c r="H42" i="2"/>
  <c r="G39" i="2"/>
  <c r="F36" i="2"/>
  <c r="E61" i="2" s="1"/>
  <c r="J32" i="2"/>
  <c r="X31" i="2"/>
  <c r="N50" i="2"/>
  <c r="P47" i="2"/>
  <c r="L45" i="2"/>
  <c r="N42" i="2"/>
  <c r="W52" i="2"/>
  <c r="S50" i="2"/>
  <c r="U47" i="2"/>
  <c r="W44" i="2"/>
  <c r="S42" i="2"/>
  <c r="E31" i="2"/>
  <c r="E56" i="2" s="1"/>
  <c r="J51" i="2"/>
  <c r="Q52" i="2"/>
  <c r="M50" i="2"/>
  <c r="O47" i="2"/>
  <c r="Q44" i="2"/>
  <c r="M42" i="2"/>
  <c r="V52" i="2"/>
  <c r="X49" i="2"/>
  <c r="T47" i="2"/>
  <c r="V44" i="2"/>
  <c r="X41" i="2"/>
  <c r="C56" i="3" l="1"/>
  <c r="L56" i="3" s="1"/>
  <c r="L55" i="3"/>
  <c r="D55" i="3"/>
  <c r="I82" i="2"/>
  <c r="K82" i="2" s="1"/>
  <c r="B55" i="3"/>
  <c r="E63" i="2"/>
  <c r="M8" i="3"/>
  <c r="K8" i="3"/>
  <c r="L8" i="3"/>
  <c r="L18" i="3"/>
  <c r="M18" i="3"/>
  <c r="K18" i="3"/>
  <c r="K23" i="3"/>
  <c r="L23" i="3"/>
  <c r="M23" i="3"/>
  <c r="M16" i="3"/>
  <c r="K16" i="3"/>
  <c r="L16" i="3"/>
  <c r="L54" i="3"/>
  <c r="M54" i="3"/>
  <c r="K54" i="3"/>
  <c r="M24" i="3"/>
  <c r="K24" i="3"/>
  <c r="L24" i="3"/>
  <c r="M10" i="3"/>
  <c r="L10" i="3"/>
  <c r="K10" i="3"/>
  <c r="K15" i="3"/>
  <c r="L15" i="3"/>
  <c r="M15" i="3"/>
  <c r="E60" i="3"/>
  <c r="D60" i="3"/>
  <c r="N56" i="3"/>
  <c r="K3" i="3"/>
  <c r="L3" i="3"/>
  <c r="M3" i="3"/>
  <c r="E67" i="2"/>
  <c r="E72" i="2"/>
  <c r="O49" i="2"/>
  <c r="O36" i="2"/>
  <c r="H61" i="2" s="1"/>
  <c r="E8" i="3" s="1"/>
  <c r="H60" i="2"/>
  <c r="G7" i="3" s="1"/>
  <c r="O52" i="2"/>
  <c r="F48" i="2"/>
  <c r="F50" i="2"/>
  <c r="E75" i="2" s="1"/>
  <c r="F39" i="2"/>
  <c r="O33" i="2"/>
  <c r="M36" i="2"/>
  <c r="I32" i="2"/>
  <c r="I41" i="2"/>
  <c r="I50" i="2"/>
  <c r="I52" i="2"/>
  <c r="F77" i="2" s="1"/>
  <c r="I46" i="2"/>
  <c r="I33" i="2"/>
  <c r="I38" i="2"/>
  <c r="F63" i="2" s="1"/>
  <c r="I47" i="2"/>
  <c r="J41" i="2"/>
  <c r="I37" i="2"/>
  <c r="P44" i="2"/>
  <c r="N36" i="2"/>
  <c r="H67" i="2"/>
  <c r="G14" i="3" s="1"/>
  <c r="I39" i="2"/>
  <c r="I43" i="2"/>
  <c r="I49" i="2"/>
  <c r="I51" i="2"/>
  <c r="P41" i="2"/>
  <c r="H66" i="2" s="1"/>
  <c r="F22" i="3"/>
  <c r="P52" i="2"/>
  <c r="N44" i="2"/>
  <c r="G69" i="2" s="1"/>
  <c r="P33" i="2"/>
  <c r="F58" i="2"/>
  <c r="I34" i="2"/>
  <c r="F59" i="2" s="1"/>
  <c r="I31" i="2"/>
  <c r="P39" i="2"/>
  <c r="H64" i="2" s="1"/>
  <c r="F11" i="3" s="1"/>
  <c r="I36" i="2"/>
  <c r="M39" i="2"/>
  <c r="G64" i="2" s="1"/>
  <c r="I35" i="2"/>
  <c r="N52" i="2"/>
  <c r="I48" i="2"/>
  <c r="F73" i="2" s="1"/>
  <c r="I40" i="2"/>
  <c r="F65" i="2" s="1"/>
  <c r="G58" i="2"/>
  <c r="C5" i="3" s="1"/>
  <c r="I44" i="2"/>
  <c r="F69" i="2" s="1"/>
  <c r="J38" i="2"/>
  <c r="S34" i="2"/>
  <c r="B6" i="3" s="1"/>
  <c r="S36" i="2"/>
  <c r="I61" i="2" s="1"/>
  <c r="S52" i="2"/>
  <c r="I77" i="2" s="1"/>
  <c r="E62" i="2"/>
  <c r="J43" i="2"/>
  <c r="N49" i="2"/>
  <c r="J47" i="2"/>
  <c r="O44" i="2"/>
  <c r="I45" i="2"/>
  <c r="F70" i="2" s="1"/>
  <c r="F72" i="2"/>
  <c r="M47" i="2"/>
  <c r="G72" i="2" s="1"/>
  <c r="C19" i="3" s="1"/>
  <c r="I42" i="2"/>
  <c r="F67" i="2" s="1"/>
  <c r="G65" i="2"/>
  <c r="C12" i="3" s="1"/>
  <c r="M31" i="2"/>
  <c r="G56" i="2" s="1"/>
  <c r="B19" i="3"/>
  <c r="I73" i="2"/>
  <c r="F8" i="3"/>
  <c r="J60" i="2"/>
  <c r="E7" i="3"/>
  <c r="J63" i="2"/>
  <c r="C6" i="3"/>
  <c r="J65" i="2"/>
  <c r="I64" i="2"/>
  <c r="I67" i="2"/>
  <c r="J61" i="2"/>
  <c r="G8" i="3"/>
  <c r="E14" i="3"/>
  <c r="C14" i="3"/>
  <c r="G23" i="3"/>
  <c r="J75" i="2"/>
  <c r="E22" i="3"/>
  <c r="J70" i="2"/>
  <c r="F56" i="2"/>
  <c r="E23" i="3"/>
  <c r="F7" i="3"/>
  <c r="I71" i="2"/>
  <c r="J69" i="2"/>
  <c r="G22" i="3"/>
  <c r="J57" i="2"/>
  <c r="E59" i="2"/>
  <c r="J59" i="2"/>
  <c r="G62" i="2"/>
  <c r="C9" i="3" s="1"/>
  <c r="B12" i="3"/>
  <c r="E65" i="2"/>
  <c r="H68" i="2"/>
  <c r="G15" i="3" s="1"/>
  <c r="I74" i="2"/>
  <c r="I69" i="2"/>
  <c r="I76" i="2"/>
  <c r="H72" i="2"/>
  <c r="E19" i="3" s="1"/>
  <c r="I62" i="2"/>
  <c r="F61" i="2"/>
  <c r="H70" i="2"/>
  <c r="F17" i="3" s="1"/>
  <c r="F14" i="3"/>
  <c r="H65" i="2"/>
  <c r="G12" i="3" s="1"/>
  <c r="I63" i="2"/>
  <c r="H71" i="2"/>
  <c r="E18" i="3" s="1"/>
  <c r="F23" i="3"/>
  <c r="E57" i="2"/>
  <c r="H74" i="2"/>
  <c r="G21" i="3" s="1"/>
  <c r="G18" i="3"/>
  <c r="F19" i="3"/>
  <c r="D17" i="3"/>
  <c r="F71" i="2"/>
  <c r="I68" i="2"/>
  <c r="D21" i="3"/>
  <c r="I65" i="2"/>
  <c r="G67" i="2"/>
  <c r="D14" i="3" s="1"/>
  <c r="E73" i="2"/>
  <c r="J74" i="2"/>
  <c r="F76" i="2"/>
  <c r="E60" i="2"/>
  <c r="G75" i="2"/>
  <c r="B22" i="3" s="1"/>
  <c r="I70" i="2"/>
  <c r="H73" i="2"/>
  <c r="E20" i="3" s="1"/>
  <c r="F57" i="2"/>
  <c r="G60" i="2"/>
  <c r="B7" i="3" s="1"/>
  <c r="I56" i="2"/>
  <c r="F62" i="2"/>
  <c r="J67" i="2"/>
  <c r="J62" i="2"/>
  <c r="G63" i="2"/>
  <c r="B10" i="3" s="1"/>
  <c r="J68" i="2"/>
  <c r="J71" i="2"/>
  <c r="J64" i="2"/>
  <c r="F64" i="2"/>
  <c r="G68" i="2"/>
  <c r="D15" i="3" s="1"/>
  <c r="G77" i="2"/>
  <c r="B24" i="3" s="1"/>
  <c r="I75" i="2"/>
  <c r="F74" i="2"/>
  <c r="F68" i="2"/>
  <c r="J73" i="2"/>
  <c r="G66" i="2"/>
  <c r="C13" i="3" s="1"/>
  <c r="I58" i="2"/>
  <c r="E58" i="2"/>
  <c r="I72" i="2"/>
  <c r="G71" i="2"/>
  <c r="C18" i="3" s="1"/>
  <c r="J76" i="2"/>
  <c r="E74" i="2"/>
  <c r="H77" i="2"/>
  <c r="F24" i="3" s="1"/>
  <c r="J72" i="2"/>
  <c r="E66" i="2"/>
  <c r="G76" i="2"/>
  <c r="B23" i="3" s="1"/>
  <c r="E70" i="2"/>
  <c r="J58" i="2"/>
  <c r="G73" i="2"/>
  <c r="D20" i="3" s="1"/>
  <c r="I57" i="2"/>
  <c r="F75" i="2"/>
  <c r="G74" i="2"/>
  <c r="B21" i="3" s="1"/>
  <c r="I66" i="2"/>
  <c r="F60" i="2"/>
  <c r="J77" i="2"/>
  <c r="G9" i="3"/>
  <c r="H63" i="2"/>
  <c r="G10" i="3" s="1"/>
  <c r="G57" i="2"/>
  <c r="D4" i="3" s="1"/>
  <c r="G70" i="2"/>
  <c r="B17" i="3" s="1"/>
  <c r="E64" i="2"/>
  <c r="H57" i="2"/>
  <c r="E4" i="3" s="1"/>
  <c r="H59" i="2"/>
  <c r="E6" i="3" s="1"/>
  <c r="J56" i="2"/>
  <c r="I60" i="2"/>
  <c r="H56" i="2"/>
  <c r="F3" i="3" s="1"/>
  <c r="J66" i="2"/>
  <c r="K55" i="3" l="1"/>
  <c r="B56" i="3"/>
  <c r="D56" i="3"/>
  <c r="M56" i="3" s="1"/>
  <c r="M55" i="3"/>
  <c r="K42" i="3"/>
  <c r="L42" i="3"/>
  <c r="L5" i="3"/>
  <c r="M5" i="3"/>
  <c r="K5" i="3"/>
  <c r="K6" i="3"/>
  <c r="L6" i="3"/>
  <c r="M6" i="3"/>
  <c r="L49" i="3"/>
  <c r="K49" i="3"/>
  <c r="K7" i="3"/>
  <c r="L7" i="3"/>
  <c r="M7" i="3"/>
  <c r="L41" i="3"/>
  <c r="K41" i="3"/>
  <c r="L44" i="3"/>
  <c r="K44" i="3"/>
  <c r="L12" i="3"/>
  <c r="M12" i="3"/>
  <c r="K12" i="3"/>
  <c r="L13" i="3"/>
  <c r="M13" i="3"/>
  <c r="K13" i="3"/>
  <c r="L36" i="3"/>
  <c r="K36" i="3"/>
  <c r="K20" i="3"/>
  <c r="L20" i="3"/>
  <c r="M20" i="3"/>
  <c r="M19" i="3"/>
  <c r="K19" i="3"/>
  <c r="L19" i="3"/>
  <c r="K22" i="3"/>
  <c r="L22" i="3"/>
  <c r="M22" i="3"/>
  <c r="L17" i="3"/>
  <c r="M17" i="3"/>
  <c r="K17" i="3"/>
  <c r="K14" i="3"/>
  <c r="L14" i="3"/>
  <c r="M14" i="3"/>
  <c r="K34" i="3"/>
  <c r="L34" i="3"/>
  <c r="K4" i="3"/>
  <c r="L4" i="3"/>
  <c r="M4" i="3"/>
  <c r="M11" i="3"/>
  <c r="L11" i="3"/>
  <c r="K11" i="3"/>
  <c r="K9" i="3"/>
  <c r="L9" i="3"/>
  <c r="M9" i="3"/>
  <c r="K21" i="3"/>
  <c r="L21" i="3"/>
  <c r="M21" i="3"/>
  <c r="K50" i="3"/>
  <c r="L50" i="3"/>
  <c r="D33" i="3"/>
  <c r="E33" i="3"/>
  <c r="D49" i="3"/>
  <c r="E49" i="3"/>
  <c r="D48" i="3"/>
  <c r="E48" i="3"/>
  <c r="D34" i="3"/>
  <c r="E34" i="3"/>
  <c r="C49" i="3"/>
  <c r="B49" i="3"/>
  <c r="C45" i="3"/>
  <c r="B45" i="3"/>
  <c r="B38" i="3"/>
  <c r="C38" i="3"/>
  <c r="E40" i="3"/>
  <c r="D40" i="3"/>
  <c r="C32" i="3"/>
  <c r="B32" i="3"/>
  <c r="L29" i="3"/>
  <c r="K29" i="3"/>
  <c r="F13" i="3"/>
  <c r="G13" i="3"/>
  <c r="F10" i="3"/>
  <c r="B18" i="3"/>
  <c r="F21" i="3"/>
  <c r="G61" i="2"/>
  <c r="B8" i="3" s="1"/>
  <c r="H69" i="2"/>
  <c r="E16" i="3" s="1"/>
  <c r="D12" i="3"/>
  <c r="F18" i="3"/>
  <c r="E44" i="3" s="1"/>
  <c r="D18" i="3"/>
  <c r="G4" i="3"/>
  <c r="F66" i="2"/>
  <c r="E21" i="3"/>
  <c r="D5" i="3"/>
  <c r="H58" i="2"/>
  <c r="E5" i="3" s="1"/>
  <c r="B15" i="3"/>
  <c r="B5" i="3"/>
  <c r="D8" i="3"/>
  <c r="C16" i="3"/>
  <c r="B16" i="3"/>
  <c r="D16" i="3"/>
  <c r="B3" i="3"/>
  <c r="D3" i="3"/>
  <c r="I59" i="2"/>
  <c r="D19" i="3"/>
  <c r="G11" i="3"/>
  <c r="E11" i="3"/>
  <c r="E13" i="3"/>
  <c r="E10" i="3"/>
  <c r="D7" i="3"/>
  <c r="F15" i="3"/>
  <c r="F9" i="3"/>
  <c r="B14" i="3"/>
  <c r="C4" i="3"/>
  <c r="G19" i="3"/>
  <c r="E45" i="3" s="1"/>
  <c r="E12" i="3"/>
  <c r="E15" i="3"/>
  <c r="G6" i="3"/>
  <c r="C15" i="3"/>
  <c r="D13" i="3"/>
  <c r="F4" i="3"/>
  <c r="E30" i="3" s="1"/>
  <c r="G20" i="3"/>
  <c r="F20" i="3"/>
  <c r="E46" i="3" s="1"/>
  <c r="B13" i="3"/>
  <c r="C11" i="3"/>
  <c r="D11" i="3"/>
  <c r="C7" i="3"/>
  <c r="C33" i="3" s="1"/>
  <c r="B9" i="3"/>
  <c r="D9" i="3"/>
  <c r="F16" i="3"/>
  <c r="C10" i="3"/>
  <c r="C36" i="3" s="1"/>
  <c r="C24" i="3"/>
  <c r="C50" i="3" s="1"/>
  <c r="G3" i="3"/>
  <c r="F6" i="3"/>
  <c r="D32" i="3" s="1"/>
  <c r="C3" i="3"/>
  <c r="C23" i="3"/>
  <c r="D23" i="3"/>
  <c r="F12" i="3"/>
  <c r="B4" i="3"/>
  <c r="G24" i="3"/>
  <c r="D24" i="3"/>
  <c r="E17" i="3"/>
  <c r="C21" i="3"/>
  <c r="C47" i="3" s="1"/>
  <c r="C22" i="3"/>
  <c r="C48" i="3" s="1"/>
  <c r="D22" i="3"/>
  <c r="D10" i="3"/>
  <c r="G17" i="3"/>
  <c r="B11" i="3"/>
  <c r="E3" i="3"/>
  <c r="E24" i="3"/>
  <c r="C20" i="3"/>
  <c r="B20" i="3"/>
  <c r="G16" i="3"/>
  <c r="C17" i="3"/>
  <c r="C43" i="3" s="1"/>
  <c r="B60" i="3" l="1"/>
  <c r="K56" i="3"/>
  <c r="C60" i="3"/>
  <c r="K46" i="3"/>
  <c r="L46" i="3"/>
  <c r="K39" i="3"/>
  <c r="L39" i="3"/>
  <c r="L32" i="3"/>
  <c r="K32" i="3"/>
  <c r="L45" i="3"/>
  <c r="K45" i="3"/>
  <c r="K30" i="3"/>
  <c r="L30" i="3"/>
  <c r="K31" i="3"/>
  <c r="L31" i="3"/>
  <c r="L48" i="3"/>
  <c r="K48" i="3"/>
  <c r="K38" i="3"/>
  <c r="L38" i="3"/>
  <c r="L33" i="3"/>
  <c r="K33" i="3"/>
  <c r="L37" i="3"/>
  <c r="K37" i="3"/>
  <c r="K43" i="3"/>
  <c r="L43" i="3"/>
  <c r="L40" i="3"/>
  <c r="K40" i="3"/>
  <c r="K47" i="3"/>
  <c r="L47" i="3"/>
  <c r="K35" i="3"/>
  <c r="L35" i="3"/>
  <c r="C42" i="3"/>
  <c r="B42" i="3"/>
  <c r="C44" i="3"/>
  <c r="B44" i="3"/>
  <c r="B36" i="3"/>
  <c r="D45" i="3"/>
  <c r="C31" i="3"/>
  <c r="B31" i="3"/>
  <c r="E43" i="3"/>
  <c r="D43" i="3"/>
  <c r="B50" i="3"/>
  <c r="B35" i="3"/>
  <c r="C35" i="3"/>
  <c r="B39" i="3"/>
  <c r="C39" i="3"/>
  <c r="E39" i="3"/>
  <c r="D39" i="3"/>
  <c r="D46" i="3"/>
  <c r="B33" i="3"/>
  <c r="E38" i="3"/>
  <c r="D38" i="3"/>
  <c r="C41" i="3"/>
  <c r="B41" i="3"/>
  <c r="B47" i="3"/>
  <c r="B48" i="3"/>
  <c r="D44" i="3"/>
  <c r="D47" i="3"/>
  <c r="E47" i="3"/>
  <c r="C30" i="3"/>
  <c r="B30" i="3"/>
  <c r="E32" i="3"/>
  <c r="B43" i="3"/>
  <c r="B40" i="3"/>
  <c r="C40" i="3"/>
  <c r="E37" i="3"/>
  <c r="D37" i="3"/>
  <c r="E42" i="3"/>
  <c r="D42" i="3"/>
  <c r="C46" i="3"/>
  <c r="B46" i="3"/>
  <c r="B29" i="3"/>
  <c r="C29" i="3"/>
  <c r="D30" i="3"/>
  <c r="B37" i="3"/>
  <c r="C37" i="3"/>
  <c r="D35" i="3"/>
  <c r="E35" i="3"/>
  <c r="D36" i="3"/>
  <c r="E36" i="3"/>
  <c r="D50" i="3"/>
  <c r="E50" i="3"/>
  <c r="D29" i="3"/>
  <c r="E29" i="3"/>
  <c r="E41" i="3"/>
  <c r="D41" i="3"/>
  <c r="F5" i="3"/>
  <c r="D31" i="3" s="1"/>
  <c r="G5" i="3"/>
  <c r="C8" i="3"/>
  <c r="C34" i="3" s="1"/>
  <c r="L60" i="3" l="1"/>
  <c r="K60" i="3"/>
  <c r="B34" i="3"/>
  <c r="E31" i="3"/>
</calcChain>
</file>

<file path=xl/sharedStrings.xml><?xml version="1.0" encoding="utf-8"?>
<sst xmlns="http://schemas.openxmlformats.org/spreadsheetml/2006/main" count="343" uniqueCount="82">
  <si>
    <t>Glycine</t>
  </si>
  <si>
    <t>L-Alanine</t>
  </si>
  <si>
    <t>L-Arginine</t>
  </si>
  <si>
    <t>L-Asparagine</t>
  </si>
  <si>
    <t>L-Aspartic acid</t>
  </si>
  <si>
    <t>L-Cystine</t>
  </si>
  <si>
    <t>L-Glutamic acid</t>
  </si>
  <si>
    <t>L-Glutamine</t>
  </si>
  <si>
    <t>L-Histidine</t>
  </si>
  <si>
    <t>L-Isoleucine</t>
  </si>
  <si>
    <t>L-Leucine</t>
  </si>
  <si>
    <t>L-Lysine</t>
  </si>
  <si>
    <t>L-Methionine</t>
  </si>
  <si>
    <t>L-Phenylalanine</t>
  </si>
  <si>
    <t>L-Proline</t>
  </si>
  <si>
    <t>L-Serine</t>
  </si>
  <si>
    <t>L-Tryptophan</t>
  </si>
  <si>
    <t>L-Tyrosine</t>
  </si>
  <si>
    <t>L-Valine</t>
  </si>
  <si>
    <t>t0</t>
  </si>
  <si>
    <t>CTRL 1</t>
  </si>
  <si>
    <t>CTRL 2</t>
  </si>
  <si>
    <t>CTRL 3</t>
  </si>
  <si>
    <t>HCM 1</t>
  </si>
  <si>
    <t>HCM 2</t>
  </si>
  <si>
    <t>HCM 3</t>
  </si>
  <si>
    <t>t24</t>
  </si>
  <si>
    <t>t48</t>
  </si>
  <si>
    <t>Glucose</t>
  </si>
  <si>
    <t>Lactate</t>
  </si>
  <si>
    <t xml:space="preserve">Cell number </t>
  </si>
  <si>
    <t>These are not paired samples</t>
  </si>
  <si>
    <t>Note: Lactate values are normalized to t = 0 hr, which is why they show up as 0 for that timepoint</t>
  </si>
  <si>
    <t>For glucose, the blanks were reading all over the place, so I've decided to use the theoretical starting amount for t = 0</t>
  </si>
  <si>
    <t>Metabolite Concentration (uM)</t>
  </si>
  <si>
    <t>Bionumber ID</t>
  </si>
  <si>
    <t>Metabolite Concentration (mmol)</t>
  </si>
  <si>
    <t>Volume of media (mL)</t>
  </si>
  <si>
    <t>Cell dry weight (ng)</t>
  </si>
  <si>
    <t>Cell dry weight (g)</t>
  </si>
  <si>
    <t>ng to g conversion</t>
  </si>
  <si>
    <t>Mass of cell (ng/cell)</t>
  </si>
  <si>
    <t>Metabolite Concentration (mmol/gDW)</t>
  </si>
  <si>
    <t>Averages</t>
  </si>
  <si>
    <t>0 hr</t>
  </si>
  <si>
    <t>24 hr</t>
  </si>
  <si>
    <t>48 hr</t>
  </si>
  <si>
    <t>CTRL</t>
  </si>
  <si>
    <t>HCM</t>
  </si>
  <si>
    <t>uM to mM</t>
  </si>
  <si>
    <t>/1000</t>
  </si>
  <si>
    <t>volume of media (L)</t>
  </si>
  <si>
    <t>mmoles/L to mmoles</t>
  </si>
  <si>
    <t>*0.0005</t>
  </si>
  <si>
    <t>24 to 48</t>
  </si>
  <si>
    <t>Metabolite flux (mmoles/(gDW hr)</t>
  </si>
  <si>
    <t>0 to 48</t>
  </si>
  <si>
    <t>Dry weight (ng/cell) - 30%</t>
  </si>
  <si>
    <t>AVERAGE + STD</t>
  </si>
  <si>
    <t>AVG</t>
  </si>
  <si>
    <t>SD</t>
  </si>
  <si>
    <t>Dry weight</t>
  </si>
  <si>
    <t>Growth Rate (gDW/hr)</t>
  </si>
  <si>
    <t>AVD</t>
  </si>
  <si>
    <t>Oxygen</t>
  </si>
  <si>
    <t>X (gDW/L)</t>
  </si>
  <si>
    <t>Growth Rate (gDW/L-hr)</t>
  </si>
  <si>
    <t>Specific growth rate (1/hr)</t>
  </si>
  <si>
    <t>Specific Growth Rate (gDW/hr)</t>
  </si>
  <si>
    <t>(pmol/min-100 ng DNA)</t>
  </si>
  <si>
    <t>Conversions</t>
  </si>
  <si>
    <t>gDW</t>
  </si>
  <si>
    <t>DNA (ng)</t>
  </si>
  <si>
    <t>DNA = slope*cell_num + b</t>
  </si>
  <si>
    <t>slope</t>
  </si>
  <si>
    <t>b</t>
  </si>
  <si>
    <t>(pmol/min-gDW)</t>
  </si>
  <si>
    <t>(mmol/min-gDW)</t>
  </si>
  <si>
    <t>(mmol/hr-gDW)</t>
  </si>
  <si>
    <t>pmol/mmol</t>
  </si>
  <si>
    <t>Cells/100 ng DNA</t>
  </si>
  <si>
    <t>ngDW/100 ng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</si>
</sst>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11" fontId="0" fillId="2" borderId="0" xfId="0" applyNumberFormat="1" applyFill="1"/>
    <xf numFmtId="11" fontId="0" fillId="3" borderId="0" xfId="0" applyNumberFormat="1" applyFill="1"/>
    <xf numFmtId="165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C6044-58F1-4D81-8B33-F8082BBA8772}">
  <dimension ref="A1:P65"/>
  <sheetViews>
    <sheetView tabSelected="1" topLeftCell="A28" workbookViewId="0">
      <selection activeCell="P49" sqref="P49"/>
    </sheetView>
    <sheetView tabSelected="1" workbookViewId="1"/>
  </sheetViews>
  <sheetFormatPr defaultRowHeight="15" x14ac:dyDescent="0.25"/>
  <cols>
    <col min="1" max="1" width="36.7109375" bestFit="1" customWidth="1"/>
    <col min="3" max="3" width="12" bestFit="1" customWidth="1"/>
    <col min="5" max="5" width="12" bestFit="1" customWidth="1"/>
    <col min="10" max="10" width="32.42578125" bestFit="1" customWidth="1"/>
    <col min="12" max="12" width="12" bestFit="1" customWidth="1"/>
    <col min="14" max="14" width="12" bestFit="1" customWidth="1"/>
  </cols>
  <sheetData>
    <row r="1" spans="1:16" x14ac:dyDescent="0.25">
      <c r="A1" s="7" t="s">
        <v>54</v>
      </c>
      <c r="B1" s="7"/>
      <c r="C1" s="7"/>
      <c r="D1" s="7"/>
      <c r="E1" s="7"/>
      <c r="F1" s="7"/>
      <c r="G1" s="7"/>
      <c r="J1" s="8" t="s">
        <v>56</v>
      </c>
      <c r="K1" s="8"/>
      <c r="L1" s="8"/>
      <c r="M1" s="8"/>
      <c r="N1" s="8"/>
      <c r="O1" s="8"/>
      <c r="P1" s="8"/>
    </row>
    <row r="2" spans="1:16" x14ac:dyDescent="0.25">
      <c r="A2" s="7" t="s">
        <v>55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J2" s="8" t="s">
        <v>55</v>
      </c>
      <c r="K2" s="8" t="s">
        <v>20</v>
      </c>
      <c r="L2" s="8" t="s">
        <v>21</v>
      </c>
      <c r="M2" s="8" t="s">
        <v>22</v>
      </c>
      <c r="N2" s="8" t="s">
        <v>23</v>
      </c>
      <c r="O2" s="8" t="s">
        <v>24</v>
      </c>
      <c r="P2" s="8" t="s">
        <v>25</v>
      </c>
    </row>
    <row r="3" spans="1:16" x14ac:dyDescent="0.25">
      <c r="A3" s="3" t="s">
        <v>0</v>
      </c>
      <c r="B3" s="4">
        <f>(Conversions!S31-Conversions!$G$56)/24</f>
        <v>-0.51842780688220091</v>
      </c>
      <c r="C3" s="4">
        <f>(Conversions!T31-Conversions!$G$56)/24</f>
        <v>-0.61417373917536278</v>
      </c>
      <c r="D3" s="4">
        <f>(Conversions!U31-Conversions!$G$56)/24</f>
        <v>-0.49516542927463236</v>
      </c>
      <c r="E3" s="4">
        <f>(Conversions!V31-Conversions!$H$56)/24</f>
        <v>0.1051964582146323</v>
      </c>
      <c r="F3" s="4">
        <f>(Conversions!W31-Conversions!$H$56)/24</f>
        <v>-0.18621083883747294</v>
      </c>
      <c r="G3" s="4">
        <f>(Conversions!X31-Conversions!$H$56)/24</f>
        <v>-0.30119227004554761</v>
      </c>
      <c r="J3" s="5" t="s">
        <v>0</v>
      </c>
      <c r="K3" s="6">
        <f>(Conversions!S31-Conversions!$E$56)/48</f>
        <v>-0.63240511051616632</v>
      </c>
      <c r="L3" s="6">
        <f>(Conversions!T31-Conversions!$E$56)/48</f>
        <v>-0.68027807666274731</v>
      </c>
      <c r="M3" s="6">
        <f>(Conversions!U31-Conversions!$E$56)/48</f>
        <v>-0.6207739217123821</v>
      </c>
      <c r="N3" s="6">
        <f>(Conversions!V31-Conversions!$F$56)/48</f>
        <v>-0.69586598121837884</v>
      </c>
      <c r="O3" s="6">
        <f>(Conversions!W31-Conversions!$F$56)/48</f>
        <v>-0.8415696297444315</v>
      </c>
      <c r="P3" s="6">
        <f>(Conversions!X31-Conversions!$F$56)/48</f>
        <v>-0.89906034534846879</v>
      </c>
    </row>
    <row r="4" spans="1:16" x14ac:dyDescent="0.25">
      <c r="A4" s="3" t="s">
        <v>1</v>
      </c>
      <c r="B4" s="4">
        <f>(Conversions!S32-Conversions!$G$57)/24</f>
        <v>-7.0909956829461329E-3</v>
      </c>
      <c r="C4" s="4">
        <f>(Conversions!T32-Conversions!$G$57)/24</f>
        <v>-2.6697749191258668E-2</v>
      </c>
      <c r="D4" s="4">
        <f>(Conversions!U32-Conversions!$G$57)/24</f>
        <v>2.4887596833318464E-2</v>
      </c>
      <c r="E4" s="4">
        <f>(Conversions!V32-Conversions!$H$57)/24</f>
        <v>0.12026482684133806</v>
      </c>
      <c r="F4" s="4">
        <f>(Conversions!W32-Conversions!$H$57)/24</f>
        <v>2.8005682151036382E-2</v>
      </c>
      <c r="G4" s="4">
        <f>(Conversions!X32-Conversions!$H$57)/24</f>
        <v>2.9479858605367022E-2</v>
      </c>
      <c r="J4" s="5" t="s">
        <v>1</v>
      </c>
      <c r="K4" s="6">
        <f>(Conversions!S32-Conversions!$E$57)/48</f>
        <v>-8.3103322587823172E-2</v>
      </c>
      <c r="L4" s="6">
        <f>(Conversions!T32-Conversions!$E$57)/48</f>
        <v>-9.290669934197944E-2</v>
      </c>
      <c r="M4" s="6">
        <f>(Conversions!U32-Conversions!$E$57)/48</f>
        <v>-6.7114026329690879E-2</v>
      </c>
      <c r="N4" s="6">
        <f>(Conversions!V32-Conversions!$F$57)/48</f>
        <v>-3.3206550154568006E-2</v>
      </c>
      <c r="O4" s="6">
        <f>(Conversions!W32-Conversions!$F$57)/48</f>
        <v>-7.9336122499718845E-2</v>
      </c>
      <c r="P4" s="6">
        <f>(Conversions!X32-Conversions!$F$57)/48</f>
        <v>-7.8599034272553533E-2</v>
      </c>
    </row>
    <row r="5" spans="1:16" x14ac:dyDescent="0.25">
      <c r="A5" s="3" t="s">
        <v>2</v>
      </c>
      <c r="B5" s="4">
        <f>(Conversions!S33-Conversions!$G$58)/24</f>
        <v>-0.82373285143544051</v>
      </c>
      <c r="C5" s="4">
        <f>(Conversions!T33-Conversions!$G$58)/24</f>
        <v>-0.88837048337648616</v>
      </c>
      <c r="D5" s="4">
        <f>(Conversions!U33-Conversions!$G$58)/24</f>
        <v>-0.79227373305281423</v>
      </c>
      <c r="E5" s="4">
        <f>(Conversions!V33-Conversions!$H$58)/24</f>
        <v>-0.16128347255643938</v>
      </c>
      <c r="F5" s="4">
        <f>(Conversions!W33-Conversions!$H$58)/24</f>
        <v>-0.42262579325226285</v>
      </c>
      <c r="G5" s="4">
        <f>(Conversions!X33-Conversions!$H$58)/24</f>
        <v>-0.51940096643159039</v>
      </c>
      <c r="J5" s="5" t="s">
        <v>2</v>
      </c>
      <c r="K5" s="6">
        <f>(Conversions!S33-Conversions!$E$58)/48</f>
        <v>-1.1886050361453055</v>
      </c>
      <c r="L5" s="6">
        <f>(Conversions!T33-Conversions!$E$58)/48</f>
        <v>-1.2209238521158283</v>
      </c>
      <c r="M5" s="6">
        <f>(Conversions!U33-Conversions!$E$58)/48</f>
        <v>-1.1728754769539924</v>
      </c>
      <c r="N5" s="6">
        <f>(Conversions!V33-Conversions!$F$58)/48</f>
        <v>-1.0356525171156565</v>
      </c>
      <c r="O5" s="6">
        <f>(Conversions!W33-Conversions!$F$58)/48</f>
        <v>-1.1663236774635684</v>
      </c>
      <c r="P5" s="6">
        <f>(Conversions!X33-Conversions!$F$58)/48</f>
        <v>-1.214711264053232</v>
      </c>
    </row>
    <row r="6" spans="1:16" x14ac:dyDescent="0.25">
      <c r="A6" s="3" t="s">
        <v>3</v>
      </c>
      <c r="B6" s="4">
        <f>(Conversions!S34-Conversions!$G$59)/24</f>
        <v>-3.4055261116765656E-2</v>
      </c>
      <c r="C6" s="4">
        <f>(Conversions!T34-Conversions!$G$59)/24</f>
        <v>-3.01875356815287E-2</v>
      </c>
      <c r="D6" s="4">
        <f>(Conversions!U34-Conversions!$G$59)/24</f>
        <v>-2.6375748185224913E-2</v>
      </c>
      <c r="E6" s="4">
        <f>(Conversions!V34-Conversions!$H$59)/24</f>
        <v>3.1545134701040367E-3</v>
      </c>
      <c r="F6" s="4">
        <f>(Conversions!W34-Conversions!$H$59)/24</f>
        <v>-1.0878961612914564E-2</v>
      </c>
      <c r="G6" s="4">
        <f>(Conversions!X34-Conversions!$H$59)/24</f>
        <v>-1.7573621437847114E-2</v>
      </c>
      <c r="J6" s="5" t="s">
        <v>3</v>
      </c>
      <c r="K6" s="6">
        <f>(Conversions!S34-Conversions!$E$59)/48</f>
        <v>-5.1106380257925764E-2</v>
      </c>
      <c r="L6" s="6">
        <f>(Conversions!T34-Conversions!$E$59)/48</f>
        <v>-4.9172517540307277E-2</v>
      </c>
      <c r="M6" s="6">
        <f>(Conversions!U34-Conversions!$E$59)/48</f>
        <v>-4.7266623792155384E-2</v>
      </c>
      <c r="N6" s="6">
        <f>(Conversions!V34-Conversions!$F$59)/48</f>
        <v>-4.8685018839136916E-2</v>
      </c>
      <c r="O6" s="6">
        <f>(Conversions!W34-Conversions!$F$59)/48</f>
        <v>-5.5701756380646207E-2</v>
      </c>
      <c r="P6" s="6">
        <f>(Conversions!X34-Conversions!$F$59)/48</f>
        <v>-5.9049086293112486E-2</v>
      </c>
    </row>
    <row r="7" spans="1:16" x14ac:dyDescent="0.25">
      <c r="A7" s="3" t="s">
        <v>4</v>
      </c>
      <c r="B7" s="4">
        <f>(Conversions!S35-Conversions!$G$60)/24</f>
        <v>-4.0099115658402101E-2</v>
      </c>
      <c r="C7" s="4">
        <f>(Conversions!T35-Conversions!$G$60)/24</f>
        <v>-3.4681847812411924E-2</v>
      </c>
      <c r="D7" s="4">
        <f>(Conversions!U35-Conversions!$G$60)/24</f>
        <v>-2.5937044402294124E-2</v>
      </c>
      <c r="E7" s="4">
        <f>(Conversions!V35-Conversions!$H$60)/24</f>
        <v>1.0089401811579765E-2</v>
      </c>
      <c r="F7" s="4">
        <f>(Conversions!W35-Conversions!$H$60)/24</f>
        <v>-1.1686460294436133E-2</v>
      </c>
      <c r="G7" s="4">
        <f>(Conversions!X35-Conversions!$H$60)/24</f>
        <v>-2.037914806343602E-2</v>
      </c>
      <c r="J7" s="5" t="s">
        <v>4</v>
      </c>
      <c r="K7" s="6">
        <f>(Conversions!S35-Conversions!$E$60)/48</f>
        <v>-6.2184447544450537E-2</v>
      </c>
      <c r="L7" s="6">
        <f>(Conversions!T35-Conversions!$E$60)/48</f>
        <v>-5.9475813621455452E-2</v>
      </c>
      <c r="M7" s="6">
        <f>(Conversions!U35-Conversions!$E$60)/48</f>
        <v>-5.5103411916396554E-2</v>
      </c>
      <c r="N7" s="6">
        <f>(Conversions!V35-Conversions!$F$60)/48</f>
        <v>-4.7955762239344168E-2</v>
      </c>
      <c r="O7" s="6">
        <f>(Conversions!W35-Conversions!$F$60)/48</f>
        <v>-5.8843693292352117E-2</v>
      </c>
      <c r="P7" s="6">
        <f>(Conversions!X35-Conversions!$F$60)/48</f>
        <v>-6.3190037176852065E-2</v>
      </c>
    </row>
    <row r="8" spans="1:16" x14ac:dyDescent="0.25">
      <c r="A8" s="3" t="s">
        <v>5</v>
      </c>
      <c r="B8" s="4">
        <f>(Conversions!S36-Conversions!$G$61)/24</f>
        <v>-0.61995970365022968</v>
      </c>
      <c r="C8" s="4">
        <f>(Conversions!T36-Conversions!$G$61)/24</f>
        <v>-0.61308354410836985</v>
      </c>
      <c r="D8" s="4">
        <f>(Conversions!U36-Conversions!$G$61)/24</f>
        <v>-0.60721079870004957</v>
      </c>
      <c r="E8" s="4">
        <f>(Conversions!V36-Conversions!$H$61)/24</f>
        <v>-8.3669636015180807E-2</v>
      </c>
      <c r="F8" s="4">
        <f>(Conversions!W36-Conversions!$H$61)/24</f>
        <v>-0.21528395794418378</v>
      </c>
      <c r="G8" s="4">
        <f>(Conversions!X36-Conversions!$H$61)/24</f>
        <v>-0.274729575598267</v>
      </c>
      <c r="J8" s="5" t="s">
        <v>5</v>
      </c>
      <c r="K8" s="6">
        <f>(Conversions!S36-Conversions!$E$61)/48</f>
        <v>-0.66915879258703637</v>
      </c>
      <c r="L8" s="6">
        <f>(Conversions!T36-Conversions!$E$61)/48</f>
        <v>-0.66572071281610645</v>
      </c>
      <c r="M8" s="6">
        <f>(Conversions!U36-Conversions!$E$61)/48</f>
        <v>-0.66278434011194631</v>
      </c>
      <c r="N8" s="6">
        <f>(Conversions!V36-Conversions!$F$61)/48</f>
        <v>-0.65888402655491551</v>
      </c>
      <c r="O8" s="6">
        <f>(Conversions!W36-Conversions!$F$61)/48</f>
        <v>-0.72469118751941697</v>
      </c>
      <c r="P8" s="6">
        <f>(Conversions!X36-Conversions!$F$61)/48</f>
        <v>-0.75441399634645856</v>
      </c>
    </row>
    <row r="9" spans="1:16" x14ac:dyDescent="0.25">
      <c r="A9" s="3" t="s">
        <v>6</v>
      </c>
      <c r="B9" s="4">
        <f>(Conversions!S37-Conversions!$G$62)/24</f>
        <v>6.2278834126221851E-2</v>
      </c>
      <c r="C9" s="4">
        <f>(Conversions!T37-Conversions!$G$62)/24</f>
        <v>6.0898799822437656E-2</v>
      </c>
      <c r="D9" s="4">
        <f>(Conversions!U37-Conversions!$G$62)/24</f>
        <v>0.12993469044475883</v>
      </c>
      <c r="E9" s="4">
        <f>(Conversions!V37-Conversions!$H$62)/24</f>
        <v>0.23543802270994182</v>
      </c>
      <c r="F9" s="4">
        <f>(Conversions!W37-Conversions!$H$62)/24</f>
        <v>7.4755279145539408E-2</v>
      </c>
      <c r="G9" s="4">
        <f>(Conversions!X37-Conversions!$H$62)/24</f>
        <v>5.3172201560473566E-2</v>
      </c>
      <c r="J9" s="5" t="s">
        <v>6</v>
      </c>
      <c r="K9" s="6">
        <f>(Conversions!S37-Conversions!$E$62)/48</f>
        <v>-2.127409164717653E-2</v>
      </c>
      <c r="L9" s="6">
        <f>(Conversions!T37-Conversions!$E$62)/48</f>
        <v>-2.1964108799068627E-2</v>
      </c>
      <c r="M9" s="6">
        <f>(Conversions!U37-Conversions!$E$62)/48</f>
        <v>1.2553836512091965E-2</v>
      </c>
      <c r="N9" s="6">
        <f>(Conversions!V37-Conversions!$F$62)/48</f>
        <v>8.161052322013548E-3</v>
      </c>
      <c r="O9" s="6">
        <f>(Conversions!W37-Conversions!$F$62)/48</f>
        <v>-7.2180319460187659E-2</v>
      </c>
      <c r="P9" s="6">
        <f>(Conversions!X37-Conversions!$F$62)/48</f>
        <v>-8.2971858252720576E-2</v>
      </c>
    </row>
    <row r="10" spans="1:16" x14ac:dyDescent="0.25">
      <c r="A10" s="3" t="s">
        <v>7</v>
      </c>
      <c r="B10" s="4">
        <f>(Conversions!S38-Conversions!$G$63)/24</f>
        <v>-8.9148777349528512</v>
      </c>
      <c r="C10" s="4">
        <f>(Conversions!T38-Conversions!$G$63)/24</f>
        <v>-8.954224985737012</v>
      </c>
      <c r="D10" s="4">
        <f>(Conversions!U38-Conversions!$G$63)/24</f>
        <v>-7.8041724756094988</v>
      </c>
      <c r="E10" s="4">
        <f>(Conversions!V38-Conversions!$H$63)/24</f>
        <v>-1.9121196195772328</v>
      </c>
      <c r="F10" s="4">
        <f>(Conversions!W38-Conversions!$H$63)/24</f>
        <v>-4.378120553971601</v>
      </c>
      <c r="G10" s="4">
        <f>(Conversions!X38-Conversions!$H$63)/24</f>
        <v>-5.2710024251361638</v>
      </c>
      <c r="J10" s="5" t="s">
        <v>7</v>
      </c>
      <c r="K10" s="6">
        <f>(Conversions!S38-Conversions!$E$63)/48</f>
        <v>-11.561695330293205</v>
      </c>
      <c r="L10" s="6">
        <f>(Conversions!T38-Conversions!$E$63)/48</f>
        <v>-11.581368955685287</v>
      </c>
      <c r="M10" s="6">
        <f>(Conversions!U38-Conversions!$E$63)/48</f>
        <v>-11.006342700621531</v>
      </c>
      <c r="N10" s="6">
        <f>(Conversions!V38-Conversions!$F$63)/48</f>
        <v>-9.1889197880994367</v>
      </c>
      <c r="O10" s="6">
        <f>(Conversions!W38-Conversions!$F$63)/48</f>
        <v>-10.421920255296621</v>
      </c>
      <c r="P10" s="6">
        <f>(Conversions!X38-Conversions!$F$63)/48</f>
        <v>-10.868361190878902</v>
      </c>
    </row>
    <row r="11" spans="1:16" x14ac:dyDescent="0.25">
      <c r="A11" s="3" t="s">
        <v>8</v>
      </c>
      <c r="B11" s="4">
        <f>(Conversions!S39-Conversions!$G$64)/24</f>
        <v>-0.443887360407559</v>
      </c>
      <c r="C11" s="4">
        <f>(Conversions!T39-Conversions!$G$64)/24</f>
        <v>-0.46025208454038119</v>
      </c>
      <c r="D11" s="4">
        <f>(Conversions!U39-Conversions!$G$64)/24</f>
        <v>-0.39522850343343707</v>
      </c>
      <c r="E11" s="4">
        <f>(Conversions!V39-Conversions!$H$64)/24</f>
        <v>-2.575911677061023E-2</v>
      </c>
      <c r="F11" s="4">
        <f>(Conversions!W39-Conversions!$H$64)/24</f>
        <v>-0.21551080016097743</v>
      </c>
      <c r="G11" s="4">
        <f>(Conversions!X39-Conversions!$H$64)/24</f>
        <v>-0.25886791405383636</v>
      </c>
      <c r="J11" s="5" t="s">
        <v>8</v>
      </c>
      <c r="K11" s="6">
        <f>(Conversions!S39-Conversions!$E$64)/48</f>
        <v>-0.62506332670522546</v>
      </c>
      <c r="L11" s="6">
        <f>(Conversions!T39-Conversions!$E$64)/48</f>
        <v>-0.63324568877163656</v>
      </c>
      <c r="M11" s="6">
        <f>(Conversions!U39-Conversions!$E$64)/48</f>
        <v>-0.60073389821816447</v>
      </c>
      <c r="N11" s="6">
        <f>(Conversions!V39-Conversions!$F$64)/48</f>
        <v>-0.51529928760822818</v>
      </c>
      <c r="O11" s="6">
        <f>(Conversions!W39-Conversions!$F$64)/48</f>
        <v>-0.61017512930341178</v>
      </c>
      <c r="P11" s="6">
        <f>(Conversions!X39-Conversions!$F$64)/48</f>
        <v>-0.63185368624984128</v>
      </c>
    </row>
    <row r="12" spans="1:16" x14ac:dyDescent="0.25">
      <c r="A12" s="3" t="s">
        <v>9</v>
      </c>
      <c r="B12" s="4">
        <f>(Conversions!S40-Conversions!$G$65)/24</f>
        <v>-1.4509912312096827</v>
      </c>
      <c r="C12" s="4">
        <f>(Conversions!T40-Conversions!$G$65)/24</f>
        <v>-1.5751170285234408</v>
      </c>
      <c r="D12" s="4">
        <f>(Conversions!U40-Conversions!$G$65)/24</f>
        <v>-1.3435128512430838</v>
      </c>
      <c r="E12" s="4">
        <f>(Conversions!V40-Conversions!$H$65)/24</f>
        <v>-0.28874438651202478</v>
      </c>
      <c r="F12" s="4">
        <f>(Conversions!W40-Conversions!$H$65)/24</f>
        <v>-0.76564226420656534</v>
      </c>
      <c r="G12" s="4">
        <f>(Conversions!X40-Conversions!$H$65)/24</f>
        <v>-0.88763673118887676</v>
      </c>
      <c r="J12" s="5" t="s">
        <v>9</v>
      </c>
      <c r="K12" s="6">
        <f>(Conversions!S40-Conversions!$E$65)/48</f>
        <v>-2.0562345233876527</v>
      </c>
      <c r="L12" s="6">
        <f>(Conversions!T40-Conversions!$E$65)/48</f>
        <v>-2.1182974220445314</v>
      </c>
      <c r="M12" s="6">
        <f>(Conversions!U40-Conversions!$E$65)/48</f>
        <v>-2.0024953334043532</v>
      </c>
      <c r="N12" s="6">
        <f>(Conversions!V40-Conversions!$F$65)/48</f>
        <v>-1.836161703732204</v>
      </c>
      <c r="O12" s="6">
        <f>(Conversions!W40-Conversions!$F$65)/48</f>
        <v>-2.0746106425794744</v>
      </c>
      <c r="P12" s="6">
        <f>(Conversions!X40-Conversions!$F$65)/48</f>
        <v>-2.1356078760706301</v>
      </c>
    </row>
    <row r="13" spans="1:16" x14ac:dyDescent="0.25">
      <c r="A13" s="3" t="s">
        <v>10</v>
      </c>
      <c r="B13" s="4">
        <f>(Conversions!S41-Conversions!$G$66)/24</f>
        <v>-1.6022475266975096</v>
      </c>
      <c r="C13" s="4">
        <f>(Conversions!T41-Conversions!$G$66)/24</f>
        <v>-1.7272043456104933</v>
      </c>
      <c r="D13" s="4">
        <f>(Conversions!U41-Conversions!$G$66)/24</f>
        <v>-1.4598781064162933</v>
      </c>
      <c r="E13" s="4">
        <f>(Conversions!V41-Conversions!$H$66)/24</f>
        <v>-0.24562580043241292</v>
      </c>
      <c r="F13" s="4">
        <f>(Conversions!W41-Conversions!$H$66)/24</f>
        <v>-0.85801663205309708</v>
      </c>
      <c r="G13" s="4">
        <f>(Conversions!X41-Conversions!$H$66)/24</f>
        <v>-0.98166975879127227</v>
      </c>
      <c r="J13" s="5" t="s">
        <v>10</v>
      </c>
      <c r="K13" s="6">
        <f>(Conversions!S41-Conversions!$E$66)/48</f>
        <v>-2.3245956580288847</v>
      </c>
      <c r="L13" s="6">
        <f>(Conversions!T41-Conversions!$E$66)/48</f>
        <v>-2.387074067485377</v>
      </c>
      <c r="M13" s="6">
        <f>(Conversions!U41-Conversions!$E$66)/48</f>
        <v>-2.2534109478882769</v>
      </c>
      <c r="N13" s="6">
        <f>(Conversions!V41-Conversions!$F$66)/48</f>
        <v>-2.0097044507290351</v>
      </c>
      <c r="O13" s="6">
        <f>(Conversions!W41-Conversions!$F$66)/48</f>
        <v>-2.3158998665393775</v>
      </c>
      <c r="P13" s="6">
        <f>(Conversions!X41-Conversions!$F$66)/48</f>
        <v>-2.3777264299084648</v>
      </c>
    </row>
    <row r="14" spans="1:16" x14ac:dyDescent="0.25">
      <c r="A14" s="3" t="s">
        <v>11</v>
      </c>
      <c r="B14" s="4">
        <f>(Conversions!S42-Conversions!$G$67)/24</f>
        <v>-0.82543067844526352</v>
      </c>
      <c r="C14" s="4">
        <f>(Conversions!T42-Conversions!$G$67)/24</f>
        <v>-0.89802818747506186</v>
      </c>
      <c r="D14" s="4">
        <f>(Conversions!U42-Conversions!$G$67)/24</f>
        <v>-0.75881837596922141</v>
      </c>
      <c r="E14" s="4">
        <f>(Conversions!V42-Conversions!$H$67)/24</f>
        <v>-0.1413499407824883</v>
      </c>
      <c r="F14" s="4">
        <f>(Conversions!W42-Conversions!$H$67)/24</f>
        <v>-0.4426621705123705</v>
      </c>
      <c r="G14" s="4">
        <f>(Conversions!X42-Conversions!$H$67)/24</f>
        <v>-0.47886926153256254</v>
      </c>
      <c r="J14" s="5" t="s">
        <v>11</v>
      </c>
      <c r="K14" s="6">
        <f>(Conversions!S42-Conversions!$E$67)/48</f>
        <v>-1.1394622655129958</v>
      </c>
      <c r="L14" s="6">
        <f>(Conversions!T42-Conversions!$E$67)/48</f>
        <v>-1.1757610200278952</v>
      </c>
      <c r="M14" s="6">
        <f>(Conversions!U42-Conversions!$E$67)/48</f>
        <v>-1.106156114274975</v>
      </c>
      <c r="N14" s="6">
        <f>(Conversions!V42-Conversions!$F$67)/48</f>
        <v>-1.0523941304941782</v>
      </c>
      <c r="O14" s="6">
        <f>(Conversions!W42-Conversions!$F$67)/48</f>
        <v>-1.2030502453591192</v>
      </c>
      <c r="P14" s="6">
        <f>(Conversions!X42-Conversions!$F$67)/48</f>
        <v>-1.2211537908692154</v>
      </c>
    </row>
    <row r="15" spans="1:16" x14ac:dyDescent="0.25">
      <c r="A15" s="3" t="s">
        <v>12</v>
      </c>
      <c r="B15" s="4">
        <f>(Conversions!S43-Conversions!$G$68)/24</f>
        <v>-0.4054760964230017</v>
      </c>
      <c r="C15" s="4">
        <f>(Conversions!T43-Conversions!$G$68)/24</f>
        <v>-0.42921513879465123</v>
      </c>
      <c r="D15" s="4">
        <f>(Conversions!U43-Conversions!$G$68)/24</f>
        <v>-0.37257256372250841</v>
      </c>
      <c r="E15" s="4">
        <f>(Conversions!V43-Conversions!$H$68)/24</f>
        <v>-3.5052795913314228E-2</v>
      </c>
      <c r="F15" s="4">
        <f>(Conversions!W43-Conversions!$H$68)/24</f>
        <v>-0.17389162124809129</v>
      </c>
      <c r="G15" s="4">
        <f>(Conversions!X43-Conversions!$H$68)/24</f>
        <v>-0.22472238418942356</v>
      </c>
      <c r="J15" s="5" t="s">
        <v>12</v>
      </c>
      <c r="K15" s="6">
        <f>(Conversions!S43-Conversions!$E$68)/48</f>
        <v>-0.55295722996185726</v>
      </c>
      <c r="L15" s="6">
        <f>(Conversions!T43-Conversions!$E$68)/48</f>
        <v>-0.56482675114768199</v>
      </c>
      <c r="M15" s="6">
        <f>(Conversions!U43-Conversions!$E$68)/48</f>
        <v>-0.53650546361161056</v>
      </c>
      <c r="N15" s="6">
        <f>(Conversions!V43-Conversions!$F$68)/48</f>
        <v>-0.48216760445981149</v>
      </c>
      <c r="O15" s="6">
        <f>(Conversions!W43-Conversions!$F$68)/48</f>
        <v>-0.55158701712720004</v>
      </c>
      <c r="P15" s="6">
        <f>(Conversions!X43-Conversions!$F$68)/48</f>
        <v>-0.57700239859786617</v>
      </c>
    </row>
    <row r="16" spans="1:16" x14ac:dyDescent="0.25">
      <c r="A16" s="3" t="s">
        <v>13</v>
      </c>
      <c r="B16" s="4">
        <f>(Conversions!S44-Conversions!$G$69)/24</f>
        <v>-0.75687044086534172</v>
      </c>
      <c r="C16" s="4">
        <f>(Conversions!T44-Conversions!$G$69)/24</f>
        <v>-0.81663935372967178</v>
      </c>
      <c r="D16" s="4">
        <f>(Conversions!U44-Conversions!$G$69)/24</f>
        <v>-0.67765479026267617</v>
      </c>
      <c r="E16" s="4">
        <f>(Conversions!V44-Conversions!$H$69)/24</f>
        <v>-3.4887746040602963E-2</v>
      </c>
      <c r="F16" s="4">
        <f>(Conversions!W44-Conversions!$H$69)/24</f>
        <v>-0.33909462050898026</v>
      </c>
      <c r="G16" s="4">
        <f>(Conversions!X44-Conversions!$H$69)/24</f>
        <v>-0.39857104750991912</v>
      </c>
      <c r="J16" s="5" t="s">
        <v>13</v>
      </c>
      <c r="K16" s="6">
        <f>(Conversions!S44-Conversions!$E$69)/48</f>
        <v>-1.076572679174939</v>
      </c>
      <c r="L16" s="6">
        <f>(Conversions!T44-Conversions!$E$69)/48</f>
        <v>-1.106457135607104</v>
      </c>
      <c r="M16" s="6">
        <f>(Conversions!U44-Conversions!$E$69)/48</f>
        <v>-1.0369648538736063</v>
      </c>
      <c r="N16" s="6">
        <f>(Conversions!V44-Conversions!$F$69)/48</f>
        <v>-0.89670572564314088</v>
      </c>
      <c r="O16" s="6">
        <f>(Conversions!W44-Conversions!$F$69)/48</f>
        <v>-1.0488091628773295</v>
      </c>
      <c r="P16" s="6">
        <f>(Conversions!X44-Conversions!$F$69)/48</f>
        <v>-1.0785473763777988</v>
      </c>
    </row>
    <row r="17" spans="1:16" x14ac:dyDescent="0.25">
      <c r="A17" s="3" t="s">
        <v>14</v>
      </c>
      <c r="B17" s="4">
        <f>(Conversions!S45-Conversions!$G$70)/24</f>
        <v>-3.1940681775121903E-2</v>
      </c>
      <c r="C17" s="4">
        <f>(Conversions!T45-Conversions!$G$70)/24</f>
        <v>-3.4590340909938476E-2</v>
      </c>
      <c r="D17" s="4">
        <f>(Conversions!U45-Conversions!$G$70)/24</f>
        <v>-1.8614575247325904E-2</v>
      </c>
      <c r="E17" s="4">
        <f>(Conversions!V45-Conversions!$H$70)/24</f>
        <v>4.7648529585330203E-2</v>
      </c>
      <c r="F17" s="4">
        <f>(Conversions!W45-Conversions!$H$70)/24</f>
        <v>8.1612765145278408E-3</v>
      </c>
      <c r="G17" s="4">
        <f>(Conversions!X45-Conversions!$H$70)/24</f>
        <v>4.9167382356622991E-3</v>
      </c>
      <c r="J17" s="5" t="s">
        <v>14</v>
      </c>
      <c r="K17" s="6">
        <f>(Conversions!S45-Conversions!$E$70)/48</f>
        <v>-6.8573948362959214E-2</v>
      </c>
      <c r="L17" s="6">
        <f>(Conversions!T45-Conversions!$E$70)/48</f>
        <v>-6.9898777930367501E-2</v>
      </c>
      <c r="M17" s="6">
        <f>(Conversions!U45-Conversions!$E$70)/48</f>
        <v>-6.1910895099061218E-2</v>
      </c>
      <c r="N17" s="6">
        <f>(Conversions!V45-Conversions!$F$70)/48</f>
        <v>-3.85240522920983E-2</v>
      </c>
      <c r="O17" s="6">
        <f>(Conversions!W45-Conversions!$F$70)/48</f>
        <v>-5.8267678827499482E-2</v>
      </c>
      <c r="P17" s="6">
        <f>(Conversions!X45-Conversions!$F$70)/48</f>
        <v>-5.9889947966932255E-2</v>
      </c>
    </row>
    <row r="18" spans="1:16" x14ac:dyDescent="0.25">
      <c r="A18" s="3" t="s">
        <v>15</v>
      </c>
      <c r="B18" s="4">
        <f>(Conversions!S46-Conversions!$G$71)/24</f>
        <v>-0.86824680111300756</v>
      </c>
      <c r="C18" s="4">
        <f>(Conversions!T46-Conversions!$G$71)/24</f>
        <v>-0.90184991579033802</v>
      </c>
      <c r="D18" s="4">
        <f>(Conversions!U46-Conversions!$G$71)/24</f>
        <v>-0.73870505673137643</v>
      </c>
      <c r="E18" s="4">
        <f>(Conversions!V46-Conversions!$H$71)/24</f>
        <v>-0.16510350917638897</v>
      </c>
      <c r="F18" s="4">
        <f>(Conversions!W46-Conversions!$H$71)/24</f>
        <v>-0.50810990035510117</v>
      </c>
      <c r="G18" s="4">
        <f>(Conversions!X46-Conversions!$H$71)/24</f>
        <v>-0.50627029172954463</v>
      </c>
      <c r="J18" s="5" t="s">
        <v>15</v>
      </c>
      <c r="K18" s="6">
        <f>(Conversions!S46-Conversions!$E$71)/48</f>
        <v>-1.1502227430048595</v>
      </c>
      <c r="L18" s="6">
        <f>(Conversions!T46-Conversions!$E$71)/48</f>
        <v>-1.1670243003435248</v>
      </c>
      <c r="M18" s="6">
        <f>(Conversions!U46-Conversions!$E$71)/48</f>
        <v>-1.0854518708140439</v>
      </c>
      <c r="N18" s="6">
        <f>(Conversions!V46-Conversions!$F$71)/48</f>
        <v>-1.0097876486474948</v>
      </c>
      <c r="O18" s="6">
        <f>(Conversions!W46-Conversions!$F$71)/48</f>
        <v>-1.181290844236851</v>
      </c>
      <c r="P18" s="6">
        <f>(Conversions!X46-Conversions!$F$71)/48</f>
        <v>-1.1803710399240728</v>
      </c>
    </row>
    <row r="19" spans="1:16" x14ac:dyDescent="0.25">
      <c r="A19" s="3" t="s">
        <v>14</v>
      </c>
      <c r="B19" s="4">
        <f>(Conversions!S47-Conversions!$G$72)/24</f>
        <v>-1.2390086346405198</v>
      </c>
      <c r="C19" s="4">
        <f>(Conversions!T47-Conversions!$G$72)/24</f>
        <v>-1.2574725164831504</v>
      </c>
      <c r="D19" s="4">
        <f>(Conversions!U47-Conversions!$G$72)/24</f>
        <v>-0.95143697897364632</v>
      </c>
      <c r="E19" s="4">
        <f>(Conversions!V47-Conversions!$H$72)/24</f>
        <v>0.12793403155716346</v>
      </c>
      <c r="F19" s="4">
        <f>(Conversions!W47-Conversions!$H$72)/24</f>
        <v>-0.57264928028827278</v>
      </c>
      <c r="G19" s="4">
        <f>(Conversions!X47-Conversions!$H$72)/24</f>
        <v>-0.70269006891609997</v>
      </c>
      <c r="J19" s="5" t="s">
        <v>14</v>
      </c>
      <c r="K19" s="6">
        <f>(Conversions!S47-Conversions!$E$72)/48</f>
        <v>-1.7380432574048832</v>
      </c>
      <c r="L19" s="6">
        <f>(Conversions!T47-Conversions!$E$72)/48</f>
        <v>-1.7472751983261983</v>
      </c>
      <c r="M19" s="6">
        <f>(Conversions!U47-Conversions!$E$72)/48</f>
        <v>-1.5942574295714464</v>
      </c>
      <c r="N19" s="6">
        <f>(Conversions!V47-Conversions!$F$72)/48</f>
        <v>-1.4513527342266104</v>
      </c>
      <c r="O19" s="6">
        <f>(Conversions!W47-Conversions!$F$72)/48</f>
        <v>-1.8016443901493286</v>
      </c>
      <c r="P19" s="6">
        <f>(Conversions!X47-Conversions!$F$72)/48</f>
        <v>-1.8666647844632422</v>
      </c>
    </row>
    <row r="20" spans="1:16" x14ac:dyDescent="0.25">
      <c r="A20" s="3" t="s">
        <v>16</v>
      </c>
      <c r="B20" s="4">
        <f>(Conversions!S48-Conversions!$G$73)/24</f>
        <v>-0.16493267767681652</v>
      </c>
      <c r="C20" s="4">
        <f>(Conversions!T48-Conversions!$G$73)/24</f>
        <v>-0.16762188761259178</v>
      </c>
      <c r="D20" s="4">
        <f>(Conversions!U48-Conversions!$G$73)/24</f>
        <v>-0.14102085359768279</v>
      </c>
      <c r="E20" s="4">
        <f>(Conversions!V48-Conversions!$H$73)/24</f>
        <v>-1.0101103669591938E-2</v>
      </c>
      <c r="F20" s="4">
        <f>(Conversions!W48-Conversions!$H$73)/24</f>
        <v>-6.6993222488374957E-2</v>
      </c>
      <c r="G20" s="4">
        <f>(Conversions!X48-Conversions!$H$73)/24</f>
        <v>-8.2796286767316249E-2</v>
      </c>
      <c r="J20" s="5" t="s">
        <v>16</v>
      </c>
      <c r="K20" s="6">
        <f>(Conversions!S48-Conversions!$E$73)/48</f>
        <v>-0.22210633535039137</v>
      </c>
      <c r="L20" s="6">
        <f>(Conversions!T48-Conversions!$E$73)/48</f>
        <v>-0.22345094031827903</v>
      </c>
      <c r="M20" s="6">
        <f>(Conversions!U48-Conversions!$E$73)/48</f>
        <v>-0.21015042331082454</v>
      </c>
      <c r="N20" s="6">
        <f>(Conversions!V48-Conversions!$F$73)/48</f>
        <v>-0.18328619313840555</v>
      </c>
      <c r="O20" s="6">
        <f>(Conversions!W48-Conversions!$F$73)/48</f>
        <v>-0.21173225254779707</v>
      </c>
      <c r="P20" s="6">
        <f>(Conversions!X48-Conversions!$F$73)/48</f>
        <v>-0.21963378468726771</v>
      </c>
    </row>
    <row r="21" spans="1:16" x14ac:dyDescent="0.25">
      <c r="A21" s="3" t="s">
        <v>17</v>
      </c>
      <c r="B21" s="4">
        <f>(Conversions!S49-Conversions!$G$74)/24</f>
        <v>-0.76241584993253475</v>
      </c>
      <c r="C21" s="4">
        <f>(Conversions!T49-Conversions!$G$74)/24</f>
        <v>-0.77179645466195834</v>
      </c>
      <c r="D21" s="4">
        <f>(Conversions!U49-Conversions!$G$74)/24</f>
        <v>-0.67308076332986222</v>
      </c>
      <c r="E21" s="4">
        <f>(Conversions!V49-Conversions!$H$74)/24</f>
        <v>-6.1222876227925362E-2</v>
      </c>
      <c r="F21" s="4">
        <f>(Conversions!W49-Conversions!$H$74)/24</f>
        <v>-0.34872052571327528</v>
      </c>
      <c r="G21" s="4">
        <f>(Conversions!X49-Conversions!$H$74)/24</f>
        <v>-0.47385982630423557</v>
      </c>
      <c r="J21" s="5" t="s">
        <v>17</v>
      </c>
      <c r="K21" s="6">
        <f>(Conversions!S49-Conversions!$E$74)/48</f>
        <v>-1.0929784281164048</v>
      </c>
      <c r="L21" s="6">
        <f>(Conversions!T49-Conversions!$E$74)/48</f>
        <v>-1.0976687304811164</v>
      </c>
      <c r="M21" s="6">
        <f>(Conversions!U49-Conversions!$E$74)/48</f>
        <v>-1.0483108848150684</v>
      </c>
      <c r="N21" s="6">
        <f>(Conversions!V49-Conversions!$F$74)/48</f>
        <v>-0.90106406565879782</v>
      </c>
      <c r="O21" s="6">
        <f>(Conversions!W49-Conversions!$F$74)/48</f>
        <v>-1.0448128904014728</v>
      </c>
      <c r="P21" s="6">
        <f>(Conversions!X49-Conversions!$F$74)/48</f>
        <v>-1.1073825406969531</v>
      </c>
    </row>
    <row r="22" spans="1:16" x14ac:dyDescent="0.25">
      <c r="A22" s="3" t="s">
        <v>18</v>
      </c>
      <c r="B22" s="4">
        <f>(Conversions!S50-Conversions!$G$75)/24</f>
        <v>-1.7839884446245369</v>
      </c>
      <c r="C22" s="4">
        <f>(Conversions!T50-Conversions!$G$75)/24</f>
        <v>-1.9104548010306752</v>
      </c>
      <c r="D22" s="4">
        <f>(Conversions!U50-Conversions!$G$75)/24</f>
        <v>-1.6269917934926375</v>
      </c>
      <c r="E22" s="4">
        <f>(Conversions!V50-Conversions!$H$75)/24</f>
        <v>-0.25571532824496107</v>
      </c>
      <c r="F22" s="4">
        <f>(Conversions!W50-Conversions!$H$75)/24</f>
        <v>-0.8900425461590743</v>
      </c>
      <c r="G22" s="4">
        <f>(Conversions!X50-Conversions!$H$75)/24</f>
        <v>-1.0279605848478115</v>
      </c>
      <c r="J22" s="5" t="s">
        <v>18</v>
      </c>
      <c r="K22" s="6">
        <f>(Conversions!S50-Conversions!$E$75)/48</f>
        <v>-2.5368430302891571</v>
      </c>
      <c r="L22" s="6">
        <f>(Conversions!T50-Conversions!$E$75)/48</f>
        <v>-2.6000762084922262</v>
      </c>
      <c r="M22" s="6">
        <f>(Conversions!U50-Conversions!$E$75)/48</f>
        <v>-2.4583447047232077</v>
      </c>
      <c r="N22" s="6">
        <f>(Conversions!V50-Conversions!$F$75)/48</f>
        <v>-2.1529673776806875</v>
      </c>
      <c r="O22" s="6">
        <f>(Conversions!W50-Conversions!$F$75)/48</f>
        <v>-2.4701309866377446</v>
      </c>
      <c r="P22" s="6">
        <f>(Conversions!X50-Conversions!$F$75)/48</f>
        <v>-2.5390900059821129</v>
      </c>
    </row>
    <row r="23" spans="1:16" x14ac:dyDescent="0.25">
      <c r="A23" s="3" t="s">
        <v>28</v>
      </c>
      <c r="B23" s="4">
        <f>(Conversions!S51-Conversions!$G$76)/24</f>
        <v>-4.7882155780851354</v>
      </c>
      <c r="C23" s="4">
        <f>(Conversions!T51-Conversions!$G$76)/24</f>
        <v>-4.9731146769889003</v>
      </c>
      <c r="D23" s="4">
        <f>(Conversions!U51-Conversions!$G$76)/24</f>
        <v>-4.70240029037251</v>
      </c>
      <c r="E23" s="4">
        <f>(Conversions!V51-Conversions!$H$76)/24</f>
        <v>-1.3002797920337994</v>
      </c>
      <c r="F23" s="4">
        <f>(Conversions!W51-Conversions!$H$76)/24</f>
        <v>-3.1758615453994259</v>
      </c>
      <c r="G23" s="4">
        <f>(Conversions!X51-Conversions!$H$76)/24</f>
        <v>-3.4912719886189323</v>
      </c>
      <c r="J23" s="5" t="s">
        <v>28</v>
      </c>
      <c r="K23" s="6">
        <f>(Conversions!S51-Conversions!$E$76)/48</f>
        <v>-9.0896847977706798</v>
      </c>
      <c r="L23" s="6">
        <f>(Conversions!T51-Conversions!$E$76)/48</f>
        <v>-9.1821343472225632</v>
      </c>
      <c r="M23" s="6">
        <f>(Conversions!U51-Conversions!$E$76)/48</f>
        <v>-9.046777153914368</v>
      </c>
      <c r="N23" s="6">
        <f>(Conversions!V51-Conversions!$F$76)/48</f>
        <v>-7.6503194872411697</v>
      </c>
      <c r="O23" s="6">
        <f>(Conversions!W51-Conversions!$F$76)/48</f>
        <v>-8.5881103639239829</v>
      </c>
      <c r="P23" s="6">
        <f>(Conversions!X51-Conversions!$F$76)/48</f>
        <v>-8.7458155855337356</v>
      </c>
    </row>
    <row r="24" spans="1:16" x14ac:dyDescent="0.25">
      <c r="A24" s="3" t="s">
        <v>29</v>
      </c>
      <c r="B24" s="4">
        <f>(Conversions!S52-Conversions!$G$77)/24</f>
        <v>0.5637534116972559</v>
      </c>
      <c r="C24" s="4">
        <f>(Conversions!T52-Conversions!$G$77)/24</f>
        <v>0.4559797550502549</v>
      </c>
      <c r="D24" s="4">
        <f>(Conversions!U52-Conversions!$G$77)/24</f>
        <v>0.69522969299845372</v>
      </c>
      <c r="E24" s="4">
        <f>(Conversions!V52-Conversions!$H$77)/24</f>
        <v>1.2766268772384999</v>
      </c>
      <c r="F24" s="4">
        <f>(Conversions!W52-Conversions!$H$77)/24</f>
        <v>0.61781491525321997</v>
      </c>
      <c r="G24" s="4">
        <f>(Conversions!X52-Conversions!$H$77)/24</f>
        <v>0.53754525288867472</v>
      </c>
      <c r="J24" s="5" t="s">
        <v>29</v>
      </c>
      <c r="K24" s="6">
        <f>(Conversions!S52-Conversions!$E$77)/48</f>
        <v>0.83942606211734561</v>
      </c>
      <c r="L24" s="6">
        <f>(Conversions!T52-Conversions!$E$77)/48</f>
        <v>0.78553923379384516</v>
      </c>
      <c r="M24" s="6">
        <f>(Conversions!U52-Conversions!$E$77)/48</f>
        <v>0.90516420276794463</v>
      </c>
      <c r="N24" s="6">
        <f>(Conversions!V52-Conversions!$F$77)/48</f>
        <v>1.4303958467731548</v>
      </c>
      <c r="O24" s="6">
        <f>(Conversions!W52-Conversions!$F$77)/48</f>
        <v>1.1009898657805148</v>
      </c>
      <c r="P24" s="6">
        <f>(Conversions!X52-Conversions!$F$77)/48</f>
        <v>1.0608550345982424</v>
      </c>
    </row>
    <row r="27" spans="1:16" x14ac:dyDescent="0.25">
      <c r="A27" s="7" t="s">
        <v>58</v>
      </c>
      <c r="B27" s="7" t="s">
        <v>47</v>
      </c>
      <c r="C27" s="7"/>
      <c r="D27" s="7" t="s">
        <v>48</v>
      </c>
      <c r="E27" s="7"/>
      <c r="F27" s="9"/>
      <c r="G27" s="9"/>
      <c r="H27" s="9"/>
      <c r="I27" s="9"/>
      <c r="J27" s="8" t="s">
        <v>58</v>
      </c>
      <c r="K27" s="8" t="s">
        <v>47</v>
      </c>
      <c r="L27" s="8"/>
      <c r="M27" s="8" t="s">
        <v>48</v>
      </c>
      <c r="N27" s="8"/>
    </row>
    <row r="28" spans="1:16" x14ac:dyDescent="0.25">
      <c r="A28" s="7" t="s">
        <v>55</v>
      </c>
      <c r="B28" s="7" t="s">
        <v>59</v>
      </c>
      <c r="C28" s="7" t="s">
        <v>60</v>
      </c>
      <c r="D28" s="7" t="s">
        <v>59</v>
      </c>
      <c r="E28" s="7" t="s">
        <v>60</v>
      </c>
      <c r="F28" s="9"/>
      <c r="G28" s="9"/>
      <c r="H28" s="9"/>
      <c r="I28" s="9"/>
      <c r="J28" s="8" t="s">
        <v>55</v>
      </c>
      <c r="K28" s="8" t="s">
        <v>59</v>
      </c>
      <c r="L28" s="8" t="s">
        <v>60</v>
      </c>
      <c r="M28" s="8" t="s">
        <v>59</v>
      </c>
      <c r="N28" s="8" t="s">
        <v>60</v>
      </c>
    </row>
    <row r="29" spans="1:16" x14ac:dyDescent="0.25">
      <c r="A29" s="3" t="s">
        <v>0</v>
      </c>
      <c r="B29" s="4">
        <f>AVERAGE(B3:D3)</f>
        <v>-0.54258899177739872</v>
      </c>
      <c r="C29" s="3">
        <f>_xlfn.STDEV.S(B3:D3)</f>
        <v>6.30758796848052E-2</v>
      </c>
      <c r="D29" s="4">
        <f>AVERAGE(E3:G3)</f>
        <v>-0.12740221688946274</v>
      </c>
      <c r="E29" s="3">
        <f>_xlfn.STDEV.S(E3:G3)</f>
        <v>0.209479808396417</v>
      </c>
      <c r="J29" s="5" t="s">
        <v>0</v>
      </c>
      <c r="K29" s="6">
        <f>AVERAGE(K3:M3)</f>
        <v>-0.64448570296376528</v>
      </c>
      <c r="L29" s="5">
        <f>_xlfn.STDEV.S(K3:M3)</f>
        <v>3.1537939842402614E-2</v>
      </c>
      <c r="M29" s="6">
        <f>AVERAGE(N3:P3)</f>
        <v>-0.81216531877042641</v>
      </c>
      <c r="N29" s="5">
        <f>_xlfn.STDEV.S(N3:P3)</f>
        <v>0.10473990419820763</v>
      </c>
    </row>
    <row r="30" spans="1:16" x14ac:dyDescent="0.25">
      <c r="A30" s="3" t="s">
        <v>1</v>
      </c>
      <c r="B30" s="4">
        <f>AVERAGE(B4:D4)</f>
        <v>-2.9670493469621125E-3</v>
      </c>
      <c r="C30" s="3">
        <f>_xlfn.STDEV.S(B4:D4)</f>
        <v>2.6038763049641894E-2</v>
      </c>
      <c r="D30" s="4">
        <f>AVERAGE(E4:G4)</f>
        <v>5.9250122532580489E-2</v>
      </c>
      <c r="E30" s="3">
        <f>_xlfn.STDEV.S(E4:G4)</f>
        <v>5.2845424640818858E-2</v>
      </c>
      <c r="J30" s="5" t="s">
        <v>1</v>
      </c>
      <c r="K30" s="6">
        <f>AVERAGE(K4:M4)</f>
        <v>-8.1041349419831168E-2</v>
      </c>
      <c r="L30" s="5">
        <f>_xlfn.STDEV.S(K4:M4)</f>
        <v>1.3019381524820978E-2</v>
      </c>
      <c r="M30" s="6">
        <f>AVERAGE(N4:P4)</f>
        <v>-6.3713902308946802E-2</v>
      </c>
      <c r="N30" s="5">
        <f>_xlfn.STDEV.S(N4:P4)</f>
        <v>2.6422712320409408E-2</v>
      </c>
    </row>
    <row r="31" spans="1:16" x14ac:dyDescent="0.25">
      <c r="A31" s="3" t="s">
        <v>2</v>
      </c>
      <c r="B31" s="4">
        <f>AVERAGE(B5:D5)</f>
        <v>-0.83479235595491363</v>
      </c>
      <c r="C31" s="3">
        <f>_xlfn.STDEV.S(B5:D5)</f>
        <v>4.899368159114724E-2</v>
      </c>
      <c r="D31" s="4">
        <f>AVERAGE(E5:G5)</f>
        <v>-0.36777007741343087</v>
      </c>
      <c r="E31" s="3">
        <f>_xlfn.STDEV.S(E5:G5)</f>
        <v>0.18525360192179191</v>
      </c>
      <c r="J31" s="5" t="s">
        <v>2</v>
      </c>
      <c r="K31" s="6">
        <f>AVERAGE(K5:M5)</f>
        <v>-1.1941347884050419</v>
      </c>
      <c r="L31" s="5">
        <f>_xlfn.STDEV.S(K5:M5)</f>
        <v>2.4496840795573592E-2</v>
      </c>
      <c r="M31" s="6">
        <f>AVERAGE(N5:P5)</f>
        <v>-1.1388958195441523</v>
      </c>
      <c r="N31" s="5">
        <f>_xlfn.STDEV.S(N5:P5)</f>
        <v>9.2626800960895928E-2</v>
      </c>
    </row>
    <row r="32" spans="1:16" x14ac:dyDescent="0.25">
      <c r="A32" s="3" t="s">
        <v>3</v>
      </c>
      <c r="B32" s="4">
        <f>AVERAGE(B6:D6)</f>
        <v>-3.0206181661173087E-2</v>
      </c>
      <c r="C32" s="3">
        <f>_xlfn.STDEV.S(B6:D6)</f>
        <v>3.8397904201717898E-3</v>
      </c>
      <c r="D32" s="4">
        <f>AVERAGE(E6:G6)</f>
        <v>-8.4326898602192137E-3</v>
      </c>
      <c r="E32" s="3">
        <f>_xlfn.STDEV.S(E6:G6)</f>
        <v>1.0578377867451236E-2</v>
      </c>
      <c r="J32" s="5" t="s">
        <v>3</v>
      </c>
      <c r="K32" s="6">
        <f>AVERAGE(K6:M6)</f>
        <v>-4.9181840530129473E-2</v>
      </c>
      <c r="L32" s="5">
        <f>_xlfn.STDEV.S(K6:M6)</f>
        <v>1.9198952100858992E-3</v>
      </c>
      <c r="M32" s="6">
        <f>AVERAGE(N6:P6)</f>
        <v>-5.4478620504298532E-2</v>
      </c>
      <c r="N32" s="5">
        <f>_xlfn.STDEV.S(N6:P6)</f>
        <v>5.2891889337256144E-3</v>
      </c>
    </row>
    <row r="33" spans="1:14" x14ac:dyDescent="0.25">
      <c r="A33" s="3" t="s">
        <v>4</v>
      </c>
      <c r="B33" s="4">
        <f>AVERAGE(B7:D7)</f>
        <v>-3.3572669291036049E-2</v>
      </c>
      <c r="C33" s="3">
        <f>_xlfn.STDEV.S(B7:D7)</f>
        <v>7.1458920583773863E-3</v>
      </c>
      <c r="D33" s="4">
        <f>AVERAGE(E7:G7)</f>
        <v>-7.3254021820974629E-3</v>
      </c>
      <c r="E33" s="3">
        <f>_xlfn.STDEV.S(E7:G7)</f>
        <v>1.5695453283227512E-2</v>
      </c>
      <c r="J33" s="5" t="s">
        <v>4</v>
      </c>
      <c r="K33" s="6">
        <f>AVERAGE(K7:M7)</f>
        <v>-5.8921224360767514E-2</v>
      </c>
      <c r="L33" s="5">
        <f>_xlfn.STDEV.S(K7:M7)</f>
        <v>3.5729460291886949E-3</v>
      </c>
      <c r="M33" s="6">
        <f>AVERAGE(N7:P7)</f>
        <v>-5.6663164236182784E-2</v>
      </c>
      <c r="N33" s="5">
        <f>_xlfn.STDEV.S(N7:P7)</f>
        <v>7.8477266416137666E-3</v>
      </c>
    </row>
    <row r="34" spans="1:14" x14ac:dyDescent="0.25">
      <c r="A34" s="3" t="s">
        <v>5</v>
      </c>
      <c r="B34" s="4">
        <f>AVERAGE(B8:D8)</f>
        <v>-0.61341801548621644</v>
      </c>
      <c r="C34" s="3">
        <f>_xlfn.STDEV.S(B8:D8)</f>
        <v>6.3810302995778523E-3</v>
      </c>
      <c r="D34" s="4">
        <f>AVERAGE(E8:G8)</f>
        <v>-0.19122772318587722</v>
      </c>
      <c r="E34" s="3">
        <f>_xlfn.STDEV.S(E8:G8)</f>
        <v>9.7775262471819502E-2</v>
      </c>
      <c r="J34" s="5" t="s">
        <v>5</v>
      </c>
      <c r="K34" s="6">
        <f>AVERAGE(K8:M8)</f>
        <v>-0.66588794850502975</v>
      </c>
      <c r="L34" s="5">
        <f>_xlfn.STDEV.S(K8:M8)</f>
        <v>3.1905151497889262E-3</v>
      </c>
      <c r="M34" s="6">
        <f>AVERAGE(N8:P8)</f>
        <v>-0.71266307014026375</v>
      </c>
      <c r="N34" s="5">
        <f>_xlfn.STDEV.S(N8:P8)</f>
        <v>4.8887631235909751E-2</v>
      </c>
    </row>
    <row r="35" spans="1:14" x14ac:dyDescent="0.25">
      <c r="A35" s="3" t="s">
        <v>6</v>
      </c>
      <c r="B35" s="4">
        <f>AVERAGE(B9:D9)</f>
        <v>8.4370774797806122E-2</v>
      </c>
      <c r="C35" s="3">
        <f>_xlfn.STDEV.S(B9:D9)</f>
        <v>3.9465541051427015E-2</v>
      </c>
      <c r="D35" s="4">
        <f>AVERAGE(E9:G9)</f>
        <v>0.12112183447198493</v>
      </c>
      <c r="E35" s="3">
        <f>_xlfn.STDEV.S(E9:G9)</f>
        <v>9.9587150172362804E-2</v>
      </c>
      <c r="J35" s="5" t="s">
        <v>6</v>
      </c>
      <c r="K35" s="6">
        <f>AVERAGE(K9:M9)</f>
        <v>-1.0228121311384397E-2</v>
      </c>
      <c r="L35" s="5">
        <f>_xlfn.STDEV.S(K9:M9)</f>
        <v>1.9732770525713518E-2</v>
      </c>
      <c r="M35" s="6">
        <f>AVERAGE(N9:P9)</f>
        <v>-4.8997041796964902E-2</v>
      </c>
      <c r="N35" s="5">
        <f>_xlfn.STDEV.S(N9:P9)</f>
        <v>4.9793575086181381E-2</v>
      </c>
    </row>
    <row r="36" spans="1:14" x14ac:dyDescent="0.25">
      <c r="A36" s="3" t="s">
        <v>7</v>
      </c>
      <c r="B36" s="4">
        <f>AVERAGE(B10:D10)</f>
        <v>-8.5577583987664543</v>
      </c>
      <c r="C36" s="3">
        <f>_xlfn.STDEV.S(B10:D10)</f>
        <v>0.65292102066123447</v>
      </c>
      <c r="D36" s="4">
        <f>AVERAGE(E10:G10)</f>
        <v>-3.8537475328949995</v>
      </c>
      <c r="E36" s="3">
        <f>_xlfn.STDEV.S(E10:G10)</f>
        <v>1.7397553633469869</v>
      </c>
      <c r="J36" s="5" t="s">
        <v>7</v>
      </c>
      <c r="K36" s="6">
        <f>AVERAGE(K10:M10)</f>
        <v>-11.383135662200006</v>
      </c>
      <c r="L36" s="5">
        <f>_xlfn.STDEV.S(K10:M10)</f>
        <v>0.32646051033061652</v>
      </c>
      <c r="M36" s="6">
        <f>AVERAGE(N10:P10)</f>
        <v>-10.15973374475832</v>
      </c>
      <c r="N36" s="5">
        <f>_xlfn.STDEV.S(N10:P10)</f>
        <v>0.86987768167349422</v>
      </c>
    </row>
    <row r="37" spans="1:14" x14ac:dyDescent="0.25">
      <c r="A37" s="3" t="s">
        <v>8</v>
      </c>
      <c r="B37" s="4">
        <f>AVERAGE(B11:D11)</f>
        <v>-0.43312264946045903</v>
      </c>
      <c r="C37" s="3">
        <f>_xlfn.STDEV.S(B11:D11)</f>
        <v>3.3821971798282169E-2</v>
      </c>
      <c r="D37" s="4">
        <f>AVERAGE(E11:G11)</f>
        <v>-0.1667126103284747</v>
      </c>
      <c r="E37" s="3">
        <f>_xlfn.STDEV.S(E11:G11)</f>
        <v>0.12397933432997926</v>
      </c>
      <c r="J37" s="5" t="s">
        <v>8</v>
      </c>
      <c r="K37" s="6">
        <f>AVERAGE(K11:M11)</f>
        <v>-0.61968097123167554</v>
      </c>
      <c r="L37" s="5">
        <f>_xlfn.STDEV.S(K11:M11)</f>
        <v>1.6910985899141102E-2</v>
      </c>
      <c r="M37" s="6">
        <f>AVERAGE(N11:P11)</f>
        <v>-0.58577603438716042</v>
      </c>
      <c r="N37" s="5">
        <f>_xlfn.STDEV.S(N11:P11)</f>
        <v>6.1989667164989666E-2</v>
      </c>
    </row>
    <row r="38" spans="1:14" x14ac:dyDescent="0.25">
      <c r="A38" s="3" t="s">
        <v>9</v>
      </c>
      <c r="B38" s="4">
        <f>AVERAGE(B12:D12)</f>
        <v>-1.4565403703254025</v>
      </c>
      <c r="C38" s="3">
        <f>_xlfn.STDEV.S(B12:D12)</f>
        <v>0.11590176203199831</v>
      </c>
      <c r="D38" s="4">
        <f>AVERAGE(E12:G12)</f>
        <v>-0.64734112730248894</v>
      </c>
      <c r="E38" s="3">
        <f>_xlfn.STDEV.S(E12:G12)</f>
        <v>0.31648756590541144</v>
      </c>
      <c r="J38" s="5" t="s">
        <v>9</v>
      </c>
      <c r="K38" s="6">
        <f>AVERAGE(K12:M12)</f>
        <v>-2.0590090929455123</v>
      </c>
      <c r="L38" s="5">
        <f>_xlfn.STDEV.S(K12:M12)</f>
        <v>5.7950881015999038E-2</v>
      </c>
      <c r="M38" s="6">
        <f>AVERAGE(N12:P12)</f>
        <v>-2.0154600741274362</v>
      </c>
      <c r="N38" s="5">
        <f>_xlfn.STDEV.S(N12:P12)</f>
        <v>0.15824378295270572</v>
      </c>
    </row>
    <row r="39" spans="1:14" x14ac:dyDescent="0.25">
      <c r="A39" s="3" t="s">
        <v>10</v>
      </c>
      <c r="B39" s="4">
        <f>AVERAGE(B13:D13)</f>
        <v>-1.5964433262414321</v>
      </c>
      <c r="C39" s="3">
        <f>_xlfn.STDEV.S(B13:D13)</f>
        <v>0.13375760201808867</v>
      </c>
      <c r="D39" s="4">
        <f>AVERAGE(E13:G13)</f>
        <v>-0.69510406375892753</v>
      </c>
      <c r="E39" s="3">
        <f>_xlfn.STDEV.S(E13:G13)</f>
        <v>0.3941390057331251</v>
      </c>
      <c r="J39" s="5" t="s">
        <v>10</v>
      </c>
      <c r="K39" s="6">
        <f>AVERAGE(K13:M13)</f>
        <v>-2.3216935578008462</v>
      </c>
      <c r="L39" s="5">
        <f>_xlfn.STDEV.S(K13:M13)</f>
        <v>6.6878801009044392E-2</v>
      </c>
      <c r="M39" s="6">
        <f>AVERAGE(N13:P13)</f>
        <v>-2.2344435823922928</v>
      </c>
      <c r="N39" s="5">
        <f>_xlfn.STDEV.S(N13:P13)</f>
        <v>0.19706950286656263</v>
      </c>
    </row>
    <row r="40" spans="1:14" x14ac:dyDescent="0.25">
      <c r="A40" s="3" t="s">
        <v>11</v>
      </c>
      <c r="B40" s="4">
        <f>AVERAGE(B14:D14)</f>
        <v>-0.82742574729651563</v>
      </c>
      <c r="C40" s="3">
        <f>_xlfn.STDEV.S(B14:D14)</f>
        <v>6.9626346519574278E-2</v>
      </c>
      <c r="D40" s="4">
        <f>AVERAGE(E14:G14)</f>
        <v>-0.35429379094247376</v>
      </c>
      <c r="E40" s="3">
        <f>_xlfn.STDEV.S(E14:G14)</f>
        <v>0.18530124352187954</v>
      </c>
      <c r="J40" s="5" t="s">
        <v>11</v>
      </c>
      <c r="K40" s="6">
        <f>AVERAGE(K14:M14)</f>
        <v>-1.1404597999386219</v>
      </c>
      <c r="L40" s="5">
        <f>_xlfn.STDEV.S(K14:M14)</f>
        <v>3.4813173259787146E-2</v>
      </c>
      <c r="M40" s="6">
        <f>AVERAGE(N14:P14)</f>
        <v>-1.158866055574171</v>
      </c>
      <c r="N40" s="5">
        <f>_xlfn.STDEV.S(N14:P14)</f>
        <v>9.2650621760939744E-2</v>
      </c>
    </row>
    <row r="41" spans="1:14" x14ac:dyDescent="0.25">
      <c r="A41" s="3" t="s">
        <v>12</v>
      </c>
      <c r="B41" s="4">
        <f>AVERAGE(B15:D15)</f>
        <v>-0.40242126631338709</v>
      </c>
      <c r="C41" s="3">
        <f>_xlfn.STDEV.S(B15:D15)</f>
        <v>2.8444583279594548E-2</v>
      </c>
      <c r="D41" s="4">
        <f>AVERAGE(E15:G15)</f>
        <v>-0.14455560045027635</v>
      </c>
      <c r="E41" s="3">
        <f>_xlfn.STDEV.S(E15:G15)</f>
        <v>9.817886619020702E-2</v>
      </c>
      <c r="J41" s="5" t="s">
        <v>12</v>
      </c>
      <c r="K41" s="6">
        <f>AVERAGE(K15:M15)</f>
        <v>-0.5514298149070499</v>
      </c>
      <c r="L41" s="5">
        <f>_xlfn.STDEV.S(K15:M15)</f>
        <v>1.422229163979729E-2</v>
      </c>
      <c r="M41" s="6">
        <f>AVERAGE(N15:P15)</f>
        <v>-0.53691900672829262</v>
      </c>
      <c r="N41" s="5">
        <f>_xlfn.STDEV.S(N15:P15)</f>
        <v>4.9089433095103531E-2</v>
      </c>
    </row>
    <row r="42" spans="1:14" x14ac:dyDescent="0.25">
      <c r="A42" s="3" t="s">
        <v>13</v>
      </c>
      <c r="B42" s="4">
        <f>AVERAGE(B16:D16)</f>
        <v>-0.75038819495256315</v>
      </c>
      <c r="C42" s="3">
        <f>_xlfn.STDEV.S(B16:D16)</f>
        <v>6.9718662168626946E-2</v>
      </c>
      <c r="D42" s="4">
        <f>AVERAGE(E16:G16)</f>
        <v>-0.25751780468650076</v>
      </c>
      <c r="E42" s="3">
        <f>_xlfn.STDEV.S(E16:G16)</f>
        <v>0.19508323506059261</v>
      </c>
      <c r="J42" s="5" t="s">
        <v>13</v>
      </c>
      <c r="K42" s="6">
        <f>AVERAGE(K16:M16)</f>
        <v>-1.0733315562185497</v>
      </c>
      <c r="L42" s="5">
        <f>_xlfn.STDEV.S(K16:M16)</f>
        <v>3.4859331084313445E-2</v>
      </c>
      <c r="M42" s="6">
        <f>AVERAGE(N16:P16)</f>
        <v>-1.0080207549660898</v>
      </c>
      <c r="N42" s="5">
        <f>_xlfn.STDEV.S(N16:P16)</f>
        <v>9.7541617530296248E-2</v>
      </c>
    </row>
    <row r="43" spans="1:14" x14ac:dyDescent="0.25">
      <c r="A43" s="3" t="s">
        <v>14</v>
      </c>
      <c r="B43" s="4">
        <f>AVERAGE(B17:D17)</f>
        <v>-2.8381865977462093E-2</v>
      </c>
      <c r="C43" s="3">
        <f>_xlfn.STDEV.S(B17:D17)</f>
        <v>8.5618426485151236E-3</v>
      </c>
      <c r="D43" s="4">
        <f>AVERAGE(E17:G17)</f>
        <v>2.0242181445173448E-2</v>
      </c>
      <c r="E43" s="3">
        <f>_xlfn.STDEV.S(E17:G17)</f>
        <v>2.3789970490636619E-2</v>
      </c>
      <c r="J43" s="5" t="s">
        <v>14</v>
      </c>
      <c r="K43" s="6">
        <f>AVERAGE(K17:M17)</f>
        <v>-6.6794540464129318E-2</v>
      </c>
      <c r="L43" s="5">
        <f>_xlfn.STDEV.S(K17:M17)</f>
        <v>4.2809213242575609E-3</v>
      </c>
      <c r="M43" s="6">
        <f>AVERAGE(N17:P17)</f>
        <v>-5.2227226362176672E-2</v>
      </c>
      <c r="N43" s="5">
        <f>_xlfn.STDEV.S(N17:P17)</f>
        <v>1.1894985245318335E-2</v>
      </c>
    </row>
    <row r="44" spans="1:14" x14ac:dyDescent="0.25">
      <c r="A44" s="3" t="s">
        <v>15</v>
      </c>
      <c r="B44" s="4">
        <f>AVERAGE(B18:D18)</f>
        <v>-0.83626725787824074</v>
      </c>
      <c r="C44" s="3">
        <f>_xlfn.STDEV.S(B18:D18)</f>
        <v>8.614568850772715E-2</v>
      </c>
      <c r="D44" s="4">
        <f>AVERAGE(E18:G18)</f>
        <v>-0.39316123375367829</v>
      </c>
      <c r="E44" s="3">
        <f>_xlfn.STDEV.S(E18:G18)</f>
        <v>0.19750592483391941</v>
      </c>
      <c r="J44" s="5" t="s">
        <v>15</v>
      </c>
      <c r="K44" s="6">
        <f>AVERAGE(K18:M18)</f>
        <v>-1.1342329713874761</v>
      </c>
      <c r="L44" s="5">
        <f>_xlfn.STDEV.S(K18:M18)</f>
        <v>4.3072844253863596E-2</v>
      </c>
      <c r="M44" s="6">
        <f>AVERAGE(N18:P18)</f>
        <v>-1.1238165109361395</v>
      </c>
      <c r="N44" s="5">
        <f>_xlfn.STDEV.S(N18:P18)</f>
        <v>9.8752962416959827E-2</v>
      </c>
    </row>
    <row r="45" spans="1:14" x14ac:dyDescent="0.25">
      <c r="A45" s="3" t="s">
        <v>14</v>
      </c>
      <c r="B45" s="4">
        <f>AVERAGE(B19:D19)</f>
        <v>-1.1493060433657722</v>
      </c>
      <c r="C45" s="3">
        <f>_xlfn.STDEV.S(B19:D19)</f>
        <v>0.17160814000430258</v>
      </c>
      <c r="D45" s="4">
        <f>AVERAGE(E19:G19)</f>
        <v>-0.38246843921573648</v>
      </c>
      <c r="E45" s="3">
        <f>_xlfn.STDEV.S(E19:G19)</f>
        <v>0.44677809179171646</v>
      </c>
      <c r="J45" s="5" t="s">
        <v>14</v>
      </c>
      <c r="K45" s="6">
        <f>AVERAGE(K19:M19)</f>
        <v>-1.6931919617675095</v>
      </c>
      <c r="L45" s="5">
        <f>_xlfn.STDEV.S(K19:M19)</f>
        <v>8.5804070002150901E-2</v>
      </c>
      <c r="M45" s="6">
        <f>AVERAGE(N19:P19)</f>
        <v>-1.7065539696130605</v>
      </c>
      <c r="N45" s="5">
        <f>_xlfn.STDEV.S(N19:P19)</f>
        <v>0.22338904589585659</v>
      </c>
    </row>
    <row r="46" spans="1:14" x14ac:dyDescent="0.25">
      <c r="A46" s="3" t="s">
        <v>16</v>
      </c>
      <c r="B46" s="4">
        <f>AVERAGE(B20:D20)</f>
        <v>-0.15785847296236369</v>
      </c>
      <c r="C46" s="3">
        <f>_xlfn.STDEV.S(B20:D20)</f>
        <v>1.4643668663353324E-2</v>
      </c>
      <c r="D46" s="4">
        <f>AVERAGE(E20:G20)</f>
        <v>-5.3296870975094383E-2</v>
      </c>
      <c r="E46" s="3">
        <f>_xlfn.STDEV.S(E20:G20)</f>
        <v>3.823401554878094E-2</v>
      </c>
      <c r="J46" s="5" t="s">
        <v>16</v>
      </c>
      <c r="K46" s="6">
        <f>AVERAGE(K20:M20)</f>
        <v>-0.218569232993165</v>
      </c>
      <c r="L46" s="5">
        <f>_xlfn.STDEV.S(K20:M20)</f>
        <v>7.321834331676655E-3</v>
      </c>
      <c r="M46" s="6">
        <f>AVERAGE(N20:P20)</f>
        <v>-0.20488407679115675</v>
      </c>
      <c r="N46" s="5">
        <f>_xlfn.STDEV.S(N20:P20)</f>
        <v>1.9117007774390477E-2</v>
      </c>
    </row>
    <row r="47" spans="1:14" x14ac:dyDescent="0.25">
      <c r="A47" s="3" t="s">
        <v>17</v>
      </c>
      <c r="B47" s="4">
        <f>AVERAGE(B21:D21)</f>
        <v>-0.73576435597478518</v>
      </c>
      <c r="C47" s="3">
        <f>_xlfn.STDEV.S(B21:D21)</f>
        <v>5.448782915870657E-2</v>
      </c>
      <c r="D47" s="4">
        <f>AVERAGE(E21:G21)</f>
        <v>-0.29460107608181207</v>
      </c>
      <c r="E47" s="3">
        <f>_xlfn.STDEV.S(E21:G21)</f>
        <v>0.21157504404673813</v>
      </c>
      <c r="J47" s="5" t="s">
        <v>17</v>
      </c>
      <c r="K47" s="6">
        <f>AVERAGE(K21:M21)</f>
        <v>-1.0796526811375298</v>
      </c>
      <c r="L47" s="5">
        <f>_xlfn.STDEV.S(K21:M21)</f>
        <v>2.7243914579353275E-2</v>
      </c>
      <c r="M47" s="6">
        <f>AVERAGE(N21:P21)</f>
        <v>-1.0177531655857412</v>
      </c>
      <c r="N47" s="5">
        <f>_xlfn.STDEV.S(N21:P21)</f>
        <v>0.10578752202336915</v>
      </c>
    </row>
    <row r="48" spans="1:14" x14ac:dyDescent="0.25">
      <c r="A48" s="3" t="s">
        <v>18</v>
      </c>
      <c r="B48" s="4">
        <f>AVERAGE(B22:D22)</f>
        <v>-1.7738116797159498</v>
      </c>
      <c r="C48" s="3">
        <f>_xlfn.STDEV.S(B22:D22)</f>
        <v>0.14200526070759104</v>
      </c>
      <c r="D48" s="4">
        <f>AVERAGE(E22:G22)</f>
        <v>-0.7245728197506156</v>
      </c>
      <c r="E48" s="3">
        <f>_xlfn.STDEV.S(E22:G22)</f>
        <v>0.41185659743977421</v>
      </c>
      <c r="J48" s="5" t="s">
        <v>18</v>
      </c>
      <c r="K48" s="6">
        <f>AVERAGE(K22:M22)</f>
        <v>-2.5317546478348638</v>
      </c>
      <c r="L48" s="5">
        <f>_xlfn.STDEV.S(K22:M22)</f>
        <v>7.1002630353795351E-2</v>
      </c>
      <c r="M48" s="6">
        <f>AVERAGE(N22:P22)</f>
        <v>-2.3873961234335148</v>
      </c>
      <c r="N48" s="5">
        <f>_xlfn.STDEV.S(N22:P22)</f>
        <v>0.20592829871988724</v>
      </c>
    </row>
    <row r="49" spans="1:16" x14ac:dyDescent="0.25">
      <c r="A49" s="3" t="s">
        <v>28</v>
      </c>
      <c r="B49" s="4">
        <f>AVERAGE(B23:D23)</f>
        <v>-4.821243515148848</v>
      </c>
      <c r="C49" s="3">
        <f>_xlfn.STDEV.S(B23:D23)</f>
        <v>0.13834631635965436</v>
      </c>
      <c r="D49" s="4">
        <f>AVERAGE(E23:G23)</f>
        <v>-2.6558044420173861</v>
      </c>
      <c r="E49" s="3">
        <f>_xlfn.STDEV.S(E23:G23)</f>
        <v>1.1844645391305815</v>
      </c>
      <c r="J49" s="5" t="s">
        <v>28</v>
      </c>
      <c r="K49" s="6">
        <f>AVERAGE(K23:M23)</f>
        <v>-9.1061987663025388</v>
      </c>
      <c r="L49" s="5">
        <f>_xlfn.STDEV.S(K23:M23)</f>
        <v>6.9173158179827277E-2</v>
      </c>
      <c r="M49" s="6">
        <f>AVERAGE(N23:P23)</f>
        <v>-8.328081812232961</v>
      </c>
      <c r="N49" s="5">
        <f>_xlfn.STDEV.S(N23:P23)</f>
        <v>0.59223226956529129</v>
      </c>
    </row>
    <row r="50" spans="1:16" x14ac:dyDescent="0.25">
      <c r="A50" s="3" t="s">
        <v>29</v>
      </c>
      <c r="B50" s="4">
        <f>AVERAGE(B24:D24)</f>
        <v>0.57165428658198814</v>
      </c>
      <c r="C50" s="3">
        <f>_xlfn.STDEV.S(B24:D24)</f>
        <v>0.11982049520016391</v>
      </c>
      <c r="D50" s="4">
        <f>AVERAGE(E24:G24)</f>
        <v>0.81066234846013152</v>
      </c>
      <c r="E50" s="3">
        <f>_xlfn.STDEV.S(E24:G24)</f>
        <v>0.40552806466848218</v>
      </c>
      <c r="J50" s="5" t="s">
        <v>29</v>
      </c>
      <c r="K50" s="6">
        <f>AVERAGE(K24:M24)</f>
        <v>0.84337649955971183</v>
      </c>
      <c r="L50" s="5">
        <f>_xlfn.STDEV.S(K24:M24)</f>
        <v>5.9910247600081755E-2</v>
      </c>
      <c r="M50" s="6">
        <f>AVERAGE(N24:P24)</f>
        <v>1.1974135823839707</v>
      </c>
      <c r="N50" s="5">
        <f>_xlfn.STDEV.S(N24:P24)</f>
        <v>0.20276403233423965</v>
      </c>
    </row>
    <row r="51" spans="1:16" x14ac:dyDescent="0.25">
      <c r="A51" s="3" t="s">
        <v>64</v>
      </c>
      <c r="B51" s="4">
        <f>AVERAGE(Oxygen!P16:P27)</f>
        <v>-0.21874270033462873</v>
      </c>
      <c r="C51" s="3">
        <f>_xlfn.STDEV.S(Oxygen!P16:P27)</f>
        <v>4.3660050754265912E-2</v>
      </c>
      <c r="D51" s="4">
        <f>AVERAGE(Oxygen!Q16:Q27)</f>
        <v>-0.3149845969338585</v>
      </c>
      <c r="E51" s="3">
        <f>_xlfn.STDEV.S(Oxygen!Q16:Q27)</f>
        <v>8.0481507068158931E-2</v>
      </c>
      <c r="J51" s="5" t="s">
        <v>64</v>
      </c>
      <c r="K51" s="6">
        <f>AVERAGE(Oxygen!P16:P27)</f>
        <v>-0.21874270033462873</v>
      </c>
      <c r="L51" s="5">
        <f>_xlfn.STDEV.S(Oxygen!P16:P27)</f>
        <v>4.3660050754265912E-2</v>
      </c>
      <c r="M51" s="6">
        <f>AVERAGE(Oxygen!Q16:Q27)</f>
        <v>-0.3149845969338585</v>
      </c>
      <c r="N51" s="5">
        <f>_xlfn.STDEV.S(Oxygen!Q16:Q27)</f>
        <v>8.0481507068158931E-2</v>
      </c>
    </row>
    <row r="53" spans="1:16" x14ac:dyDescent="0.25">
      <c r="A53" s="7" t="s">
        <v>54</v>
      </c>
      <c r="B53" s="7" t="s">
        <v>20</v>
      </c>
      <c r="C53" s="7" t="s">
        <v>21</v>
      </c>
      <c r="D53" s="7" t="s">
        <v>22</v>
      </c>
      <c r="E53" s="7" t="s">
        <v>23</v>
      </c>
      <c r="F53" s="7" t="s">
        <v>24</v>
      </c>
      <c r="G53" s="7" t="s">
        <v>25</v>
      </c>
      <c r="J53" s="8" t="s">
        <v>56</v>
      </c>
      <c r="K53" s="8" t="s">
        <v>20</v>
      </c>
      <c r="L53" s="8" t="s">
        <v>21</v>
      </c>
      <c r="M53" s="8" t="s">
        <v>22</v>
      </c>
      <c r="N53" s="8" t="s">
        <v>23</v>
      </c>
      <c r="O53" s="8" t="s">
        <v>24</v>
      </c>
      <c r="P53" s="8" t="s">
        <v>25</v>
      </c>
    </row>
    <row r="54" spans="1:16" x14ac:dyDescent="0.25">
      <c r="A54" s="3" t="s">
        <v>62</v>
      </c>
      <c r="B54" s="10">
        <f>(Conversions!S27-Conversions!$G$78)/24</f>
        <v>1.3313238537866438E-6</v>
      </c>
      <c r="C54" s="10">
        <f>(Conversions!T27-Conversions!$G$78)/24</f>
        <v>1.4307805505963935E-6</v>
      </c>
      <c r="D54" s="10">
        <f>(Conversions!U27-Conversions!$G$78)/24</f>
        <v>1.1114722082071983E-6</v>
      </c>
      <c r="E54" s="10">
        <f>(Conversions!V27-Conversions!$H$78)/24</f>
        <v>1.2911922041967434E-7</v>
      </c>
      <c r="F54" s="10">
        <f>(Conversions!W27-Conversions!$H$78)/24</f>
        <v>6.3687183044839498E-7</v>
      </c>
      <c r="G54" s="10">
        <f>(Conversions!X27-Conversions!$H$78)/24</f>
        <v>7.6250134220807809E-7</v>
      </c>
      <c r="J54" s="5" t="s">
        <v>62</v>
      </c>
      <c r="K54" s="11">
        <f>(Conversions!S27-Conversions!$E$78)/48</f>
        <v>1.0420273412636806E-6</v>
      </c>
      <c r="L54" s="11">
        <f>(Conversions!T27-Conversions!$E$78)/48</f>
        <v>1.0917556896685554E-6</v>
      </c>
      <c r="M54" s="11">
        <f>(Conversions!U27-Conversions!$E$78)/48</f>
        <v>9.3210151847395786E-7</v>
      </c>
      <c r="N54" s="11">
        <f>(Conversions!V27-Conversions!$F$78)/48</f>
        <v>4.9763279030505293E-7</v>
      </c>
      <c r="O54" s="11">
        <f>(Conversions!W27-Conversions!$F$78)/48</f>
        <v>7.5150909531941325E-7</v>
      </c>
      <c r="P54" s="11">
        <f>(Conversions!X27-Conversions!$F$78)/48</f>
        <v>8.1432385119925486E-7</v>
      </c>
    </row>
    <row r="55" spans="1:16" x14ac:dyDescent="0.25">
      <c r="A55" s="3" t="s">
        <v>66</v>
      </c>
      <c r="B55" s="1">
        <f>(Conversions!S28-Conversions!$E$79)/48</f>
        <v>2.0840546825273611E-3</v>
      </c>
      <c r="C55" s="1">
        <f>(Conversions!T28-Conversions!$E$79)/48</f>
        <v>2.1835113793371112E-3</v>
      </c>
      <c r="D55" s="1">
        <f>(Conversions!U28-Conversions!$E$79)/48</f>
        <v>1.8642030369479159E-3</v>
      </c>
      <c r="E55" s="1">
        <f>(Conversions!V28-Conversions!$F$79)/48</f>
        <v>9.9526558061010595E-4</v>
      </c>
      <c r="F55" s="1">
        <f>(Conversions!W28-Conversions!$F$79)/48</f>
        <v>1.5030181906388266E-3</v>
      </c>
      <c r="G55" s="1">
        <f>(Conversions!X28-Conversions!$F$79)/48</f>
        <v>1.6286477023985096E-3</v>
      </c>
      <c r="J55" s="5" t="s">
        <v>66</v>
      </c>
      <c r="K55" s="1">
        <f>B55</f>
        <v>2.0840546825273611E-3</v>
      </c>
      <c r="L55" s="1">
        <f>C55</f>
        <v>2.1835113793371112E-3</v>
      </c>
      <c r="M55" s="1">
        <f>D55</f>
        <v>1.8642030369479159E-3</v>
      </c>
      <c r="N55" s="1">
        <f>E55</f>
        <v>9.9526558061010595E-4</v>
      </c>
      <c r="O55" s="1">
        <f>F55</f>
        <v>1.5030181906388266E-3</v>
      </c>
      <c r="P55" s="1">
        <f>G55</f>
        <v>1.6286477023985096E-3</v>
      </c>
    </row>
    <row r="56" spans="1:16" x14ac:dyDescent="0.25">
      <c r="A56" s="3" t="s">
        <v>67</v>
      </c>
      <c r="B56" s="12">
        <f>B55/Conversions!S28</f>
        <v>1.5320031103728541E-2</v>
      </c>
      <c r="C56" s="12">
        <f>C55/Conversions!T28</f>
        <v>1.5506952085911413E-2</v>
      </c>
      <c r="D56" s="12">
        <f>D55/Conversions!U28</f>
        <v>1.4856368354269504E-2</v>
      </c>
      <c r="E56" s="12">
        <f>E55/Conversions!V28</f>
        <v>1.1880541177461075E-2</v>
      </c>
      <c r="F56" s="12">
        <f>F55/Conversions!W28</f>
        <v>1.3898191812984738E-2</v>
      </c>
      <c r="G56" s="12">
        <f>G55/Conversions!X28</f>
        <v>1.4264474908336421E-2</v>
      </c>
      <c r="J56" s="5" t="s">
        <v>67</v>
      </c>
      <c r="K56" s="12">
        <f>B56</f>
        <v>1.5320031103728541E-2</v>
      </c>
      <c r="L56" s="12">
        <f>C56</f>
        <v>1.5506952085911413E-2</v>
      </c>
      <c r="M56" s="12">
        <f>D56</f>
        <v>1.4856368354269504E-2</v>
      </c>
      <c r="N56" s="12">
        <f>E56</f>
        <v>1.1880541177461075E-2</v>
      </c>
      <c r="O56" s="12">
        <f>F56</f>
        <v>1.3898191812984738E-2</v>
      </c>
      <c r="P56" s="12">
        <f>G56</f>
        <v>1.4264474908336421E-2</v>
      </c>
    </row>
    <row r="58" spans="1:16" x14ac:dyDescent="0.25">
      <c r="B58" s="7" t="s">
        <v>47</v>
      </c>
      <c r="C58" s="7"/>
      <c r="D58" s="7" t="s">
        <v>48</v>
      </c>
      <c r="E58" s="7"/>
      <c r="K58" s="8" t="s">
        <v>47</v>
      </c>
      <c r="L58" s="8"/>
      <c r="M58" s="8" t="s">
        <v>48</v>
      </c>
      <c r="N58" s="8"/>
    </row>
    <row r="59" spans="1:16" x14ac:dyDescent="0.25">
      <c r="A59" s="7" t="s">
        <v>68</v>
      </c>
      <c r="B59" s="7" t="s">
        <v>63</v>
      </c>
      <c r="C59" s="7" t="s">
        <v>60</v>
      </c>
      <c r="D59" s="7" t="s">
        <v>63</v>
      </c>
      <c r="E59" s="7" t="s">
        <v>60</v>
      </c>
      <c r="J59" s="8" t="s">
        <v>68</v>
      </c>
      <c r="K59" s="8" t="s">
        <v>63</v>
      </c>
      <c r="L59" s="8" t="s">
        <v>60</v>
      </c>
      <c r="M59" s="8" t="s">
        <v>63</v>
      </c>
      <c r="N59" s="8" t="s">
        <v>60</v>
      </c>
    </row>
    <row r="60" spans="1:16" x14ac:dyDescent="0.25">
      <c r="B60" s="10">
        <f>AVERAGE(B56:D56)</f>
        <v>1.5227783847969819E-2</v>
      </c>
      <c r="C60" s="3">
        <f>_xlfn.STDEV.S(B56:D56)</f>
        <v>3.3495815427533464E-4</v>
      </c>
      <c r="D60" s="10">
        <f>AVERAGE(E56:G56)</f>
        <v>1.3347735966260744E-2</v>
      </c>
      <c r="E60" s="3">
        <f>_xlfn.STDEV.S(E56:G56)</f>
        <v>1.2837586368534323E-3</v>
      </c>
      <c r="K60" s="11">
        <f>AVERAGE(K56:M56)</f>
        <v>1.5227783847969819E-2</v>
      </c>
      <c r="L60" s="5">
        <f>_xlfn.STDEV.S(K56:M56)</f>
        <v>3.3495815427533464E-4</v>
      </c>
      <c r="M60" s="11">
        <f>AVERAGE(N56:P56)</f>
        <v>1.3347735966260744E-2</v>
      </c>
      <c r="N60" s="5">
        <f>_xlfn.STDEV.S(N56:P56)</f>
        <v>1.2837586368534323E-3</v>
      </c>
    </row>
    <row r="65" spans="8:8" x14ac:dyDescent="0.25">
      <c r="H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8A42-241C-4F85-98E9-5223A2AE1932}">
  <dimension ref="A1:U35"/>
  <sheetViews>
    <sheetView workbookViewId="0"/>
    <sheetView workbookViewId="1"/>
  </sheetViews>
  <sheetFormatPr defaultRowHeight="15" x14ac:dyDescent="0.25"/>
  <cols>
    <col min="1" max="1" width="29.140625" bestFit="1" customWidth="1"/>
  </cols>
  <sheetData>
    <row r="1" spans="1:21" x14ac:dyDescent="0.25">
      <c r="B1" t="s">
        <v>19</v>
      </c>
      <c r="I1" t="s">
        <v>26</v>
      </c>
      <c r="P1" t="s">
        <v>27</v>
      </c>
    </row>
    <row r="2" spans="1:21" x14ac:dyDescent="0.25">
      <c r="A2" t="s">
        <v>34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</row>
    <row r="3" spans="1:21" x14ac:dyDescent="0.25">
      <c r="A3" t="s">
        <v>0</v>
      </c>
      <c r="B3">
        <v>1499.6876550393029</v>
      </c>
      <c r="C3">
        <v>1518.046291678754</v>
      </c>
      <c r="D3">
        <v>2014.1497044726607</v>
      </c>
      <c r="E3">
        <v>1855.2761640240199</v>
      </c>
      <c r="F3">
        <v>2464.8741286174932</v>
      </c>
      <c r="G3">
        <v>2381.0541773492696</v>
      </c>
      <c r="I3">
        <v>2023.9263154973983</v>
      </c>
      <c r="J3">
        <v>1882.9311040700688</v>
      </c>
      <c r="K3">
        <v>2150.5028716252068</v>
      </c>
      <c r="L3">
        <v>2027.2645766602309</v>
      </c>
      <c r="M3">
        <v>2171.0978429685406</v>
      </c>
      <c r="N3">
        <v>1854.8651690464865</v>
      </c>
      <c r="P3">
        <v>2208.6676878755306</v>
      </c>
      <c r="Q3">
        <v>1962.6131178279961</v>
      </c>
      <c r="R3">
        <v>2107.3864961693866</v>
      </c>
      <c r="S3">
        <v>2399.8062788445104</v>
      </c>
      <c r="T3">
        <v>2341.6444256061759</v>
      </c>
      <c r="U3">
        <v>2157.1434187479158</v>
      </c>
    </row>
    <row r="4" spans="1:21" x14ac:dyDescent="0.25">
      <c r="A4" t="s">
        <v>1</v>
      </c>
      <c r="B4">
        <v>301.70058947982972</v>
      </c>
      <c r="C4">
        <v>447.46406273169714</v>
      </c>
      <c r="D4">
        <v>273.49717237095876</v>
      </c>
      <c r="E4">
        <v>357.49959255796398</v>
      </c>
      <c r="F4">
        <v>429.85970997975505</v>
      </c>
      <c r="G4">
        <v>479.06549712036048</v>
      </c>
      <c r="I4">
        <v>309.3396565052322</v>
      </c>
      <c r="J4">
        <v>448.67118220207959</v>
      </c>
      <c r="K4">
        <v>431.12209920501118</v>
      </c>
      <c r="L4">
        <v>576.08470595077176</v>
      </c>
      <c r="M4">
        <v>544.79670690571083</v>
      </c>
      <c r="N4">
        <v>563.81236366978987</v>
      </c>
      <c r="P4">
        <v>745.48763008775768</v>
      </c>
      <c r="Q4">
        <v>705.39018433473052</v>
      </c>
      <c r="R4">
        <v>783.96197648999953</v>
      </c>
      <c r="S4">
        <v>848.80568278839837</v>
      </c>
      <c r="T4">
        <v>856.29344936624125</v>
      </c>
      <c r="U4">
        <v>908.08037630725687</v>
      </c>
    </row>
    <row r="5" spans="1:21" x14ac:dyDescent="0.25">
      <c r="A5" t="s">
        <v>2</v>
      </c>
      <c r="B5">
        <v>2762.200501662745</v>
      </c>
      <c r="C5">
        <v>2696.4554195834025</v>
      </c>
      <c r="D5">
        <v>2861.9024619395132</v>
      </c>
      <c r="E5">
        <v>2654.4363796164271</v>
      </c>
      <c r="F5">
        <v>3048.0260421518624</v>
      </c>
      <c r="G5">
        <v>3328.5455013340916</v>
      </c>
      <c r="I5">
        <v>2940.3033058191018</v>
      </c>
      <c r="J5">
        <v>2746.4290322348243</v>
      </c>
      <c r="K5">
        <v>2777.9321416833113</v>
      </c>
      <c r="L5">
        <v>2931.5854067300784</v>
      </c>
      <c r="M5">
        <v>2809.3223731442995</v>
      </c>
      <c r="N5">
        <v>3046.8608782189681</v>
      </c>
      <c r="P5">
        <v>2719.218630362112</v>
      </c>
      <c r="Q5">
        <v>2596.2085927124967</v>
      </c>
      <c r="R5">
        <v>2603.0164678800679</v>
      </c>
      <c r="S5">
        <v>2840.6604040815751</v>
      </c>
      <c r="T5">
        <v>2988.7898249539594</v>
      </c>
      <c r="U5">
        <v>2890.2628227087498</v>
      </c>
    </row>
    <row r="6" spans="1:21" x14ac:dyDescent="0.25">
      <c r="A6" t="s">
        <v>3</v>
      </c>
      <c r="B6">
        <v>136.18059354504098</v>
      </c>
      <c r="C6">
        <v>133.66856834093116</v>
      </c>
      <c r="D6">
        <v>119.66924220106885</v>
      </c>
      <c r="E6">
        <v>142.61899454999667</v>
      </c>
      <c r="F6">
        <v>154.79580112165357</v>
      </c>
      <c r="G6">
        <v>169.33905890131004</v>
      </c>
      <c r="I6">
        <v>128.60490360363968</v>
      </c>
      <c r="J6">
        <v>121.8749534829338</v>
      </c>
      <c r="K6">
        <v>161.31789463401699</v>
      </c>
      <c r="L6">
        <v>145.88986468341622</v>
      </c>
      <c r="M6">
        <v>145.36901190857074</v>
      </c>
      <c r="N6">
        <v>152.51222471184047</v>
      </c>
      <c r="P6">
        <v>156.92214791711277</v>
      </c>
      <c r="Q6">
        <v>175.49969527106381</v>
      </c>
      <c r="R6">
        <v>167.8762489437716</v>
      </c>
      <c r="S6">
        <v>166.28170387344977</v>
      </c>
      <c r="T6">
        <v>178.23471647725333</v>
      </c>
      <c r="U6">
        <v>169.82845931265422</v>
      </c>
    </row>
    <row r="7" spans="1:21" x14ac:dyDescent="0.25">
      <c r="A7" t="s">
        <v>4</v>
      </c>
      <c r="B7">
        <v>160.40533950814125</v>
      </c>
      <c r="C7">
        <v>180.68013826444198</v>
      </c>
      <c r="D7">
        <v>141.04162849752467</v>
      </c>
      <c r="E7">
        <v>171.41134629778571</v>
      </c>
      <c r="F7">
        <v>177.49706236832529</v>
      </c>
      <c r="G7">
        <v>185.60721928934879</v>
      </c>
      <c r="I7">
        <v>172.3807324106721</v>
      </c>
      <c r="J7">
        <v>179.14665848563735</v>
      </c>
      <c r="K7">
        <v>168.7154339134969</v>
      </c>
      <c r="L7">
        <v>198.69289601496916</v>
      </c>
      <c r="M7">
        <v>189.65471993885606</v>
      </c>
      <c r="N7">
        <v>169.91796530140559</v>
      </c>
      <c r="P7">
        <v>201.23416907852661</v>
      </c>
      <c r="Q7">
        <v>226.60330874087032</v>
      </c>
      <c r="R7">
        <v>228.27339300839512</v>
      </c>
      <c r="S7">
        <v>221.77512979627431</v>
      </c>
      <c r="T7">
        <v>229.77773702579768</v>
      </c>
      <c r="U7">
        <v>218.77054606455886</v>
      </c>
    </row>
    <row r="8" spans="1:21" x14ac:dyDescent="0.25">
      <c r="A8" t="s">
        <v>5</v>
      </c>
      <c r="B8">
        <v>1769.7988273111459</v>
      </c>
      <c r="C8">
        <v>1264.6416469876706</v>
      </c>
      <c r="D8">
        <v>1435.9969078083193</v>
      </c>
      <c r="E8">
        <v>1392.6660646057985</v>
      </c>
      <c r="F8">
        <v>1572.320552895517</v>
      </c>
      <c r="G8">
        <v>2198.6240597453625</v>
      </c>
      <c r="I8">
        <v>1832.0526730766546</v>
      </c>
      <c r="J8">
        <v>1284.9945644425852</v>
      </c>
      <c r="K8">
        <v>1945.0618545115383</v>
      </c>
      <c r="L8">
        <v>1424.8210135201748</v>
      </c>
      <c r="M8">
        <v>1358.0978397320212</v>
      </c>
      <c r="N8">
        <v>1448.1624855451259</v>
      </c>
      <c r="P8">
        <v>1261.4921547255553</v>
      </c>
      <c r="Q8">
        <v>1328.999568789241</v>
      </c>
      <c r="R8">
        <v>1202.0260823923884</v>
      </c>
      <c r="S8">
        <v>1355.8432177989171</v>
      </c>
      <c r="T8">
        <v>1408.6986835835507</v>
      </c>
      <c r="U8">
        <v>1324.3554738982348</v>
      </c>
    </row>
    <row r="9" spans="1:21" x14ac:dyDescent="0.25">
      <c r="A9" t="s">
        <v>6</v>
      </c>
      <c r="B9">
        <v>196.67240632711122</v>
      </c>
      <c r="C9">
        <v>548.00387831094883</v>
      </c>
      <c r="D9">
        <v>213.06183551159924</v>
      </c>
      <c r="E9">
        <v>499.8389979536945</v>
      </c>
      <c r="F9">
        <v>627.40615726422288</v>
      </c>
      <c r="G9">
        <v>676.84770165442774</v>
      </c>
      <c r="I9">
        <v>213.62751628377836</v>
      </c>
      <c r="J9">
        <v>550.74025817663107</v>
      </c>
      <c r="K9">
        <v>549.20431276335137</v>
      </c>
      <c r="L9">
        <v>897.84414483654803</v>
      </c>
      <c r="M9">
        <v>870.10214268259074</v>
      </c>
      <c r="N9">
        <v>892.40191170441983</v>
      </c>
      <c r="P9">
        <v>1067.4350186729146</v>
      </c>
      <c r="Q9">
        <v>1100.2312787459553</v>
      </c>
      <c r="R9">
        <v>1188.3786013505808</v>
      </c>
      <c r="S9">
        <v>1432.2035268462344</v>
      </c>
      <c r="T9">
        <v>1431.8281879997128</v>
      </c>
      <c r="U9">
        <v>1452.5257058003356</v>
      </c>
    </row>
    <row r="10" spans="1:21" x14ac:dyDescent="0.25">
      <c r="A10" t="s">
        <v>7</v>
      </c>
      <c r="B10">
        <v>29128.403740103131</v>
      </c>
      <c r="C10">
        <v>25248.328522755197</v>
      </c>
      <c r="D10">
        <v>24131.130941794341</v>
      </c>
      <c r="E10">
        <v>25804.769328736744</v>
      </c>
      <c r="F10">
        <v>26460.538469556093</v>
      </c>
      <c r="G10">
        <v>26653.188734737138</v>
      </c>
      <c r="I10">
        <v>28167.043977597656</v>
      </c>
      <c r="J10">
        <v>24765.938281870796</v>
      </c>
      <c r="K10">
        <v>28681.587280932177</v>
      </c>
      <c r="L10">
        <v>25897.109450778997</v>
      </c>
      <c r="M10">
        <v>25848.185485980106</v>
      </c>
      <c r="N10">
        <v>26216.72157737791</v>
      </c>
      <c r="P10">
        <v>23392.960736608191</v>
      </c>
      <c r="Q10">
        <v>24080.929643210748</v>
      </c>
      <c r="R10">
        <v>24923.210655604675</v>
      </c>
      <c r="S10">
        <v>24265.502723486668</v>
      </c>
      <c r="T10">
        <v>24924.651517903141</v>
      </c>
      <c r="U10">
        <v>23867.786729037522</v>
      </c>
    </row>
    <row r="11" spans="1:21" x14ac:dyDescent="0.25">
      <c r="A11" t="s">
        <v>8</v>
      </c>
      <c r="B11">
        <v>1500.0437636761487</v>
      </c>
      <c r="C11">
        <v>1435.5803474553554</v>
      </c>
      <c r="D11">
        <v>1515.8749137708426</v>
      </c>
      <c r="E11">
        <v>1440.7712741955104</v>
      </c>
      <c r="F11">
        <v>1639.8108000143059</v>
      </c>
      <c r="G11">
        <v>1754.2506336152371</v>
      </c>
      <c r="I11">
        <v>1603.9897317268521</v>
      </c>
      <c r="J11">
        <v>1460.83860128793</v>
      </c>
      <c r="K11">
        <v>1575.5713786432618</v>
      </c>
      <c r="L11">
        <v>1589.4898654609431</v>
      </c>
      <c r="M11">
        <v>1592.5481813987594</v>
      </c>
      <c r="N11">
        <v>1615.8653723426501</v>
      </c>
      <c r="P11">
        <v>1525.5662688652865</v>
      </c>
      <c r="Q11">
        <v>1523.8005880789187</v>
      </c>
      <c r="R11">
        <v>1553.759704065327</v>
      </c>
      <c r="S11">
        <v>1678.186259905857</v>
      </c>
      <c r="T11">
        <v>1673.9272657506813</v>
      </c>
      <c r="U11">
        <v>1648.4590977746304</v>
      </c>
    </row>
    <row r="12" spans="1:21" x14ac:dyDescent="0.25">
      <c r="A12" t="s">
        <v>9</v>
      </c>
      <c r="B12">
        <v>4959.38690462878</v>
      </c>
      <c r="C12">
        <v>4648.1827176098741</v>
      </c>
      <c r="D12">
        <v>5001.1604462412151</v>
      </c>
      <c r="E12">
        <v>4767.2513592149044</v>
      </c>
      <c r="F12">
        <v>5354.3252391848609</v>
      </c>
      <c r="G12">
        <v>5858.7397285179532</v>
      </c>
      <c r="I12">
        <v>5273.7825978895753</v>
      </c>
      <c r="J12">
        <v>4786.7142297518885</v>
      </c>
      <c r="K12">
        <v>5102.4913174189314</v>
      </c>
      <c r="L12">
        <v>5087.5450426248899</v>
      </c>
      <c r="M12">
        <v>5172.4177572217241</v>
      </c>
      <c r="N12">
        <v>5248.7870747557172</v>
      </c>
      <c r="P12">
        <v>4974.3457514851216</v>
      </c>
      <c r="Q12">
        <v>4729.4412473822222</v>
      </c>
      <c r="R12">
        <v>4912.1389308333237</v>
      </c>
      <c r="S12">
        <v>5012.1344069332263</v>
      </c>
      <c r="T12">
        <v>5232.5443824891781</v>
      </c>
      <c r="U12">
        <v>5190.0243836358713</v>
      </c>
    </row>
    <row r="13" spans="1:21" x14ac:dyDescent="0.25">
      <c r="A13" t="s">
        <v>10</v>
      </c>
      <c r="B13">
        <v>5621.3375986283545</v>
      </c>
      <c r="C13">
        <v>5175.4915045250282</v>
      </c>
      <c r="D13">
        <v>5657.0519269109063</v>
      </c>
      <c r="E13">
        <v>5258.0205316286483</v>
      </c>
      <c r="F13">
        <v>6034.2249244415225</v>
      </c>
      <c r="G13">
        <v>6605.5536603670607</v>
      </c>
      <c r="I13">
        <v>5995.1758465265075</v>
      </c>
      <c r="J13">
        <v>5287.190653805982</v>
      </c>
      <c r="K13">
        <v>5575.0387532283157</v>
      </c>
      <c r="L13">
        <v>5779.6586529329761</v>
      </c>
      <c r="M13">
        <v>5828.0799668712252</v>
      </c>
      <c r="N13">
        <v>5848.8943288800492</v>
      </c>
      <c r="P13">
        <v>5546.1532392596273</v>
      </c>
      <c r="Q13">
        <v>5318.5070619978187</v>
      </c>
      <c r="R13">
        <v>5544.6650098981472</v>
      </c>
      <c r="S13">
        <v>5801.6438348355023</v>
      </c>
      <c r="T13">
        <v>5900.0780772027938</v>
      </c>
      <c r="U13">
        <v>5890.2350548434379</v>
      </c>
    </row>
    <row r="14" spans="1:21" x14ac:dyDescent="0.25">
      <c r="A14" t="s">
        <v>11</v>
      </c>
      <c r="B14">
        <v>2860.5241736629769</v>
      </c>
      <c r="C14">
        <v>2474.3097646893962</v>
      </c>
      <c r="D14">
        <v>2796.6378982472474</v>
      </c>
      <c r="E14">
        <v>2696.6765695372878</v>
      </c>
      <c r="F14">
        <v>2969.09864951795</v>
      </c>
      <c r="G14">
        <v>3528.4879381370138</v>
      </c>
      <c r="I14">
        <v>3044.301724655576</v>
      </c>
      <c r="J14">
        <v>2668.2967726587294</v>
      </c>
      <c r="K14">
        <v>2875.130955151169</v>
      </c>
      <c r="L14">
        <v>2879.7718924237038</v>
      </c>
      <c r="M14">
        <v>2965.8774904794141</v>
      </c>
      <c r="N14">
        <v>2982.2618513613083</v>
      </c>
      <c r="P14">
        <v>2801.9347061026601</v>
      </c>
      <c r="Q14">
        <v>2654.9278098842601</v>
      </c>
      <c r="R14">
        <v>2785.1818381473945</v>
      </c>
      <c r="S14">
        <v>2899.9736119087906</v>
      </c>
      <c r="T14">
        <v>2961.6181312999752</v>
      </c>
      <c r="U14">
        <v>3027.5448098794386</v>
      </c>
    </row>
    <row r="15" spans="1:21" x14ac:dyDescent="0.25">
      <c r="A15" t="s">
        <v>12</v>
      </c>
      <c r="B15">
        <v>1347.1644494338991</v>
      </c>
      <c r="C15">
        <v>1237.985618581549</v>
      </c>
      <c r="D15">
        <v>1337.9255736316459</v>
      </c>
      <c r="E15">
        <v>1225.5353656881111</v>
      </c>
      <c r="F15">
        <v>1469.0010822155905</v>
      </c>
      <c r="G15">
        <v>1624.5520113479265</v>
      </c>
      <c r="I15">
        <v>1417.2786350510864</v>
      </c>
      <c r="J15">
        <v>1245.6972991108014</v>
      </c>
      <c r="K15">
        <v>1460.5331823760721</v>
      </c>
      <c r="L15">
        <v>1358.3727270820664</v>
      </c>
      <c r="M15">
        <v>1366.0935686601172</v>
      </c>
      <c r="N15">
        <v>1385.0849703912368</v>
      </c>
      <c r="P15">
        <v>1330.8032573919986</v>
      </c>
      <c r="Q15">
        <v>1297.2818659571972</v>
      </c>
      <c r="R15">
        <v>1326.6572888629307</v>
      </c>
      <c r="S15">
        <v>1411.3626090462719</v>
      </c>
      <c r="T15">
        <v>1461.6193785797991</v>
      </c>
      <c r="U15">
        <v>1403.8334988769734</v>
      </c>
    </row>
    <row r="16" spans="1:21" x14ac:dyDescent="0.25">
      <c r="A16" t="s">
        <v>13</v>
      </c>
      <c r="B16">
        <v>2645.8931867985625</v>
      </c>
      <c r="C16">
        <v>2459.8003473942135</v>
      </c>
      <c r="D16">
        <v>2621.7093430469822</v>
      </c>
      <c r="E16">
        <v>2445.8869489173339</v>
      </c>
      <c r="F16">
        <v>2818.6783223778975</v>
      </c>
      <c r="G16">
        <v>3129.1971677724187</v>
      </c>
      <c r="I16">
        <v>2710.4766923734815</v>
      </c>
      <c r="J16">
        <v>2523.167681473517</v>
      </c>
      <c r="K16">
        <v>2813.698603324829</v>
      </c>
      <c r="L16">
        <v>2740.6849878046282</v>
      </c>
      <c r="M16">
        <v>2706.9087684170586</v>
      </c>
      <c r="N16">
        <v>2807.0051534618465</v>
      </c>
      <c r="P16">
        <v>2703.6253246726769</v>
      </c>
      <c r="Q16">
        <v>2596.52143857895</v>
      </c>
      <c r="R16">
        <v>2732.4545649152979</v>
      </c>
      <c r="S16">
        <v>2905.0837282933371</v>
      </c>
      <c r="T16">
        <v>2960.7019574351584</v>
      </c>
      <c r="U16">
        <v>2962.8148651077345</v>
      </c>
    </row>
    <row r="17" spans="1:21" x14ac:dyDescent="0.25">
      <c r="A17" t="s">
        <v>14</v>
      </c>
      <c r="B17">
        <v>183.27246150565566</v>
      </c>
      <c r="C17">
        <v>219.74378301327215</v>
      </c>
      <c r="D17">
        <v>188.08510338267172</v>
      </c>
      <c r="E17">
        <v>208.37662967105618</v>
      </c>
      <c r="F17">
        <v>235.27309075614565</v>
      </c>
      <c r="G17">
        <v>247.38372100871828</v>
      </c>
      <c r="I17">
        <v>192.3185421277347</v>
      </c>
      <c r="J17">
        <v>222.78253241278105</v>
      </c>
      <c r="K17">
        <v>210.56325783847453</v>
      </c>
      <c r="L17">
        <v>262.27848667939929</v>
      </c>
      <c r="M17">
        <v>265.85305717087124</v>
      </c>
      <c r="N17">
        <v>262.81800159777498</v>
      </c>
      <c r="P17">
        <v>296.77464835618878</v>
      </c>
      <c r="Q17">
        <v>298.23521679273887</v>
      </c>
      <c r="R17">
        <v>313.88476501773499</v>
      </c>
      <c r="S17">
        <v>381.1076367445321</v>
      </c>
      <c r="T17">
        <v>389.49557086749127</v>
      </c>
      <c r="U17">
        <v>402.32336359063498</v>
      </c>
    </row>
    <row r="18" spans="1:21" x14ac:dyDescent="0.25">
      <c r="A18" t="s">
        <v>15</v>
      </c>
      <c r="B18">
        <v>2561.1102225483082</v>
      </c>
      <c r="C18">
        <v>2496.131300987935</v>
      </c>
      <c r="D18">
        <v>2804.4983639567081</v>
      </c>
      <c r="E18">
        <v>2512.185545615167</v>
      </c>
      <c r="F18">
        <v>2886.3663953792325</v>
      </c>
      <c r="G18">
        <v>3351.5977240917136</v>
      </c>
      <c r="I18">
        <v>2994.0242604387295</v>
      </c>
      <c r="J18">
        <v>2451.5469299692199</v>
      </c>
      <c r="K18">
        <v>2724.9599080210292</v>
      </c>
      <c r="L18">
        <v>2806.0586574420759</v>
      </c>
      <c r="M18">
        <v>2797.9089325949344</v>
      </c>
      <c r="N18">
        <v>2880.9982041297335</v>
      </c>
      <c r="P18">
        <v>2391.9234948485819</v>
      </c>
      <c r="Q18">
        <v>2362.305754791968</v>
      </c>
      <c r="R18">
        <v>2596.4931349644439</v>
      </c>
      <c r="S18">
        <v>2726.8110834497943</v>
      </c>
      <c r="T18">
        <v>2629.8609456957806</v>
      </c>
      <c r="U18">
        <v>2781.5443126263817</v>
      </c>
    </row>
    <row r="19" spans="1:21" x14ac:dyDescent="0.25">
      <c r="A19" t="s">
        <v>14</v>
      </c>
      <c r="B19">
        <v>4103.0017256654401</v>
      </c>
      <c r="C19">
        <v>4131.1901981591191</v>
      </c>
      <c r="D19">
        <v>4392.7550047664436</v>
      </c>
      <c r="E19">
        <v>4102.3219954421265</v>
      </c>
      <c r="F19">
        <v>4758.2017712867701</v>
      </c>
      <c r="G19">
        <v>5564.6999974155578</v>
      </c>
      <c r="I19">
        <v>4551.79550290934</v>
      </c>
      <c r="J19">
        <v>4064.4296080149006</v>
      </c>
      <c r="K19">
        <v>4740.4638294803699</v>
      </c>
      <c r="L19">
        <v>4528.2044416168928</v>
      </c>
      <c r="M19">
        <v>4769.9506416159747</v>
      </c>
      <c r="N19">
        <v>4828.7206619949502</v>
      </c>
      <c r="P19">
        <v>4555.8130383455036</v>
      </c>
      <c r="Q19">
        <v>4653.2952031554369</v>
      </c>
      <c r="R19">
        <v>5068.4359185791127</v>
      </c>
      <c r="S19">
        <v>5353.2424032861463</v>
      </c>
      <c r="T19">
        <v>5092.3210261511649</v>
      </c>
      <c r="U19">
        <v>5019.9335492787286</v>
      </c>
    </row>
    <row r="20" spans="1:21" x14ac:dyDescent="0.25">
      <c r="A20" t="s">
        <v>16</v>
      </c>
      <c r="B20">
        <v>529.40993392159271</v>
      </c>
      <c r="C20">
        <v>489.30040249937446</v>
      </c>
      <c r="D20">
        <v>561.85602744950279</v>
      </c>
      <c r="E20">
        <v>486.39770175233525</v>
      </c>
      <c r="F20">
        <v>578.72144296635872</v>
      </c>
      <c r="G20">
        <v>632.60227899927827</v>
      </c>
      <c r="I20">
        <v>598.93866430162461</v>
      </c>
      <c r="J20">
        <v>528.06777684938686</v>
      </c>
      <c r="K20">
        <v>560.1591683741035</v>
      </c>
      <c r="L20">
        <v>557.78312045042537</v>
      </c>
      <c r="M20">
        <v>545.69797908778753</v>
      </c>
      <c r="N20">
        <v>561.66099758206201</v>
      </c>
      <c r="P20">
        <v>540.57026223566766</v>
      </c>
      <c r="Q20">
        <v>550.4527965618513</v>
      </c>
      <c r="R20">
        <v>570.64749039245373</v>
      </c>
      <c r="S20">
        <v>579.86704770811127</v>
      </c>
      <c r="T20">
        <v>600.90641340256525</v>
      </c>
      <c r="U20">
        <v>591.10968895828671</v>
      </c>
    </row>
    <row r="21" spans="1:21" x14ac:dyDescent="0.25">
      <c r="A21" t="s">
        <v>17</v>
      </c>
      <c r="B21">
        <v>2622.0834237020144</v>
      </c>
      <c r="C21">
        <v>2543.1196984608382</v>
      </c>
      <c r="D21">
        <v>2659.9025605805009</v>
      </c>
      <c r="E21">
        <v>2461.9865780110367</v>
      </c>
      <c r="F21">
        <v>2785.8759633588952</v>
      </c>
      <c r="G21">
        <v>3188.2971084511082</v>
      </c>
      <c r="I21">
        <v>2839.4235309732599</v>
      </c>
      <c r="J21">
        <v>2589.4990765134803</v>
      </c>
      <c r="K21">
        <v>2711.704053282037</v>
      </c>
      <c r="L21">
        <v>2765.2584368460266</v>
      </c>
      <c r="M21">
        <v>2862.1193061777549</v>
      </c>
      <c r="N21">
        <v>2807.8115206344341</v>
      </c>
      <c r="P21">
        <v>2719.5658153864633</v>
      </c>
      <c r="Q21">
        <v>2783.3038417167591</v>
      </c>
      <c r="R21">
        <v>2777.6337807780837</v>
      </c>
      <c r="S21">
        <v>2920.4448392985182</v>
      </c>
      <c r="T21">
        <v>3023.9005068117153</v>
      </c>
      <c r="U21">
        <v>2849.6078521534901</v>
      </c>
    </row>
    <row r="22" spans="1:21" x14ac:dyDescent="0.25">
      <c r="A22" t="s">
        <v>18</v>
      </c>
      <c r="B22">
        <v>6097.7797982722095</v>
      </c>
      <c r="C22">
        <v>5747.2180418090138</v>
      </c>
      <c r="D22">
        <v>6128.0226869538228</v>
      </c>
      <c r="E22">
        <v>5645.5135053899112</v>
      </c>
      <c r="F22">
        <v>6519.3685731816504</v>
      </c>
      <c r="G22">
        <v>7094.9459843236173</v>
      </c>
      <c r="I22">
        <v>6385.2892301102656</v>
      </c>
      <c r="J22">
        <v>5861.293671173009</v>
      </c>
      <c r="K22">
        <v>6310.168883455799</v>
      </c>
      <c r="L22">
        <v>6300.1099242743885</v>
      </c>
      <c r="M22">
        <v>6309.1720891846517</v>
      </c>
      <c r="N22">
        <v>6233.4076636090704</v>
      </c>
      <c r="P22">
        <v>6073.7271536890166</v>
      </c>
      <c r="Q22">
        <v>5859.4940154238056</v>
      </c>
      <c r="R22">
        <v>6075.3632162834892</v>
      </c>
      <c r="S22">
        <v>6282.0603244913937</v>
      </c>
      <c r="T22">
        <v>6463.3274377817952</v>
      </c>
      <c r="U22">
        <v>6445.8027616863246</v>
      </c>
    </row>
    <row r="23" spans="1:21" x14ac:dyDescent="0.25">
      <c r="A23" t="s">
        <v>28</v>
      </c>
      <c r="B23">
        <v>20000</v>
      </c>
      <c r="C23">
        <v>20000</v>
      </c>
      <c r="D23">
        <v>20000</v>
      </c>
      <c r="E23">
        <v>20000</v>
      </c>
      <c r="F23">
        <v>20000</v>
      </c>
      <c r="G23">
        <v>20000</v>
      </c>
      <c r="I23">
        <v>16611.111111111109</v>
      </c>
      <c r="J23">
        <v>16611.111111111109</v>
      </c>
      <c r="K23">
        <v>16555.555555555558</v>
      </c>
      <c r="L23">
        <v>17055.555555555558</v>
      </c>
      <c r="M23">
        <v>17000</v>
      </c>
      <c r="N23">
        <v>16944.444444444442</v>
      </c>
      <c r="P23">
        <v>16222.222222222221</v>
      </c>
      <c r="Q23">
        <v>16166.666666666668</v>
      </c>
      <c r="R23">
        <v>15222.222222222221</v>
      </c>
      <c r="S23">
        <v>15777.777777777779</v>
      </c>
      <c r="T23">
        <v>15500</v>
      </c>
      <c r="U23">
        <v>15500</v>
      </c>
    </row>
    <row r="24" spans="1:2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I24">
        <v>2091.1948499999999</v>
      </c>
      <c r="J24">
        <v>1996.1245499999998</v>
      </c>
      <c r="K24">
        <v>1674.3481500000003</v>
      </c>
      <c r="L24">
        <v>3213.7557000000006</v>
      </c>
      <c r="M24">
        <v>2906.6055000000006</v>
      </c>
      <c r="N24">
        <v>2712.8083499999998</v>
      </c>
      <c r="P24">
        <v>5481.1684500000001</v>
      </c>
      <c r="Q24">
        <v>5309.3106000000007</v>
      </c>
      <c r="R24">
        <v>5451.9160500000007</v>
      </c>
      <c r="S24">
        <v>5751.7531500000005</v>
      </c>
      <c r="T24">
        <v>5715.1876499999998</v>
      </c>
      <c r="U24">
        <v>5813.9144999999999</v>
      </c>
    </row>
    <row r="25" spans="1:21" x14ac:dyDescent="0.25">
      <c r="A25" t="s">
        <v>30</v>
      </c>
      <c r="B25">
        <v>20000</v>
      </c>
      <c r="C25">
        <v>20000</v>
      </c>
      <c r="D25">
        <v>20000</v>
      </c>
      <c r="E25">
        <v>20000</v>
      </c>
      <c r="F25">
        <v>20000</v>
      </c>
      <c r="G25">
        <v>20000</v>
      </c>
      <c r="I25">
        <v>44167.413594142148</v>
      </c>
      <c r="J25">
        <v>43190.295169344623</v>
      </c>
      <c r="K25">
        <v>32860.757535770652</v>
      </c>
      <c r="L25">
        <v>44167.413594142148</v>
      </c>
      <c r="M25">
        <v>40538.11658775129</v>
      </c>
      <c r="N25">
        <v>44586.178633341093</v>
      </c>
      <c r="P25">
        <v>75574.79153406297</v>
      </c>
      <c r="Q25">
        <v>78226.970115656295</v>
      </c>
      <c r="R25">
        <v>69712.08098527776</v>
      </c>
      <c r="S25">
        <v>46540.415482936165</v>
      </c>
      <c r="T25">
        <v>60080.485083702042</v>
      </c>
      <c r="U25">
        <v>63430.605397293592</v>
      </c>
    </row>
    <row r="28" spans="1:21" x14ac:dyDescent="0.25">
      <c r="B28" t="s">
        <v>32</v>
      </c>
    </row>
    <row r="29" spans="1:21" x14ac:dyDescent="0.25">
      <c r="B29" t="s">
        <v>33</v>
      </c>
    </row>
    <row r="30" spans="1:21" x14ac:dyDescent="0.25">
      <c r="B30" t="s">
        <v>31</v>
      </c>
    </row>
    <row r="35" spans="7:8" x14ac:dyDescent="0.25">
      <c r="G35">
        <f>B3/1000000</f>
        <v>1.4996876550393029E-3</v>
      </c>
      <c r="H35">
        <f>G35*0.5</f>
        <v>7.4984382751965147E-4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D141-66C8-432A-A59F-B86D56257E48}">
  <dimension ref="A1:Y82"/>
  <sheetViews>
    <sheetView workbookViewId="0">
      <selection activeCell="B6" sqref="B6"/>
    </sheetView>
    <sheetView workbookViewId="1">
      <selection activeCell="E26" sqref="E26"/>
    </sheetView>
  </sheetViews>
  <sheetFormatPr defaultRowHeight="15" x14ac:dyDescent="0.25"/>
  <cols>
    <col min="1" max="1" width="23.5703125" bestFit="1" customWidth="1"/>
    <col min="4" max="4" width="36.7109375" bestFit="1" customWidth="1"/>
  </cols>
  <sheetData>
    <row r="1" spans="1:24" x14ac:dyDescent="0.25">
      <c r="A1" t="s">
        <v>41</v>
      </c>
      <c r="B1">
        <v>3</v>
      </c>
      <c r="E1" t="s">
        <v>19</v>
      </c>
      <c r="L1" t="s">
        <v>26</v>
      </c>
      <c r="S1" t="s">
        <v>27</v>
      </c>
    </row>
    <row r="2" spans="1:24" x14ac:dyDescent="0.25">
      <c r="A2" t="s">
        <v>35</v>
      </c>
      <c r="B2">
        <v>108454</v>
      </c>
      <c r="D2" t="s">
        <v>36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</row>
    <row r="3" spans="1:24" x14ac:dyDescent="0.25">
      <c r="A3" t="s">
        <v>57</v>
      </c>
      <c r="B3">
        <f>B1*0.3</f>
        <v>0.89999999999999991</v>
      </c>
      <c r="D3" t="s">
        <v>0</v>
      </c>
      <c r="E3">
        <f>('Raw Data'!B3/1000)*(Conversions!$B$4/1000)</f>
        <v>7.4984382751965136E-4</v>
      </c>
      <c r="F3">
        <f>('Raw Data'!C3/1000)*(Conversions!$B$4/1000)</f>
        <v>7.5902314583937709E-4</v>
      </c>
      <c r="G3">
        <f>('Raw Data'!D3/1000)*(Conversions!$B$4/1000)</f>
        <v>1.0070748522363305E-3</v>
      </c>
      <c r="H3">
        <f>('Raw Data'!E3/1000)*(Conversions!$B$4/1000)</f>
        <v>9.2763808201200997E-4</v>
      </c>
      <c r="I3">
        <f>('Raw Data'!F3/1000)*(Conversions!$B$4/1000)</f>
        <v>1.2324370643087466E-3</v>
      </c>
      <c r="J3">
        <f>('Raw Data'!G3/1000)*(Conversions!$B$4/1000)</f>
        <v>1.1905270886746349E-3</v>
      </c>
      <c r="L3">
        <f>('Raw Data'!I3/1000)*(Conversions!$B$4/1000)</f>
        <v>1.0119631577486991E-3</v>
      </c>
      <c r="M3">
        <f>('Raw Data'!J3/1000)*(Conversions!$B$4/1000)</f>
        <v>9.4146555203503449E-4</v>
      </c>
      <c r="N3">
        <f>('Raw Data'!K3/1000)*(Conversions!$B$4/1000)</f>
        <v>1.0752514358126034E-3</v>
      </c>
      <c r="O3">
        <f>('Raw Data'!L3/1000)*(Conversions!$B$4/1000)</f>
        <v>1.0136322883301154E-3</v>
      </c>
      <c r="P3">
        <f>('Raw Data'!M3/1000)*(Conversions!$B$4/1000)</f>
        <v>1.0855489214842704E-3</v>
      </c>
      <c r="Q3">
        <f>('Raw Data'!N3/1000)*(Conversions!$B$4/1000)</f>
        <v>9.2743258452324335E-4</v>
      </c>
      <c r="S3">
        <f>('Raw Data'!P3/1000)*(Conversions!$B$4/1000)</f>
        <v>1.1043338439377653E-3</v>
      </c>
      <c r="T3">
        <f>('Raw Data'!Q3/1000)*(Conversions!$B$4/1000)</f>
        <v>9.8130655891399813E-4</v>
      </c>
      <c r="U3">
        <f>('Raw Data'!R3/1000)*(Conversions!$B$4/1000)</f>
        <v>1.0536932480846933E-3</v>
      </c>
      <c r="V3">
        <f>('Raw Data'!S3/1000)*(Conversions!$B$4/1000)</f>
        <v>1.1999031394222552E-3</v>
      </c>
      <c r="W3">
        <f>('Raw Data'!T3/1000)*(Conversions!$B$4/1000)</f>
        <v>1.1708222128030878E-3</v>
      </c>
      <c r="X3">
        <f>('Raw Data'!U3/1000)*(Conversions!$B$4/1000)</f>
        <v>1.078571709373958E-3</v>
      </c>
    </row>
    <row r="4" spans="1:24" x14ac:dyDescent="0.25">
      <c r="A4" t="s">
        <v>37</v>
      </c>
      <c r="B4">
        <v>0.5</v>
      </c>
      <c r="D4" t="s">
        <v>1</v>
      </c>
      <c r="E4">
        <f>('Raw Data'!B4/1000)*(Conversions!$B$4/1000)</f>
        <v>1.5085029473991486E-4</v>
      </c>
      <c r="F4">
        <f>('Raw Data'!C4/1000)*(Conversions!$B$4/1000)</f>
        <v>2.2373203136584856E-4</v>
      </c>
      <c r="G4">
        <f>('Raw Data'!D4/1000)*(Conversions!$B$4/1000)</f>
        <v>1.367485861854794E-4</v>
      </c>
      <c r="H4">
        <f>('Raw Data'!E4/1000)*(Conversions!$B$4/1000)</f>
        <v>1.7874979627898201E-4</v>
      </c>
      <c r="I4">
        <f>('Raw Data'!F4/1000)*(Conversions!$B$4/1000)</f>
        <v>2.1492985498987752E-4</v>
      </c>
      <c r="J4">
        <f>('Raw Data'!G4/1000)*(Conversions!$B$4/1000)</f>
        <v>2.3953274856018024E-4</v>
      </c>
      <c r="L4">
        <f>('Raw Data'!I4/1000)*(Conversions!$B$4/1000)</f>
        <v>1.5466982825261612E-4</v>
      </c>
      <c r="M4">
        <f>('Raw Data'!J4/1000)*(Conversions!$B$4/1000)</f>
        <v>2.2433559110103979E-4</v>
      </c>
      <c r="N4">
        <f>('Raw Data'!K4/1000)*(Conversions!$B$4/1000)</f>
        <v>2.1556104960250558E-4</v>
      </c>
      <c r="O4">
        <f>('Raw Data'!L4/1000)*(Conversions!$B$4/1000)</f>
        <v>2.8804235297538592E-4</v>
      </c>
      <c r="P4">
        <f>('Raw Data'!M4/1000)*(Conversions!$B$4/1000)</f>
        <v>2.7239835345285539E-4</v>
      </c>
      <c r="Q4">
        <f>('Raw Data'!N4/1000)*(Conversions!$B$4/1000)</f>
        <v>2.8190618183489497E-4</v>
      </c>
      <c r="S4">
        <f>('Raw Data'!P4/1000)*(Conversions!$B$4/1000)</f>
        <v>3.7274381504387883E-4</v>
      </c>
      <c r="T4">
        <f>('Raw Data'!Q4/1000)*(Conversions!$B$4/1000)</f>
        <v>3.526950921673653E-4</v>
      </c>
      <c r="U4">
        <f>('Raw Data'!R4/1000)*(Conversions!$B$4/1000)</f>
        <v>3.9198098824499977E-4</v>
      </c>
      <c r="V4">
        <f>('Raw Data'!S4/1000)*(Conversions!$B$4/1000)</f>
        <v>4.2440284139419921E-4</v>
      </c>
      <c r="W4">
        <f>('Raw Data'!T4/1000)*(Conversions!$B$4/1000)</f>
        <v>4.2814672468312066E-4</v>
      </c>
      <c r="X4">
        <f>('Raw Data'!U4/1000)*(Conversions!$B$4/1000)</f>
        <v>4.5404018815362848E-4</v>
      </c>
    </row>
    <row r="5" spans="1:24" x14ac:dyDescent="0.25">
      <c r="A5" t="s">
        <v>51</v>
      </c>
      <c r="B5">
        <f>B4/1000</f>
        <v>5.0000000000000001E-4</v>
      </c>
      <c r="D5" t="s">
        <v>2</v>
      </c>
      <c r="E5">
        <f>('Raw Data'!B5/1000)*(Conversions!$B$4/1000)</f>
        <v>1.3811002508313725E-3</v>
      </c>
      <c r="F5">
        <f>('Raw Data'!C5/1000)*(Conversions!$B$4/1000)</f>
        <v>1.3482277097917013E-3</v>
      </c>
      <c r="G5">
        <f>('Raw Data'!D5/1000)*(Conversions!$B$4/1000)</f>
        <v>1.4309512309697565E-3</v>
      </c>
      <c r="H5">
        <f>('Raw Data'!E5/1000)*(Conversions!$B$4/1000)</f>
        <v>1.3272181898082137E-3</v>
      </c>
      <c r="I5">
        <f>('Raw Data'!F5/1000)*(Conversions!$B$4/1000)</f>
        <v>1.5240130210759312E-3</v>
      </c>
      <c r="J5">
        <f>('Raw Data'!G5/1000)*(Conversions!$B$4/1000)</f>
        <v>1.6642727506670459E-3</v>
      </c>
      <c r="L5">
        <f>('Raw Data'!I5/1000)*(Conversions!$B$4/1000)</f>
        <v>1.4701516529095509E-3</v>
      </c>
      <c r="M5">
        <f>('Raw Data'!J5/1000)*(Conversions!$B$4/1000)</f>
        <v>1.373214516117412E-3</v>
      </c>
      <c r="N5">
        <f>('Raw Data'!K5/1000)*(Conversions!$B$4/1000)</f>
        <v>1.3889660708416556E-3</v>
      </c>
      <c r="O5">
        <f>('Raw Data'!L5/1000)*(Conversions!$B$4/1000)</f>
        <v>1.4657927033650392E-3</v>
      </c>
      <c r="P5">
        <f>('Raw Data'!M5/1000)*(Conversions!$B$4/1000)</f>
        <v>1.4046611865721496E-3</v>
      </c>
      <c r="Q5">
        <f>('Raw Data'!N5/1000)*(Conversions!$B$4/1000)</f>
        <v>1.5234304391094839E-3</v>
      </c>
      <c r="S5">
        <f>('Raw Data'!P5/1000)*(Conversions!$B$4/1000)</f>
        <v>1.3596093151810561E-3</v>
      </c>
      <c r="T5">
        <f>('Raw Data'!Q5/1000)*(Conversions!$B$4/1000)</f>
        <v>1.2981042963562484E-3</v>
      </c>
      <c r="U5">
        <f>('Raw Data'!R5/1000)*(Conversions!$B$4/1000)</f>
        <v>1.3015082339400338E-3</v>
      </c>
      <c r="V5">
        <f>('Raw Data'!S5/1000)*(Conversions!$B$4/1000)</f>
        <v>1.4203302020407876E-3</v>
      </c>
      <c r="W5">
        <f>('Raw Data'!T5/1000)*(Conversions!$B$4/1000)</f>
        <v>1.4943949124769798E-3</v>
      </c>
      <c r="X5">
        <f>('Raw Data'!U5/1000)*(Conversions!$B$4/1000)</f>
        <v>1.4451314113543749E-3</v>
      </c>
    </row>
    <row r="6" spans="1:24" x14ac:dyDescent="0.25">
      <c r="A6" t="s">
        <v>40</v>
      </c>
      <c r="B6" s="1">
        <v>1000000000</v>
      </c>
      <c r="D6" t="s">
        <v>3</v>
      </c>
      <c r="E6">
        <f>('Raw Data'!B6/1000)*(Conversions!$B$4/1000)</f>
        <v>6.8090296772520492E-5</v>
      </c>
      <c r="F6">
        <f>('Raw Data'!C6/1000)*(Conversions!$B$4/1000)</f>
        <v>6.6834284170465578E-5</v>
      </c>
      <c r="G6">
        <f>('Raw Data'!D6/1000)*(Conversions!$B$4/1000)</f>
        <v>5.9834621100534424E-5</v>
      </c>
      <c r="H6">
        <f>('Raw Data'!E6/1000)*(Conversions!$B$4/1000)</f>
        <v>7.1309497274998337E-5</v>
      </c>
      <c r="I6">
        <f>('Raw Data'!F6/1000)*(Conversions!$B$4/1000)</f>
        <v>7.7397900560826775E-5</v>
      </c>
      <c r="J6">
        <f>('Raw Data'!G6/1000)*(Conversions!$B$4/1000)</f>
        <v>8.4669529450655029E-5</v>
      </c>
      <c r="L6">
        <f>('Raw Data'!I6/1000)*(Conversions!$B$4/1000)</f>
        <v>6.4302451801819842E-5</v>
      </c>
      <c r="M6">
        <f>('Raw Data'!J6/1000)*(Conversions!$B$4/1000)</f>
        <v>6.0937476741466897E-5</v>
      </c>
      <c r="N6">
        <f>('Raw Data'!K6/1000)*(Conversions!$B$4/1000)</f>
        <v>8.0658947317008501E-5</v>
      </c>
      <c r="O6">
        <f>('Raw Data'!L6/1000)*(Conversions!$B$4/1000)</f>
        <v>7.2944932341708108E-5</v>
      </c>
      <c r="P6">
        <f>('Raw Data'!M6/1000)*(Conversions!$B$4/1000)</f>
        <v>7.2684505954285369E-5</v>
      </c>
      <c r="Q6">
        <f>('Raw Data'!N6/1000)*(Conversions!$B$4/1000)</f>
        <v>7.6256112355920245E-5</v>
      </c>
      <c r="S6">
        <f>('Raw Data'!P6/1000)*(Conversions!$B$4/1000)</f>
        <v>7.8461073958556381E-5</v>
      </c>
      <c r="T6">
        <f>('Raw Data'!Q6/1000)*(Conversions!$B$4/1000)</f>
        <v>8.7749847635531917E-5</v>
      </c>
      <c r="U6">
        <f>('Raw Data'!R6/1000)*(Conversions!$B$4/1000)</f>
        <v>8.3938124471885796E-5</v>
      </c>
      <c r="V6">
        <f>('Raw Data'!S6/1000)*(Conversions!$B$4/1000)</f>
        <v>8.3140851936724881E-5</v>
      </c>
      <c r="W6">
        <f>('Raw Data'!T6/1000)*(Conversions!$B$4/1000)</f>
        <v>8.9117358238626664E-5</v>
      </c>
      <c r="X6">
        <f>('Raw Data'!U6/1000)*(Conversions!$B$4/1000)</f>
        <v>8.4914229656327112E-5</v>
      </c>
    </row>
    <row r="7" spans="1:24" x14ac:dyDescent="0.25">
      <c r="D7" t="s">
        <v>4</v>
      </c>
      <c r="E7">
        <f>('Raw Data'!B7/1000)*(Conversions!$B$4/1000)</f>
        <v>8.0202669754070633E-5</v>
      </c>
      <c r="F7">
        <f>('Raw Data'!C7/1000)*(Conversions!$B$4/1000)</f>
        <v>9.034006913222099E-5</v>
      </c>
      <c r="G7">
        <f>('Raw Data'!D7/1000)*(Conversions!$B$4/1000)</f>
        <v>7.0520814248762337E-5</v>
      </c>
      <c r="H7">
        <f>('Raw Data'!E7/1000)*(Conversions!$B$4/1000)</f>
        <v>8.5705673148892849E-5</v>
      </c>
      <c r="I7">
        <f>('Raw Data'!F7/1000)*(Conversions!$B$4/1000)</f>
        <v>8.8748531184162653E-5</v>
      </c>
      <c r="J7">
        <f>('Raw Data'!G7/1000)*(Conversions!$B$4/1000)</f>
        <v>9.2803609644674396E-5</v>
      </c>
      <c r="L7">
        <f>('Raw Data'!I7/1000)*(Conversions!$B$4/1000)</f>
        <v>8.6190366205336048E-5</v>
      </c>
      <c r="M7">
        <f>('Raw Data'!J7/1000)*(Conversions!$B$4/1000)</f>
        <v>8.9573329242818682E-5</v>
      </c>
      <c r="N7">
        <f>('Raw Data'!K7/1000)*(Conversions!$B$4/1000)</f>
        <v>8.4357716956748452E-5</v>
      </c>
      <c r="O7">
        <f>('Raw Data'!L7/1000)*(Conversions!$B$4/1000)</f>
        <v>9.9346448007484593E-5</v>
      </c>
      <c r="P7">
        <f>('Raw Data'!M7/1000)*(Conversions!$B$4/1000)</f>
        <v>9.4827359969428023E-5</v>
      </c>
      <c r="Q7">
        <f>('Raw Data'!N7/1000)*(Conversions!$B$4/1000)</f>
        <v>8.4958982650702801E-5</v>
      </c>
      <c r="S7">
        <f>('Raw Data'!P7/1000)*(Conversions!$B$4/1000)</f>
        <v>1.006170845392633E-4</v>
      </c>
      <c r="T7">
        <f>('Raw Data'!Q7/1000)*(Conversions!$B$4/1000)</f>
        <v>1.1330165437043516E-4</v>
      </c>
      <c r="U7">
        <f>('Raw Data'!R7/1000)*(Conversions!$B$4/1000)</f>
        <v>1.1413669650419756E-4</v>
      </c>
      <c r="V7">
        <f>('Raw Data'!S7/1000)*(Conversions!$B$4/1000)</f>
        <v>1.1088756489813716E-4</v>
      </c>
      <c r="W7">
        <f>('Raw Data'!T7/1000)*(Conversions!$B$4/1000)</f>
        <v>1.1488886851289884E-4</v>
      </c>
      <c r="X7">
        <f>('Raw Data'!U7/1000)*(Conversions!$B$4/1000)</f>
        <v>1.0938527303227944E-4</v>
      </c>
    </row>
    <row r="8" spans="1:24" x14ac:dyDescent="0.25">
      <c r="A8" t="s">
        <v>49</v>
      </c>
      <c r="B8" t="s">
        <v>50</v>
      </c>
      <c r="D8" t="s">
        <v>5</v>
      </c>
      <c r="E8">
        <f>('Raw Data'!B8/1000)*(Conversions!$B$4/1000)</f>
        <v>8.8489941365557298E-4</v>
      </c>
      <c r="F8">
        <f>('Raw Data'!C8/1000)*(Conversions!$B$4/1000)</f>
        <v>6.3232082349383531E-4</v>
      </c>
      <c r="G8">
        <f>('Raw Data'!D8/1000)*(Conversions!$B$4/1000)</f>
        <v>7.1799845390415967E-4</v>
      </c>
      <c r="H8">
        <f>('Raw Data'!E8/1000)*(Conversions!$B$4/1000)</f>
        <v>6.9633303230289922E-4</v>
      </c>
      <c r="I8">
        <f>('Raw Data'!F8/1000)*(Conversions!$B$4/1000)</f>
        <v>7.8616027644775861E-4</v>
      </c>
      <c r="J8">
        <f>('Raw Data'!G8/1000)*(Conversions!$B$4/1000)</f>
        <v>1.0993120298726812E-3</v>
      </c>
      <c r="L8">
        <f>('Raw Data'!I8/1000)*(Conversions!$B$4/1000)</f>
        <v>9.1602633653832739E-4</v>
      </c>
      <c r="M8">
        <f>('Raw Data'!J8/1000)*(Conversions!$B$4/1000)</f>
        <v>6.4249728222129268E-4</v>
      </c>
      <c r="N8">
        <f>('Raw Data'!K8/1000)*(Conversions!$B$4/1000)</f>
        <v>9.7253092725576923E-4</v>
      </c>
      <c r="O8">
        <f>('Raw Data'!L8/1000)*(Conversions!$B$4/1000)</f>
        <v>7.1241050676008747E-4</v>
      </c>
      <c r="P8">
        <f>('Raw Data'!M8/1000)*(Conversions!$B$4/1000)</f>
        <v>6.7904891986601053E-4</v>
      </c>
      <c r="Q8">
        <f>('Raw Data'!N8/1000)*(Conversions!$B$4/1000)</f>
        <v>7.2408124277256302E-4</v>
      </c>
      <c r="S8">
        <f>('Raw Data'!P8/1000)*(Conversions!$B$4/1000)</f>
        <v>6.3074607736277771E-4</v>
      </c>
      <c r="T8">
        <f>('Raw Data'!Q8/1000)*(Conversions!$B$4/1000)</f>
        <v>6.6449978439462058E-4</v>
      </c>
      <c r="U8">
        <f>('Raw Data'!R8/1000)*(Conversions!$B$4/1000)</f>
        <v>6.010130411961942E-4</v>
      </c>
      <c r="V8">
        <f>('Raw Data'!S8/1000)*(Conversions!$B$4/1000)</f>
        <v>6.7792160889945858E-4</v>
      </c>
      <c r="W8">
        <f>('Raw Data'!T8/1000)*(Conversions!$B$4/1000)</f>
        <v>7.0434934179177539E-4</v>
      </c>
      <c r="X8">
        <f>('Raw Data'!U8/1000)*(Conversions!$B$4/1000)</f>
        <v>6.6217773694911741E-4</v>
      </c>
    </row>
    <row r="9" spans="1:24" x14ac:dyDescent="0.25">
      <c r="A9" t="s">
        <v>52</v>
      </c>
      <c r="B9" t="s">
        <v>53</v>
      </c>
      <c r="D9" t="s">
        <v>6</v>
      </c>
      <c r="E9">
        <f>('Raw Data'!B9/1000)*(Conversions!$B$4/1000)</f>
        <v>9.8336203163555615E-5</v>
      </c>
      <c r="F9">
        <f>('Raw Data'!C9/1000)*(Conversions!$B$4/1000)</f>
        <v>2.7400193915547443E-4</v>
      </c>
      <c r="G9">
        <f>('Raw Data'!D9/1000)*(Conversions!$B$4/1000)</f>
        <v>1.0653091775579962E-4</v>
      </c>
      <c r="H9">
        <f>('Raw Data'!E9/1000)*(Conversions!$B$4/1000)</f>
        <v>2.4991949897684728E-4</v>
      </c>
      <c r="I9">
        <f>('Raw Data'!F9/1000)*(Conversions!$B$4/1000)</f>
        <v>3.1370307863211143E-4</v>
      </c>
      <c r="J9">
        <f>('Raw Data'!G9/1000)*(Conversions!$B$4/1000)</f>
        <v>3.3842385082721388E-4</v>
      </c>
      <c r="L9">
        <f>('Raw Data'!I9/1000)*(Conversions!$B$4/1000)</f>
        <v>1.0681375814188917E-4</v>
      </c>
      <c r="M9">
        <f>('Raw Data'!J9/1000)*(Conversions!$B$4/1000)</f>
        <v>2.7537012908831555E-4</v>
      </c>
      <c r="N9">
        <f>('Raw Data'!K9/1000)*(Conversions!$B$4/1000)</f>
        <v>2.7460215638167566E-4</v>
      </c>
      <c r="O9">
        <f>('Raw Data'!L9/1000)*(Conversions!$B$4/1000)</f>
        <v>4.4892207241827405E-4</v>
      </c>
      <c r="P9">
        <f>('Raw Data'!M9/1000)*(Conversions!$B$4/1000)</f>
        <v>4.3505107134129539E-4</v>
      </c>
      <c r="Q9">
        <f>('Raw Data'!N9/1000)*(Conversions!$B$4/1000)</f>
        <v>4.4620095585220994E-4</v>
      </c>
      <c r="S9">
        <f>('Raw Data'!P9/1000)*(Conversions!$B$4/1000)</f>
        <v>5.3371750933645719E-4</v>
      </c>
      <c r="T9">
        <f>('Raw Data'!Q9/1000)*(Conversions!$B$4/1000)</f>
        <v>5.5011563937297763E-4</v>
      </c>
      <c r="U9">
        <f>('Raw Data'!R9/1000)*(Conversions!$B$4/1000)</f>
        <v>5.941893006752904E-4</v>
      </c>
      <c r="V9">
        <f>('Raw Data'!S9/1000)*(Conversions!$B$4/1000)</f>
        <v>7.1610176342311717E-4</v>
      </c>
      <c r="W9">
        <f>('Raw Data'!T9/1000)*(Conversions!$B$4/1000)</f>
        <v>7.159140939998564E-4</v>
      </c>
      <c r="X9">
        <f>('Raw Data'!U9/1000)*(Conversions!$B$4/1000)</f>
        <v>7.2626285290016779E-4</v>
      </c>
    </row>
    <row r="10" spans="1:24" x14ac:dyDescent="0.25">
      <c r="D10" t="s">
        <v>7</v>
      </c>
      <c r="E10">
        <f>('Raw Data'!B10/1000)*(Conversions!$B$4/1000)</f>
        <v>1.4564201870051566E-2</v>
      </c>
      <c r="F10">
        <f>('Raw Data'!C10/1000)*(Conversions!$B$4/1000)</f>
        <v>1.2624164261377599E-2</v>
      </c>
      <c r="G10">
        <f>('Raw Data'!D10/1000)*(Conversions!$B$4/1000)</f>
        <v>1.2065565470897172E-2</v>
      </c>
      <c r="H10">
        <f>('Raw Data'!E10/1000)*(Conversions!$B$4/1000)</f>
        <v>1.2902384664368372E-2</v>
      </c>
      <c r="I10">
        <f>('Raw Data'!F10/1000)*(Conversions!$B$4/1000)</f>
        <v>1.3230269234778047E-2</v>
      </c>
      <c r="J10">
        <f>('Raw Data'!G10/1000)*(Conversions!$B$4/1000)</f>
        <v>1.332659436736857E-2</v>
      </c>
      <c r="L10">
        <f>('Raw Data'!I10/1000)*(Conversions!$B$4/1000)</f>
        <v>1.4083521988798827E-2</v>
      </c>
      <c r="M10">
        <f>('Raw Data'!J10/1000)*(Conversions!$B$4/1000)</f>
        <v>1.2382969140935398E-2</v>
      </c>
      <c r="N10">
        <f>('Raw Data'!K10/1000)*(Conversions!$B$4/1000)</f>
        <v>1.4340793640466089E-2</v>
      </c>
      <c r="O10">
        <f>('Raw Data'!L10/1000)*(Conversions!$B$4/1000)</f>
        <v>1.2948554725389498E-2</v>
      </c>
      <c r="P10">
        <f>('Raw Data'!M10/1000)*(Conversions!$B$4/1000)</f>
        <v>1.2924092742990053E-2</v>
      </c>
      <c r="Q10">
        <f>('Raw Data'!N10/1000)*(Conversions!$B$4/1000)</f>
        <v>1.3108360788688956E-2</v>
      </c>
      <c r="S10">
        <f>('Raw Data'!P10/1000)*(Conversions!$B$4/1000)</f>
        <v>1.1696480368304096E-2</v>
      </c>
      <c r="T10">
        <f>('Raw Data'!Q10/1000)*(Conversions!$B$4/1000)</f>
        <v>1.2040464821605375E-2</v>
      </c>
      <c r="U10">
        <f>('Raw Data'!R10/1000)*(Conversions!$B$4/1000)</f>
        <v>1.2461605327802338E-2</v>
      </c>
      <c r="V10">
        <f>('Raw Data'!S10/1000)*(Conversions!$B$4/1000)</f>
        <v>1.2132751361743336E-2</v>
      </c>
      <c r="W10">
        <f>('Raw Data'!T10/1000)*(Conversions!$B$4/1000)</f>
        <v>1.246232575895157E-2</v>
      </c>
      <c r="X10">
        <f>('Raw Data'!U10/1000)*(Conversions!$B$4/1000)</f>
        <v>1.1933893364518762E-2</v>
      </c>
    </row>
    <row r="11" spans="1:24" x14ac:dyDescent="0.25">
      <c r="D11" t="s">
        <v>8</v>
      </c>
      <c r="E11">
        <f>('Raw Data'!B11/1000)*(Conversions!$B$4/1000)</f>
        <v>7.5002188183807437E-4</v>
      </c>
      <c r="F11">
        <f>('Raw Data'!C11/1000)*(Conversions!$B$4/1000)</f>
        <v>7.1779017372767769E-4</v>
      </c>
      <c r="G11">
        <f>('Raw Data'!D11/1000)*(Conversions!$B$4/1000)</f>
        <v>7.5793745688542129E-4</v>
      </c>
      <c r="H11">
        <f>('Raw Data'!E11/1000)*(Conversions!$B$4/1000)</f>
        <v>7.2038563709775512E-4</v>
      </c>
      <c r="I11">
        <f>('Raw Data'!F11/1000)*(Conversions!$B$4/1000)</f>
        <v>8.1990540000715295E-4</v>
      </c>
      <c r="J11">
        <f>('Raw Data'!G11/1000)*(Conversions!$B$4/1000)</f>
        <v>8.7712531680761853E-4</v>
      </c>
      <c r="L11">
        <f>('Raw Data'!I11/1000)*(Conversions!$B$4/1000)</f>
        <v>8.0199486586342609E-4</v>
      </c>
      <c r="M11">
        <f>('Raw Data'!J11/1000)*(Conversions!$B$4/1000)</f>
        <v>7.3041930064396497E-4</v>
      </c>
      <c r="N11">
        <f>('Raw Data'!K11/1000)*(Conversions!$B$4/1000)</f>
        <v>7.8778568932163096E-4</v>
      </c>
      <c r="O11">
        <f>('Raw Data'!L11/1000)*(Conversions!$B$4/1000)</f>
        <v>7.9474493273047153E-4</v>
      </c>
      <c r="P11">
        <f>('Raw Data'!M11/1000)*(Conversions!$B$4/1000)</f>
        <v>7.9627409069937967E-4</v>
      </c>
      <c r="Q11">
        <f>('Raw Data'!N11/1000)*(Conversions!$B$4/1000)</f>
        <v>8.0793268617132508E-4</v>
      </c>
      <c r="S11">
        <f>('Raw Data'!P11/1000)*(Conversions!$B$4/1000)</f>
        <v>7.6278313443264324E-4</v>
      </c>
      <c r="T11">
        <f>('Raw Data'!Q11/1000)*(Conversions!$B$4/1000)</f>
        <v>7.6190029403945937E-4</v>
      </c>
      <c r="U11">
        <f>('Raw Data'!R11/1000)*(Conversions!$B$4/1000)</f>
        <v>7.7687985203266357E-4</v>
      </c>
      <c r="V11">
        <f>('Raw Data'!S11/1000)*(Conversions!$B$4/1000)</f>
        <v>8.3909312995292847E-4</v>
      </c>
      <c r="W11">
        <f>('Raw Data'!T11/1000)*(Conversions!$B$4/1000)</f>
        <v>8.369636328753406E-4</v>
      </c>
      <c r="X11">
        <f>('Raw Data'!U11/1000)*(Conversions!$B$4/1000)</f>
        <v>8.2422954888731526E-4</v>
      </c>
    </row>
    <row r="12" spans="1:24" x14ac:dyDescent="0.25">
      <c r="D12" t="s">
        <v>9</v>
      </c>
      <c r="E12">
        <f>('Raw Data'!B12/1000)*(Conversions!$B$4/1000)</f>
        <v>2.4796934523143902E-3</v>
      </c>
      <c r="F12">
        <f>('Raw Data'!C12/1000)*(Conversions!$B$4/1000)</f>
        <v>2.3240913588049371E-3</v>
      </c>
      <c r="G12">
        <f>('Raw Data'!D12/1000)*(Conversions!$B$4/1000)</f>
        <v>2.5005802231206076E-3</v>
      </c>
      <c r="H12">
        <f>('Raw Data'!E12/1000)*(Conversions!$B$4/1000)</f>
        <v>2.3836256796074522E-3</v>
      </c>
      <c r="I12">
        <f>('Raw Data'!F12/1000)*(Conversions!$B$4/1000)</f>
        <v>2.6771626195924302E-3</v>
      </c>
      <c r="J12">
        <f>('Raw Data'!G12/1000)*(Conversions!$B$4/1000)</f>
        <v>2.9293698642589767E-3</v>
      </c>
      <c r="L12">
        <f>('Raw Data'!I12/1000)*(Conversions!$B$4/1000)</f>
        <v>2.6368912989447875E-3</v>
      </c>
      <c r="M12">
        <f>('Raw Data'!J12/1000)*(Conversions!$B$4/1000)</f>
        <v>2.3933571148759443E-3</v>
      </c>
      <c r="N12">
        <f>('Raw Data'!K12/1000)*(Conversions!$B$4/1000)</f>
        <v>2.551245658709466E-3</v>
      </c>
      <c r="O12">
        <f>('Raw Data'!L12/1000)*(Conversions!$B$4/1000)</f>
        <v>2.5437725213124452E-3</v>
      </c>
      <c r="P12">
        <f>('Raw Data'!M12/1000)*(Conversions!$B$4/1000)</f>
        <v>2.586208878610862E-3</v>
      </c>
      <c r="Q12">
        <f>('Raw Data'!N12/1000)*(Conversions!$B$4/1000)</f>
        <v>2.6243935373778588E-3</v>
      </c>
      <c r="S12">
        <f>('Raw Data'!P12/1000)*(Conversions!$B$4/1000)</f>
        <v>2.4871728757425611E-3</v>
      </c>
      <c r="T12">
        <f>('Raw Data'!Q12/1000)*(Conversions!$B$4/1000)</f>
        <v>2.3647206236911108E-3</v>
      </c>
      <c r="U12">
        <f>('Raw Data'!R12/1000)*(Conversions!$B$4/1000)</f>
        <v>2.4560694654166622E-3</v>
      </c>
      <c r="V12">
        <f>('Raw Data'!S12/1000)*(Conversions!$B$4/1000)</f>
        <v>2.5060672034666132E-3</v>
      </c>
      <c r="W12">
        <f>('Raw Data'!T12/1000)*(Conversions!$B$4/1000)</f>
        <v>2.616272191244589E-3</v>
      </c>
      <c r="X12">
        <f>('Raw Data'!U12/1000)*(Conversions!$B$4/1000)</f>
        <v>2.5950121918179359E-3</v>
      </c>
    </row>
    <row r="13" spans="1:24" x14ac:dyDescent="0.25">
      <c r="D13" t="s">
        <v>10</v>
      </c>
      <c r="E13">
        <f>('Raw Data'!B13/1000)*(Conversions!$B$4/1000)</f>
        <v>2.8106687993141775E-3</v>
      </c>
      <c r="F13">
        <f>('Raw Data'!C13/1000)*(Conversions!$B$4/1000)</f>
        <v>2.5877457522625142E-3</v>
      </c>
      <c r="G13">
        <f>('Raw Data'!D13/1000)*(Conversions!$B$4/1000)</f>
        <v>2.8285259634554531E-3</v>
      </c>
      <c r="H13">
        <f>('Raw Data'!E13/1000)*(Conversions!$B$4/1000)</f>
        <v>2.6290102658143239E-3</v>
      </c>
      <c r="I13">
        <f>('Raw Data'!F13/1000)*(Conversions!$B$4/1000)</f>
        <v>3.0171124622207614E-3</v>
      </c>
      <c r="J13">
        <f>('Raw Data'!G13/1000)*(Conversions!$B$4/1000)</f>
        <v>3.3027768301835307E-3</v>
      </c>
      <c r="L13">
        <f>('Raw Data'!I13/1000)*(Conversions!$B$4/1000)</f>
        <v>2.9975879232632535E-3</v>
      </c>
      <c r="M13">
        <f>('Raw Data'!J13/1000)*(Conversions!$B$4/1000)</f>
        <v>2.6435953269029907E-3</v>
      </c>
      <c r="N13">
        <f>('Raw Data'!K13/1000)*(Conversions!$B$4/1000)</f>
        <v>2.7875193766141578E-3</v>
      </c>
      <c r="O13">
        <f>('Raw Data'!L13/1000)*(Conversions!$B$4/1000)</f>
        <v>2.8898293264664884E-3</v>
      </c>
      <c r="P13">
        <f>('Raw Data'!M13/1000)*(Conversions!$B$4/1000)</f>
        <v>2.9140399834356127E-3</v>
      </c>
      <c r="Q13">
        <f>('Raw Data'!N13/1000)*(Conversions!$B$4/1000)</f>
        <v>2.9244471644400247E-3</v>
      </c>
      <c r="S13">
        <f>('Raw Data'!P13/1000)*(Conversions!$B$4/1000)</f>
        <v>2.7730766196298138E-3</v>
      </c>
      <c r="T13">
        <f>('Raw Data'!Q13/1000)*(Conversions!$B$4/1000)</f>
        <v>2.6592535309989092E-3</v>
      </c>
      <c r="U13">
        <f>('Raw Data'!R13/1000)*(Conversions!$B$4/1000)</f>
        <v>2.7723325049490736E-3</v>
      </c>
      <c r="V13">
        <f>('Raw Data'!S13/1000)*(Conversions!$B$4/1000)</f>
        <v>2.9008219174177512E-3</v>
      </c>
      <c r="W13">
        <f>('Raw Data'!T13/1000)*(Conversions!$B$4/1000)</f>
        <v>2.950039038601397E-3</v>
      </c>
      <c r="X13">
        <f>('Raw Data'!U13/1000)*(Conversions!$B$4/1000)</f>
        <v>2.9451175274217188E-3</v>
      </c>
    </row>
    <row r="14" spans="1:24" x14ac:dyDescent="0.25">
      <c r="D14" t="s">
        <v>11</v>
      </c>
      <c r="E14">
        <f>('Raw Data'!B14/1000)*(Conversions!$B$4/1000)</f>
        <v>1.4302620868314885E-3</v>
      </c>
      <c r="F14">
        <f>('Raw Data'!C14/1000)*(Conversions!$B$4/1000)</f>
        <v>1.237154882344698E-3</v>
      </c>
      <c r="G14">
        <f>('Raw Data'!D14/1000)*(Conversions!$B$4/1000)</f>
        <v>1.3983189491236236E-3</v>
      </c>
      <c r="H14">
        <f>('Raw Data'!E14/1000)*(Conversions!$B$4/1000)</f>
        <v>1.3483382847686439E-3</v>
      </c>
      <c r="I14">
        <f>('Raw Data'!F14/1000)*(Conversions!$B$4/1000)</f>
        <v>1.4845493247589751E-3</v>
      </c>
      <c r="J14">
        <f>('Raw Data'!G14/1000)*(Conversions!$B$4/1000)</f>
        <v>1.7642439690685068E-3</v>
      </c>
      <c r="L14">
        <f>('Raw Data'!I14/1000)*(Conversions!$B$4/1000)</f>
        <v>1.5221508623277881E-3</v>
      </c>
      <c r="M14">
        <f>('Raw Data'!J14/1000)*(Conversions!$B$4/1000)</f>
        <v>1.3341483863293646E-3</v>
      </c>
      <c r="N14">
        <f>('Raw Data'!K14/1000)*(Conversions!$B$4/1000)</f>
        <v>1.4375654775755846E-3</v>
      </c>
      <c r="O14">
        <f>('Raw Data'!L14/1000)*(Conversions!$B$4/1000)</f>
        <v>1.4398859462118518E-3</v>
      </c>
      <c r="P14">
        <f>('Raw Data'!M14/1000)*(Conversions!$B$4/1000)</f>
        <v>1.482938745239707E-3</v>
      </c>
      <c r="Q14">
        <f>('Raw Data'!N14/1000)*(Conversions!$B$4/1000)</f>
        <v>1.4911309256806543E-3</v>
      </c>
      <c r="S14">
        <f>('Raw Data'!P14/1000)*(Conversions!$B$4/1000)</f>
        <v>1.4009673530513301E-3</v>
      </c>
      <c r="T14">
        <f>('Raw Data'!Q14/1000)*(Conversions!$B$4/1000)</f>
        <v>1.32746390494213E-3</v>
      </c>
      <c r="U14">
        <f>('Raw Data'!R14/1000)*(Conversions!$B$4/1000)</f>
        <v>1.3925909190736971E-3</v>
      </c>
      <c r="V14">
        <f>('Raw Data'!S14/1000)*(Conversions!$B$4/1000)</f>
        <v>1.4499868059543953E-3</v>
      </c>
      <c r="W14">
        <f>('Raw Data'!T14/1000)*(Conversions!$B$4/1000)</f>
        <v>1.4808090656499874E-3</v>
      </c>
      <c r="X14">
        <f>('Raw Data'!U14/1000)*(Conversions!$B$4/1000)</f>
        <v>1.5137724049397192E-3</v>
      </c>
    </row>
    <row r="15" spans="1:24" x14ac:dyDescent="0.25">
      <c r="D15" t="s">
        <v>12</v>
      </c>
      <c r="E15">
        <f>('Raw Data'!B15/1000)*(Conversions!$B$4/1000)</f>
        <v>6.7358222471694952E-4</v>
      </c>
      <c r="F15">
        <f>('Raw Data'!C15/1000)*(Conversions!$B$4/1000)</f>
        <v>6.1899280929077454E-4</v>
      </c>
      <c r="G15">
        <f>('Raw Data'!D15/1000)*(Conversions!$B$4/1000)</f>
        <v>6.6896278681582294E-4</v>
      </c>
      <c r="H15">
        <f>('Raw Data'!E15/1000)*(Conversions!$B$4/1000)</f>
        <v>6.1276768284405556E-4</v>
      </c>
      <c r="I15">
        <f>('Raw Data'!F15/1000)*(Conversions!$B$4/1000)</f>
        <v>7.3450054110779531E-4</v>
      </c>
      <c r="J15">
        <f>('Raw Data'!G15/1000)*(Conversions!$B$4/1000)</f>
        <v>8.1227600567396327E-4</v>
      </c>
      <c r="L15">
        <f>('Raw Data'!I15/1000)*(Conversions!$B$4/1000)</f>
        <v>7.0863931752554324E-4</v>
      </c>
      <c r="M15">
        <f>('Raw Data'!J15/1000)*(Conversions!$B$4/1000)</f>
        <v>6.2284864955540063E-4</v>
      </c>
      <c r="N15">
        <f>('Raw Data'!K15/1000)*(Conversions!$B$4/1000)</f>
        <v>7.3026659118803606E-4</v>
      </c>
      <c r="O15">
        <f>('Raw Data'!L15/1000)*(Conversions!$B$4/1000)</f>
        <v>6.7918636354103324E-4</v>
      </c>
      <c r="P15">
        <f>('Raw Data'!M15/1000)*(Conversions!$B$4/1000)</f>
        <v>6.8304678433005867E-4</v>
      </c>
      <c r="Q15">
        <f>('Raw Data'!N15/1000)*(Conversions!$B$4/1000)</f>
        <v>6.9254248519561837E-4</v>
      </c>
      <c r="S15">
        <f>('Raw Data'!P15/1000)*(Conversions!$B$4/1000)</f>
        <v>6.6540162869599927E-4</v>
      </c>
      <c r="T15">
        <f>('Raw Data'!Q15/1000)*(Conversions!$B$4/1000)</f>
        <v>6.4864093297859859E-4</v>
      </c>
      <c r="U15">
        <f>('Raw Data'!R15/1000)*(Conversions!$B$4/1000)</f>
        <v>6.6332864443146536E-4</v>
      </c>
      <c r="V15">
        <f>('Raw Data'!S15/1000)*(Conversions!$B$4/1000)</f>
        <v>7.0568130452313598E-4</v>
      </c>
      <c r="W15">
        <f>('Raw Data'!T15/1000)*(Conversions!$B$4/1000)</f>
        <v>7.3080968928989959E-4</v>
      </c>
      <c r="X15">
        <f>('Raw Data'!U15/1000)*(Conversions!$B$4/1000)</f>
        <v>7.0191674943848677E-4</v>
      </c>
    </row>
    <row r="16" spans="1:24" x14ac:dyDescent="0.25">
      <c r="D16" t="s">
        <v>13</v>
      </c>
      <c r="E16">
        <f>('Raw Data'!B16/1000)*(Conversions!$B$4/1000)</f>
        <v>1.3229465933992813E-3</v>
      </c>
      <c r="F16">
        <f>('Raw Data'!C16/1000)*(Conversions!$B$4/1000)</f>
        <v>1.2299001736971067E-3</v>
      </c>
      <c r="G16">
        <f>('Raw Data'!D16/1000)*(Conversions!$B$4/1000)</f>
        <v>1.3108546715234911E-3</v>
      </c>
      <c r="H16">
        <f>('Raw Data'!E16/1000)*(Conversions!$B$4/1000)</f>
        <v>1.222943474458667E-3</v>
      </c>
      <c r="I16">
        <f>('Raw Data'!F16/1000)*(Conversions!$B$4/1000)</f>
        <v>1.4093391611889488E-3</v>
      </c>
      <c r="J16">
        <f>('Raw Data'!G16/1000)*(Conversions!$B$4/1000)</f>
        <v>1.5645985838862093E-3</v>
      </c>
      <c r="L16">
        <f>('Raw Data'!I16/1000)*(Conversions!$B$4/1000)</f>
        <v>1.3552383461867409E-3</v>
      </c>
      <c r="M16">
        <f>('Raw Data'!J16/1000)*(Conversions!$B$4/1000)</f>
        <v>1.2615838407367586E-3</v>
      </c>
      <c r="N16">
        <f>('Raw Data'!K16/1000)*(Conversions!$B$4/1000)</f>
        <v>1.4068493016624146E-3</v>
      </c>
      <c r="O16">
        <f>('Raw Data'!L16/1000)*(Conversions!$B$4/1000)</f>
        <v>1.3703424939023141E-3</v>
      </c>
      <c r="P16">
        <f>('Raw Data'!M16/1000)*(Conversions!$B$4/1000)</f>
        <v>1.3534543842085294E-3</v>
      </c>
      <c r="Q16">
        <f>('Raw Data'!N16/1000)*(Conversions!$B$4/1000)</f>
        <v>1.4035025767309233E-3</v>
      </c>
      <c r="S16">
        <f>('Raw Data'!P16/1000)*(Conversions!$B$4/1000)</f>
        <v>1.3518126623363385E-3</v>
      </c>
      <c r="T16">
        <f>('Raw Data'!Q16/1000)*(Conversions!$B$4/1000)</f>
        <v>1.2982607192894751E-3</v>
      </c>
      <c r="U16">
        <f>('Raw Data'!R16/1000)*(Conversions!$B$4/1000)</f>
        <v>1.3662272824576489E-3</v>
      </c>
      <c r="V16">
        <f>('Raw Data'!S16/1000)*(Conversions!$B$4/1000)</f>
        <v>1.4525418641466686E-3</v>
      </c>
      <c r="W16">
        <f>('Raw Data'!T16/1000)*(Conversions!$B$4/1000)</f>
        <v>1.4803509787175793E-3</v>
      </c>
      <c r="X16">
        <f>('Raw Data'!U16/1000)*(Conversions!$B$4/1000)</f>
        <v>1.4814074325538674E-3</v>
      </c>
    </row>
    <row r="17" spans="4:25" x14ac:dyDescent="0.25">
      <c r="D17" t="s">
        <v>14</v>
      </c>
      <c r="E17">
        <f>('Raw Data'!B17/1000)*(Conversions!$B$4/1000)</f>
        <v>9.1636230752827831E-5</v>
      </c>
      <c r="F17">
        <f>('Raw Data'!C17/1000)*(Conversions!$B$4/1000)</f>
        <v>1.0987189150663608E-4</v>
      </c>
      <c r="G17">
        <f>('Raw Data'!D17/1000)*(Conversions!$B$4/1000)</f>
        <v>9.4042551691335863E-5</v>
      </c>
      <c r="H17">
        <f>('Raw Data'!E17/1000)*(Conversions!$B$4/1000)</f>
        <v>1.041883148355281E-4</v>
      </c>
      <c r="I17">
        <f>('Raw Data'!F17/1000)*(Conversions!$B$4/1000)</f>
        <v>1.1763654537807282E-4</v>
      </c>
      <c r="J17">
        <f>('Raw Data'!G17/1000)*(Conversions!$B$4/1000)</f>
        <v>1.2369186050435914E-4</v>
      </c>
      <c r="L17">
        <f>('Raw Data'!I17/1000)*(Conversions!$B$4/1000)</f>
        <v>9.6159271063867355E-5</v>
      </c>
      <c r="M17">
        <f>('Raw Data'!J17/1000)*(Conversions!$B$4/1000)</f>
        <v>1.1139126620639054E-4</v>
      </c>
      <c r="N17">
        <f>('Raw Data'!K17/1000)*(Conversions!$B$4/1000)</f>
        <v>1.0528162891923726E-4</v>
      </c>
      <c r="O17">
        <f>('Raw Data'!L17/1000)*(Conversions!$B$4/1000)</f>
        <v>1.3113924333969966E-4</v>
      </c>
      <c r="P17">
        <f>('Raw Data'!M17/1000)*(Conversions!$B$4/1000)</f>
        <v>1.3292652858543563E-4</v>
      </c>
      <c r="Q17">
        <f>('Raw Data'!N17/1000)*(Conversions!$B$4/1000)</f>
        <v>1.3140900079888749E-4</v>
      </c>
      <c r="S17">
        <f>('Raw Data'!P17/1000)*(Conversions!$B$4/1000)</f>
        <v>1.483873241780944E-4</v>
      </c>
      <c r="T17">
        <f>('Raw Data'!Q17/1000)*(Conversions!$B$4/1000)</f>
        <v>1.4911760839636943E-4</v>
      </c>
      <c r="U17">
        <f>('Raw Data'!R17/1000)*(Conversions!$B$4/1000)</f>
        <v>1.5694238250886749E-4</v>
      </c>
      <c r="V17">
        <f>('Raw Data'!S17/1000)*(Conversions!$B$4/1000)</f>
        <v>1.9055381837226605E-4</v>
      </c>
      <c r="W17">
        <f>('Raw Data'!T17/1000)*(Conversions!$B$4/1000)</f>
        <v>1.9474778543374563E-4</v>
      </c>
      <c r="X17">
        <f>('Raw Data'!U17/1000)*(Conversions!$B$4/1000)</f>
        <v>2.0116168179531749E-4</v>
      </c>
    </row>
    <row r="18" spans="4:25" x14ac:dyDescent="0.25">
      <c r="D18" t="s">
        <v>15</v>
      </c>
      <c r="E18">
        <f>('Raw Data'!B18/1000)*(Conversions!$B$4/1000)</f>
        <v>1.2805551112741542E-3</v>
      </c>
      <c r="F18">
        <f>('Raw Data'!C18/1000)*(Conversions!$B$4/1000)</f>
        <v>1.2480656504939675E-3</v>
      </c>
      <c r="G18">
        <f>('Raw Data'!D18/1000)*(Conversions!$B$4/1000)</f>
        <v>1.402249181978354E-3</v>
      </c>
      <c r="H18">
        <f>('Raw Data'!E18/1000)*(Conversions!$B$4/1000)</f>
        <v>1.2560927728075834E-3</v>
      </c>
      <c r="I18">
        <f>('Raw Data'!F18/1000)*(Conversions!$B$4/1000)</f>
        <v>1.4431831976896164E-3</v>
      </c>
      <c r="J18">
        <f>('Raw Data'!G18/1000)*(Conversions!$B$4/1000)</f>
        <v>1.6757988620458568E-3</v>
      </c>
      <c r="L18">
        <f>('Raw Data'!I18/1000)*(Conversions!$B$4/1000)</f>
        <v>1.4970121302193646E-3</v>
      </c>
      <c r="M18">
        <f>('Raw Data'!J18/1000)*(Conversions!$B$4/1000)</f>
        <v>1.2257734649846099E-3</v>
      </c>
      <c r="N18">
        <f>('Raw Data'!K18/1000)*(Conversions!$B$4/1000)</f>
        <v>1.3624799540105147E-3</v>
      </c>
      <c r="O18">
        <f>('Raw Data'!L18/1000)*(Conversions!$B$4/1000)</f>
        <v>1.4030293287210381E-3</v>
      </c>
      <c r="P18">
        <f>('Raw Data'!M18/1000)*(Conversions!$B$4/1000)</f>
        <v>1.3989544662974672E-3</v>
      </c>
      <c r="Q18">
        <f>('Raw Data'!N18/1000)*(Conversions!$B$4/1000)</f>
        <v>1.4404991020648668E-3</v>
      </c>
      <c r="S18">
        <f>('Raw Data'!P18/1000)*(Conversions!$B$4/1000)</f>
        <v>1.195961747424291E-3</v>
      </c>
      <c r="T18">
        <f>('Raw Data'!Q18/1000)*(Conversions!$B$4/1000)</f>
        <v>1.1811528773959842E-3</v>
      </c>
      <c r="U18">
        <f>('Raw Data'!R18/1000)*(Conversions!$B$4/1000)</f>
        <v>1.2982465674822219E-3</v>
      </c>
      <c r="V18">
        <f>('Raw Data'!S18/1000)*(Conversions!$B$4/1000)</f>
        <v>1.3634055417248972E-3</v>
      </c>
      <c r="W18">
        <f>('Raw Data'!T18/1000)*(Conversions!$B$4/1000)</f>
        <v>1.3149304728478904E-3</v>
      </c>
      <c r="X18">
        <f>('Raw Data'!U18/1000)*(Conversions!$B$4/1000)</f>
        <v>1.3907721563131909E-3</v>
      </c>
    </row>
    <row r="19" spans="4:25" x14ac:dyDescent="0.25">
      <c r="D19" t="s">
        <v>14</v>
      </c>
      <c r="E19">
        <f>('Raw Data'!B19/1000)*(Conversions!$B$4/1000)</f>
        <v>2.0515008628327197E-3</v>
      </c>
      <c r="F19">
        <f>('Raw Data'!C19/1000)*(Conversions!$B$4/1000)</f>
        <v>2.0655950990795596E-3</v>
      </c>
      <c r="G19">
        <f>('Raw Data'!D19/1000)*(Conversions!$B$4/1000)</f>
        <v>2.1963775023832216E-3</v>
      </c>
      <c r="H19">
        <f>('Raw Data'!E19/1000)*(Conversions!$B$4/1000)</f>
        <v>2.0511609977210635E-3</v>
      </c>
      <c r="I19">
        <f>('Raw Data'!F19/1000)*(Conversions!$B$4/1000)</f>
        <v>2.3791008856433853E-3</v>
      </c>
      <c r="J19">
        <f>('Raw Data'!G19/1000)*(Conversions!$B$4/1000)</f>
        <v>2.7823499987077792E-3</v>
      </c>
      <c r="L19">
        <f>('Raw Data'!I19/1000)*(Conversions!$B$4/1000)</f>
        <v>2.27589775145467E-3</v>
      </c>
      <c r="M19">
        <f>('Raw Data'!J19/1000)*(Conversions!$B$4/1000)</f>
        <v>2.0322148040074501E-3</v>
      </c>
      <c r="N19">
        <f>('Raw Data'!K19/1000)*(Conversions!$B$4/1000)</f>
        <v>2.3702319147401851E-3</v>
      </c>
      <c r="O19">
        <f>('Raw Data'!L19/1000)*(Conversions!$B$4/1000)</f>
        <v>2.2641022208084467E-3</v>
      </c>
      <c r="P19">
        <f>('Raw Data'!M19/1000)*(Conversions!$B$4/1000)</f>
        <v>2.3849753208079875E-3</v>
      </c>
      <c r="Q19">
        <f>('Raw Data'!N19/1000)*(Conversions!$B$4/1000)</f>
        <v>2.414360330997475E-3</v>
      </c>
      <c r="S19">
        <f>('Raw Data'!P19/1000)*(Conversions!$B$4/1000)</f>
        <v>2.2779065191727518E-3</v>
      </c>
      <c r="T19">
        <f>('Raw Data'!Q19/1000)*(Conversions!$B$4/1000)</f>
        <v>2.3266476015777185E-3</v>
      </c>
      <c r="U19">
        <f>('Raw Data'!R19/1000)*(Conversions!$B$4/1000)</f>
        <v>2.5342179592895563E-3</v>
      </c>
      <c r="V19">
        <f>('Raw Data'!S19/1000)*(Conversions!$B$4/1000)</f>
        <v>2.6766212016430735E-3</v>
      </c>
      <c r="W19">
        <f>('Raw Data'!T19/1000)*(Conversions!$B$4/1000)</f>
        <v>2.5461605130755825E-3</v>
      </c>
      <c r="X19">
        <f>('Raw Data'!U19/1000)*(Conversions!$B$4/1000)</f>
        <v>2.5099667746393641E-3</v>
      </c>
    </row>
    <row r="20" spans="4:25" x14ac:dyDescent="0.25">
      <c r="D20" t="s">
        <v>16</v>
      </c>
      <c r="E20">
        <f>('Raw Data'!B20/1000)*(Conversions!$B$4/1000)</f>
        <v>2.6470496696079636E-4</v>
      </c>
      <c r="F20">
        <f>('Raw Data'!C20/1000)*(Conversions!$B$4/1000)</f>
        <v>2.4465020124968723E-4</v>
      </c>
      <c r="G20">
        <f>('Raw Data'!D20/1000)*(Conversions!$B$4/1000)</f>
        <v>2.8092801372475143E-4</v>
      </c>
      <c r="H20">
        <f>('Raw Data'!E20/1000)*(Conversions!$B$4/1000)</f>
        <v>2.4319885087616764E-4</v>
      </c>
      <c r="I20">
        <f>('Raw Data'!F20/1000)*(Conversions!$B$4/1000)</f>
        <v>2.8936072148317936E-4</v>
      </c>
      <c r="J20">
        <f>('Raw Data'!G20/1000)*(Conversions!$B$4/1000)</f>
        <v>3.1630113949963911E-4</v>
      </c>
      <c r="L20">
        <f>('Raw Data'!I20/1000)*(Conversions!$B$4/1000)</f>
        <v>2.994693321508123E-4</v>
      </c>
      <c r="M20">
        <f>('Raw Data'!J20/1000)*(Conversions!$B$4/1000)</f>
        <v>2.6403388842469346E-4</v>
      </c>
      <c r="N20">
        <f>('Raw Data'!K20/1000)*(Conversions!$B$4/1000)</f>
        <v>2.8007958418705179E-4</v>
      </c>
      <c r="O20">
        <f>('Raw Data'!L20/1000)*(Conversions!$B$4/1000)</f>
        <v>2.7889156022521265E-4</v>
      </c>
      <c r="P20">
        <f>('Raw Data'!M20/1000)*(Conversions!$B$4/1000)</f>
        <v>2.7284898954389378E-4</v>
      </c>
      <c r="Q20">
        <f>('Raw Data'!N20/1000)*(Conversions!$B$4/1000)</f>
        <v>2.8083049879103103E-4</v>
      </c>
      <c r="S20">
        <f>('Raw Data'!P20/1000)*(Conversions!$B$4/1000)</f>
        <v>2.7028513111783381E-4</v>
      </c>
      <c r="T20">
        <f>('Raw Data'!Q20/1000)*(Conversions!$B$4/1000)</f>
        <v>2.7522639828092565E-4</v>
      </c>
      <c r="U20">
        <f>('Raw Data'!R20/1000)*(Conversions!$B$4/1000)</f>
        <v>2.8532374519622692E-4</v>
      </c>
      <c r="V20">
        <f>('Raw Data'!S20/1000)*(Conversions!$B$4/1000)</f>
        <v>2.8993352385405565E-4</v>
      </c>
      <c r="W20">
        <f>('Raw Data'!T20/1000)*(Conversions!$B$4/1000)</f>
        <v>3.0045320670128261E-4</v>
      </c>
      <c r="X20">
        <f>('Raw Data'!U20/1000)*(Conversions!$B$4/1000)</f>
        <v>2.9555484447914336E-4</v>
      </c>
    </row>
    <row r="21" spans="4:25" x14ac:dyDescent="0.25">
      <c r="D21" t="s">
        <v>17</v>
      </c>
      <c r="E21">
        <f>('Raw Data'!B21/1000)*(Conversions!$B$4/1000)</f>
        <v>1.3110417118510072E-3</v>
      </c>
      <c r="F21">
        <f>('Raw Data'!C21/1000)*(Conversions!$B$4/1000)</f>
        <v>1.2715598492304193E-3</v>
      </c>
      <c r="G21">
        <f>('Raw Data'!D21/1000)*(Conversions!$B$4/1000)</f>
        <v>1.3299512802902504E-3</v>
      </c>
      <c r="H21">
        <f>('Raw Data'!E21/1000)*(Conversions!$B$4/1000)</f>
        <v>1.2309932890055184E-3</v>
      </c>
      <c r="I21">
        <f>('Raw Data'!F21/1000)*(Conversions!$B$4/1000)</f>
        <v>1.3929379816794477E-3</v>
      </c>
      <c r="J21">
        <f>('Raw Data'!G21/1000)*(Conversions!$B$4/1000)</f>
        <v>1.594148554225554E-3</v>
      </c>
      <c r="L21">
        <f>('Raw Data'!I21/1000)*(Conversions!$B$4/1000)</f>
        <v>1.41971176548663E-3</v>
      </c>
      <c r="M21">
        <f>('Raw Data'!J21/1000)*(Conversions!$B$4/1000)</f>
        <v>1.2947495382567402E-3</v>
      </c>
      <c r="N21">
        <f>('Raw Data'!K21/1000)*(Conversions!$B$4/1000)</f>
        <v>1.3558520266410187E-3</v>
      </c>
      <c r="O21">
        <f>('Raw Data'!L21/1000)*(Conversions!$B$4/1000)</f>
        <v>1.3826292184230134E-3</v>
      </c>
      <c r="P21">
        <f>('Raw Data'!M21/1000)*(Conversions!$B$4/1000)</f>
        <v>1.4310596530888776E-3</v>
      </c>
      <c r="Q21">
        <f>('Raw Data'!N21/1000)*(Conversions!$B$4/1000)</f>
        <v>1.4039057603172172E-3</v>
      </c>
      <c r="S21">
        <f>('Raw Data'!P21/1000)*(Conversions!$B$4/1000)</f>
        <v>1.3597829076932317E-3</v>
      </c>
      <c r="T21">
        <f>('Raw Data'!Q21/1000)*(Conversions!$B$4/1000)</f>
        <v>1.3916519208583796E-3</v>
      </c>
      <c r="U21">
        <f>('Raw Data'!R21/1000)*(Conversions!$B$4/1000)</f>
        <v>1.388816890389042E-3</v>
      </c>
      <c r="V21">
        <f>('Raw Data'!S21/1000)*(Conversions!$B$4/1000)</f>
        <v>1.4602224196492591E-3</v>
      </c>
      <c r="W21">
        <f>('Raw Data'!T21/1000)*(Conversions!$B$4/1000)</f>
        <v>1.5119502534058577E-3</v>
      </c>
      <c r="X21">
        <f>('Raw Data'!U21/1000)*(Conversions!$B$4/1000)</f>
        <v>1.4248039260767451E-3</v>
      </c>
    </row>
    <row r="22" spans="4:25" x14ac:dyDescent="0.25">
      <c r="D22" t="s">
        <v>18</v>
      </c>
      <c r="E22">
        <f>('Raw Data'!B22/1000)*(Conversions!$B$4/1000)</f>
        <v>3.0488898991361049E-3</v>
      </c>
      <c r="F22">
        <f>('Raw Data'!C22/1000)*(Conversions!$B$4/1000)</f>
        <v>2.8736090209045074E-3</v>
      </c>
      <c r="G22">
        <f>('Raw Data'!D22/1000)*(Conversions!$B$4/1000)</f>
        <v>3.0640113434769116E-3</v>
      </c>
      <c r="H22">
        <f>('Raw Data'!E22/1000)*(Conversions!$B$4/1000)</f>
        <v>2.8227567526949559E-3</v>
      </c>
      <c r="I22">
        <f>('Raw Data'!F22/1000)*(Conversions!$B$4/1000)</f>
        <v>3.2596842865908254E-3</v>
      </c>
      <c r="J22">
        <f>('Raw Data'!G22/1000)*(Conversions!$B$4/1000)</f>
        <v>3.5474729921618087E-3</v>
      </c>
      <c r="L22">
        <f>('Raw Data'!I22/1000)*(Conversions!$B$4/1000)</f>
        <v>3.1926446150551328E-3</v>
      </c>
      <c r="M22">
        <f>('Raw Data'!J22/1000)*(Conversions!$B$4/1000)</f>
        <v>2.9306468355865044E-3</v>
      </c>
      <c r="N22">
        <f>('Raw Data'!K22/1000)*(Conversions!$B$4/1000)</f>
        <v>3.1550844417278998E-3</v>
      </c>
      <c r="O22">
        <f>('Raw Data'!L22/1000)*(Conversions!$B$4/1000)</f>
        <v>3.1500549621371944E-3</v>
      </c>
      <c r="P22">
        <f>('Raw Data'!M22/1000)*(Conversions!$B$4/1000)</f>
        <v>3.1545860445923259E-3</v>
      </c>
      <c r="Q22">
        <f>('Raw Data'!N22/1000)*(Conversions!$B$4/1000)</f>
        <v>3.1167038318045352E-3</v>
      </c>
      <c r="S22">
        <f>('Raw Data'!P22/1000)*(Conversions!$B$4/1000)</f>
        <v>3.0368635768445087E-3</v>
      </c>
      <c r="T22">
        <f>('Raw Data'!Q22/1000)*(Conversions!$B$4/1000)</f>
        <v>2.9297470077119031E-3</v>
      </c>
      <c r="U22">
        <f>('Raw Data'!R22/1000)*(Conversions!$B$4/1000)</f>
        <v>3.0376816081417448E-3</v>
      </c>
      <c r="V22">
        <f>('Raw Data'!S22/1000)*(Conversions!$B$4/1000)</f>
        <v>3.1410301622456969E-3</v>
      </c>
      <c r="W22">
        <f>('Raw Data'!T22/1000)*(Conversions!$B$4/1000)</f>
        <v>3.2316637188908978E-3</v>
      </c>
      <c r="X22">
        <f>('Raw Data'!U22/1000)*(Conversions!$B$4/1000)</f>
        <v>3.2229013808431624E-3</v>
      </c>
    </row>
    <row r="23" spans="4:25" x14ac:dyDescent="0.25">
      <c r="D23" t="s">
        <v>28</v>
      </c>
      <c r="E23">
        <f>('Raw Data'!B23/1000)*(Conversions!$B$4/1000)</f>
        <v>0.01</v>
      </c>
      <c r="F23">
        <f>('Raw Data'!C23/1000)*(Conversions!$B$4/1000)</f>
        <v>0.01</v>
      </c>
      <c r="G23">
        <f>('Raw Data'!D23/1000)*(Conversions!$B$4/1000)</f>
        <v>0.01</v>
      </c>
      <c r="H23">
        <f>('Raw Data'!E23/1000)*(Conversions!$B$4/1000)</f>
        <v>0.01</v>
      </c>
      <c r="I23">
        <f>('Raw Data'!F23/1000)*(Conversions!$B$4/1000)</f>
        <v>0.01</v>
      </c>
      <c r="J23">
        <f>('Raw Data'!G23/1000)*(Conversions!$B$4/1000)</f>
        <v>0.01</v>
      </c>
      <c r="L23">
        <f>('Raw Data'!I23/1000)*(Conversions!$B$4/1000)</f>
        <v>8.3055555555555556E-3</v>
      </c>
      <c r="M23">
        <f>('Raw Data'!J23/1000)*(Conversions!$B$4/1000)</f>
        <v>8.3055555555555556E-3</v>
      </c>
      <c r="N23">
        <f>('Raw Data'!K23/1000)*(Conversions!$B$4/1000)</f>
        <v>8.277777777777778E-3</v>
      </c>
      <c r="O23">
        <f>('Raw Data'!L23/1000)*(Conversions!$B$4/1000)</f>
        <v>8.5277777777777782E-3</v>
      </c>
      <c r="P23">
        <f>('Raw Data'!M23/1000)*(Conversions!$B$4/1000)</f>
        <v>8.5000000000000006E-3</v>
      </c>
      <c r="Q23">
        <f>('Raw Data'!N23/1000)*(Conversions!$B$4/1000)</f>
        <v>8.4722222222222213E-3</v>
      </c>
      <c r="S23">
        <f>('Raw Data'!P23/1000)*(Conversions!$B$4/1000)</f>
        <v>8.1111111111111106E-3</v>
      </c>
      <c r="T23">
        <f>('Raw Data'!Q23/1000)*(Conversions!$B$4/1000)</f>
        <v>8.0833333333333347E-3</v>
      </c>
      <c r="U23">
        <f>('Raw Data'!R23/1000)*(Conversions!$B$4/1000)</f>
        <v>7.611111111111111E-3</v>
      </c>
      <c r="V23">
        <f>('Raw Data'!S23/1000)*(Conversions!$B$4/1000)</f>
        <v>7.8888888888888897E-3</v>
      </c>
      <c r="W23">
        <f>('Raw Data'!T23/1000)*(Conversions!$B$4/1000)</f>
        <v>7.7499999999999999E-3</v>
      </c>
      <c r="X23">
        <f>('Raw Data'!U23/1000)*(Conversions!$B$4/1000)</f>
        <v>7.7499999999999999E-3</v>
      </c>
    </row>
    <row r="24" spans="4:25" x14ac:dyDescent="0.25">
      <c r="D24" t="s">
        <v>29</v>
      </c>
      <c r="E24">
        <f>('Raw Data'!B24/1000)*(Conversions!$B$4/1000)</f>
        <v>0</v>
      </c>
      <c r="F24">
        <f>('Raw Data'!C24/1000)*(Conversions!$B$4/1000)</f>
        <v>0</v>
      </c>
      <c r="G24">
        <f>('Raw Data'!D24/1000)*(Conversions!$B$4/1000)</f>
        <v>0</v>
      </c>
      <c r="H24">
        <f>('Raw Data'!E24/1000)*(Conversions!$B$4/1000)</f>
        <v>0</v>
      </c>
      <c r="I24">
        <f>('Raw Data'!F24/1000)*(Conversions!$B$4/1000)</f>
        <v>0</v>
      </c>
      <c r="J24">
        <f>('Raw Data'!G24/1000)*(Conversions!$B$4/1000)</f>
        <v>0</v>
      </c>
      <c r="L24">
        <f>('Raw Data'!I24/1000)*(Conversions!$B$4/1000)</f>
        <v>1.0455974249999999E-3</v>
      </c>
      <c r="M24">
        <f>('Raw Data'!J24/1000)*(Conversions!$B$4/1000)</f>
        <v>9.9806227499999985E-4</v>
      </c>
      <c r="N24">
        <f>('Raw Data'!K24/1000)*(Conversions!$B$4/1000)</f>
        <v>8.3717407500000023E-4</v>
      </c>
      <c r="O24">
        <f>('Raw Data'!L24/1000)*(Conversions!$B$4/1000)</f>
        <v>1.6068778500000003E-3</v>
      </c>
      <c r="P24">
        <f>('Raw Data'!M24/1000)*(Conversions!$B$4/1000)</f>
        <v>1.4533027500000003E-3</v>
      </c>
      <c r="Q24">
        <f>('Raw Data'!N24/1000)*(Conversions!$B$4/1000)</f>
        <v>1.356404175E-3</v>
      </c>
      <c r="S24">
        <f>('Raw Data'!P24/1000)*(Conversions!$B$4/1000)</f>
        <v>2.7405842250000003E-3</v>
      </c>
      <c r="T24">
        <f>('Raw Data'!Q24/1000)*(Conversions!$B$4/1000)</f>
        <v>2.6546553000000002E-3</v>
      </c>
      <c r="U24">
        <f>('Raw Data'!R24/1000)*(Conversions!$B$4/1000)</f>
        <v>2.725958025E-3</v>
      </c>
      <c r="V24">
        <f>('Raw Data'!S24/1000)*(Conversions!$B$4/1000)</f>
        <v>2.8758765750000006E-3</v>
      </c>
      <c r="W24">
        <f>('Raw Data'!T24/1000)*(Conversions!$B$4/1000)</f>
        <v>2.857593825E-3</v>
      </c>
      <c r="X24">
        <f>('Raw Data'!U24/1000)*(Conversions!$B$4/1000)</f>
        <v>2.9069572500000002E-3</v>
      </c>
    </row>
    <row r="26" spans="4:25" x14ac:dyDescent="0.25">
      <c r="D26" t="s">
        <v>38</v>
      </c>
      <c r="E26">
        <f>'Raw Data'!B25*Conversions!$B$3</f>
        <v>18000</v>
      </c>
      <c r="F26">
        <f>'Raw Data'!C25*Conversions!$B$3</f>
        <v>18000</v>
      </c>
      <c r="G26">
        <f>'Raw Data'!D25*Conversions!$B$3</f>
        <v>18000</v>
      </c>
      <c r="H26">
        <f>'Raw Data'!E25*Conversions!$B$3</f>
        <v>18000</v>
      </c>
      <c r="I26">
        <f>'Raw Data'!F25*Conversions!$B$3</f>
        <v>18000</v>
      </c>
      <c r="J26">
        <f>'Raw Data'!G25*Conversions!$B$3</f>
        <v>18000</v>
      </c>
      <c r="L26">
        <f>'Raw Data'!I25*Conversions!$B$3</f>
        <v>39750.672234727928</v>
      </c>
      <c r="M26">
        <f>'Raw Data'!J25*Conversions!$B$3</f>
        <v>38871.265652410155</v>
      </c>
      <c r="N26">
        <f>'Raw Data'!K25*Conversions!$B$3</f>
        <v>29574.681782193584</v>
      </c>
      <c r="O26">
        <f>'Raw Data'!L25*Conversions!$B$3</f>
        <v>39750.672234727928</v>
      </c>
      <c r="P26">
        <f>'Raw Data'!M25*Conversions!$B$3</f>
        <v>36484.304928976155</v>
      </c>
      <c r="Q26">
        <f>'Raw Data'!N25*Conversions!$B$3</f>
        <v>40127.560770006981</v>
      </c>
      <c r="S26">
        <f>'Raw Data'!P25*Conversions!$B$3</f>
        <v>68017.312380656673</v>
      </c>
      <c r="T26">
        <f>'Raw Data'!Q25*Conversions!$B$3</f>
        <v>70404.273104090666</v>
      </c>
      <c r="U26">
        <f>'Raw Data'!R25*Conversions!$B$3</f>
        <v>62740.872886749981</v>
      </c>
      <c r="V26">
        <f>'Raw Data'!S25*Conversions!$B$3</f>
        <v>41886.373934642543</v>
      </c>
      <c r="W26">
        <f>'Raw Data'!T25*Conversions!$B$3</f>
        <v>54072.436575331834</v>
      </c>
      <c r="X26">
        <f>'Raw Data'!U25*Conversions!$B$3</f>
        <v>57087.544857564229</v>
      </c>
    </row>
    <row r="27" spans="4:25" x14ac:dyDescent="0.25">
      <c r="D27" t="s">
        <v>39</v>
      </c>
      <c r="E27" s="1">
        <f t="shared" ref="E27:J27" si="0">E26/$B$6</f>
        <v>1.8E-5</v>
      </c>
      <c r="F27" s="1">
        <f t="shared" si="0"/>
        <v>1.8E-5</v>
      </c>
      <c r="G27" s="1">
        <f t="shared" si="0"/>
        <v>1.8E-5</v>
      </c>
      <c r="H27" s="1">
        <f t="shared" si="0"/>
        <v>1.8E-5</v>
      </c>
      <c r="I27" s="1">
        <f t="shared" si="0"/>
        <v>1.8E-5</v>
      </c>
      <c r="J27" s="1">
        <f t="shared" si="0"/>
        <v>1.8E-5</v>
      </c>
      <c r="L27" s="1">
        <f t="shared" ref="L27:Q27" si="1">L26/$B$6</f>
        <v>3.9750672234727929E-5</v>
      </c>
      <c r="M27" s="1">
        <f t="shared" si="1"/>
        <v>3.8871265652410152E-5</v>
      </c>
      <c r="N27" s="1">
        <f t="shared" si="1"/>
        <v>2.9574681782193583E-5</v>
      </c>
      <c r="O27" s="1">
        <f t="shared" si="1"/>
        <v>3.9750672234727929E-5</v>
      </c>
      <c r="P27" s="1">
        <f t="shared" si="1"/>
        <v>3.6484304928976158E-5</v>
      </c>
      <c r="Q27" s="1">
        <f t="shared" si="1"/>
        <v>4.0127560770006979E-5</v>
      </c>
      <c r="S27" s="1">
        <f t="shared" ref="S27:X27" si="2">S26/$B$6</f>
        <v>6.801731238065667E-5</v>
      </c>
      <c r="T27" s="1">
        <f t="shared" si="2"/>
        <v>7.0404273104090665E-5</v>
      </c>
      <c r="U27" s="1">
        <f t="shared" si="2"/>
        <v>6.2740872886749981E-5</v>
      </c>
      <c r="V27" s="1">
        <f t="shared" si="2"/>
        <v>4.188637393464254E-5</v>
      </c>
      <c r="W27" s="1">
        <f t="shared" si="2"/>
        <v>5.4072436575331835E-5</v>
      </c>
      <c r="X27" s="1">
        <f t="shared" si="2"/>
        <v>5.7087544857564229E-5</v>
      </c>
    </row>
    <row r="28" spans="4:25" x14ac:dyDescent="0.25">
      <c r="D28" t="s">
        <v>65</v>
      </c>
      <c r="E28" s="1">
        <f>E27/0.0005</f>
        <v>3.5999999999999997E-2</v>
      </c>
      <c r="F28" s="1">
        <f t="shared" ref="F28:J28" si="3">F27/0.0005</f>
        <v>3.5999999999999997E-2</v>
      </c>
      <c r="G28" s="1">
        <f t="shared" si="3"/>
        <v>3.5999999999999997E-2</v>
      </c>
      <c r="H28" s="1">
        <f t="shared" si="3"/>
        <v>3.5999999999999997E-2</v>
      </c>
      <c r="I28" s="1">
        <f t="shared" si="3"/>
        <v>3.5999999999999997E-2</v>
      </c>
      <c r="J28" s="1">
        <f t="shared" si="3"/>
        <v>3.5999999999999997E-2</v>
      </c>
      <c r="L28" s="1">
        <f>L27/0.0005</f>
        <v>7.9501344469455851E-2</v>
      </c>
      <c r="M28" s="1">
        <f t="shared" ref="M28" si="4">M27/0.0005</f>
        <v>7.7742531304820298E-2</v>
      </c>
      <c r="N28" s="1">
        <f t="shared" ref="N28" si="5">N27/0.0005</f>
        <v>5.9149363564387165E-2</v>
      </c>
      <c r="O28" s="1">
        <f t="shared" ref="O28" si="6">O27/0.0005</f>
        <v>7.9501344469455851E-2</v>
      </c>
      <c r="P28" s="1">
        <f t="shared" ref="P28" si="7">P27/0.0005</f>
        <v>7.296860985795231E-2</v>
      </c>
      <c r="Q28" s="1">
        <f t="shared" ref="Q28" si="8">Q27/0.0005</f>
        <v>8.0255121540013949E-2</v>
      </c>
      <c r="S28" s="1">
        <f>S27/0.0005</f>
        <v>0.13603462476131334</v>
      </c>
      <c r="T28" s="1">
        <f t="shared" ref="T28" si="9">T27/0.0005</f>
        <v>0.14080854620818134</v>
      </c>
      <c r="U28" s="1">
        <f t="shared" ref="U28" si="10">U27/0.0005</f>
        <v>0.12548174577349996</v>
      </c>
      <c r="V28" s="1">
        <f t="shared" ref="V28" si="11">V27/0.0005</f>
        <v>8.3772747869285083E-2</v>
      </c>
      <c r="W28" s="1">
        <f t="shared" ref="W28" si="12">W27/0.0005</f>
        <v>0.10814487315066366</v>
      </c>
      <c r="X28" s="1">
        <f t="shared" ref="X28" si="13">X27/0.0005</f>
        <v>0.11417508971512845</v>
      </c>
      <c r="Y28" s="1"/>
    </row>
    <row r="30" spans="4:25" x14ac:dyDescent="0.25">
      <c r="D30" t="s">
        <v>42</v>
      </c>
    </row>
    <row r="31" spans="4:25" x14ac:dyDescent="0.25">
      <c r="D31" t="s">
        <v>0</v>
      </c>
      <c r="E31" s="1">
        <f>E3/$E$27</f>
        <v>41.657990417758405</v>
      </c>
      <c r="F31" s="1">
        <f>F3/$F$27</f>
        <v>42.167952546632058</v>
      </c>
      <c r="G31" s="1">
        <f>G3/$G$27</f>
        <v>55.948602902018358</v>
      </c>
      <c r="H31" s="1">
        <f>H3/$H$27</f>
        <v>51.535449000667221</v>
      </c>
      <c r="I31" s="1">
        <f>I3/$I$27</f>
        <v>68.468725794930364</v>
      </c>
      <c r="J31" s="1">
        <f>J3/$J$27</f>
        <v>66.140393815257497</v>
      </c>
      <c r="L31" s="1">
        <f>L3/$L$27</f>
        <v>25.457762117154935</v>
      </c>
      <c r="M31" s="1">
        <f>M3/$M$27</f>
        <v>24.220089987645164</v>
      </c>
      <c r="N31" s="1">
        <f>N3/$N$27</f>
        <v>36.357159942799257</v>
      </c>
      <c r="O31" s="1">
        <f>O3/$O$27</f>
        <v>25.499752113489084</v>
      </c>
      <c r="P31" s="1">
        <f>P3/$P$27</f>
        <v>29.753860559972402</v>
      </c>
      <c r="Q31" s="1">
        <f>Q3/$Q$27</f>
        <v>23.112109650493515</v>
      </c>
      <c r="S31" s="1">
        <f>S3/$S$27</f>
        <v>16.236069984026962</v>
      </c>
      <c r="T31" s="1">
        <f>T3/$T$27</f>
        <v>13.938167608991076</v>
      </c>
      <c r="U31" s="1">
        <f>U3/$U$27</f>
        <v>16.794367046608606</v>
      </c>
      <c r="V31" s="1">
        <f>V3/$V$27</f>
        <v>28.646622438469507</v>
      </c>
      <c r="W31" s="1">
        <f>W3/$W$27</f>
        <v>21.652847309218981</v>
      </c>
      <c r="X31" s="1">
        <f>X3/$X$27</f>
        <v>18.893292960225189</v>
      </c>
    </row>
    <row r="32" spans="4:25" x14ac:dyDescent="0.25">
      <c r="D32" t="s">
        <v>1</v>
      </c>
      <c r="E32" s="1">
        <f t="shared" ref="E32:E52" si="14">E4/$E$27</f>
        <v>8.3805719299952699</v>
      </c>
      <c r="F32" s="1">
        <f t="shared" ref="F32:F52" si="15">F4/$F$27</f>
        <v>12.429557298102697</v>
      </c>
      <c r="G32" s="1">
        <f t="shared" ref="G32:G52" si="16">G4/$G$27</f>
        <v>7.5971436769710774</v>
      </c>
      <c r="H32" s="1">
        <f t="shared" ref="H32:H52" si="17">H4/$H$27</f>
        <v>9.9305442377212216</v>
      </c>
      <c r="I32" s="1">
        <f t="shared" ref="I32:I52" si="18">I4/$I$27</f>
        <v>11.94054749943764</v>
      </c>
      <c r="J32" s="1">
        <f t="shared" ref="J32:J52" si="19">J4/$J$27</f>
        <v>13.307374920010012</v>
      </c>
      <c r="L32" s="1">
        <f t="shared" ref="L32:L52" si="20">L4/$L$27</f>
        <v>3.8909990588156589</v>
      </c>
      <c r="M32" s="1">
        <f t="shared" ref="M32:M52" si="21">M4/$M$27</f>
        <v>5.7712448343479705</v>
      </c>
      <c r="N32" s="1">
        <f t="shared" ref="N32:N52" si="22">N4/$N$27</f>
        <v>7.2887022484309956</v>
      </c>
      <c r="O32" s="1">
        <f t="shared" ref="O32:O52" si="23">O4/$O$27</f>
        <v>7.2462259575006502</v>
      </c>
      <c r="P32" s="1">
        <f t="shared" ref="P32:P52" si="24">P4/$P$27</f>
        <v>7.4661790592730792</v>
      </c>
      <c r="Q32" s="1">
        <f t="shared" ref="Q32:Q52" si="25">Q4/$Q$27</f>
        <v>7.0252508855610145</v>
      </c>
      <c r="S32" s="1">
        <f t="shared" ref="S32:S52" si="26">S4/$S$27</f>
        <v>5.4801314841408351</v>
      </c>
      <c r="T32" s="1">
        <f t="shared" ref="T32:T52" si="27">T4/$T$27</f>
        <v>5.0095693999413342</v>
      </c>
      <c r="U32" s="1">
        <f t="shared" ref="U32:U52" si="28">U4/$U$27</f>
        <v>6.2476177045311854</v>
      </c>
      <c r="V32" s="1">
        <f t="shared" ref="V32:V52" si="29">V4/$V$27</f>
        <v>10.132241144970362</v>
      </c>
      <c r="W32" s="1">
        <f t="shared" ref="W32:W52" si="30">W4/$W$27</f>
        <v>7.9180216724031212</v>
      </c>
      <c r="X32" s="1">
        <f t="shared" ref="X32:X52" si="31">X4/$X$27</f>
        <v>7.9534019073070565</v>
      </c>
    </row>
    <row r="33" spans="4:24" x14ac:dyDescent="0.25">
      <c r="D33" t="s">
        <v>2</v>
      </c>
      <c r="E33" s="1">
        <f t="shared" si="14"/>
        <v>76.727791712854028</v>
      </c>
      <c r="F33" s="1">
        <f t="shared" si="15"/>
        <v>74.901539432872298</v>
      </c>
      <c r="G33" s="1">
        <f t="shared" si="16"/>
        <v>79.49729060943092</v>
      </c>
      <c r="H33" s="1">
        <f t="shared" si="17"/>
        <v>73.734343878234085</v>
      </c>
      <c r="I33" s="1">
        <f t="shared" si="18"/>
        <v>84.66739005977395</v>
      </c>
      <c r="J33" s="1">
        <f t="shared" si="19"/>
        <v>92.459597259280329</v>
      </c>
      <c r="L33" s="1">
        <f t="shared" si="20"/>
        <v>36.984321780227958</v>
      </c>
      <c r="M33" s="1">
        <f t="shared" si="21"/>
        <v>35.327239622110632</v>
      </c>
      <c r="N33" s="1">
        <f t="shared" si="22"/>
        <v>46.964700451246401</v>
      </c>
      <c r="O33" s="1">
        <f t="shared" si="23"/>
        <v>36.874664526665754</v>
      </c>
      <c r="P33" s="1">
        <f t="shared" si="24"/>
        <v>38.50042338223512</v>
      </c>
      <c r="Q33" s="1">
        <f t="shared" si="25"/>
        <v>37.964690847796554</v>
      </c>
      <c r="S33" s="1">
        <f t="shared" si="26"/>
        <v>19.989165516744425</v>
      </c>
      <c r="T33" s="1">
        <f t="shared" si="27"/>
        <v>18.437862350159328</v>
      </c>
      <c r="U33" s="1">
        <f t="shared" si="28"/>
        <v>20.744184357927455</v>
      </c>
      <c r="V33" s="1">
        <f t="shared" si="29"/>
        <v>33.909122910877933</v>
      </c>
      <c r="W33" s="1">
        <f t="shared" si="30"/>
        <v>27.636907214178169</v>
      </c>
      <c r="X33" s="1">
        <f t="shared" si="31"/>
        <v>25.314303057874309</v>
      </c>
    </row>
    <row r="34" spans="4:24" x14ac:dyDescent="0.25">
      <c r="D34" t="s">
        <v>3</v>
      </c>
      <c r="E34" s="1">
        <f t="shared" si="14"/>
        <v>3.7827942651400273</v>
      </c>
      <c r="F34" s="1">
        <f t="shared" si="15"/>
        <v>3.7130157872480876</v>
      </c>
      <c r="G34" s="1">
        <f t="shared" si="16"/>
        <v>3.3241456166963568</v>
      </c>
      <c r="H34" s="1">
        <f t="shared" si="17"/>
        <v>3.9616387374999076</v>
      </c>
      <c r="I34" s="1">
        <f t="shared" si="18"/>
        <v>4.299883364490376</v>
      </c>
      <c r="J34" s="1">
        <f t="shared" si="19"/>
        <v>4.7038627472586123</v>
      </c>
      <c r="L34" s="1">
        <f t="shared" si="20"/>
        <v>1.6176443865430381</v>
      </c>
      <c r="M34" s="1">
        <f t="shared" si="21"/>
        <v>1.567674108848796</v>
      </c>
      <c r="N34" s="1">
        <f t="shared" si="22"/>
        <v>2.7272972169584557</v>
      </c>
      <c r="O34" s="1">
        <f t="shared" si="23"/>
        <v>1.8350616037627716</v>
      </c>
      <c r="P34" s="1">
        <f t="shared" si="24"/>
        <v>1.9922129829739115</v>
      </c>
      <c r="Q34" s="1">
        <f t="shared" si="25"/>
        <v>1.9003425798290052</v>
      </c>
      <c r="S34" s="1">
        <f t="shared" si="26"/>
        <v>1.1535456373143875</v>
      </c>
      <c r="T34" s="1">
        <f t="shared" si="27"/>
        <v>1.2463710477600745</v>
      </c>
      <c r="U34" s="1">
        <f t="shared" si="28"/>
        <v>1.3378539476713653</v>
      </c>
      <c r="V34" s="1">
        <f t="shared" si="29"/>
        <v>1.9849140454710599</v>
      </c>
      <c r="W34" s="1">
        <f t="shared" si="30"/>
        <v>1.6481106434786135</v>
      </c>
      <c r="X34" s="1">
        <f t="shared" si="31"/>
        <v>1.4874388076802323</v>
      </c>
    </row>
    <row r="35" spans="4:24" x14ac:dyDescent="0.25">
      <c r="D35" t="s">
        <v>4</v>
      </c>
      <c r="E35" s="1">
        <f t="shared" si="14"/>
        <v>4.4557038752261464</v>
      </c>
      <c r="F35" s="1">
        <f t="shared" si="15"/>
        <v>5.0188927295678329</v>
      </c>
      <c r="G35" s="1">
        <f t="shared" si="16"/>
        <v>3.9178230138201298</v>
      </c>
      <c r="H35" s="1">
        <f t="shared" si="17"/>
        <v>4.7614262860496028</v>
      </c>
      <c r="I35" s="1">
        <f t="shared" si="18"/>
        <v>4.930473954675703</v>
      </c>
      <c r="J35" s="1">
        <f t="shared" si="19"/>
        <v>5.1557560913708</v>
      </c>
      <c r="L35" s="1">
        <f t="shared" si="20"/>
        <v>2.1682744305902926</v>
      </c>
      <c r="M35" s="1">
        <f t="shared" si="21"/>
        <v>2.3043584441986087</v>
      </c>
      <c r="N35" s="1">
        <f t="shared" si="22"/>
        <v>2.8523626248292824</v>
      </c>
      <c r="O35" s="1">
        <f t="shared" si="23"/>
        <v>2.499239444828588</v>
      </c>
      <c r="P35" s="1">
        <f t="shared" si="24"/>
        <v>2.5991274920552287</v>
      </c>
      <c r="Q35" s="1">
        <f t="shared" si="25"/>
        <v>2.1172227023129877</v>
      </c>
      <c r="S35" s="1">
        <f t="shared" si="26"/>
        <v>1.4792863907377443</v>
      </c>
      <c r="T35" s="1">
        <f t="shared" si="27"/>
        <v>1.6093008190415086</v>
      </c>
      <c r="U35" s="1">
        <f t="shared" si="28"/>
        <v>1.8191761008843357</v>
      </c>
      <c r="V35" s="1">
        <f t="shared" si="29"/>
        <v>2.6473421898768494</v>
      </c>
      <c r="W35" s="1">
        <f t="shared" si="30"/>
        <v>2.1247214993324679</v>
      </c>
      <c r="X35" s="1">
        <f t="shared" si="31"/>
        <v>1.9160969928764706</v>
      </c>
    </row>
    <row r="36" spans="4:24" x14ac:dyDescent="0.25">
      <c r="D36" t="s">
        <v>5</v>
      </c>
      <c r="E36" s="1">
        <f t="shared" si="14"/>
        <v>49.161078536420717</v>
      </c>
      <c r="F36" s="1">
        <f t="shared" si="15"/>
        <v>35.128934638546404</v>
      </c>
      <c r="G36" s="1">
        <f t="shared" si="16"/>
        <v>39.888802994675537</v>
      </c>
      <c r="H36" s="1">
        <f t="shared" si="17"/>
        <v>38.685168461272177</v>
      </c>
      <c r="I36" s="1">
        <f t="shared" si="18"/>
        <v>43.675570913764368</v>
      </c>
      <c r="J36" s="1">
        <f t="shared" si="19"/>
        <v>61.072890548482292</v>
      </c>
      <c r="L36" s="1">
        <f t="shared" si="20"/>
        <v>23.04429799650147</v>
      </c>
      <c r="M36" s="1">
        <f t="shared" si="21"/>
        <v>16.528849046659627</v>
      </c>
      <c r="N36" s="1">
        <f t="shared" si="22"/>
        <v>32.883901656764863</v>
      </c>
      <c r="O36" s="1">
        <f t="shared" si="23"/>
        <v>17.921973810991162</v>
      </c>
      <c r="P36" s="1">
        <f t="shared" si="24"/>
        <v>18.612083228333724</v>
      </c>
      <c r="Q36" s="1">
        <f t="shared" si="25"/>
        <v>18.04448685337913</v>
      </c>
      <c r="S36" s="1">
        <f t="shared" si="26"/>
        <v>9.2733166790364763</v>
      </c>
      <c r="T36" s="1">
        <f t="shared" si="27"/>
        <v>9.4383445080411104</v>
      </c>
      <c r="U36" s="1">
        <f t="shared" si="28"/>
        <v>9.5792903978407988</v>
      </c>
      <c r="V36" s="1">
        <f t="shared" si="29"/>
        <v>16.184776699870334</v>
      </c>
      <c r="W36" s="1">
        <f t="shared" si="30"/>
        <v>13.026032973574262</v>
      </c>
      <c r="X36" s="1">
        <f t="shared" si="31"/>
        <v>11.599338149876266</v>
      </c>
    </row>
    <row r="37" spans="4:24" x14ac:dyDescent="0.25">
      <c r="D37" t="s">
        <v>6</v>
      </c>
      <c r="E37" s="1">
        <f t="shared" si="14"/>
        <v>5.4631223979753116</v>
      </c>
      <c r="F37" s="1">
        <f t="shared" si="15"/>
        <v>15.222329953081912</v>
      </c>
      <c r="G37" s="1">
        <f t="shared" si="16"/>
        <v>5.9183843197666457</v>
      </c>
      <c r="H37" s="1">
        <f t="shared" si="17"/>
        <v>13.884416609824848</v>
      </c>
      <c r="I37" s="1">
        <f t="shared" si="18"/>
        <v>17.427948812895078</v>
      </c>
      <c r="J37" s="1">
        <f t="shared" si="19"/>
        <v>18.801325045956325</v>
      </c>
      <c r="L37" s="1">
        <f t="shared" si="20"/>
        <v>2.6870931266559057</v>
      </c>
      <c r="M37" s="1">
        <f t="shared" si="21"/>
        <v>7.0841564962328833</v>
      </c>
      <c r="N37" s="1">
        <f t="shared" si="22"/>
        <v>9.2850417936536846</v>
      </c>
      <c r="O37" s="1">
        <f t="shared" si="23"/>
        <v>11.293446052116725</v>
      </c>
      <c r="P37" s="1">
        <f t="shared" si="24"/>
        <v>11.924334921227292</v>
      </c>
      <c r="Q37" s="1">
        <f t="shared" si="25"/>
        <v>11.119563394586377</v>
      </c>
      <c r="S37" s="1">
        <f t="shared" si="26"/>
        <v>7.846789157876815</v>
      </c>
      <c r="T37" s="1">
        <f t="shared" si="27"/>
        <v>7.8136683345859943</v>
      </c>
      <c r="U37" s="1">
        <f t="shared" si="28"/>
        <v>9.4705297095217027</v>
      </c>
      <c r="V37" s="1">
        <f t="shared" si="29"/>
        <v>17.096294001015401</v>
      </c>
      <c r="W37" s="1">
        <f t="shared" si="30"/>
        <v>13.239908155469744</v>
      </c>
      <c r="X37" s="1">
        <f t="shared" si="31"/>
        <v>12.721914293428163</v>
      </c>
    </row>
    <row r="38" spans="4:24" x14ac:dyDescent="0.25">
      <c r="D38" t="s">
        <v>7</v>
      </c>
      <c r="E38" s="1">
        <f t="shared" si="14"/>
        <v>809.12232611397587</v>
      </c>
      <c r="F38" s="1">
        <f t="shared" si="15"/>
        <v>701.34245896542211</v>
      </c>
      <c r="G38" s="1">
        <f t="shared" si="16"/>
        <v>670.30919282762068</v>
      </c>
      <c r="H38" s="1">
        <f t="shared" si="17"/>
        <v>716.79914802046505</v>
      </c>
      <c r="I38" s="1">
        <f t="shared" si="18"/>
        <v>735.01495748766922</v>
      </c>
      <c r="J38" s="1">
        <f t="shared" si="19"/>
        <v>740.36635374269838</v>
      </c>
      <c r="L38" s="1">
        <f t="shared" si="20"/>
        <v>354.2964482621968</v>
      </c>
      <c r="M38" s="1">
        <f t="shared" si="21"/>
        <v>318.56356959572298</v>
      </c>
      <c r="N38" s="1">
        <f t="shared" si="22"/>
        <v>484.90102940348254</v>
      </c>
      <c r="O38" s="1">
        <f t="shared" si="23"/>
        <v>325.74429556632941</v>
      </c>
      <c r="P38" s="1">
        <f t="shared" si="24"/>
        <v>354.23705530773657</v>
      </c>
      <c r="Q38" s="1">
        <f t="shared" si="25"/>
        <v>326.66727150000838</v>
      </c>
      <c r="S38" s="1">
        <f t="shared" si="26"/>
        <v>171.96328344826571</v>
      </c>
      <c r="T38" s="1">
        <f t="shared" si="27"/>
        <v>171.01894942944583</v>
      </c>
      <c r="U38" s="1">
        <f t="shared" si="28"/>
        <v>198.62020967250615</v>
      </c>
      <c r="V38" s="1">
        <f t="shared" si="29"/>
        <v>289.65866992150455</v>
      </c>
      <c r="W38" s="1">
        <f t="shared" si="30"/>
        <v>230.47464749603972</v>
      </c>
      <c r="X38" s="1">
        <f t="shared" si="31"/>
        <v>209.04548258809021</v>
      </c>
    </row>
    <row r="39" spans="4:24" x14ac:dyDescent="0.25">
      <c r="D39" t="s">
        <v>8</v>
      </c>
      <c r="E39" s="1">
        <f t="shared" si="14"/>
        <v>41.667882324337462</v>
      </c>
      <c r="F39" s="1">
        <f t="shared" si="15"/>
        <v>39.877231873759868</v>
      </c>
      <c r="G39" s="1">
        <f t="shared" si="16"/>
        <v>42.107636493634516</v>
      </c>
      <c r="H39" s="1">
        <f t="shared" si="17"/>
        <v>40.021424283208617</v>
      </c>
      <c r="I39" s="1">
        <f t="shared" si="18"/>
        <v>45.550300000397385</v>
      </c>
      <c r="J39" s="1">
        <f t="shared" si="19"/>
        <v>48.72918426708992</v>
      </c>
      <c r="L39" s="1">
        <f t="shared" si="20"/>
        <v>20.175630266769886</v>
      </c>
      <c r="M39" s="1">
        <f t="shared" si="21"/>
        <v>18.790725961316273</v>
      </c>
      <c r="N39" s="1">
        <f t="shared" si="22"/>
        <v>26.637165367437476</v>
      </c>
      <c r="O39" s="1">
        <f t="shared" si="23"/>
        <v>19.993245096271544</v>
      </c>
      <c r="P39" s="1">
        <f t="shared" si="24"/>
        <v>21.825113353522372</v>
      </c>
      <c r="Q39" s="1">
        <f t="shared" si="25"/>
        <v>20.134109092801072</v>
      </c>
      <c r="S39" s="1">
        <f t="shared" si="26"/>
        <v>11.214543882059795</v>
      </c>
      <c r="T39" s="1">
        <f t="shared" si="27"/>
        <v>10.821790502872062</v>
      </c>
      <c r="U39" s="1">
        <f t="shared" si="28"/>
        <v>12.382356449438721</v>
      </c>
      <c r="V39" s="1">
        <f t="shared" si="29"/>
        <v>20.032603711703683</v>
      </c>
      <c r="W39" s="1">
        <f t="shared" si="30"/>
        <v>15.47856331033487</v>
      </c>
      <c r="X39" s="1">
        <f t="shared" si="31"/>
        <v>14.437992576906256</v>
      </c>
    </row>
    <row r="40" spans="4:24" x14ac:dyDescent="0.25">
      <c r="D40" t="s">
        <v>9</v>
      </c>
      <c r="E40" s="1">
        <f t="shared" si="14"/>
        <v>137.76074735079945</v>
      </c>
      <c r="F40" s="1">
        <f t="shared" si="15"/>
        <v>129.11618660027429</v>
      </c>
      <c r="G40" s="1">
        <f t="shared" si="16"/>
        <v>138.92112350670041</v>
      </c>
      <c r="H40" s="1">
        <f t="shared" si="17"/>
        <v>132.42364886708069</v>
      </c>
      <c r="I40" s="1">
        <f t="shared" si="18"/>
        <v>148.73125664402389</v>
      </c>
      <c r="J40" s="1">
        <f t="shared" si="19"/>
        <v>162.7427702366098</v>
      </c>
      <c r="L40" s="1">
        <f t="shared" si="20"/>
        <v>66.335766182114611</v>
      </c>
      <c r="M40" s="1">
        <f t="shared" si="21"/>
        <v>61.571370901002496</v>
      </c>
      <c r="N40" s="1">
        <f t="shared" si="22"/>
        <v>86.264517653932231</v>
      </c>
      <c r="O40" s="1">
        <f t="shared" si="23"/>
        <v>63.993195040613529</v>
      </c>
      <c r="P40" s="1">
        <f t="shared" si="24"/>
        <v>70.885518681126683</v>
      </c>
      <c r="Q40" s="1">
        <f t="shared" si="25"/>
        <v>65.401272517402575</v>
      </c>
      <c r="S40" s="1">
        <f t="shared" si="26"/>
        <v>36.566762029984062</v>
      </c>
      <c r="T40" s="1">
        <f t="shared" si="27"/>
        <v>33.587742894453868</v>
      </c>
      <c r="U40" s="1">
        <f t="shared" si="28"/>
        <v>39.146243149182432</v>
      </c>
      <c r="V40" s="1">
        <f t="shared" si="29"/>
        <v>59.830130136758996</v>
      </c>
      <c r="W40" s="1">
        <f t="shared" si="30"/>
        <v>48.384581072090022</v>
      </c>
      <c r="X40" s="1">
        <f t="shared" si="31"/>
        <v>45.456713864514548</v>
      </c>
    </row>
    <row r="41" spans="4:24" x14ac:dyDescent="0.25">
      <c r="D41" t="s">
        <v>10</v>
      </c>
      <c r="E41" s="1">
        <f t="shared" si="14"/>
        <v>156.14826662856541</v>
      </c>
      <c r="F41" s="1">
        <f t="shared" si="15"/>
        <v>143.763652903473</v>
      </c>
      <c r="G41" s="1">
        <f t="shared" si="16"/>
        <v>157.14033130308073</v>
      </c>
      <c r="H41" s="1">
        <f t="shared" si="17"/>
        <v>146.05612587857354</v>
      </c>
      <c r="I41" s="1">
        <f t="shared" si="18"/>
        <v>167.61735901226453</v>
      </c>
      <c r="J41" s="1">
        <f t="shared" si="19"/>
        <v>183.48760167686282</v>
      </c>
      <c r="L41" s="1">
        <f t="shared" si="20"/>
        <v>75.409741640656563</v>
      </c>
      <c r="M41" s="1">
        <f t="shared" si="21"/>
        <v>68.0089851084918</v>
      </c>
      <c r="N41" s="1">
        <f t="shared" si="22"/>
        <v>94.253571252032074</v>
      </c>
      <c r="O41" s="1">
        <f t="shared" si="23"/>
        <v>72.698879390064931</v>
      </c>
      <c r="P41" s="1">
        <f t="shared" si="24"/>
        <v>79.871056584697499</v>
      </c>
      <c r="Q41" s="1">
        <f t="shared" si="25"/>
        <v>72.878767319091054</v>
      </c>
      <c r="S41" s="1">
        <f t="shared" si="26"/>
        <v>40.770158692986584</v>
      </c>
      <c r="T41" s="1">
        <f t="shared" si="27"/>
        <v>37.771195039074975</v>
      </c>
      <c r="U41" s="1">
        <f t="shared" si="28"/>
        <v>44.187024779735772</v>
      </c>
      <c r="V41" s="1">
        <f t="shared" si="29"/>
        <v>69.254548554239918</v>
      </c>
      <c r="W41" s="1">
        <f t="shared" si="30"/>
        <v>54.557168595343498</v>
      </c>
      <c r="X41" s="1">
        <f t="shared" si="31"/>
        <v>51.589493553627292</v>
      </c>
    </row>
    <row r="42" spans="4:24" x14ac:dyDescent="0.25">
      <c r="D42" t="s">
        <v>11</v>
      </c>
      <c r="E42" s="1">
        <f t="shared" si="14"/>
        <v>79.459004823971583</v>
      </c>
      <c r="F42" s="1">
        <f t="shared" si="15"/>
        <v>68.730826796927673</v>
      </c>
      <c r="G42" s="1">
        <f t="shared" si="16"/>
        <v>77.684386062423528</v>
      </c>
      <c r="H42" s="1">
        <f t="shared" si="17"/>
        <v>74.907682487146886</v>
      </c>
      <c r="I42" s="1">
        <f t="shared" si="18"/>
        <v>82.474962486609726</v>
      </c>
      <c r="J42" s="1">
        <f t="shared" si="19"/>
        <v>98.01355383713927</v>
      </c>
      <c r="L42" s="1">
        <f t="shared" si="20"/>
        <v>38.292455869412201</v>
      </c>
      <c r="M42" s="1">
        <f t="shared" si="21"/>
        <v>34.32222655828658</v>
      </c>
      <c r="N42" s="1">
        <f t="shared" si="22"/>
        <v>48.607977869811556</v>
      </c>
      <c r="O42" s="1">
        <f t="shared" si="23"/>
        <v>36.22293323014307</v>
      </c>
      <c r="P42" s="1">
        <f t="shared" si="24"/>
        <v>40.645936605522223</v>
      </c>
      <c r="Q42" s="1">
        <f t="shared" si="25"/>
        <v>37.159769920408124</v>
      </c>
      <c r="S42" s="1">
        <f t="shared" si="26"/>
        <v>20.597217149817123</v>
      </c>
      <c r="T42" s="1">
        <f t="shared" si="27"/>
        <v>18.854876933101963</v>
      </c>
      <c r="U42" s="1">
        <f t="shared" si="28"/>
        <v>22.195912409242133</v>
      </c>
      <c r="V42" s="1">
        <f t="shared" si="29"/>
        <v>34.617148006578084</v>
      </c>
      <c r="W42" s="1">
        <f t="shared" si="30"/>
        <v>27.385654493060912</v>
      </c>
      <c r="X42" s="1">
        <f t="shared" si="31"/>
        <v>26.516684308576302</v>
      </c>
    </row>
    <row r="43" spans="4:24" x14ac:dyDescent="0.25">
      <c r="D43" t="s">
        <v>12</v>
      </c>
      <c r="E43" s="1">
        <f t="shared" si="14"/>
        <v>37.421234706497195</v>
      </c>
      <c r="F43" s="1">
        <f t="shared" si="15"/>
        <v>34.388489405043032</v>
      </c>
      <c r="G43" s="1">
        <f t="shared" si="16"/>
        <v>37.164599267545718</v>
      </c>
      <c r="H43" s="1">
        <f t="shared" si="17"/>
        <v>34.042649046891974</v>
      </c>
      <c r="I43" s="1">
        <f t="shared" si="18"/>
        <v>40.805585617099737</v>
      </c>
      <c r="J43" s="1">
        <f t="shared" si="19"/>
        <v>45.126444759664622</v>
      </c>
      <c r="L43" s="1">
        <f t="shared" si="20"/>
        <v>17.827102730263888</v>
      </c>
      <c r="M43" s="1">
        <f t="shared" si="21"/>
        <v>16.023369424730369</v>
      </c>
      <c r="N43" s="1">
        <f t="shared" si="22"/>
        <v>24.692289052040358</v>
      </c>
      <c r="O43" s="1">
        <f t="shared" si="23"/>
        <v>17.086160443537512</v>
      </c>
      <c r="P43" s="1">
        <f t="shared" si="24"/>
        <v>18.72166088019884</v>
      </c>
      <c r="Q43" s="1">
        <f t="shared" si="25"/>
        <v>17.25852436346576</v>
      </c>
      <c r="S43" s="1">
        <f t="shared" si="26"/>
        <v>9.7828274215261661</v>
      </c>
      <c r="T43" s="1">
        <f t="shared" si="27"/>
        <v>9.2130904046065769</v>
      </c>
      <c r="U43" s="1">
        <f t="shared" si="28"/>
        <v>10.572512206338004</v>
      </c>
      <c r="V43" s="1">
        <f t="shared" si="29"/>
        <v>16.847514793814494</v>
      </c>
      <c r="W43" s="1">
        <f t="shared" si="30"/>
        <v>13.515382985779844</v>
      </c>
      <c r="X43" s="1">
        <f t="shared" si="31"/>
        <v>12.29544467518787</v>
      </c>
    </row>
    <row r="44" spans="4:24" x14ac:dyDescent="0.25">
      <c r="D44" t="s">
        <v>13</v>
      </c>
      <c r="E44" s="1">
        <f t="shared" si="14"/>
        <v>73.497032966626733</v>
      </c>
      <c r="F44" s="1">
        <f t="shared" si="15"/>
        <v>68.327787427617039</v>
      </c>
      <c r="G44" s="1">
        <f t="shared" si="16"/>
        <v>72.825259529082842</v>
      </c>
      <c r="H44" s="1">
        <f t="shared" si="17"/>
        <v>67.941304136592606</v>
      </c>
      <c r="I44" s="1">
        <f t="shared" si="18"/>
        <v>78.296620066052711</v>
      </c>
      <c r="J44" s="1">
        <f t="shared" si="19"/>
        <v>86.922143549233851</v>
      </c>
      <c r="L44" s="1">
        <f t="shared" si="20"/>
        <v>34.093469871001204</v>
      </c>
      <c r="M44" s="1">
        <f t="shared" si="21"/>
        <v>32.455435128301154</v>
      </c>
      <c r="N44" s="1">
        <f t="shared" si="22"/>
        <v>47.569380865137653</v>
      </c>
      <c r="O44" s="1">
        <f t="shared" si="23"/>
        <v>34.473442003959946</v>
      </c>
      <c r="P44" s="1">
        <f t="shared" si="24"/>
        <v>37.096893769616642</v>
      </c>
      <c r="Q44" s="1">
        <f t="shared" si="25"/>
        <v>34.976025200613741</v>
      </c>
      <c r="S44" s="1">
        <f t="shared" si="26"/>
        <v>19.874538040711798</v>
      </c>
      <c r="T44" s="1">
        <f t="shared" si="27"/>
        <v>18.440084131967875</v>
      </c>
      <c r="U44" s="1">
        <f t="shared" si="28"/>
        <v>21.775713655175771</v>
      </c>
      <c r="V44" s="1">
        <f t="shared" si="29"/>
        <v>34.678147753088972</v>
      </c>
      <c r="W44" s="1">
        <f t="shared" si="30"/>
        <v>27.377182765847916</v>
      </c>
      <c r="X44" s="1">
        <f t="shared" si="31"/>
        <v>25.949748517825384</v>
      </c>
    </row>
    <row r="45" spans="4:24" x14ac:dyDescent="0.25">
      <c r="D45" t="s">
        <v>14</v>
      </c>
      <c r="E45" s="1">
        <f t="shared" si="14"/>
        <v>5.0909017084904349</v>
      </c>
      <c r="F45" s="1">
        <f t="shared" si="15"/>
        <v>6.1039939725908932</v>
      </c>
      <c r="G45" s="1">
        <f t="shared" si="16"/>
        <v>5.2245862050742149</v>
      </c>
      <c r="H45" s="1">
        <f t="shared" si="17"/>
        <v>5.7882397130848942</v>
      </c>
      <c r="I45" s="1">
        <f t="shared" si="18"/>
        <v>6.535363632115156</v>
      </c>
      <c r="J45" s="1">
        <f t="shared" si="19"/>
        <v>6.8717700280199523</v>
      </c>
      <c r="L45" s="1">
        <f t="shared" si="20"/>
        <v>2.4190602487436275</v>
      </c>
      <c r="M45" s="1">
        <f t="shared" si="21"/>
        <v>2.8656454668201392</v>
      </c>
      <c r="N45" s="1">
        <f t="shared" si="22"/>
        <v>3.559856694134425</v>
      </c>
      <c r="O45" s="1">
        <f t="shared" si="23"/>
        <v>3.2990446693661366</v>
      </c>
      <c r="P45" s="1">
        <f t="shared" si="24"/>
        <v>3.6433893654875198</v>
      </c>
      <c r="Q45" s="1">
        <f t="shared" si="25"/>
        <v>3.2747816781604149</v>
      </c>
      <c r="S45" s="1">
        <f t="shared" si="26"/>
        <v>2.1816111072964715</v>
      </c>
      <c r="T45" s="1">
        <f t="shared" si="27"/>
        <v>2.1180192880608737</v>
      </c>
      <c r="U45" s="1">
        <f t="shared" si="28"/>
        <v>2.5014376639635754</v>
      </c>
      <c r="V45" s="1">
        <f t="shared" si="29"/>
        <v>4.5493032810526151</v>
      </c>
      <c r="W45" s="1">
        <f t="shared" si="30"/>
        <v>3.6016092073533583</v>
      </c>
      <c r="X45" s="1">
        <f t="shared" si="31"/>
        <v>3.5237402886605853</v>
      </c>
    </row>
    <row r="46" spans="4:24" x14ac:dyDescent="0.25">
      <c r="D46" t="s">
        <v>15</v>
      </c>
      <c r="E46" s="1">
        <f t="shared" si="14"/>
        <v>71.141950626341895</v>
      </c>
      <c r="F46" s="1">
        <f t="shared" si="15"/>
        <v>69.336980582998194</v>
      </c>
      <c r="G46" s="1">
        <f t="shared" si="16"/>
        <v>77.902732332130782</v>
      </c>
      <c r="H46" s="1">
        <f t="shared" si="17"/>
        <v>69.782931822643519</v>
      </c>
      <c r="I46" s="1">
        <f t="shared" si="18"/>
        <v>80.176844316089799</v>
      </c>
      <c r="J46" s="1">
        <f t="shared" si="19"/>
        <v>93.099936780325379</v>
      </c>
      <c r="L46" s="1">
        <f t="shared" si="20"/>
        <v>37.660045630914119</v>
      </c>
      <c r="M46" s="1">
        <f t="shared" si="21"/>
        <v>31.534179410199055</v>
      </c>
      <c r="N46" s="1">
        <f t="shared" si="22"/>
        <v>46.069133187794463</v>
      </c>
      <c r="O46" s="1">
        <f t="shared" si="23"/>
        <v>35.295738407545478</v>
      </c>
      <c r="P46" s="1">
        <f t="shared" si="24"/>
        <v>38.344007622477825</v>
      </c>
      <c r="Q46" s="1">
        <f t="shared" si="25"/>
        <v>35.897998144496142</v>
      </c>
      <c r="S46" s="1">
        <f t="shared" si="26"/>
        <v>17.583196182923697</v>
      </c>
      <c r="T46" s="1">
        <f t="shared" si="27"/>
        <v>16.776721430667767</v>
      </c>
      <c r="U46" s="1">
        <f t="shared" si="28"/>
        <v>20.692198048082844</v>
      </c>
      <c r="V46" s="1">
        <f t="shared" si="29"/>
        <v>32.550097171273144</v>
      </c>
      <c r="W46" s="1">
        <f t="shared" si="30"/>
        <v>24.317943782984052</v>
      </c>
      <c r="X46" s="1">
        <f t="shared" si="31"/>
        <v>24.362094389997409</v>
      </c>
    </row>
    <row r="47" spans="4:24" x14ac:dyDescent="0.25">
      <c r="D47" t="s">
        <v>14</v>
      </c>
      <c r="E47" s="1">
        <f t="shared" si="14"/>
        <v>113.97227015737332</v>
      </c>
      <c r="F47" s="1">
        <f t="shared" si="15"/>
        <v>114.75528328219775</v>
      </c>
      <c r="G47" s="1">
        <f t="shared" si="16"/>
        <v>122.02097235462342</v>
      </c>
      <c r="H47" s="1">
        <f t="shared" si="17"/>
        <v>113.95338876228131</v>
      </c>
      <c r="I47" s="1">
        <f t="shared" si="18"/>
        <v>132.17227142463253</v>
      </c>
      <c r="J47" s="1">
        <f t="shared" si="19"/>
        <v>154.57499992820996</v>
      </c>
      <c r="L47" s="1">
        <f t="shared" si="20"/>
        <v>57.254321084571394</v>
      </c>
      <c r="M47" s="1">
        <f t="shared" si="21"/>
        <v>52.280644066999805</v>
      </c>
      <c r="N47" s="1">
        <f t="shared" si="22"/>
        <v>80.143953270437606</v>
      </c>
      <c r="O47" s="1">
        <f t="shared" si="23"/>
        <v>56.957583193534717</v>
      </c>
      <c r="P47" s="1">
        <f t="shared" si="24"/>
        <v>65.36989879486012</v>
      </c>
      <c r="Q47" s="1">
        <f t="shared" si="25"/>
        <v>60.167134125981292</v>
      </c>
      <c r="S47" s="1">
        <f t="shared" si="26"/>
        <v>33.490098909297124</v>
      </c>
      <c r="T47" s="1">
        <f t="shared" si="27"/>
        <v>33.04696574507399</v>
      </c>
      <c r="U47" s="1">
        <f t="shared" si="28"/>
        <v>40.391818645302088</v>
      </c>
      <c r="V47" s="1">
        <f t="shared" si="29"/>
        <v>63.901955462163968</v>
      </c>
      <c r="W47" s="1">
        <f t="shared" si="30"/>
        <v>47.087955977873499</v>
      </c>
      <c r="X47" s="1">
        <f t="shared" si="31"/>
        <v>43.966977050805646</v>
      </c>
    </row>
    <row r="48" spans="4:24" x14ac:dyDescent="0.25">
      <c r="D48" t="s">
        <v>16</v>
      </c>
      <c r="E48" s="1">
        <f t="shared" si="14"/>
        <v>14.70583149782202</v>
      </c>
      <c r="F48" s="1">
        <f t="shared" si="15"/>
        <v>13.591677847204846</v>
      </c>
      <c r="G48" s="1">
        <f t="shared" si="16"/>
        <v>15.607111873597301</v>
      </c>
      <c r="H48" s="1">
        <f t="shared" si="17"/>
        <v>13.511047270898203</v>
      </c>
      <c r="I48" s="1">
        <f t="shared" si="18"/>
        <v>16.075595637954407</v>
      </c>
      <c r="J48" s="1">
        <f t="shared" si="19"/>
        <v>17.572285527757728</v>
      </c>
      <c r="L48" s="1">
        <f t="shared" si="20"/>
        <v>7.5336922702198423</v>
      </c>
      <c r="M48" s="1">
        <f t="shared" si="21"/>
        <v>6.7925210047366296</v>
      </c>
      <c r="N48" s="1">
        <f t="shared" si="22"/>
        <v>9.4702484459421292</v>
      </c>
      <c r="O48" s="1">
        <f t="shared" si="23"/>
        <v>7.0160212279771397</v>
      </c>
      <c r="P48" s="1">
        <f t="shared" si="24"/>
        <v>7.4785305647194802</v>
      </c>
      <c r="Q48" s="1">
        <f t="shared" si="25"/>
        <v>6.9984442961939397</v>
      </c>
      <c r="S48" s="1">
        <f t="shared" si="26"/>
        <v>3.9737696427226039</v>
      </c>
      <c r="T48" s="1">
        <f t="shared" si="27"/>
        <v>3.9092286042639977</v>
      </c>
      <c r="U48" s="1">
        <f t="shared" si="28"/>
        <v>4.5476534206218133</v>
      </c>
      <c r="V48" s="1">
        <f t="shared" si="29"/>
        <v>6.9219055415599788</v>
      </c>
      <c r="W48" s="1">
        <f t="shared" si="30"/>
        <v>5.5564946899091865</v>
      </c>
      <c r="X48" s="1">
        <f t="shared" si="31"/>
        <v>5.1772211472145955</v>
      </c>
    </row>
    <row r="49" spans="4:24" x14ac:dyDescent="0.25">
      <c r="D49" t="s">
        <v>17</v>
      </c>
      <c r="E49" s="1">
        <f t="shared" si="14"/>
        <v>72.835650658389284</v>
      </c>
      <c r="F49" s="1">
        <f t="shared" si="15"/>
        <v>70.642213846134396</v>
      </c>
      <c r="G49" s="1">
        <f t="shared" si="16"/>
        <v>73.886182238347246</v>
      </c>
      <c r="H49" s="1">
        <f t="shared" si="17"/>
        <v>68.388516055862127</v>
      </c>
      <c r="I49" s="1">
        <f t="shared" si="18"/>
        <v>77.385443426635987</v>
      </c>
      <c r="J49" s="1">
        <f t="shared" si="19"/>
        <v>88.56380856808633</v>
      </c>
      <c r="L49" s="1">
        <f t="shared" si="20"/>
        <v>35.71541525394148</v>
      </c>
      <c r="M49" s="1">
        <f t="shared" si="21"/>
        <v>33.308654002534681</v>
      </c>
      <c r="N49" s="1">
        <f t="shared" si="22"/>
        <v>45.84502503277497</v>
      </c>
      <c r="O49" s="1">
        <f t="shared" si="23"/>
        <v>34.782536764625782</v>
      </c>
      <c r="P49" s="1">
        <f t="shared" si="24"/>
        <v>39.223980171054798</v>
      </c>
      <c r="Q49" s="1">
        <f t="shared" si="25"/>
        <v>34.986072748447626</v>
      </c>
      <c r="S49" s="1">
        <f t="shared" si="26"/>
        <v>19.991717698036215</v>
      </c>
      <c r="T49" s="1">
        <f t="shared" si="27"/>
        <v>19.766583184530049</v>
      </c>
      <c r="U49" s="1">
        <f t="shared" si="28"/>
        <v>22.135759776500354</v>
      </c>
      <c r="V49" s="1">
        <f t="shared" si="29"/>
        <v>34.861514198572529</v>
      </c>
      <c r="W49" s="1">
        <f t="shared" si="30"/>
        <v>27.961570610924131</v>
      </c>
      <c r="X49" s="1">
        <f t="shared" si="31"/>
        <v>24.958227396741083</v>
      </c>
    </row>
    <row r="50" spans="4:24" x14ac:dyDescent="0.25">
      <c r="D50" t="s">
        <v>18</v>
      </c>
      <c r="E50" s="1">
        <f t="shared" si="14"/>
        <v>169.38277217422805</v>
      </c>
      <c r="F50" s="1">
        <f t="shared" si="15"/>
        <v>159.64494560580596</v>
      </c>
      <c r="G50" s="1">
        <f t="shared" si="16"/>
        <v>170.22285241538398</v>
      </c>
      <c r="H50" s="1">
        <f t="shared" si="17"/>
        <v>156.81981959416422</v>
      </c>
      <c r="I50" s="1">
        <f t="shared" si="18"/>
        <v>181.09357147726809</v>
      </c>
      <c r="J50" s="1">
        <f t="shared" si="19"/>
        <v>197.08183289787826</v>
      </c>
      <c r="L50" s="1">
        <f t="shared" si="20"/>
        <v>80.316745241503071</v>
      </c>
      <c r="M50" s="1">
        <f t="shared" si="21"/>
        <v>75.393656121016846</v>
      </c>
      <c r="N50" s="1">
        <f t="shared" si="22"/>
        <v>106.68194048422603</v>
      </c>
      <c r="O50" s="1">
        <f t="shared" si="23"/>
        <v>79.245325551631012</v>
      </c>
      <c r="P50" s="1">
        <f t="shared" si="24"/>
        <v>86.464194692302485</v>
      </c>
      <c r="Q50" s="1">
        <f t="shared" si="25"/>
        <v>77.669904972995269</v>
      </c>
      <c r="S50" s="1">
        <f t="shared" si="26"/>
        <v>44.648391277926429</v>
      </c>
      <c r="T50" s="1">
        <f t="shared" si="27"/>
        <v>41.613198724179107</v>
      </c>
      <c r="U50" s="1">
        <f t="shared" si="28"/>
        <v>48.416310905092011</v>
      </c>
      <c r="V50" s="1">
        <f t="shared" si="29"/>
        <v>74.989307194430523</v>
      </c>
      <c r="W50" s="1">
        <f t="shared" si="30"/>
        <v>59.765453964491805</v>
      </c>
      <c r="X50" s="1">
        <f t="shared" si="31"/>
        <v>56.455421035962111</v>
      </c>
    </row>
    <row r="51" spans="4:24" x14ac:dyDescent="0.25">
      <c r="D51" t="s">
        <v>28</v>
      </c>
      <c r="E51" s="1">
        <f t="shared" si="14"/>
        <v>555.55555555555554</v>
      </c>
      <c r="F51" s="1">
        <f t="shared" si="15"/>
        <v>555.55555555555554</v>
      </c>
      <c r="G51" s="1">
        <f t="shared" si="16"/>
        <v>555.55555555555554</v>
      </c>
      <c r="H51" s="1">
        <f t="shared" si="17"/>
        <v>555.55555555555554</v>
      </c>
      <c r="I51" s="1">
        <f t="shared" si="18"/>
        <v>555.55555555555554</v>
      </c>
      <c r="J51" s="1">
        <f t="shared" si="19"/>
        <v>555.55555555555554</v>
      </c>
      <c r="L51" s="1">
        <f t="shared" si="20"/>
        <v>208.94126032664821</v>
      </c>
      <c r="M51" s="1">
        <f t="shared" si="21"/>
        <v>213.66825638826563</v>
      </c>
      <c r="N51" s="1">
        <f t="shared" si="22"/>
        <v>279.89406069490451</v>
      </c>
      <c r="O51" s="1">
        <f t="shared" si="23"/>
        <v>214.53166194073916</v>
      </c>
      <c r="P51" s="1">
        <f t="shared" si="24"/>
        <v>232.97689284603103</v>
      </c>
      <c r="Q51" s="1">
        <f t="shared" si="25"/>
        <v>211.13225074360153</v>
      </c>
      <c r="S51" s="1">
        <f t="shared" si="26"/>
        <v>119.25068526256288</v>
      </c>
      <c r="T51" s="1">
        <f t="shared" si="27"/>
        <v>114.81310688887253</v>
      </c>
      <c r="U51" s="1">
        <f t="shared" si="28"/>
        <v>121.31025216766588</v>
      </c>
      <c r="V51" s="1">
        <f t="shared" si="29"/>
        <v>188.3402201679794</v>
      </c>
      <c r="W51" s="1">
        <f t="shared" si="30"/>
        <v>143.32625808720437</v>
      </c>
      <c r="X51" s="1">
        <f t="shared" si="31"/>
        <v>135.75640744993621</v>
      </c>
    </row>
    <row r="52" spans="4:24" x14ac:dyDescent="0.25">
      <c r="D52" t="s">
        <v>29</v>
      </c>
      <c r="E52" s="1">
        <f t="shared" si="14"/>
        <v>0</v>
      </c>
      <c r="F52" s="1">
        <f t="shared" si="15"/>
        <v>0</v>
      </c>
      <c r="G52" s="1">
        <f t="shared" si="16"/>
        <v>0</v>
      </c>
      <c r="H52" s="1">
        <f t="shared" si="17"/>
        <v>0</v>
      </c>
      <c r="I52" s="1">
        <f t="shared" si="18"/>
        <v>0</v>
      </c>
      <c r="J52" s="1">
        <f t="shared" si="19"/>
        <v>0</v>
      </c>
      <c r="L52" s="1">
        <f t="shared" si="20"/>
        <v>26.303892895841901</v>
      </c>
      <c r="M52" s="1">
        <f t="shared" si="21"/>
        <v>25.676094108299676</v>
      </c>
      <c r="N52" s="1">
        <f t="shared" si="22"/>
        <v>28.307120298553766</v>
      </c>
      <c r="O52" s="1">
        <f t="shared" si="23"/>
        <v>40.423916368291287</v>
      </c>
      <c r="P52" s="1">
        <f t="shared" si="24"/>
        <v>39.833642242304975</v>
      </c>
      <c r="Q52" s="1">
        <f t="shared" si="25"/>
        <v>33.80230816356606</v>
      </c>
      <c r="S52" s="1">
        <f t="shared" si="26"/>
        <v>40.292450981632591</v>
      </c>
      <c r="T52" s="1">
        <f t="shared" si="27"/>
        <v>37.705883222104568</v>
      </c>
      <c r="U52" s="1">
        <f t="shared" si="28"/>
        <v>43.44788173286134</v>
      </c>
      <c r="V52" s="1">
        <f t="shared" si="29"/>
        <v>68.659000645111433</v>
      </c>
      <c r="W52" s="1">
        <f t="shared" si="30"/>
        <v>52.847513557464715</v>
      </c>
      <c r="X52" s="1">
        <f t="shared" si="31"/>
        <v>50.92104166071563</v>
      </c>
    </row>
    <row r="54" spans="4:24" x14ac:dyDescent="0.25">
      <c r="D54" t="s">
        <v>43</v>
      </c>
      <c r="E54" t="s">
        <v>44</v>
      </c>
      <c r="G54" t="s">
        <v>45</v>
      </c>
      <c r="I54" t="s">
        <v>46</v>
      </c>
    </row>
    <row r="55" spans="4:24" x14ac:dyDescent="0.25">
      <c r="D55" t="s">
        <v>42</v>
      </c>
      <c r="E55" t="s">
        <v>47</v>
      </c>
      <c r="F55" t="s">
        <v>48</v>
      </c>
      <c r="G55" t="s">
        <v>47</v>
      </c>
      <c r="H55" t="s">
        <v>48</v>
      </c>
      <c r="I55" t="s">
        <v>47</v>
      </c>
      <c r="J55" t="s">
        <v>48</v>
      </c>
    </row>
    <row r="56" spans="4:24" x14ac:dyDescent="0.25">
      <c r="D56" t="s">
        <v>0</v>
      </c>
      <c r="E56" s="2">
        <f>AVERAGE(E31:G31)</f>
        <v>46.591515288802945</v>
      </c>
      <c r="F56" s="2">
        <f>AVERAGE(H31:J31)</f>
        <v>62.048189536951689</v>
      </c>
      <c r="G56" s="2">
        <f>AVERAGE(L31:N31)</f>
        <v>28.678337349199783</v>
      </c>
      <c r="H56" s="2">
        <f>AVERAGE(O31:Q31)</f>
        <v>26.121907441318331</v>
      </c>
      <c r="I56" s="2">
        <f>AVERAGE(S31:U31)</f>
        <v>15.656201546542215</v>
      </c>
      <c r="J56" s="2">
        <f>AVERAGE(V31:X31)</f>
        <v>23.06425423597123</v>
      </c>
    </row>
    <row r="57" spans="4:24" x14ac:dyDescent="0.25">
      <c r="D57" t="s">
        <v>1</v>
      </c>
      <c r="E57" s="2">
        <f t="shared" ref="E57:E77" si="32">AVERAGE(E32:G32)</f>
        <v>9.4690909683563476</v>
      </c>
      <c r="F57" s="2">
        <f t="shared" ref="F57:F77" si="33">AVERAGE(H32:J32)</f>
        <v>11.726155552389626</v>
      </c>
      <c r="G57" s="2">
        <f t="shared" ref="G57:G77" si="34">AVERAGE(L32:N32)</f>
        <v>5.6503153805315423</v>
      </c>
      <c r="H57" s="2">
        <f t="shared" ref="H57:H77" si="35">AVERAGE(O32:Q32)</f>
        <v>7.245885300778248</v>
      </c>
      <c r="I57" s="2">
        <f t="shared" ref="I57:I77" si="36">AVERAGE(S32:U32)</f>
        <v>5.5791061962044521</v>
      </c>
      <c r="J57" s="2">
        <f t="shared" ref="J57:J77" si="37">AVERAGE(V32:X32)</f>
        <v>8.6678882415601795</v>
      </c>
    </row>
    <row r="58" spans="4:24" x14ac:dyDescent="0.25">
      <c r="D58" t="s">
        <v>2</v>
      </c>
      <c r="E58" s="2">
        <f t="shared" si="32"/>
        <v>77.042207251719091</v>
      </c>
      <c r="F58" s="2">
        <f t="shared" si="33"/>
        <v>83.62044373242945</v>
      </c>
      <c r="G58" s="2">
        <f t="shared" si="34"/>
        <v>39.758753951194997</v>
      </c>
      <c r="H58" s="2">
        <f t="shared" si="35"/>
        <v>37.779926252232478</v>
      </c>
      <c r="I58" s="2">
        <f t="shared" si="36"/>
        <v>19.723737408277071</v>
      </c>
      <c r="J58" s="2">
        <f t="shared" si="37"/>
        <v>28.953444394310139</v>
      </c>
    </row>
    <row r="59" spans="4:24" x14ac:dyDescent="0.25">
      <c r="D59" t="s">
        <v>3</v>
      </c>
      <c r="E59" s="2">
        <f t="shared" si="32"/>
        <v>3.6066518896948239</v>
      </c>
      <c r="F59" s="2">
        <f t="shared" si="33"/>
        <v>4.3217949497496315</v>
      </c>
      <c r="G59" s="2">
        <f t="shared" si="34"/>
        <v>1.9708719041167633</v>
      </c>
      <c r="H59" s="2">
        <f t="shared" si="35"/>
        <v>1.909205722188563</v>
      </c>
      <c r="I59" s="2">
        <f t="shared" si="36"/>
        <v>1.2459235442486092</v>
      </c>
      <c r="J59" s="2">
        <f t="shared" si="37"/>
        <v>1.7068211655433017</v>
      </c>
    </row>
    <row r="60" spans="4:24" x14ac:dyDescent="0.25">
      <c r="D60" t="s">
        <v>4</v>
      </c>
      <c r="E60" s="2">
        <f t="shared" si="32"/>
        <v>4.4641398728713702</v>
      </c>
      <c r="F60" s="2">
        <f t="shared" si="33"/>
        <v>4.9492187773653695</v>
      </c>
      <c r="G60" s="2">
        <f t="shared" si="34"/>
        <v>2.4416651665393947</v>
      </c>
      <c r="H60" s="2">
        <f t="shared" si="35"/>
        <v>2.4051965463989351</v>
      </c>
      <c r="I60" s="2">
        <f t="shared" si="36"/>
        <v>1.6359211035545294</v>
      </c>
      <c r="J60" s="2">
        <f t="shared" si="37"/>
        <v>2.2293868940285959</v>
      </c>
    </row>
    <row r="61" spans="4:24" x14ac:dyDescent="0.25">
      <c r="D61" t="s">
        <v>5</v>
      </c>
      <c r="E61" s="2">
        <f t="shared" si="32"/>
        <v>41.392938723214222</v>
      </c>
      <c r="F61" s="2">
        <f t="shared" si="33"/>
        <v>47.811209974506276</v>
      </c>
      <c r="G61" s="2">
        <f t="shared" si="34"/>
        <v>24.152349566641988</v>
      </c>
      <c r="H61" s="2">
        <f t="shared" si="35"/>
        <v>18.192847964234673</v>
      </c>
      <c r="I61" s="2">
        <f t="shared" si="36"/>
        <v>9.4303171949727957</v>
      </c>
      <c r="J61" s="2">
        <f t="shared" si="37"/>
        <v>13.60338260777362</v>
      </c>
    </row>
    <row r="62" spans="4:24" x14ac:dyDescent="0.25">
      <c r="D62" t="s">
        <v>6</v>
      </c>
      <c r="E62" s="2">
        <f t="shared" si="32"/>
        <v>8.8679455569412884</v>
      </c>
      <c r="F62" s="2">
        <f t="shared" si="33"/>
        <v>16.704563489558751</v>
      </c>
      <c r="G62" s="2">
        <f t="shared" si="34"/>
        <v>6.3520971388474905</v>
      </c>
      <c r="H62" s="2">
        <f>AVERAGE(O37:Q37)</f>
        <v>11.445781455976798</v>
      </c>
      <c r="I62" s="2">
        <f t="shared" si="36"/>
        <v>8.3769957339948373</v>
      </c>
      <c r="J62" s="2">
        <f t="shared" si="37"/>
        <v>14.352705483304435</v>
      </c>
    </row>
    <row r="63" spans="4:24" x14ac:dyDescent="0.25">
      <c r="D63" t="s">
        <v>7</v>
      </c>
      <c r="E63" s="2">
        <f t="shared" si="32"/>
        <v>726.92465930233959</v>
      </c>
      <c r="F63" s="2">
        <f t="shared" si="33"/>
        <v>730.72681975027751</v>
      </c>
      <c r="G63" s="2">
        <f t="shared" si="34"/>
        <v>385.92034908713413</v>
      </c>
      <c r="H63" s="2">
        <f t="shared" si="35"/>
        <v>335.54954079135814</v>
      </c>
      <c r="I63" s="2">
        <f t="shared" si="36"/>
        <v>180.53414751673924</v>
      </c>
      <c r="J63" s="2">
        <f t="shared" si="37"/>
        <v>243.05960000187815</v>
      </c>
    </row>
    <row r="64" spans="4:24" x14ac:dyDescent="0.25">
      <c r="D64" t="s">
        <v>8</v>
      </c>
      <c r="E64" s="2">
        <f t="shared" si="32"/>
        <v>41.217583563910615</v>
      </c>
      <c r="F64" s="2">
        <f t="shared" si="33"/>
        <v>44.766969516898634</v>
      </c>
      <c r="G64" s="2">
        <f t="shared" si="34"/>
        <v>21.86784053184121</v>
      </c>
      <c r="H64" s="2">
        <f t="shared" si="35"/>
        <v>20.650822514198328</v>
      </c>
      <c r="I64" s="2">
        <f t="shared" si="36"/>
        <v>11.472896944790193</v>
      </c>
      <c r="J64" s="2">
        <f t="shared" si="37"/>
        <v>16.649719866314936</v>
      </c>
    </row>
    <row r="65" spans="4:10" x14ac:dyDescent="0.25">
      <c r="D65" t="s">
        <v>9</v>
      </c>
      <c r="E65" s="2">
        <f t="shared" si="32"/>
        <v>135.26601915259138</v>
      </c>
      <c r="F65" s="2">
        <f t="shared" si="33"/>
        <v>147.96589191590479</v>
      </c>
      <c r="G65" s="2">
        <f t="shared" si="34"/>
        <v>71.390551579016446</v>
      </c>
      <c r="H65" s="2">
        <f t="shared" si="35"/>
        <v>66.759995413047591</v>
      </c>
      <c r="I65" s="2">
        <f t="shared" si="36"/>
        <v>36.433582691206787</v>
      </c>
      <c r="J65" s="2">
        <f t="shared" si="37"/>
        <v>51.223808357787853</v>
      </c>
    </row>
    <row r="66" spans="4:10" x14ac:dyDescent="0.25">
      <c r="D66" t="s">
        <v>10</v>
      </c>
      <c r="E66" s="2">
        <f t="shared" si="32"/>
        <v>152.35075027837306</v>
      </c>
      <c r="F66" s="2">
        <f t="shared" si="33"/>
        <v>165.72036218923361</v>
      </c>
      <c r="G66" s="2">
        <f t="shared" si="34"/>
        <v>79.224099333726812</v>
      </c>
      <c r="H66" s="2">
        <f t="shared" si="35"/>
        <v>75.149567764617828</v>
      </c>
      <c r="I66" s="2">
        <f t="shared" si="36"/>
        <v>40.909459503932446</v>
      </c>
      <c r="J66" s="2">
        <f t="shared" si="37"/>
        <v>58.467070234403572</v>
      </c>
    </row>
    <row r="67" spans="4:10" x14ac:dyDescent="0.25">
      <c r="D67" t="s">
        <v>11</v>
      </c>
      <c r="E67" s="2">
        <f t="shared" si="32"/>
        <v>75.291405894440928</v>
      </c>
      <c r="F67" s="2">
        <f t="shared" si="33"/>
        <v>85.132066270298637</v>
      </c>
      <c r="G67" s="2">
        <f t="shared" si="34"/>
        <v>40.407553432503448</v>
      </c>
      <c r="H67" s="2">
        <f t="shared" si="35"/>
        <v>38.009546585357803</v>
      </c>
      <c r="I67" s="2">
        <f t="shared" si="36"/>
        <v>20.549335497387073</v>
      </c>
      <c r="J67" s="2">
        <f t="shared" si="37"/>
        <v>29.506495602738436</v>
      </c>
    </row>
    <row r="68" spans="4:10" x14ac:dyDescent="0.25">
      <c r="D68" t="s">
        <v>12</v>
      </c>
      <c r="E68" s="2">
        <f t="shared" si="32"/>
        <v>36.324774459695313</v>
      </c>
      <c r="F68" s="2">
        <f t="shared" si="33"/>
        <v>39.991559807885444</v>
      </c>
      <c r="G68" s="2">
        <f t="shared" si="34"/>
        <v>19.514253735678206</v>
      </c>
      <c r="H68" s="2">
        <f t="shared" si="35"/>
        <v>17.688781895734035</v>
      </c>
      <c r="I68" s="2">
        <f t="shared" si="36"/>
        <v>9.8561433441569157</v>
      </c>
      <c r="J68" s="2">
        <f t="shared" si="37"/>
        <v>14.219447484927402</v>
      </c>
    </row>
    <row r="69" spans="4:10" x14ac:dyDescent="0.25">
      <c r="D69" t="s">
        <v>13</v>
      </c>
      <c r="E69" s="2">
        <f t="shared" si="32"/>
        <v>71.550026641108872</v>
      </c>
      <c r="F69" s="2">
        <f t="shared" si="33"/>
        <v>77.720022583959732</v>
      </c>
      <c r="G69" s="2">
        <f t="shared" si="34"/>
        <v>38.039428621479999</v>
      </c>
      <c r="H69" s="2">
        <f t="shared" si="35"/>
        <v>35.515453658063443</v>
      </c>
      <c r="I69" s="2">
        <f t="shared" si="36"/>
        <v>20.030111942618483</v>
      </c>
      <c r="J69" s="2">
        <f t="shared" si="37"/>
        <v>29.335026345587423</v>
      </c>
    </row>
    <row r="70" spans="4:10" x14ac:dyDescent="0.25">
      <c r="D70" t="s">
        <v>14</v>
      </c>
      <c r="E70" s="2">
        <f t="shared" si="32"/>
        <v>5.4731606287185137</v>
      </c>
      <c r="F70" s="2">
        <f t="shared" si="33"/>
        <v>6.3984577910733336</v>
      </c>
      <c r="G70" s="2">
        <f t="shared" si="34"/>
        <v>2.9481874698993971</v>
      </c>
      <c r="H70" s="2">
        <f t="shared" si="35"/>
        <v>3.4057385710046901</v>
      </c>
      <c r="I70" s="2">
        <f t="shared" si="36"/>
        <v>2.2670226864403067</v>
      </c>
      <c r="J70" s="2">
        <f t="shared" si="37"/>
        <v>3.8915509256888527</v>
      </c>
    </row>
    <row r="71" spans="4:10" x14ac:dyDescent="0.25">
      <c r="D71" t="s">
        <v>15</v>
      </c>
      <c r="E71" s="2">
        <f t="shared" si="32"/>
        <v>72.793887847156952</v>
      </c>
      <c r="F71" s="2">
        <f t="shared" si="33"/>
        <v>81.019904306352899</v>
      </c>
      <c r="G71" s="2">
        <f t="shared" si="34"/>
        <v>38.421119409635878</v>
      </c>
      <c r="H71" s="2">
        <f t="shared" si="35"/>
        <v>36.51258139150648</v>
      </c>
      <c r="I71" s="2">
        <f t="shared" si="36"/>
        <v>18.350705220558101</v>
      </c>
      <c r="J71" s="2">
        <f t="shared" si="37"/>
        <v>27.076711781418201</v>
      </c>
    </row>
    <row r="72" spans="4:10" x14ac:dyDescent="0.25">
      <c r="D72" t="s">
        <v>14</v>
      </c>
      <c r="E72" s="2">
        <f t="shared" si="32"/>
        <v>116.91617526473151</v>
      </c>
      <c r="F72" s="2">
        <f t="shared" si="33"/>
        <v>133.56688670504127</v>
      </c>
      <c r="G72" s="2">
        <f t="shared" si="34"/>
        <v>63.2263061406696</v>
      </c>
      <c r="H72" s="2">
        <f t="shared" si="35"/>
        <v>60.831538704792045</v>
      </c>
      <c r="I72" s="2">
        <f t="shared" si="36"/>
        <v>35.642961099891068</v>
      </c>
      <c r="J72" s="2">
        <f t="shared" si="37"/>
        <v>51.652296163614373</v>
      </c>
    </row>
    <row r="73" spans="4:10" x14ac:dyDescent="0.25">
      <c r="D73" t="s">
        <v>16</v>
      </c>
      <c r="E73" s="2">
        <f t="shared" si="32"/>
        <v>14.634873739541391</v>
      </c>
      <c r="F73" s="2">
        <f t="shared" si="33"/>
        <v>15.719642812203446</v>
      </c>
      <c r="G73" s="2">
        <f t="shared" si="34"/>
        <v>7.9321539069662004</v>
      </c>
      <c r="H73" s="2">
        <f t="shared" si="35"/>
        <v>7.1643320296301853</v>
      </c>
      <c r="I73" s="2">
        <f t="shared" si="36"/>
        <v>4.1435505558694716</v>
      </c>
      <c r="J73" s="2">
        <f t="shared" si="37"/>
        <v>5.8852071262279209</v>
      </c>
    </row>
    <row r="74" spans="4:10" x14ac:dyDescent="0.25">
      <c r="D74" t="s">
        <v>17</v>
      </c>
      <c r="E74" s="2">
        <f t="shared" si="32"/>
        <v>72.454682247623637</v>
      </c>
      <c r="F74" s="2">
        <f t="shared" si="33"/>
        <v>78.112589350194824</v>
      </c>
      <c r="G74" s="2">
        <f t="shared" si="34"/>
        <v>38.289698096417048</v>
      </c>
      <c r="H74" s="2">
        <f t="shared" si="35"/>
        <v>36.330863228042737</v>
      </c>
      <c r="I74" s="2">
        <f t="shared" si="36"/>
        <v>20.631353553022205</v>
      </c>
      <c r="J74" s="2">
        <f t="shared" si="37"/>
        <v>29.260437402079248</v>
      </c>
    </row>
    <row r="75" spans="4:10" x14ac:dyDescent="0.25">
      <c r="D75" t="s">
        <v>18</v>
      </c>
      <c r="E75" s="2">
        <f t="shared" si="32"/>
        <v>166.41685673180598</v>
      </c>
      <c r="F75" s="2">
        <f t="shared" si="33"/>
        <v>178.33174132310353</v>
      </c>
      <c r="G75" s="2">
        <f t="shared" si="34"/>
        <v>87.464113948915312</v>
      </c>
      <c r="H75" s="2">
        <f t="shared" si="35"/>
        <v>81.126475072309589</v>
      </c>
      <c r="I75" s="2">
        <f t="shared" si="36"/>
        <v>44.892633635732516</v>
      </c>
      <c r="J75" s="2">
        <f t="shared" si="37"/>
        <v>63.736727398294811</v>
      </c>
    </row>
    <row r="76" spans="4:10" x14ac:dyDescent="0.25">
      <c r="D76" t="s">
        <v>28</v>
      </c>
      <c r="E76" s="2">
        <f t="shared" si="32"/>
        <v>555.55555555555554</v>
      </c>
      <c r="F76" s="2">
        <f t="shared" si="33"/>
        <v>555.55555555555554</v>
      </c>
      <c r="G76" s="2">
        <f t="shared" si="34"/>
        <v>234.16785913660613</v>
      </c>
      <c r="H76" s="2">
        <f t="shared" si="35"/>
        <v>219.54693517679058</v>
      </c>
      <c r="I76" s="2">
        <f t="shared" si="36"/>
        <v>118.45801477303375</v>
      </c>
      <c r="J76" s="2">
        <f t="shared" si="37"/>
        <v>155.8076285683733</v>
      </c>
    </row>
    <row r="77" spans="4:10" x14ac:dyDescent="0.25">
      <c r="D77" t="s">
        <v>29</v>
      </c>
      <c r="E77" s="2">
        <f t="shared" si="32"/>
        <v>0</v>
      </c>
      <c r="F77" s="2">
        <f t="shared" si="33"/>
        <v>0</v>
      </c>
      <c r="G77" s="2">
        <f t="shared" si="34"/>
        <v>26.76236910089845</v>
      </c>
      <c r="H77" s="2">
        <f t="shared" si="35"/>
        <v>38.019955591387436</v>
      </c>
      <c r="I77" s="2">
        <f t="shared" si="36"/>
        <v>40.482071978866166</v>
      </c>
      <c r="J77" s="2">
        <f t="shared" si="37"/>
        <v>57.475851954430595</v>
      </c>
    </row>
    <row r="78" spans="4:10" x14ac:dyDescent="0.25">
      <c r="D78" t="s">
        <v>61</v>
      </c>
      <c r="E78" s="1">
        <f>AVERAGE(E27:G27)</f>
        <v>1.8E-5</v>
      </c>
      <c r="F78" s="1">
        <f>AVERAGE(H27:J27)</f>
        <v>1.8E-5</v>
      </c>
      <c r="G78" s="1">
        <f>AVERAGE(L27:N27)</f>
        <v>3.606553988977722E-5</v>
      </c>
      <c r="H78" s="1">
        <f>AVERAGE(O27:Q27)</f>
        <v>3.8787512644570355E-5</v>
      </c>
      <c r="I78" s="1">
        <f>AVERAGE(S27:U27)</f>
        <v>6.705415279049911E-5</v>
      </c>
      <c r="J78" s="1">
        <f>AVERAGE(V27:X27)</f>
        <v>5.1015451789179532E-5</v>
      </c>
    </row>
    <row r="79" spans="4:10" x14ac:dyDescent="0.25">
      <c r="D79" t="s">
        <v>65</v>
      </c>
      <c r="E79" s="1">
        <f>AVERAGE(E28:G28)</f>
        <v>3.5999999999999997E-2</v>
      </c>
      <c r="F79" s="1">
        <f>AVERAGE(H28:J28)</f>
        <v>3.5999999999999997E-2</v>
      </c>
      <c r="G79" s="1">
        <f>AVERAGE(L28:N28)</f>
        <v>7.2131079779554436E-2</v>
      </c>
      <c r="H79" s="1">
        <f>AVERAGE(O28:Q28)</f>
        <v>7.7575025289140717E-2</v>
      </c>
      <c r="I79" s="1">
        <f>AVERAGE(S28:U28)</f>
        <v>0.1341083055809982</v>
      </c>
      <c r="J79" s="1">
        <f>AVERAGE(V28:X28)</f>
        <v>0.10203090357835908</v>
      </c>
    </row>
    <row r="81" spans="9:12" x14ac:dyDescent="0.25">
      <c r="I81" s="1">
        <f>I79-G79</f>
        <v>6.1977225801443769E-2</v>
      </c>
      <c r="J81" s="1">
        <f>J79-H79</f>
        <v>2.4455878289218358E-2</v>
      </c>
      <c r="K81" s="1">
        <f>I81/24</f>
        <v>2.5823844083934905E-3</v>
      </c>
      <c r="L81" s="1">
        <f>J81/24</f>
        <v>1.0189949287174316E-3</v>
      </c>
    </row>
    <row r="82" spans="9:12" x14ac:dyDescent="0.25">
      <c r="I82" s="1">
        <f>I79-E79</f>
        <v>9.8108305580998201E-2</v>
      </c>
      <c r="J82" s="1">
        <f>J79-F79</f>
        <v>6.6030903578359085E-2</v>
      </c>
      <c r="K82" s="1">
        <f>I82/48</f>
        <v>2.0439230329374627E-3</v>
      </c>
      <c r="L82" s="1">
        <f>J82/48</f>
        <v>1.3756438245491477E-3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5E4B-655A-40A3-A19D-F74DC3D6DAF4}">
  <dimension ref="A1:R30"/>
  <sheetViews>
    <sheetView workbookViewId="0">
      <selection activeCell="J5" sqref="J5"/>
    </sheetView>
    <sheetView workbookViewId="1"/>
  </sheetViews>
  <sheetFormatPr defaultRowHeight="15" x14ac:dyDescent="0.25"/>
  <cols>
    <col min="9" max="9" width="16.28515625" bestFit="1" customWidth="1"/>
    <col min="10" max="10" width="17.42578125" bestFit="1" customWidth="1"/>
  </cols>
  <sheetData>
    <row r="1" spans="1:18" x14ac:dyDescent="0.25">
      <c r="A1" t="s">
        <v>47</v>
      </c>
      <c r="B1" t="s">
        <v>48</v>
      </c>
      <c r="C1" t="s">
        <v>69</v>
      </c>
      <c r="H1" t="s">
        <v>70</v>
      </c>
      <c r="M1" s="13" t="s">
        <v>73</v>
      </c>
    </row>
    <row r="2" spans="1:18" x14ac:dyDescent="0.25">
      <c r="A2" s="13">
        <v>32.151367999999998</v>
      </c>
      <c r="B2" s="13">
        <v>32.486908</v>
      </c>
      <c r="H2" t="s">
        <v>72</v>
      </c>
      <c r="I2" t="s">
        <v>80</v>
      </c>
      <c r="J2" t="s">
        <v>81</v>
      </c>
      <c r="K2" t="s">
        <v>71</v>
      </c>
      <c r="M2" s="13" t="s">
        <v>74</v>
      </c>
      <c r="N2" s="14">
        <v>1.29E-2</v>
      </c>
    </row>
    <row r="3" spans="1:18" x14ac:dyDescent="0.25">
      <c r="A3" s="13">
        <v>26.522473000000002</v>
      </c>
      <c r="B3" s="13">
        <v>20.706050000000001</v>
      </c>
      <c r="H3">
        <v>100</v>
      </c>
      <c r="I3">
        <f>(H3-N3)/N2</f>
        <v>8290.2635658914733</v>
      </c>
      <c r="J3">
        <f>I3*Conversions!$B$3</f>
        <v>7461.237209302325</v>
      </c>
      <c r="K3" s="1">
        <f>J3/Conversions!B6</f>
        <v>7.4612372093023251E-6</v>
      </c>
      <c r="M3" s="13" t="s">
        <v>75</v>
      </c>
      <c r="N3" s="14">
        <v>-6.9443999999999999</v>
      </c>
    </row>
    <row r="4" spans="1:18" x14ac:dyDescent="0.25">
      <c r="A4" s="13">
        <v>26.349405000000001</v>
      </c>
      <c r="B4" s="13">
        <v>60.786983999999997</v>
      </c>
    </row>
    <row r="5" spans="1:18" x14ac:dyDescent="0.25">
      <c r="A5" s="13">
        <v>30.344052000000001</v>
      </c>
      <c r="B5" s="13">
        <v>40.215674</v>
      </c>
      <c r="H5" t="s">
        <v>79</v>
      </c>
    </row>
    <row r="6" spans="1:18" x14ac:dyDescent="0.25">
      <c r="A6" s="13">
        <v>23.249105</v>
      </c>
      <c r="B6" s="13">
        <v>33.219206999999997</v>
      </c>
      <c r="H6" s="1">
        <v>1000000000</v>
      </c>
      <c r="K6" s="1"/>
    </row>
    <row r="7" spans="1:18" x14ac:dyDescent="0.25">
      <c r="A7" s="13">
        <v>25.192599999999999</v>
      </c>
      <c r="B7" s="13">
        <v>41.435709000000003</v>
      </c>
    </row>
    <row r="8" spans="1:18" x14ac:dyDescent="0.25">
      <c r="A8" s="13">
        <v>22.674992</v>
      </c>
      <c r="B8" s="13">
        <v>43.337015999999998</v>
      </c>
    </row>
    <row r="9" spans="1:18" x14ac:dyDescent="0.25">
      <c r="A9" s="13">
        <v>25.885418999999999</v>
      </c>
      <c r="B9" s="13">
        <v>44.590774000000003</v>
      </c>
    </row>
    <row r="10" spans="1:18" x14ac:dyDescent="0.25">
      <c r="A10" s="13">
        <v>39.308045</v>
      </c>
      <c r="B10" s="13">
        <v>42.316167999999998</v>
      </c>
    </row>
    <row r="11" spans="1:18" x14ac:dyDescent="0.25">
      <c r="A11" s="13">
        <v>19.844709000000002</v>
      </c>
      <c r="B11" s="13">
        <v>43.435709000000003</v>
      </c>
    </row>
    <row r="12" spans="1:18" x14ac:dyDescent="0.25">
      <c r="A12" s="13">
        <v>32.243630000000003</v>
      </c>
      <c r="B12" s="13">
        <v>39.824640000000002</v>
      </c>
    </row>
    <row r="13" spans="1:18" x14ac:dyDescent="0.25">
      <c r="A13" s="13">
        <v>22.652436999999999</v>
      </c>
      <c r="B13" s="13">
        <v>27.680119999999999</v>
      </c>
    </row>
    <row r="15" spans="1:18" x14ac:dyDescent="0.25">
      <c r="A15" t="s">
        <v>47</v>
      </c>
      <c r="B15" t="s">
        <v>48</v>
      </c>
      <c r="C15" t="s">
        <v>76</v>
      </c>
      <c r="F15" t="s">
        <v>47</v>
      </c>
      <c r="G15" t="s">
        <v>48</v>
      </c>
      <c r="H15" t="s">
        <v>77</v>
      </c>
      <c r="K15" t="s">
        <v>47</v>
      </c>
      <c r="L15" t="s">
        <v>48</v>
      </c>
      <c r="M15" t="s">
        <v>78</v>
      </c>
      <c r="P15" t="s">
        <v>47</v>
      </c>
      <c r="Q15" t="s">
        <v>48</v>
      </c>
      <c r="R15" t="s">
        <v>78</v>
      </c>
    </row>
    <row r="16" spans="1:18" x14ac:dyDescent="0.25">
      <c r="A16" s="1">
        <f>A2/$K$3</f>
        <v>4309120.2032707334</v>
      </c>
      <c r="B16" s="1">
        <f>B2/$K$3</f>
        <v>4354091.2972846953</v>
      </c>
      <c r="F16" s="1">
        <f>A16/$H$6</f>
        <v>4.3091202032707332E-3</v>
      </c>
      <c r="G16" s="1">
        <f>B16/$H$6</f>
        <v>4.3540912972846952E-3</v>
      </c>
      <c r="K16" s="1">
        <f>F16*60</f>
        <v>0.25854721219624399</v>
      </c>
      <c r="L16" s="1">
        <f>G16*60</f>
        <v>0.26124547783708169</v>
      </c>
      <c r="P16" s="1">
        <f>K16*-1</f>
        <v>-0.25854721219624399</v>
      </c>
      <c r="Q16" s="1">
        <f>L16*-1</f>
        <v>-0.26124547783708169</v>
      </c>
    </row>
    <row r="17" spans="1:17" x14ac:dyDescent="0.25">
      <c r="A17" s="1">
        <f t="shared" ref="A17:B17" si="0">A3/$K$3</f>
        <v>3554701.7546812491</v>
      </c>
      <c r="B17" s="1">
        <f t="shared" si="0"/>
        <v>2775149.6727894749</v>
      </c>
      <c r="F17" s="1">
        <f t="shared" ref="F17:F27" si="1">A17/$H$6</f>
        <v>3.5547017546812493E-3</v>
      </c>
      <c r="G17" s="1">
        <f t="shared" ref="G17:G27" si="2">B17/$H$6</f>
        <v>2.7751496727894749E-3</v>
      </c>
      <c r="K17" s="1">
        <f t="shared" ref="K17:K27" si="3">F17*60</f>
        <v>0.21328210528087496</v>
      </c>
      <c r="L17" s="1">
        <f t="shared" ref="L17:L27" si="4">G17*60</f>
        <v>0.1665089803673685</v>
      </c>
      <c r="P17" s="1">
        <f t="shared" ref="P17:P27" si="5">K17*-1</f>
        <v>-0.21328210528087496</v>
      </c>
      <c r="Q17" s="1">
        <f t="shared" ref="Q17:Q27" si="6">L17*-1</f>
        <v>-0.1665089803673685</v>
      </c>
    </row>
    <row r="18" spans="1:17" x14ac:dyDescent="0.25">
      <c r="A18" s="1">
        <f t="shared" ref="A18:B18" si="7">A4/$K$3</f>
        <v>3531506.137768785</v>
      </c>
      <c r="B18" s="1">
        <f t="shared" si="7"/>
        <v>8147038.1244833767</v>
      </c>
      <c r="F18" s="1">
        <f t="shared" si="1"/>
        <v>3.5315061377687849E-3</v>
      </c>
      <c r="G18" s="1">
        <f t="shared" si="2"/>
        <v>8.1470381244833773E-3</v>
      </c>
      <c r="K18" s="1">
        <f t="shared" si="3"/>
        <v>0.21189036826612709</v>
      </c>
      <c r="L18" s="1">
        <f t="shared" si="4"/>
        <v>0.48882228746900264</v>
      </c>
      <c r="P18" s="1">
        <f t="shared" si="5"/>
        <v>-0.21189036826612709</v>
      </c>
      <c r="Q18" s="1">
        <f t="shared" si="6"/>
        <v>-0.48882228746900264</v>
      </c>
    </row>
    <row r="19" spans="1:17" x14ac:dyDescent="0.25">
      <c r="A19" s="1">
        <f t="shared" ref="A19:B19" si="8">A5/$K$3</f>
        <v>4066892.8153320793</v>
      </c>
      <c r="B19" s="1">
        <f t="shared" si="8"/>
        <v>5389947.1189390626</v>
      </c>
      <c r="F19" s="1">
        <f t="shared" si="1"/>
        <v>4.0668928153320795E-3</v>
      </c>
      <c r="G19" s="1">
        <f t="shared" si="2"/>
        <v>5.3899471189390626E-3</v>
      </c>
      <c r="K19" s="1">
        <f t="shared" si="3"/>
        <v>0.24401356891992476</v>
      </c>
      <c r="L19" s="1">
        <f t="shared" si="4"/>
        <v>0.32339682713634377</v>
      </c>
      <c r="P19" s="1">
        <f t="shared" si="5"/>
        <v>-0.24401356891992476</v>
      </c>
      <c r="Q19" s="1">
        <f t="shared" si="6"/>
        <v>-0.32339682713634377</v>
      </c>
    </row>
    <row r="20" spans="1:17" x14ac:dyDescent="0.25">
      <c r="A20" s="1">
        <f t="shared" ref="A20:B20" si="9">A6/$K$3</f>
        <v>3115985.2378120469</v>
      </c>
      <c r="B20" s="1">
        <f t="shared" si="9"/>
        <v>4452238.4248263584</v>
      </c>
      <c r="F20" s="1">
        <f t="shared" si="1"/>
        <v>3.1159852378120469E-3</v>
      </c>
      <c r="G20" s="1">
        <f t="shared" si="2"/>
        <v>4.4522384248263588E-3</v>
      </c>
      <c r="K20" s="1">
        <f t="shared" si="3"/>
        <v>0.1869591142687228</v>
      </c>
      <c r="L20" s="1">
        <f t="shared" si="4"/>
        <v>0.2671343054895815</v>
      </c>
      <c r="P20" s="1">
        <f t="shared" si="5"/>
        <v>-0.1869591142687228</v>
      </c>
      <c r="Q20" s="1">
        <f t="shared" si="6"/>
        <v>-0.2671343054895815</v>
      </c>
    </row>
    <row r="21" spans="1:17" x14ac:dyDescent="0.25">
      <c r="A21" s="1">
        <f t="shared" ref="A21:B21" si="10">A7/$K$3</f>
        <v>3376464.1564526367</v>
      </c>
      <c r="B21" s="1">
        <f t="shared" si="10"/>
        <v>5553463.5661147293</v>
      </c>
      <c r="F21" s="1">
        <f t="shared" si="1"/>
        <v>3.3764641564526369E-3</v>
      </c>
      <c r="G21" s="1">
        <f t="shared" si="2"/>
        <v>5.5534635661147295E-3</v>
      </c>
      <c r="K21" s="1">
        <f t="shared" si="3"/>
        <v>0.20258784938715821</v>
      </c>
      <c r="L21" s="1">
        <f t="shared" si="4"/>
        <v>0.33320781396688376</v>
      </c>
      <c r="P21" s="1">
        <f t="shared" si="5"/>
        <v>-0.20258784938715821</v>
      </c>
      <c r="Q21" s="1">
        <f t="shared" si="6"/>
        <v>-0.33320781396688376</v>
      </c>
    </row>
    <row r="22" spans="1:17" x14ac:dyDescent="0.25">
      <c r="A22" s="1">
        <f t="shared" ref="A22:B22" si="11">A8/$K$3</f>
        <v>3039039.1518084789</v>
      </c>
      <c r="B22" s="1">
        <f t="shared" si="11"/>
        <v>5808288.194613276</v>
      </c>
      <c r="F22" s="1">
        <f t="shared" si="1"/>
        <v>3.0390391518084789E-3</v>
      </c>
      <c r="G22" s="1">
        <f t="shared" si="2"/>
        <v>5.808288194613276E-3</v>
      </c>
      <c r="K22" s="1">
        <f t="shared" si="3"/>
        <v>0.18234234910850874</v>
      </c>
      <c r="L22" s="1">
        <f t="shared" si="4"/>
        <v>0.34849729167679655</v>
      </c>
      <c r="P22" s="1">
        <f t="shared" si="5"/>
        <v>-0.18234234910850874</v>
      </c>
      <c r="Q22" s="1">
        <f t="shared" si="6"/>
        <v>-0.34849729167679655</v>
      </c>
    </row>
    <row r="23" spans="1:17" x14ac:dyDescent="0.25">
      <c r="A23" s="1">
        <f t="shared" ref="A23:B23" si="12">A9/$K$3</f>
        <v>3469319.936340753</v>
      </c>
      <c r="B23" s="1">
        <f t="shared" si="12"/>
        <v>5976324.4015893629</v>
      </c>
      <c r="F23" s="1">
        <f t="shared" si="1"/>
        <v>3.469319936340753E-3</v>
      </c>
      <c r="G23" s="1">
        <f t="shared" si="2"/>
        <v>5.9763244015893632E-3</v>
      </c>
      <c r="K23" s="1">
        <f t="shared" si="3"/>
        <v>0.20815919618044518</v>
      </c>
      <c r="L23" s="1">
        <f t="shared" si="4"/>
        <v>0.35857946409536179</v>
      </c>
      <c r="P23" s="1">
        <f t="shared" si="5"/>
        <v>-0.20815919618044518</v>
      </c>
      <c r="Q23" s="1">
        <f t="shared" si="6"/>
        <v>-0.35857946409536179</v>
      </c>
    </row>
    <row r="24" spans="1:17" x14ac:dyDescent="0.25">
      <c r="A24" s="1">
        <f t="shared" ref="A24:B24" si="13">A10/$K$3</f>
        <v>5268301.2076056972</v>
      </c>
      <c r="B24" s="1">
        <f t="shared" si="13"/>
        <v>5671467.9902204638</v>
      </c>
      <c r="F24" s="1">
        <f t="shared" si="1"/>
        <v>5.2683012076056969E-3</v>
      </c>
      <c r="G24" s="1">
        <f t="shared" si="2"/>
        <v>5.6714679902204641E-3</v>
      </c>
      <c r="K24" s="1">
        <f t="shared" si="3"/>
        <v>0.31609807245634181</v>
      </c>
      <c r="L24" s="1">
        <f t="shared" si="4"/>
        <v>0.34028807941322786</v>
      </c>
      <c r="P24" s="1">
        <f t="shared" si="5"/>
        <v>-0.31609807245634181</v>
      </c>
      <c r="Q24" s="1">
        <f t="shared" si="6"/>
        <v>-0.34028807941322786</v>
      </c>
    </row>
    <row r="25" spans="1:17" x14ac:dyDescent="0.25">
      <c r="A25" s="1">
        <f t="shared" ref="A25:B25" si="14">A11/$K$3</f>
        <v>2659707.5583200245</v>
      </c>
      <c r="B25" s="1">
        <f t="shared" si="14"/>
        <v>5821515.6255649356</v>
      </c>
      <c r="F25" s="1">
        <f t="shared" si="1"/>
        <v>2.6597075583200246E-3</v>
      </c>
      <c r="G25" s="1">
        <f t="shared" si="2"/>
        <v>5.821515625564936E-3</v>
      </c>
      <c r="K25" s="1">
        <f t="shared" si="3"/>
        <v>0.15958245349920147</v>
      </c>
      <c r="L25" s="1">
        <f t="shared" si="4"/>
        <v>0.34929093753389617</v>
      </c>
      <c r="P25" s="1">
        <f t="shared" si="5"/>
        <v>-0.15958245349920147</v>
      </c>
      <c r="Q25" s="1">
        <f t="shared" si="6"/>
        <v>-0.34929093753389617</v>
      </c>
    </row>
    <row r="26" spans="1:17" x14ac:dyDescent="0.25">
      <c r="A26" s="1">
        <f t="shared" ref="A26:B26" si="15">A12/$K$3</f>
        <v>4321485.7128252322</v>
      </c>
      <c r="B26" s="1">
        <f t="shared" si="15"/>
        <v>5337538.3844315372</v>
      </c>
      <c r="F26" s="1">
        <f t="shared" si="1"/>
        <v>4.3214857128252319E-3</v>
      </c>
      <c r="G26" s="1">
        <f t="shared" si="2"/>
        <v>5.3375383844315371E-3</v>
      </c>
      <c r="K26" s="1">
        <f t="shared" si="3"/>
        <v>0.25928914276951393</v>
      </c>
      <c r="L26" s="1">
        <f t="shared" si="4"/>
        <v>0.32025230306589225</v>
      </c>
      <c r="P26" s="1">
        <f t="shared" si="5"/>
        <v>-0.25928914276951393</v>
      </c>
      <c r="Q26" s="1">
        <f t="shared" si="6"/>
        <v>-0.32025230306589225</v>
      </c>
    </row>
    <row r="27" spans="1:17" x14ac:dyDescent="0.25">
      <c r="A27" s="1">
        <f t="shared" ref="A27:B27" si="16">A13/$K$3</f>
        <v>3036016.1947080288</v>
      </c>
      <c r="B27" s="1">
        <f t="shared" si="16"/>
        <v>3709856.5859144256</v>
      </c>
      <c r="F27" s="1">
        <f t="shared" si="1"/>
        <v>3.0360161947080287E-3</v>
      </c>
      <c r="G27" s="1">
        <f t="shared" si="2"/>
        <v>3.7098565859144256E-3</v>
      </c>
      <c r="K27" s="1">
        <f t="shared" si="3"/>
        <v>0.18216097168248171</v>
      </c>
      <c r="L27" s="1">
        <f t="shared" si="4"/>
        <v>0.22259139515486553</v>
      </c>
      <c r="P27" s="1">
        <f t="shared" si="5"/>
        <v>-0.18216097168248171</v>
      </c>
      <c r="Q27" s="1">
        <f t="shared" si="6"/>
        <v>-0.22259139515486553</v>
      </c>
    </row>
    <row r="28" spans="1:17" x14ac:dyDescent="0.25">
      <c r="A28" s="1"/>
      <c r="B28" s="1"/>
    </row>
    <row r="29" spans="1:17" x14ac:dyDescent="0.25">
      <c r="A29" s="1"/>
      <c r="B29" s="1"/>
    </row>
    <row r="30" spans="1:17" x14ac:dyDescent="0.25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Rates</vt:lpstr>
      <vt:lpstr>Raw Data</vt:lpstr>
      <vt:lpstr>Conversions</vt:lpstr>
      <vt:lpstr>Oxygen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Tan</dc:creator>
  <cp:lastModifiedBy>Matt Tan</cp:lastModifiedBy>
  <dcterms:created xsi:type="dcterms:W3CDTF">2022-11-18T15:09:43Z</dcterms:created>
  <dcterms:modified xsi:type="dcterms:W3CDTF">2023-05-01T19:53:20Z</dcterms:modified>
</cp:coreProperties>
</file>